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apport statistique secteur privé\rapport statistique 2020\Tabellen 2020\FR\"/>
    </mc:Choice>
  </mc:AlternateContent>
  <xr:revisionPtr revIDLastSave="0" documentId="13_ncr:1_{878E2E36-03BB-4457-9F5C-1D3FC744B72C}" xr6:coauthVersionLast="36" xr6:coauthVersionMax="36" xr10:uidLastSave="{00000000-0000-0000-0000-000000000000}"/>
  <bookViews>
    <workbookView xWindow="0" yWindow="45" windowWidth="17220" windowHeight="7410" tabRatio="759" xr2:uid="{00000000-000D-0000-FFFF-FFFF00000000}"/>
  </bookViews>
  <sheets>
    <sheet name="Inhoudsopgave" sheetId="1" r:id="rId1"/>
    <sheet name="15.1.1" sheetId="2" r:id="rId2"/>
    <sheet name="15.1.2" sheetId="3" r:id="rId3"/>
    <sheet name="15.1.3" sheetId="4" r:id="rId4"/>
    <sheet name="15.1.4" sheetId="23" r:id="rId5"/>
    <sheet name="15.1.5" sheetId="22" r:id="rId6"/>
    <sheet name="15.1.6" sheetId="24" r:id="rId7"/>
    <sheet name="15.1.7" sheetId="21" r:id="rId8"/>
    <sheet name="15.2.1" sheetId="6" r:id="rId9"/>
    <sheet name="15.2.2" sheetId="7" r:id="rId10"/>
    <sheet name="15.2.3" sheetId="8" r:id="rId11"/>
    <sheet name="15.2.4" sheetId="9" r:id="rId12"/>
    <sheet name="15.2.5" sheetId="10" r:id="rId13"/>
    <sheet name="15.2.6" sheetId="11" r:id="rId14"/>
  </sheets>
  <externalReferences>
    <externalReference r:id="rId15"/>
  </externalReferences>
  <definedNames>
    <definedName name="_xlnm.Print_Titles" localSheetId="1">'15.1.1'!$1:$5</definedName>
    <definedName name="_xlnm.Print_Titles" localSheetId="2">'15.1.2'!$1:$4</definedName>
    <definedName name="_xlnm.Print_Titles" localSheetId="7">'15.1.7'!$1:$2</definedName>
    <definedName name="_xlnm.Print_Titles" localSheetId="8">'15.2.1'!$1:$5</definedName>
  </definedNames>
  <calcPr calcId="191029"/>
</workbook>
</file>

<file path=xl/calcChain.xml><?xml version="1.0" encoding="utf-8"?>
<calcChain xmlns="http://schemas.openxmlformats.org/spreadsheetml/2006/main">
  <c r="U51" i="24" l="1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U37" i="24"/>
  <c r="T37" i="24"/>
  <c r="S37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U8" i="24"/>
  <c r="T8" i="24"/>
  <c r="S8" i="24"/>
  <c r="R8" i="24"/>
  <c r="Q8" i="24"/>
  <c r="P8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</calcChain>
</file>

<file path=xl/sharedStrings.xml><?xml version="1.0" encoding="utf-8"?>
<sst xmlns="http://schemas.openxmlformats.org/spreadsheetml/2006/main" count="989" uniqueCount="194">
  <si>
    <t>15.1.1.</t>
  </si>
  <si>
    <t>15.1.2.</t>
  </si>
  <si>
    <t>15.1.3.</t>
  </si>
  <si>
    <t>15.1.4.</t>
  </si>
  <si>
    <t>15.2.</t>
  </si>
  <si>
    <t>15.2.1.</t>
  </si>
  <si>
    <t>15.2.2.</t>
  </si>
  <si>
    <t>15.2.3.</t>
  </si>
  <si>
    <t>15.2.4.</t>
  </si>
  <si>
    <t>15.2.5.</t>
  </si>
  <si>
    <t>15.2.6.</t>
  </si>
  <si>
    <t>15.1.5.</t>
  </si>
  <si>
    <t>15.1.6.</t>
  </si>
  <si>
    <t>15.1.7.</t>
  </si>
  <si>
    <t>15.1</t>
  </si>
  <si>
    <t>L'arrondissement administratif de la victime</t>
  </si>
  <si>
    <t>L'arrondissement administratif du lieu de l'accident</t>
  </si>
  <si>
    <t>Arrondissement</t>
  </si>
  <si>
    <t>N</t>
  </si>
  <si>
    <t>%</t>
  </si>
  <si>
    <t>01 Anvers</t>
  </si>
  <si>
    <t>02 Malines</t>
  </si>
  <si>
    <t>03 Turnhout</t>
  </si>
  <si>
    <t>04 Bruxelles-Capitale</t>
  </si>
  <si>
    <t>05 Hal-Vilvorde</t>
  </si>
  <si>
    <t>06 Louvain</t>
  </si>
  <si>
    <t>07 Nivelles</t>
  </si>
  <si>
    <t>08 Bruges</t>
  </si>
  <si>
    <t>09 Dixmude</t>
  </si>
  <si>
    <t>10 Ypres</t>
  </si>
  <si>
    <t>11 Courtrai</t>
  </si>
  <si>
    <t>12 Ostende</t>
  </si>
  <si>
    <t>13 Roulers</t>
  </si>
  <si>
    <t>14 Tielt</t>
  </si>
  <si>
    <t>15 Furnes</t>
  </si>
  <si>
    <t>16 Alost</t>
  </si>
  <si>
    <t>17 Termonde</t>
  </si>
  <si>
    <t>18 Eeklo</t>
  </si>
  <si>
    <t>19 Gand</t>
  </si>
  <si>
    <t>20 Audenarde</t>
  </si>
  <si>
    <t>21 Saint-Nicolas</t>
  </si>
  <si>
    <t>22 Ath</t>
  </si>
  <si>
    <t>23 Charlerloi</t>
  </si>
  <si>
    <t>24 Mons</t>
  </si>
  <si>
    <t>26 Soignies</t>
  </si>
  <si>
    <t>27 Thuin</t>
  </si>
  <si>
    <t>29 Huy</t>
  </si>
  <si>
    <t>30 Liège</t>
  </si>
  <si>
    <t>31 Verviers</t>
  </si>
  <si>
    <t>32 Waremme</t>
  </si>
  <si>
    <t>33 Hasselt</t>
  </si>
  <si>
    <t>34 Maaseik</t>
  </si>
  <si>
    <t>35 Tongres</t>
  </si>
  <si>
    <t>36 Arlon</t>
  </si>
  <si>
    <t>37 Bastogne</t>
  </si>
  <si>
    <t>38 Marche-en-Famenne</t>
  </si>
  <si>
    <t>39 Neufchâteau</t>
  </si>
  <si>
    <t>40 Virton</t>
  </si>
  <si>
    <t>41 Dinant</t>
  </si>
  <si>
    <t>42 Namur</t>
  </si>
  <si>
    <t>43 Philippeville</t>
  </si>
  <si>
    <t>Autre</t>
  </si>
  <si>
    <t>Résidence inconnue- nationalité belge</t>
  </si>
  <si>
    <t>Résidence inconnue- nationalité étrangère</t>
  </si>
  <si>
    <t>Total</t>
  </si>
  <si>
    <t>Suite de l'accident</t>
  </si>
  <si>
    <t>TOTAL</t>
  </si>
  <si>
    <t>CSS</t>
  </si>
  <si>
    <t>IT</t>
  </si>
  <si>
    <t>IP</t>
  </si>
  <si>
    <t>Mortels</t>
  </si>
  <si>
    <t>Genre de la victime</t>
  </si>
  <si>
    <t>Femmes</t>
  </si>
  <si>
    <t>Hommes</t>
  </si>
  <si>
    <t>Inconnus</t>
  </si>
  <si>
    <t>Total Femmes</t>
  </si>
  <si>
    <t>Total Hommes</t>
  </si>
  <si>
    <t xml:space="preserve">Arrondissement </t>
  </si>
  <si>
    <t>Age de la vitime</t>
  </si>
  <si>
    <t xml:space="preserve">Total </t>
  </si>
  <si>
    <t>15-19 ans</t>
  </si>
  <si>
    <t>20-29 ans</t>
  </si>
  <si>
    <t>30-39 ans</t>
  </si>
  <si>
    <t>40-49 ans</t>
  </si>
  <si>
    <t>50-59 ans</t>
  </si>
  <si>
    <t>60 ans et plus</t>
  </si>
  <si>
    <t>arrondissement</t>
  </si>
  <si>
    <t>Durée de l'incapacité temporaire de travail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</si>
  <si>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</si>
  <si>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</si>
  <si>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</si>
  <si>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</si>
  <si>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</si>
  <si>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</si>
  <si>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 3 à 6 mois</t>
  </si>
  <si>
    <t>IT &gt; 6 mois</t>
  </si>
  <si>
    <t>Taux d'incapacité permanente prévu</t>
  </si>
  <si>
    <t>de 1 à  &lt; 5%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</si>
  <si>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</si>
  <si>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</si>
  <si>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</si>
  <si>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</si>
  <si>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</si>
  <si>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</si>
  <si>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Heures d'exposition aux risques</t>
  </si>
  <si>
    <t>Nombre d'accidents avec suites</t>
  </si>
  <si>
    <t>Nombre d'accidents mortels</t>
  </si>
  <si>
    <t>Somme des taux d'IP</t>
  </si>
  <si>
    <t>Nombre de jours perdus</t>
  </si>
  <si>
    <t>T.F.</t>
  </si>
  <si>
    <t>T.G.</t>
  </si>
  <si>
    <t>T.G.G.</t>
  </si>
  <si>
    <t>Année</t>
  </si>
  <si>
    <t>BE100 Arr. de Bruxelles-Capitale / Arr. van Brussel-Hoofdstad</t>
  </si>
  <si>
    <t>BE211 Arr. Antwerpen</t>
  </si>
  <si>
    <t>BE212 Arr. Mechelen</t>
  </si>
  <si>
    <t xml:space="preserve">BE213 Arr. Turnhout </t>
  </si>
  <si>
    <t xml:space="preserve">BE221 Arr. Hasselt </t>
  </si>
  <si>
    <t xml:space="preserve">BE222 Arr. Maaseik </t>
  </si>
  <si>
    <t xml:space="preserve">BE223 Arr. Tongeren </t>
  </si>
  <si>
    <t xml:space="preserve">BE231 Arr. Aalst </t>
  </si>
  <si>
    <t xml:space="preserve">BE232 Arr. Dendermonde </t>
  </si>
  <si>
    <t>BE233 Arr. Eeklo</t>
  </si>
  <si>
    <t>BE234 Arr. Gent</t>
  </si>
  <si>
    <t>BE235 Arr. Oudenaarde</t>
  </si>
  <si>
    <t>BE236 Arr. Sint-Niklaas</t>
  </si>
  <si>
    <t>BE241 Arr. Halle-Vilvoorde</t>
  </si>
  <si>
    <t>BE242 Arr. Leuven</t>
  </si>
  <si>
    <t>BE251 Arr. Brugge</t>
  </si>
  <si>
    <t>BE252 Arr. Diksmuide</t>
  </si>
  <si>
    <t>BE253 Arr. Ieper</t>
  </si>
  <si>
    <t>BE254 Arr. Kortrijk</t>
  </si>
  <si>
    <t>BE255 Arr. Oostende</t>
  </si>
  <si>
    <t>BE256 Arr. Roeselare</t>
  </si>
  <si>
    <t>BE257 Arr. Tielt</t>
  </si>
  <si>
    <t>BE258 Arr. Veurne</t>
  </si>
  <si>
    <t>BE310 Arr. Nivelles</t>
  </si>
  <si>
    <t>BE321 Arr. Ath</t>
  </si>
  <si>
    <t>BE322 Arr. Charleroi</t>
  </si>
  <si>
    <t>BE323 Arr. Mons</t>
  </si>
  <si>
    <t>BE324 Arr. Mouscron</t>
  </si>
  <si>
    <t>BE325 Arr. Soignies</t>
  </si>
  <si>
    <t>BE326 Arr. Thuin</t>
  </si>
  <si>
    <t>BE331 Arr. Huy</t>
  </si>
  <si>
    <t>BE332 Arr. Liège</t>
  </si>
  <si>
    <t>BE334 Arr. Waremme</t>
  </si>
  <si>
    <t>BE335 Arr. Verviers - communes francophones</t>
  </si>
  <si>
    <t>BE336 Bezirk Verviers - Deutschsprachige Gemeinschaft</t>
  </si>
  <si>
    <t>BE341 Arr. Arlon</t>
  </si>
  <si>
    <t>BE342 Arr. Bastogne</t>
  </si>
  <si>
    <t>BE343 Arr. Marche-en-Famenne</t>
  </si>
  <si>
    <t>BE344 Arr. Neufchâteau</t>
  </si>
  <si>
    <t>BE345 Arr. Virton</t>
  </si>
  <si>
    <t>BE351 Arr. Dinant</t>
  </si>
  <si>
    <t>BE352 Arr. Namur</t>
  </si>
  <si>
    <t>BE353 Arr. Philippeville</t>
  </si>
  <si>
    <t>14 Etranger</t>
  </si>
  <si>
    <t>15.1. L'arrondissement administratif de la victime</t>
  </si>
  <si>
    <t>15.2.  L'arrondissement administratif du lieu de l'accident</t>
  </si>
  <si>
    <t>13 En bateau</t>
  </si>
  <si>
    <t>28 Tournai-Mouscron</t>
  </si>
  <si>
    <t>25 La Louvière</t>
  </si>
  <si>
    <t>44 Mouscron</t>
  </si>
  <si>
    <t>BE329 Arr. La Louvière</t>
  </si>
  <si>
    <t>BE327 Arr. Tournai-Mouscron</t>
  </si>
  <si>
    <t>15. Caractéristiques des accidents sur le lieu de travail dans le secteur privé selon l'arrondissement administratif - 2020</t>
  </si>
  <si>
    <t>Accidents sur le lieu de travail selon l'arrondissement administratif de la victime :  évolution 2012 - 2020</t>
  </si>
  <si>
    <t>Accidents sur le lieu de travail selon l'arrondissement administratif de la victime : distribution selon les conséquences - 2020</t>
  </si>
  <si>
    <t>Accidents sur le lieu de travail selon l'arrondissement administratif de la victime : distribution distribution selon les conséquences et le genre - 2020</t>
  </si>
  <si>
    <t>Accidents sur le lieu de travail selon l'arrondissement administratif de la victime : distribution selon la catégorie d'âge - 2020</t>
  </si>
  <si>
    <t>Accidents sur le lieu de travail selon l'arrondissement administratif de la victime : distribution selon la durée de l’incapacité temporaire - 2020</t>
  </si>
  <si>
    <t>Accidents sur le lieu de travail selon l'arrondissement administratif de la victime : distribution selon le  taux d'incapacité permanente prévu - 2020</t>
  </si>
  <si>
    <t>Accidents sur le lieu de travail selon l'arrondissement administratif de la victime : taux de fréquence, taux de gravité réels et taux de gravité globaux - 2020</t>
  </si>
  <si>
    <t>Accidents sur le lieu de travail selon l'arrondissement administratif du lieu de l'accident : évolution 2012-2020</t>
  </si>
  <si>
    <t>Accidents sur le lieu de travail selon l'arrondissement administratif du lieu de l'accident : distribution selon les conséquences - 2020</t>
  </si>
  <si>
    <t>Accidents sur le lieu de travail selon l'arrondissement administratif du lieu de l'accident : distribution distribution selon les  conséquences et le genre - 2020</t>
  </si>
  <si>
    <t>Accidents sur le lieu de travail selon l'arrondissement administratif du lieu de l'accident : distribution selon la catégorie d'âge - 2020</t>
  </si>
  <si>
    <t>Accidents sur le lieu de travail selon l'arrondissement administratif du lieu de l'accident : distribution selon la durée de l’incapacité temporaire - 2020</t>
  </si>
  <si>
    <t>Accidents sur le lieu de travail selon l'arrondissement administratif du lieu de l'acccident : distribution selon le taux d'incapacité permanente prévu - 2020</t>
  </si>
  <si>
    <t>À partir du 1er janvier 2020, l'arrondissement La Louvière est introduit et l'arrondissement  de Mouscron est ajouté à Tournai et forme l'arrondissement de Tournai-Mouscron.</t>
  </si>
  <si>
    <t>15.1.1. Accidents sur le lieu de travail selon l'arrondissement administratif de la victime :  évolution 2012 - 2020</t>
  </si>
  <si>
    <t>15.1.2. Accidents sur le lieu de travail selon l'arrondissement administratif de la victime : distribution selon les conséquences - 2020</t>
  </si>
  <si>
    <t>15.1.3. Accidents sur le lieu de travail selon l'arrondissement administratif de la victime : distribution distribution selon les conséquences et le genre - 2020</t>
  </si>
  <si>
    <t>15.1.4. Accidents sur le lieu de travail selon l'arrondissement administratif de la victime : distribution selon la catégorie d'âge - 2020</t>
  </si>
  <si>
    <t>15.1.5.  Accidents sur le lieu de travail selon l'arrondissement administratif de la victime : distribution selon la durée de l’incapacité temporaire - 2020</t>
  </si>
  <si>
    <t>15.1.6.  Accidents sur le lieu de travail selon l'arrondissement administratif de la victime : distribution selon le  taux d'incapacité permanente prévu - 2020</t>
  </si>
  <si>
    <t>15.1.7. Accidents sur le lieu de travail selon l'arrondissement administratif de la victime : taux de fréquence, taux de gravité réels et taux de gravité globaux - 2020</t>
  </si>
  <si>
    <t>15.2.1. Accidents sur le lieu de travail selon l'arrondissement administratif du lieu de l'accident : évolution 2012 - 2020</t>
  </si>
  <si>
    <t>15.2.2. Accidents sur le lieu de travail selon l'arrondissement administratif du lieu de l'accident : distribution selon les conséquences - 2020</t>
  </si>
  <si>
    <t>15.2.3. Accidents sur le lieu de travail selon l'arrondissement administratif du lieu de l'accident : distribution distribution selon les  conséquences et le genre - 2020</t>
  </si>
  <si>
    <t>15.2.4.  Accidents sur le lieu de travail selon l'arrondissement administratif du lieu de l'accident : distribution selon la catégorie d'âge - 2020</t>
  </si>
  <si>
    <t>15.2.5. Accidents sur le lieu de travail selon l'arrondissement administratif du lieu de l'accident : distribution selon la durée de l’incapacité temporaire - 2020</t>
  </si>
  <si>
    <t>15.2.6. Accidents sur le lieu de travail selon l'arrondissement administratif du lieu de l'acccident : distribution selon le taux d'incapacité permanente prévu - 2020</t>
  </si>
  <si>
    <t>Inconnu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</si>
</sst>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_);\(0\)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Microsoft Sans Serif"/>
      <family val="2"/>
    </font>
    <font>
      <sz val="11"/>
      <color indexed="8"/>
      <name val="Microsoft Sans Serif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sz val="12"/>
      <color indexed="8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Up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07">
    <xf numFmtId="0" fontId="0" fillId="0" borderId="0" xfId="0"/>
    <xf numFmtId="0" fontId="1" fillId="0" borderId="1" xfId="0" applyFont="1" applyFill="1" applyBorder="1"/>
    <xf numFmtId="0" fontId="0" fillId="0" borderId="2" xfId="0" applyFill="1" applyBorder="1"/>
    <xf numFmtId="0" fontId="1" fillId="0" borderId="0" xfId="0" applyFont="1" applyFill="1" applyBorder="1"/>
    <xf numFmtId="0" fontId="13" fillId="0" borderId="0" xfId="0" applyFont="1" applyFill="1" applyBorder="1"/>
    <xf numFmtId="0" fontId="0" fillId="0" borderId="0" xfId="0" applyFill="1"/>
    <xf numFmtId="0" fontId="13" fillId="0" borderId="0" xfId="0" applyFont="1" applyFill="1"/>
    <xf numFmtId="0" fontId="1" fillId="0" borderId="0" xfId="0" applyFont="1" applyFill="1"/>
    <xf numFmtId="0" fontId="12" fillId="0" borderId="0" xfId="1" applyFill="1"/>
    <xf numFmtId="0" fontId="12" fillId="0" borderId="0" xfId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9" fontId="2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3" fontId="3" fillId="0" borderId="3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9" fontId="2" fillId="0" borderId="3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0" fillId="0" borderId="0" xfId="0" applyFont="1"/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3" fontId="0" fillId="0" borderId="0" xfId="0" applyNumberFormat="1" applyFont="1"/>
    <xf numFmtId="3" fontId="3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top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5" fontId="10" fillId="0" borderId="0" xfId="0" applyNumberFormat="1" applyFont="1" applyAlignment="1">
      <alignment vertical="top"/>
    </xf>
    <xf numFmtId="1" fontId="1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4" fontId="3" fillId="0" borderId="60" xfId="0" applyNumberFormat="1" applyFont="1" applyBorder="1" applyAlignment="1">
      <alignment horizontal="center" vertical="center"/>
    </xf>
    <xf numFmtId="164" fontId="3" fillId="0" borderId="64" xfId="0" applyNumberFormat="1" applyFont="1" applyBorder="1" applyAlignment="1">
      <alignment horizontal="center" vertical="center"/>
    </xf>
    <xf numFmtId="164" fontId="3" fillId="2" borderId="64" xfId="0" applyNumberFormat="1" applyFont="1" applyFill="1" applyBorder="1" applyAlignment="1">
      <alignment horizontal="center" vertical="center"/>
    </xf>
    <xf numFmtId="164" fontId="3" fillId="0" borderId="69" xfId="0" applyNumberFormat="1" applyFont="1" applyBorder="1" applyAlignment="1">
      <alignment horizontal="center" vertical="center"/>
    </xf>
    <xf numFmtId="164" fontId="2" fillId="0" borderId="66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3" fillId="2" borderId="45" xfId="0" applyNumberFormat="1" applyFont="1" applyFill="1" applyBorder="1" applyAlignment="1">
      <alignment horizontal="center" vertical="center"/>
    </xf>
    <xf numFmtId="3" fontId="3" fillId="0" borderId="61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3" fillId="0" borderId="70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9" fontId="4" fillId="0" borderId="22" xfId="0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riv&#233;/rapport%20statistique%202020/Data/jaarrapport%202020%20hoofdstuk%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01 Anvers</v>
          </cell>
        </row>
        <row r="259">
          <cell r="A259" t="str">
            <v>01 Anvers</v>
          </cell>
          <cell r="B259">
            <v>8045</v>
          </cell>
          <cell r="C259">
            <v>9.329769043662548</v>
          </cell>
          <cell r="D259">
            <v>515</v>
          </cell>
          <cell r="E259">
            <v>9.6333707444818568</v>
          </cell>
          <cell r="F259">
            <v>295</v>
          </cell>
          <cell r="G259">
            <v>8.176274944567627</v>
          </cell>
          <cell r="H259">
            <v>66</v>
          </cell>
          <cell r="I259">
            <v>7.6744186046511631</v>
          </cell>
          <cell r="J259">
            <v>2</v>
          </cell>
          <cell r="K259">
            <v>2.6315789473684208</v>
          </cell>
          <cell r="L259">
            <v>10</v>
          </cell>
          <cell r="M259">
            <v>8</v>
          </cell>
          <cell r="N259">
            <v>2</v>
          </cell>
          <cell r="O259">
            <v>6.4516129032258061</v>
          </cell>
          <cell r="P259">
            <v>3</v>
          </cell>
          <cell r="Q259">
            <v>20</v>
          </cell>
          <cell r="R259">
            <v>5</v>
          </cell>
          <cell r="S259">
            <v>8.9285714285714288</v>
          </cell>
          <cell r="T259">
            <v>8943</v>
          </cell>
          <cell r="U259">
            <v>9.2805083563217163</v>
          </cell>
        </row>
        <row r="260">
          <cell r="A260" t="str">
            <v>02 Malines</v>
          </cell>
          <cell r="B260">
            <v>2497</v>
          </cell>
          <cell r="C260">
            <v>2.902006117091732</v>
          </cell>
          <cell r="D260">
            <v>131</v>
          </cell>
          <cell r="E260">
            <v>2.4504302282080062</v>
          </cell>
          <cell r="F260">
            <v>88</v>
          </cell>
          <cell r="G260">
            <v>2.4390243902439024</v>
          </cell>
          <cell r="H260">
            <v>24</v>
          </cell>
          <cell r="I260">
            <v>2.7906976744186043</v>
          </cell>
          <cell r="J260">
            <v>1</v>
          </cell>
          <cell r="K260">
            <v>1.3157894736842104</v>
          </cell>
          <cell r="L260">
            <v>2</v>
          </cell>
          <cell r="M260">
            <v>1.6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1</v>
          </cell>
          <cell r="S260">
            <v>1.7857142857142856</v>
          </cell>
          <cell r="T260">
            <v>2744</v>
          </cell>
          <cell r="U260">
            <v>2.8519905971254684</v>
          </cell>
        </row>
        <row r="261">
          <cell r="A261" t="str">
            <v>03 Turnhout</v>
          </cell>
          <cell r="B261">
            <v>4262</v>
          </cell>
          <cell r="C261">
            <v>4.9779640199407558</v>
          </cell>
          <cell r="D261">
            <v>293</v>
          </cell>
          <cell r="E261">
            <v>5.4807332585110364</v>
          </cell>
          <cell r="F261">
            <v>120</v>
          </cell>
          <cell r="G261">
            <v>3.325942350332594</v>
          </cell>
          <cell r="H261">
            <v>55</v>
          </cell>
          <cell r="I261">
            <v>6.395348837209303</v>
          </cell>
          <cell r="J261">
            <v>2</v>
          </cell>
          <cell r="K261">
            <v>2.6315789473684208</v>
          </cell>
          <cell r="L261">
            <v>4</v>
          </cell>
          <cell r="M261">
            <v>3.2</v>
          </cell>
          <cell r="N261">
            <v>1</v>
          </cell>
          <cell r="O261">
            <v>3.225806451612903</v>
          </cell>
          <cell r="P261">
            <v>1</v>
          </cell>
          <cell r="Q261">
            <v>6.6666666666666679</v>
          </cell>
          <cell r="R261">
            <v>6</v>
          </cell>
          <cell r="S261">
            <v>10.714285714285714</v>
          </cell>
          <cell r="T261">
            <v>4744</v>
          </cell>
          <cell r="U261">
            <v>4.9547567167223043</v>
          </cell>
        </row>
        <row r="262">
          <cell r="A262" t="str">
            <v>04 Bruxelles-Capitale</v>
          </cell>
          <cell r="B262">
            <v>4331</v>
          </cell>
          <cell r="C262">
            <v>4.9839847795197842</v>
          </cell>
          <cell r="D262">
            <v>279</v>
          </cell>
          <cell r="E262">
            <v>5.2188552188552197</v>
          </cell>
          <cell r="F262">
            <v>276</v>
          </cell>
          <cell r="G262">
            <v>7.6496674057649674</v>
          </cell>
          <cell r="H262">
            <v>55</v>
          </cell>
          <cell r="I262">
            <v>6.395348837209303</v>
          </cell>
          <cell r="J262">
            <v>7</v>
          </cell>
          <cell r="K262">
            <v>9.2105263157894726</v>
          </cell>
          <cell r="L262">
            <v>6</v>
          </cell>
          <cell r="M262">
            <v>4.8</v>
          </cell>
          <cell r="N262">
            <v>2</v>
          </cell>
          <cell r="O262">
            <v>6.4516129032258061</v>
          </cell>
          <cell r="P262">
            <v>1</v>
          </cell>
          <cell r="Q262">
            <v>6.6666666666666679</v>
          </cell>
          <cell r="R262">
            <v>1</v>
          </cell>
          <cell r="S262">
            <v>1.7857142857142856</v>
          </cell>
          <cell r="T262">
            <v>4958</v>
          </cell>
          <cell r="U262">
            <v>5.1157648422657065</v>
          </cell>
        </row>
        <row r="263">
          <cell r="A263" t="str">
            <v>05 Hal-Vilvorde</v>
          </cell>
          <cell r="B263">
            <v>3439</v>
          </cell>
          <cell r="C263">
            <v>4.0026009681381405</v>
          </cell>
          <cell r="D263">
            <v>223</v>
          </cell>
          <cell r="E263">
            <v>4.1713430602319486</v>
          </cell>
          <cell r="F263">
            <v>218</v>
          </cell>
          <cell r="G263">
            <v>6.0421286031042136</v>
          </cell>
          <cell r="H263">
            <v>43</v>
          </cell>
          <cell r="I263">
            <v>5</v>
          </cell>
          <cell r="J263">
            <v>1</v>
          </cell>
          <cell r="K263">
            <v>1.3157894736842104</v>
          </cell>
          <cell r="L263">
            <v>3</v>
          </cell>
          <cell r="M263">
            <v>2.4</v>
          </cell>
          <cell r="N263">
            <v>3</v>
          </cell>
          <cell r="O263">
            <v>9.67741935483871</v>
          </cell>
          <cell r="P263">
            <v>0</v>
          </cell>
          <cell r="Q263">
            <v>0</v>
          </cell>
          <cell r="R263">
            <v>3</v>
          </cell>
          <cell r="S263">
            <v>5.3571428571428568</v>
          </cell>
          <cell r="T263">
            <v>3933</v>
          </cell>
          <cell r="U263">
            <v>4.0981934888314031</v>
          </cell>
        </row>
        <row r="264">
          <cell r="A264" t="str">
            <v>06 Louvain</v>
          </cell>
          <cell r="B264">
            <v>3214</v>
          </cell>
          <cell r="C264">
            <v>3.7220335717554125</v>
          </cell>
          <cell r="D264">
            <v>178</v>
          </cell>
          <cell r="E264">
            <v>3.3295922184811078</v>
          </cell>
          <cell r="F264">
            <v>116</v>
          </cell>
          <cell r="G264">
            <v>3.2150776053215075</v>
          </cell>
          <cell r="H264">
            <v>28</v>
          </cell>
          <cell r="I264">
            <v>3.2558139534883721</v>
          </cell>
          <cell r="J264">
            <v>2</v>
          </cell>
          <cell r="K264">
            <v>2.6315789473684208</v>
          </cell>
          <cell r="L264">
            <v>2</v>
          </cell>
          <cell r="M264">
            <v>1.6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1</v>
          </cell>
          <cell r="S264">
            <v>1.7857142857142856</v>
          </cell>
          <cell r="T264">
            <v>3541</v>
          </cell>
          <cell r="U264">
            <v>3.6688384873823296</v>
          </cell>
        </row>
        <row r="265">
          <cell r="A265" t="str">
            <v>07 Nivelles</v>
          </cell>
          <cell r="B265">
            <v>1813</v>
          </cell>
          <cell r="C265">
            <v>2.1072658526599715</v>
          </cell>
          <cell r="D265">
            <v>105</v>
          </cell>
          <cell r="E265">
            <v>1.9640852974186311</v>
          </cell>
          <cell r="F265">
            <v>110</v>
          </cell>
          <cell r="G265">
            <v>3.0487804878048781</v>
          </cell>
          <cell r="H265">
            <v>20</v>
          </cell>
          <cell r="I265">
            <v>2.3255813953488373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1</v>
          </cell>
          <cell r="S265">
            <v>1.7857142857142856</v>
          </cell>
          <cell r="T265">
            <v>2049</v>
          </cell>
          <cell r="U265">
            <v>2.1317475821946483</v>
          </cell>
        </row>
        <row r="266">
          <cell r="A266" t="str">
            <v>08 Bruges</v>
          </cell>
          <cell r="B266">
            <v>2366</v>
          </cell>
          <cell r="C266">
            <v>2.7394456084579635</v>
          </cell>
          <cell r="D266">
            <v>77</v>
          </cell>
          <cell r="E266">
            <v>1.440329218106996</v>
          </cell>
          <cell r="F266">
            <v>120</v>
          </cell>
          <cell r="G266">
            <v>3.325942350332594</v>
          </cell>
          <cell r="H266">
            <v>24</v>
          </cell>
          <cell r="I266">
            <v>2.7906976744186043</v>
          </cell>
          <cell r="J266">
            <v>0</v>
          </cell>
          <cell r="K266">
            <v>0</v>
          </cell>
          <cell r="L266">
            <v>3</v>
          </cell>
          <cell r="M266">
            <v>2.4</v>
          </cell>
          <cell r="N266">
            <v>2</v>
          </cell>
          <cell r="O266">
            <v>6.4516129032258061</v>
          </cell>
          <cell r="P266">
            <v>1</v>
          </cell>
          <cell r="Q266">
            <v>6.6666666666666679</v>
          </cell>
          <cell r="R266">
            <v>5</v>
          </cell>
          <cell r="S266">
            <v>8.9285714285714288</v>
          </cell>
          <cell r="T266">
            <v>2598</v>
          </cell>
          <cell r="U266">
            <v>2.6909824715820658</v>
          </cell>
        </row>
        <row r="267">
          <cell r="A267" t="str">
            <v>09 Dixmude</v>
          </cell>
          <cell r="B267">
            <v>656</v>
          </cell>
          <cell r="C267">
            <v>0.76102401078920123</v>
          </cell>
          <cell r="D267">
            <v>34</v>
          </cell>
          <cell r="E267">
            <v>0.63598952487841376</v>
          </cell>
          <cell r="F267">
            <v>24</v>
          </cell>
          <cell r="G267">
            <v>0.66518847006651882</v>
          </cell>
          <cell r="H267">
            <v>10</v>
          </cell>
          <cell r="I267">
            <v>1.1627906976744187</v>
          </cell>
          <cell r="J267">
            <v>0</v>
          </cell>
          <cell r="K267">
            <v>0</v>
          </cell>
          <cell r="L267">
            <v>2</v>
          </cell>
          <cell r="M267">
            <v>1.6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726</v>
          </cell>
          <cell r="U267">
            <v>0.75351802754312336</v>
          </cell>
        </row>
        <row r="268">
          <cell r="A268" t="str">
            <v>10 Ypres</v>
          </cell>
          <cell r="B268">
            <v>1312</v>
          </cell>
          <cell r="C268">
            <v>1.5449269079787102</v>
          </cell>
          <cell r="D268">
            <v>48</v>
          </cell>
          <cell r="E268">
            <v>0.89786756453423133</v>
          </cell>
          <cell r="F268">
            <v>36</v>
          </cell>
          <cell r="G268">
            <v>0.99778270509977818</v>
          </cell>
          <cell r="H268">
            <v>13</v>
          </cell>
          <cell r="I268">
            <v>1.5116279069767442</v>
          </cell>
          <cell r="J268">
            <v>2</v>
          </cell>
          <cell r="K268">
            <v>2.6315789473684208</v>
          </cell>
          <cell r="L268">
            <v>1</v>
          </cell>
          <cell r="M268">
            <v>0.8</v>
          </cell>
          <cell r="N268">
            <v>0</v>
          </cell>
          <cell r="O268">
            <v>0</v>
          </cell>
          <cell r="P268">
            <v>1</v>
          </cell>
          <cell r="Q268">
            <v>6.6666666666666679</v>
          </cell>
          <cell r="R268">
            <v>0</v>
          </cell>
          <cell r="S268">
            <v>0</v>
          </cell>
          <cell r="T268">
            <v>1413</v>
          </cell>
          <cell r="U268">
            <v>1.4855683050137933</v>
          </cell>
        </row>
        <row r="269">
          <cell r="A269" t="str">
            <v>11 Courtrai</v>
          </cell>
          <cell r="B269">
            <v>3251</v>
          </cell>
          <cell r="C269">
            <v>3.7726079522192522</v>
          </cell>
          <cell r="D269">
            <v>123</v>
          </cell>
          <cell r="E269">
            <v>2.3007856341189674</v>
          </cell>
          <cell r="F269">
            <v>92</v>
          </cell>
          <cell r="G269">
            <v>2.5498891352549888</v>
          </cell>
          <cell r="H269">
            <v>31</v>
          </cell>
          <cell r="I269">
            <v>3.6046511627906979</v>
          </cell>
          <cell r="J269">
            <v>3</v>
          </cell>
          <cell r="K269">
            <v>3.9473684210526314</v>
          </cell>
          <cell r="L269">
            <v>7</v>
          </cell>
          <cell r="M269">
            <v>5.6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3</v>
          </cell>
          <cell r="S269">
            <v>5.3571428571428568</v>
          </cell>
          <cell r="T269">
            <v>3510</v>
          </cell>
          <cell r="U269">
            <v>3.6409304122881405</v>
          </cell>
        </row>
        <row r="270">
          <cell r="A270" t="str">
            <v>12 Ostende</v>
          </cell>
          <cell r="B270">
            <v>1410</v>
          </cell>
          <cell r="C270">
            <v>1.6376466054957493</v>
          </cell>
          <cell r="D270">
            <v>35</v>
          </cell>
          <cell r="E270">
            <v>0.65469509913954349</v>
          </cell>
          <cell r="F270">
            <v>44</v>
          </cell>
          <cell r="G270">
            <v>1.2195121951219512</v>
          </cell>
          <cell r="H270">
            <v>14</v>
          </cell>
          <cell r="I270">
            <v>1.6279069767441861</v>
          </cell>
          <cell r="J270">
            <v>3</v>
          </cell>
          <cell r="K270">
            <v>3.9473684210526314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1</v>
          </cell>
          <cell r="S270">
            <v>1.7857142857142856</v>
          </cell>
          <cell r="T270">
            <v>1507</v>
          </cell>
          <cell r="U270">
            <v>1.5639255927782485</v>
          </cell>
        </row>
        <row r="271">
          <cell r="A271" t="str">
            <v>13 Roulers</v>
          </cell>
          <cell r="B271">
            <v>1950</v>
          </cell>
          <cell r="C271">
            <v>2.2806637285359921</v>
          </cell>
          <cell r="D271">
            <v>79</v>
          </cell>
          <cell r="E271">
            <v>1.4777403666292555</v>
          </cell>
          <cell r="F271">
            <v>59</v>
          </cell>
          <cell r="G271">
            <v>1.6352549889135255</v>
          </cell>
          <cell r="H271">
            <v>16</v>
          </cell>
          <cell r="I271">
            <v>1.8604651162790697</v>
          </cell>
          <cell r="J271">
            <v>1</v>
          </cell>
          <cell r="K271">
            <v>1.3157894736842104</v>
          </cell>
          <cell r="L271">
            <v>1</v>
          </cell>
          <cell r="M271">
            <v>0.8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2106</v>
          </cell>
          <cell r="U271">
            <v>2.2004443824264999</v>
          </cell>
        </row>
        <row r="272">
          <cell r="A272" t="str">
            <v>14 Tielt</v>
          </cell>
          <cell r="B272">
            <v>1076</v>
          </cell>
          <cell r="C272">
            <v>1.2631553596801772</v>
          </cell>
          <cell r="D272">
            <v>66</v>
          </cell>
          <cell r="E272">
            <v>1.2345679012345678</v>
          </cell>
          <cell r="F272">
            <v>36</v>
          </cell>
          <cell r="G272">
            <v>0.99778270509977818</v>
          </cell>
          <cell r="H272">
            <v>12</v>
          </cell>
          <cell r="I272">
            <v>1.3953488372093021</v>
          </cell>
          <cell r="J272">
            <v>3</v>
          </cell>
          <cell r="K272">
            <v>3.9473684210526314</v>
          </cell>
          <cell r="L272">
            <v>1</v>
          </cell>
          <cell r="M272">
            <v>0.8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</v>
          </cell>
          <cell r="S272">
            <v>1.7857142857142856</v>
          </cell>
          <cell r="T272">
            <v>1195</v>
          </cell>
          <cell r="U272">
            <v>1.2537166042312935</v>
          </cell>
        </row>
        <row r="273">
          <cell r="A273" t="str">
            <v>15 Furnes</v>
          </cell>
          <cell r="B273">
            <v>450</v>
          </cell>
          <cell r="C273">
            <v>0.52260193145967304</v>
          </cell>
          <cell r="D273">
            <v>19</v>
          </cell>
          <cell r="E273">
            <v>0.35540591096146651</v>
          </cell>
          <cell r="F273">
            <v>16</v>
          </cell>
          <cell r="G273">
            <v>0.44345898004434597</v>
          </cell>
          <cell r="H273">
            <v>4</v>
          </cell>
          <cell r="I273">
            <v>0.46511627906976744</v>
          </cell>
          <cell r="J273">
            <v>1</v>
          </cell>
          <cell r="K273">
            <v>1.3157894736842104</v>
          </cell>
          <cell r="L273">
            <v>1</v>
          </cell>
          <cell r="M273">
            <v>0.8</v>
          </cell>
          <cell r="N273">
            <v>1</v>
          </cell>
          <cell r="O273">
            <v>3.225806451612903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492</v>
          </cell>
          <cell r="U273">
            <v>0.51093245172439705</v>
          </cell>
        </row>
        <row r="274">
          <cell r="A274" t="str">
            <v>16 Alost</v>
          </cell>
          <cell r="B274">
            <v>2342</v>
          </cell>
          <cell r="C274">
            <v>2.7490788237844082</v>
          </cell>
          <cell r="D274">
            <v>125</v>
          </cell>
          <cell r="E274">
            <v>2.3381967826412273</v>
          </cell>
          <cell r="F274">
            <v>96</v>
          </cell>
          <cell r="G274">
            <v>2.6607538802660753</v>
          </cell>
          <cell r="H274">
            <v>8</v>
          </cell>
          <cell r="I274">
            <v>0.93023255813953487</v>
          </cell>
          <cell r="J274">
            <v>1</v>
          </cell>
          <cell r="K274">
            <v>1.3157894736842104</v>
          </cell>
          <cell r="L274">
            <v>4</v>
          </cell>
          <cell r="M274">
            <v>3.2</v>
          </cell>
          <cell r="N274">
            <v>3</v>
          </cell>
          <cell r="O274">
            <v>9.67741935483871</v>
          </cell>
          <cell r="P274">
            <v>1</v>
          </cell>
          <cell r="Q274">
            <v>6.6666666666666679</v>
          </cell>
          <cell r="R274">
            <v>3</v>
          </cell>
          <cell r="S274">
            <v>5.3571428571428568</v>
          </cell>
          <cell r="T274">
            <v>2583</v>
          </cell>
          <cell r="U274">
            <v>2.7092300591436516</v>
          </cell>
        </row>
        <row r="275">
          <cell r="A275" t="str">
            <v>17 Termonde</v>
          </cell>
          <cell r="B275">
            <v>1835</v>
          </cell>
          <cell r="C275">
            <v>2.1349613467235025</v>
          </cell>
          <cell r="D275">
            <v>95</v>
          </cell>
          <cell r="E275">
            <v>1.7770295548073323</v>
          </cell>
          <cell r="F275">
            <v>86</v>
          </cell>
          <cell r="G275">
            <v>2.3835920177383589</v>
          </cell>
          <cell r="H275">
            <v>18</v>
          </cell>
          <cell r="I275">
            <v>2.0930232558139537</v>
          </cell>
          <cell r="J275">
            <v>0</v>
          </cell>
          <cell r="K275">
            <v>0</v>
          </cell>
          <cell r="L275">
            <v>4</v>
          </cell>
          <cell r="M275">
            <v>3.2</v>
          </cell>
          <cell r="N275">
            <v>1</v>
          </cell>
          <cell r="O275">
            <v>3.225806451612903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2039</v>
          </cell>
          <cell r="U275">
            <v>2.122087094662044</v>
          </cell>
        </row>
        <row r="276">
          <cell r="A276" t="str">
            <v>18 Eeklo</v>
          </cell>
          <cell r="B276">
            <v>940</v>
          </cell>
          <cell r="C276">
            <v>1.0885533318883511</v>
          </cell>
          <cell r="D276">
            <v>47</v>
          </cell>
          <cell r="E276">
            <v>0.87916199027310138</v>
          </cell>
          <cell r="F276">
            <v>35</v>
          </cell>
          <cell r="G276">
            <v>0.97006651884700679</v>
          </cell>
          <cell r="H276">
            <v>16</v>
          </cell>
          <cell r="I276">
            <v>1.8604651162790697</v>
          </cell>
          <cell r="J276">
            <v>1</v>
          </cell>
          <cell r="K276">
            <v>1.3157894736842104</v>
          </cell>
          <cell r="L276">
            <v>1</v>
          </cell>
          <cell r="M276">
            <v>0.8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1040</v>
          </cell>
          <cell r="U276">
            <v>1.0776810536371735</v>
          </cell>
        </row>
        <row r="277">
          <cell r="A277" t="str">
            <v>19 Gand</v>
          </cell>
          <cell r="B277">
            <v>3539</v>
          </cell>
          <cell r="C277">
            <v>4.0989331214025961</v>
          </cell>
          <cell r="D277">
            <v>146</v>
          </cell>
          <cell r="E277">
            <v>2.7310138421249532</v>
          </cell>
          <cell r="F277">
            <v>96</v>
          </cell>
          <cell r="G277">
            <v>2.6607538802660753</v>
          </cell>
          <cell r="H277">
            <v>32</v>
          </cell>
          <cell r="I277">
            <v>3.7209302325581395</v>
          </cell>
          <cell r="J277">
            <v>3</v>
          </cell>
          <cell r="K277">
            <v>3.9473684210526314</v>
          </cell>
          <cell r="L277">
            <v>4</v>
          </cell>
          <cell r="M277">
            <v>3.2</v>
          </cell>
          <cell r="N277">
            <v>1</v>
          </cell>
          <cell r="O277">
            <v>3.225806451612903</v>
          </cell>
          <cell r="P277">
            <v>0</v>
          </cell>
          <cell r="Q277">
            <v>0</v>
          </cell>
          <cell r="R277">
            <v>1</v>
          </cell>
          <cell r="S277">
            <v>1.7857142857142856</v>
          </cell>
          <cell r="T277">
            <v>3822</v>
          </cell>
          <cell r="U277">
            <v>3.9575797258568315</v>
          </cell>
        </row>
        <row r="278">
          <cell r="A278" t="str">
            <v>20 Audenarde</v>
          </cell>
          <cell r="B278">
            <v>1082</v>
          </cell>
          <cell r="C278">
            <v>1.2667678154275943</v>
          </cell>
          <cell r="D278">
            <v>49</v>
          </cell>
          <cell r="E278">
            <v>0.91657313879536106</v>
          </cell>
          <cell r="F278">
            <v>27</v>
          </cell>
          <cell r="G278">
            <v>0.74833702882483366</v>
          </cell>
          <cell r="H278">
            <v>11</v>
          </cell>
          <cell r="I278">
            <v>1.2790697674418605</v>
          </cell>
          <cell r="J278">
            <v>0</v>
          </cell>
          <cell r="K278">
            <v>0</v>
          </cell>
          <cell r="L278">
            <v>2</v>
          </cell>
          <cell r="M278">
            <v>1.6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1</v>
          </cell>
          <cell r="S278">
            <v>1.7857142857142856</v>
          </cell>
          <cell r="T278">
            <v>1172</v>
          </cell>
          <cell r="U278">
            <v>1.2258085291371039</v>
          </cell>
        </row>
        <row r="279">
          <cell r="A279" t="str">
            <v>21 Saint-Nicolas</v>
          </cell>
          <cell r="B279">
            <v>2279</v>
          </cell>
          <cell r="C279">
            <v>2.6358885436986732</v>
          </cell>
          <cell r="D279">
            <v>162</v>
          </cell>
          <cell r="E279">
            <v>3.0303030303030298</v>
          </cell>
          <cell r="F279">
            <v>91</v>
          </cell>
          <cell r="G279">
            <v>2.5221729490022176</v>
          </cell>
          <cell r="H279">
            <v>16</v>
          </cell>
          <cell r="I279">
            <v>1.8604651162790697</v>
          </cell>
          <cell r="J279">
            <v>2</v>
          </cell>
          <cell r="K279">
            <v>2.6315789473684208</v>
          </cell>
          <cell r="L279">
            <v>7</v>
          </cell>
          <cell r="M279">
            <v>5.6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2</v>
          </cell>
          <cell r="S279">
            <v>3.5714285714285712</v>
          </cell>
          <cell r="T279">
            <v>2559</v>
          </cell>
          <cell r="U279">
            <v>2.6501937464444039</v>
          </cell>
        </row>
        <row r="280">
          <cell r="A280" t="str">
            <v>22 Ath</v>
          </cell>
          <cell r="B280">
            <v>904</v>
          </cell>
          <cell r="C280">
            <v>1.0500204705825686</v>
          </cell>
          <cell r="D280">
            <v>55</v>
          </cell>
          <cell r="E280">
            <v>1.0288065843621399</v>
          </cell>
          <cell r="F280">
            <v>44</v>
          </cell>
          <cell r="G280">
            <v>1.2195121951219512</v>
          </cell>
          <cell r="H280">
            <v>7</v>
          </cell>
          <cell r="I280">
            <v>0.81395348837209303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1</v>
          </cell>
          <cell r="O280">
            <v>3.225806451612903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1011</v>
          </cell>
          <cell r="U280">
            <v>1.0508463660466065</v>
          </cell>
        </row>
        <row r="281">
          <cell r="A281" t="str">
            <v>23 Charlerloi</v>
          </cell>
          <cell r="B281">
            <v>2621</v>
          </cell>
          <cell r="C281">
            <v>3.0585458661464728</v>
          </cell>
          <cell r="D281">
            <v>259</v>
          </cell>
          <cell r="E281">
            <v>4.8447437336326225</v>
          </cell>
          <cell r="F281">
            <v>116</v>
          </cell>
          <cell r="G281">
            <v>3.2150776053215075</v>
          </cell>
          <cell r="H281">
            <v>23</v>
          </cell>
          <cell r="I281">
            <v>2.6744186046511631</v>
          </cell>
          <cell r="J281">
            <v>3</v>
          </cell>
          <cell r="K281">
            <v>3.9473684210526314</v>
          </cell>
          <cell r="L281">
            <v>4</v>
          </cell>
          <cell r="M281">
            <v>3.2</v>
          </cell>
          <cell r="N281">
            <v>1</v>
          </cell>
          <cell r="O281">
            <v>3.225806451612903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3027</v>
          </cell>
          <cell r="U281">
            <v>3.1621995856724232</v>
          </cell>
        </row>
        <row r="282">
          <cell r="A282" t="str">
            <v>24 Mons</v>
          </cell>
          <cell r="B282">
            <v>1554</v>
          </cell>
          <cell r="C282">
            <v>1.8098403294559646</v>
          </cell>
          <cell r="D282">
            <v>97</v>
          </cell>
          <cell r="E282">
            <v>1.8144407033295922</v>
          </cell>
          <cell r="F282">
            <v>83</v>
          </cell>
          <cell r="G282">
            <v>2.3004434589800442</v>
          </cell>
          <cell r="H282">
            <v>16</v>
          </cell>
          <cell r="I282">
            <v>1.8604651162790697</v>
          </cell>
          <cell r="J282">
            <v>2</v>
          </cell>
          <cell r="K282">
            <v>2.6315789473684208</v>
          </cell>
          <cell r="L282">
            <v>3</v>
          </cell>
          <cell r="M282">
            <v>2.4</v>
          </cell>
          <cell r="N282">
            <v>1</v>
          </cell>
          <cell r="O282">
            <v>3.225806451612903</v>
          </cell>
          <cell r="P282">
            <v>0</v>
          </cell>
          <cell r="Q282">
            <v>0</v>
          </cell>
          <cell r="R282">
            <v>1</v>
          </cell>
          <cell r="S282">
            <v>1.7857142857142856</v>
          </cell>
          <cell r="T282">
            <v>1757</v>
          </cell>
          <cell r="U282">
            <v>1.831199081180297</v>
          </cell>
        </row>
        <row r="283">
          <cell r="A283" t="str">
            <v>25 La Louvière</v>
          </cell>
          <cell r="B283">
            <v>820</v>
          </cell>
          <cell r="C283">
            <v>0.9476675577390844</v>
          </cell>
          <cell r="D283">
            <v>66</v>
          </cell>
          <cell r="E283">
            <v>1.2345679012345678</v>
          </cell>
          <cell r="F283">
            <v>53</v>
          </cell>
          <cell r="G283">
            <v>1.4689578713968958</v>
          </cell>
          <cell r="H283">
            <v>7</v>
          </cell>
          <cell r="I283">
            <v>0.81395348837209303</v>
          </cell>
          <cell r="J283">
            <v>6</v>
          </cell>
          <cell r="K283">
            <v>7.8947368421052628</v>
          </cell>
          <cell r="L283">
            <v>3</v>
          </cell>
          <cell r="M283">
            <v>2.4</v>
          </cell>
          <cell r="N283">
            <v>0</v>
          </cell>
          <cell r="O283">
            <v>0</v>
          </cell>
          <cell r="P283">
            <v>1</v>
          </cell>
          <cell r="Q283">
            <v>6.6666666666666679</v>
          </cell>
          <cell r="R283">
            <v>0</v>
          </cell>
          <cell r="S283">
            <v>0</v>
          </cell>
          <cell r="T283">
            <v>956</v>
          </cell>
          <cell r="U283">
            <v>0.99073666584373621</v>
          </cell>
        </row>
        <row r="284">
          <cell r="A284" t="str">
            <v>26 Soignies</v>
          </cell>
          <cell r="B284">
            <v>640</v>
          </cell>
          <cell r="C284">
            <v>0.7405534282205043</v>
          </cell>
          <cell r="D284">
            <v>55</v>
          </cell>
          <cell r="E284">
            <v>1.0288065843621399</v>
          </cell>
          <cell r="F284">
            <v>36</v>
          </cell>
          <cell r="G284">
            <v>0.99778270509977818</v>
          </cell>
          <cell r="H284">
            <v>7</v>
          </cell>
          <cell r="I284">
            <v>0.81395348837209303</v>
          </cell>
          <cell r="J284">
            <v>1</v>
          </cell>
          <cell r="K284">
            <v>1.3157894736842104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739</v>
          </cell>
          <cell r="U284">
            <v>0.76639867758659552</v>
          </cell>
        </row>
        <row r="285">
          <cell r="A285" t="str">
            <v>27 Thuin</v>
          </cell>
          <cell r="B285">
            <v>594</v>
          </cell>
          <cell r="C285">
            <v>0.68636659200924788</v>
          </cell>
          <cell r="D285">
            <v>39</v>
          </cell>
          <cell r="E285">
            <v>0.72951739618406297</v>
          </cell>
          <cell r="F285">
            <v>38</v>
          </cell>
          <cell r="G285">
            <v>1.0532150776053215</v>
          </cell>
          <cell r="H285">
            <v>5</v>
          </cell>
          <cell r="I285">
            <v>0.58139534883720934</v>
          </cell>
          <cell r="J285">
            <v>1</v>
          </cell>
          <cell r="K285">
            <v>1.3157894736842104</v>
          </cell>
          <cell r="L285">
            <v>1</v>
          </cell>
          <cell r="M285">
            <v>0.8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678</v>
          </cell>
          <cell r="U285">
            <v>0.70199542736923459</v>
          </cell>
        </row>
        <row r="286">
          <cell r="A286" t="str">
            <v>28 Tournai-Mouscron</v>
          </cell>
          <cell r="B286">
            <v>2001</v>
          </cell>
          <cell r="C286">
            <v>2.3336464128314431</v>
          </cell>
          <cell r="D286">
            <v>126</v>
          </cell>
          <cell r="E286">
            <v>2.3569023569023568</v>
          </cell>
          <cell r="F286">
            <v>49</v>
          </cell>
          <cell r="G286">
            <v>1.3580931263858091</v>
          </cell>
          <cell r="H286">
            <v>22</v>
          </cell>
          <cell r="I286">
            <v>2.558139534883721</v>
          </cell>
          <cell r="J286">
            <v>1</v>
          </cell>
          <cell r="K286">
            <v>1.3157894736842104</v>
          </cell>
          <cell r="L286">
            <v>4</v>
          </cell>
          <cell r="M286">
            <v>3.2</v>
          </cell>
          <cell r="N286">
            <v>0</v>
          </cell>
          <cell r="O286">
            <v>0</v>
          </cell>
          <cell r="P286">
            <v>1</v>
          </cell>
          <cell r="Q286">
            <v>6.6666666666666679</v>
          </cell>
          <cell r="R286">
            <v>1</v>
          </cell>
          <cell r="S286">
            <v>1.7857142857142856</v>
          </cell>
          <cell r="T286">
            <v>2205</v>
          </cell>
          <cell r="U286">
            <v>2.2991960327597867</v>
          </cell>
        </row>
        <row r="287">
          <cell r="A287" t="str">
            <v>29 Huy</v>
          </cell>
          <cell r="B287">
            <v>761</v>
          </cell>
          <cell r="C287">
            <v>0.86578522746429687</v>
          </cell>
          <cell r="D287">
            <v>79</v>
          </cell>
          <cell r="E287">
            <v>1.4777403666292555</v>
          </cell>
          <cell r="F287">
            <v>25</v>
          </cell>
          <cell r="G287">
            <v>0.69290465631929055</v>
          </cell>
          <cell r="H287">
            <v>6</v>
          </cell>
          <cell r="I287">
            <v>0.69767441860465107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1</v>
          </cell>
          <cell r="O287">
            <v>3.225806451612903</v>
          </cell>
          <cell r="P287">
            <v>0</v>
          </cell>
          <cell r="Q287">
            <v>0</v>
          </cell>
          <cell r="R287">
            <v>1</v>
          </cell>
          <cell r="S287">
            <v>1.7857142857142856</v>
          </cell>
          <cell r="T287">
            <v>873</v>
          </cell>
          <cell r="U287">
            <v>0.8919850155104494</v>
          </cell>
        </row>
        <row r="288">
          <cell r="A288" t="str">
            <v>30 Liège</v>
          </cell>
          <cell r="B288">
            <v>4412</v>
          </cell>
          <cell r="C288">
            <v>5.0923584519422969</v>
          </cell>
          <cell r="D288">
            <v>438</v>
          </cell>
          <cell r="E288">
            <v>8.1930415263748593</v>
          </cell>
          <cell r="F288">
            <v>213</v>
          </cell>
          <cell r="G288">
            <v>5.9035476718403546</v>
          </cell>
          <cell r="H288">
            <v>38</v>
          </cell>
          <cell r="I288">
            <v>4.4186046511627906</v>
          </cell>
          <cell r="J288">
            <v>2</v>
          </cell>
          <cell r="K288">
            <v>2.6315789473684208</v>
          </cell>
          <cell r="L288">
            <v>7</v>
          </cell>
          <cell r="M288">
            <v>5.6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5</v>
          </cell>
          <cell r="S288">
            <v>8.9285714285714288</v>
          </cell>
          <cell r="T288">
            <v>5115</v>
          </cell>
          <cell r="U288">
            <v>5.2939471678670715</v>
          </cell>
        </row>
        <row r="289">
          <cell r="A289" t="str">
            <v>31 Verviers</v>
          </cell>
          <cell r="B289">
            <v>2015</v>
          </cell>
          <cell r="C289">
            <v>2.3348505647472484</v>
          </cell>
          <cell r="D289">
            <v>166</v>
          </cell>
          <cell r="E289">
            <v>3.1051253273475496</v>
          </cell>
          <cell r="F289">
            <v>167</v>
          </cell>
          <cell r="G289">
            <v>4.6286031042128606</v>
          </cell>
          <cell r="H289">
            <v>18</v>
          </cell>
          <cell r="I289">
            <v>2.0930232558139537</v>
          </cell>
          <cell r="J289">
            <v>3</v>
          </cell>
          <cell r="K289">
            <v>3.9473684210526314</v>
          </cell>
          <cell r="L289">
            <v>1</v>
          </cell>
          <cell r="M289">
            <v>0.8</v>
          </cell>
          <cell r="N289">
            <v>1</v>
          </cell>
          <cell r="O289">
            <v>3.225806451612903</v>
          </cell>
          <cell r="P289">
            <v>0</v>
          </cell>
          <cell r="Q289">
            <v>0</v>
          </cell>
          <cell r="R289">
            <v>1</v>
          </cell>
          <cell r="S289">
            <v>1.7857142857142856</v>
          </cell>
          <cell r="T289">
            <v>2372</v>
          </cell>
          <cell r="U289">
            <v>2.4644977083176798</v>
          </cell>
        </row>
        <row r="290">
          <cell r="A290" t="str">
            <v>32 Waremme</v>
          </cell>
          <cell r="B290">
            <v>580</v>
          </cell>
          <cell r="C290">
            <v>0.67432507285119092</v>
          </cell>
          <cell r="D290">
            <v>70</v>
          </cell>
          <cell r="E290">
            <v>1.309390198279087</v>
          </cell>
          <cell r="F290">
            <v>21</v>
          </cell>
          <cell r="G290">
            <v>0.58203991130820398</v>
          </cell>
          <cell r="H290">
            <v>6</v>
          </cell>
          <cell r="I290">
            <v>0.69767441860465107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2</v>
          </cell>
          <cell r="S290">
            <v>3.5714285714285712</v>
          </cell>
          <cell r="T290">
            <v>679</v>
          </cell>
          <cell r="U290">
            <v>0.70736236488734794</v>
          </cell>
        </row>
        <row r="291">
          <cell r="A291" t="str">
            <v>33 Hasselt</v>
          </cell>
          <cell r="B291">
            <v>3353</v>
          </cell>
          <cell r="C291">
            <v>3.9171061821159356</v>
          </cell>
          <cell r="D291">
            <v>215</v>
          </cell>
          <cell r="E291">
            <v>4.0216984661429107</v>
          </cell>
          <cell r="F291">
            <v>93</v>
          </cell>
          <cell r="G291">
            <v>2.5776053215077606</v>
          </cell>
          <cell r="H291">
            <v>30</v>
          </cell>
          <cell r="I291">
            <v>3.4883720930232558</v>
          </cell>
          <cell r="J291">
            <v>4</v>
          </cell>
          <cell r="K291">
            <v>5.2631578947368416</v>
          </cell>
          <cell r="L291">
            <v>5</v>
          </cell>
          <cell r="M291">
            <v>4</v>
          </cell>
          <cell r="N291">
            <v>3</v>
          </cell>
          <cell r="O291">
            <v>9.67741935483871</v>
          </cell>
          <cell r="P291">
            <v>1</v>
          </cell>
          <cell r="Q291">
            <v>6.6666666666666679</v>
          </cell>
          <cell r="R291">
            <v>3</v>
          </cell>
          <cell r="S291">
            <v>5.3571428571428568</v>
          </cell>
          <cell r="T291">
            <v>3707</v>
          </cell>
          <cell r="U291">
            <v>3.8717087255670166</v>
          </cell>
        </row>
        <row r="292">
          <cell r="A292" t="str">
            <v>34 Maaseik</v>
          </cell>
          <cell r="B292">
            <v>1893</v>
          </cell>
          <cell r="C292">
            <v>2.237314259566987</v>
          </cell>
          <cell r="D292">
            <v>129</v>
          </cell>
          <cell r="E292">
            <v>2.4130190796857462</v>
          </cell>
          <cell r="F292">
            <v>65</v>
          </cell>
          <cell r="G292">
            <v>1.8015521064301554</v>
          </cell>
          <cell r="H292">
            <v>13</v>
          </cell>
          <cell r="I292">
            <v>1.5116279069767442</v>
          </cell>
          <cell r="J292">
            <v>2</v>
          </cell>
          <cell r="K292">
            <v>2.6315789473684208</v>
          </cell>
          <cell r="L292">
            <v>7</v>
          </cell>
          <cell r="M292">
            <v>5.6</v>
          </cell>
          <cell r="N292">
            <v>2</v>
          </cell>
          <cell r="O292">
            <v>6.4516129032258061</v>
          </cell>
          <cell r="P292">
            <v>1</v>
          </cell>
          <cell r="Q292">
            <v>6.6666666666666679</v>
          </cell>
          <cell r="R292">
            <v>0</v>
          </cell>
          <cell r="S292">
            <v>0</v>
          </cell>
          <cell r="T292">
            <v>2112</v>
          </cell>
          <cell r="U292">
            <v>2.2294258450243123</v>
          </cell>
        </row>
        <row r="293">
          <cell r="A293" t="str">
            <v>35 Tongres</v>
          </cell>
          <cell r="B293">
            <v>1583</v>
          </cell>
          <cell r="C293">
            <v>1.8363316716036895</v>
          </cell>
          <cell r="D293">
            <v>95</v>
          </cell>
          <cell r="E293">
            <v>1.7770295548073323</v>
          </cell>
          <cell r="F293">
            <v>54</v>
          </cell>
          <cell r="G293">
            <v>1.4966740576496673</v>
          </cell>
          <cell r="H293">
            <v>15</v>
          </cell>
          <cell r="I293">
            <v>1.7441860465116279</v>
          </cell>
          <cell r="J293">
            <v>1</v>
          </cell>
          <cell r="K293">
            <v>1.3157894736842104</v>
          </cell>
          <cell r="L293">
            <v>4</v>
          </cell>
          <cell r="M293">
            <v>3.2</v>
          </cell>
          <cell r="N293">
            <v>1</v>
          </cell>
          <cell r="O293">
            <v>3.225806451612903</v>
          </cell>
          <cell r="P293">
            <v>1</v>
          </cell>
          <cell r="Q293">
            <v>6.6666666666666679</v>
          </cell>
          <cell r="R293">
            <v>1</v>
          </cell>
          <cell r="S293">
            <v>1.7857142857142856</v>
          </cell>
          <cell r="T293">
            <v>1755</v>
          </cell>
          <cell r="U293">
            <v>1.8215385936476929</v>
          </cell>
        </row>
        <row r="294">
          <cell r="A294" t="str">
            <v>36 Arlon</v>
          </cell>
          <cell r="B294">
            <v>112</v>
          </cell>
          <cell r="C294">
            <v>0.12764010307540399</v>
          </cell>
          <cell r="D294">
            <v>7</v>
          </cell>
          <cell r="E294">
            <v>0.1309390198279087</v>
          </cell>
          <cell r="F294">
            <v>3</v>
          </cell>
          <cell r="G294">
            <v>8.3148558758314853E-2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122</v>
          </cell>
          <cell r="U294">
            <v>0.12451295042023121</v>
          </cell>
        </row>
        <row r="295">
          <cell r="A295" t="str">
            <v>37 Bastogne</v>
          </cell>
          <cell r="B295">
            <v>258</v>
          </cell>
          <cell r="C295">
            <v>0.29742552320400739</v>
          </cell>
          <cell r="D295">
            <v>16</v>
          </cell>
          <cell r="E295">
            <v>0.29928918817807704</v>
          </cell>
          <cell r="F295">
            <v>14</v>
          </cell>
          <cell r="G295">
            <v>0.38802660753880269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288</v>
          </cell>
          <cell r="U295">
            <v>0.29732833850348317</v>
          </cell>
        </row>
        <row r="296">
          <cell r="A296" t="str">
            <v>38 Marche-en-Famenne</v>
          </cell>
          <cell r="B296">
            <v>493</v>
          </cell>
          <cell r="C296">
            <v>0.57438046383931796</v>
          </cell>
          <cell r="D296">
            <v>32</v>
          </cell>
          <cell r="E296">
            <v>0.59857837635615407</v>
          </cell>
          <cell r="F296">
            <v>22</v>
          </cell>
          <cell r="G296">
            <v>0.6097560975609756</v>
          </cell>
          <cell r="H296">
            <v>7</v>
          </cell>
          <cell r="I296">
            <v>0.81395348837209303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554</v>
          </cell>
          <cell r="U296">
            <v>0.57748247694900334</v>
          </cell>
        </row>
        <row r="297">
          <cell r="A297" t="str">
            <v>39 Neufchâteau</v>
          </cell>
          <cell r="B297">
            <v>403</v>
          </cell>
          <cell r="C297">
            <v>0.4575777280061652</v>
          </cell>
          <cell r="D297">
            <v>17</v>
          </cell>
          <cell r="E297">
            <v>0.31799476243920688</v>
          </cell>
          <cell r="F297">
            <v>18</v>
          </cell>
          <cell r="G297">
            <v>0.49889135254988909</v>
          </cell>
          <cell r="H297">
            <v>7</v>
          </cell>
          <cell r="I297">
            <v>0.81395348837209303</v>
          </cell>
          <cell r="J297">
            <v>1</v>
          </cell>
          <cell r="K297">
            <v>1.3157894736842104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446</v>
          </cell>
          <cell r="U297">
            <v>0.45404291403239483</v>
          </cell>
        </row>
        <row r="298">
          <cell r="A298" t="str">
            <v>40 Virton</v>
          </cell>
          <cell r="B298">
            <v>216</v>
          </cell>
          <cell r="C298">
            <v>0.24925944657177951</v>
          </cell>
          <cell r="D298">
            <v>12</v>
          </cell>
          <cell r="E298">
            <v>0.22446689113355783</v>
          </cell>
          <cell r="F298">
            <v>9</v>
          </cell>
          <cell r="G298">
            <v>0.24944567627494454</v>
          </cell>
          <cell r="H298">
            <v>3</v>
          </cell>
          <cell r="I298">
            <v>0.34883720930232553</v>
          </cell>
          <cell r="J298">
            <v>1</v>
          </cell>
          <cell r="K298">
            <v>1.3157894736842104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241</v>
          </cell>
          <cell r="U298">
            <v>0.24902590084046242</v>
          </cell>
        </row>
        <row r="299">
          <cell r="A299" t="str">
            <v>41 Dinant</v>
          </cell>
          <cell r="B299">
            <v>944</v>
          </cell>
          <cell r="C299">
            <v>1.0981865472147967</v>
          </cell>
          <cell r="D299">
            <v>55</v>
          </cell>
          <cell r="E299">
            <v>1.0288065843621399</v>
          </cell>
          <cell r="F299">
            <v>50</v>
          </cell>
          <cell r="G299">
            <v>1.3858093126385811</v>
          </cell>
          <cell r="H299">
            <v>14</v>
          </cell>
          <cell r="I299">
            <v>1.6279069767441861</v>
          </cell>
          <cell r="J299">
            <v>1</v>
          </cell>
          <cell r="K299">
            <v>1.3157894736842104</v>
          </cell>
          <cell r="L299">
            <v>3</v>
          </cell>
          <cell r="M299">
            <v>2.4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1067</v>
          </cell>
          <cell r="U299">
            <v>1.1109560662494766</v>
          </cell>
        </row>
        <row r="300">
          <cell r="A300" t="str">
            <v>42 Namur</v>
          </cell>
          <cell r="B300">
            <v>2145</v>
          </cell>
          <cell r="C300">
            <v>2.4853695542229608</v>
          </cell>
          <cell r="D300">
            <v>147</v>
          </cell>
          <cell r="E300">
            <v>2.7497194163860832</v>
          </cell>
          <cell r="F300">
            <v>93</v>
          </cell>
          <cell r="G300">
            <v>2.5776053215077606</v>
          </cell>
          <cell r="H300">
            <v>35</v>
          </cell>
          <cell r="I300">
            <v>4.0697674418604652</v>
          </cell>
          <cell r="J300">
            <v>5</v>
          </cell>
          <cell r="K300">
            <v>6.5789473684210522</v>
          </cell>
          <cell r="L300">
            <v>3</v>
          </cell>
          <cell r="M300">
            <v>2.4</v>
          </cell>
          <cell r="N300">
            <v>0</v>
          </cell>
          <cell r="O300">
            <v>0</v>
          </cell>
          <cell r="P300">
            <v>2</v>
          </cell>
          <cell r="Q300">
            <v>13.333333333333336</v>
          </cell>
          <cell r="R300">
            <v>3</v>
          </cell>
          <cell r="S300">
            <v>5.3571428571428568</v>
          </cell>
          <cell r="T300">
            <v>2433</v>
          </cell>
          <cell r="U300">
            <v>2.5246074085205499</v>
          </cell>
        </row>
        <row r="301">
          <cell r="A301" t="str">
            <v>43 Philippeville</v>
          </cell>
          <cell r="B301">
            <v>469</v>
          </cell>
          <cell r="C301">
            <v>0.54668496977578696</v>
          </cell>
          <cell r="D301">
            <v>32</v>
          </cell>
          <cell r="E301">
            <v>0.59857837635615407</v>
          </cell>
          <cell r="F301">
            <v>28</v>
          </cell>
          <cell r="G301">
            <v>0.77605321507760539</v>
          </cell>
          <cell r="H301">
            <v>7</v>
          </cell>
          <cell r="I301">
            <v>0.81395348837209303</v>
          </cell>
          <cell r="J301">
            <v>0</v>
          </cell>
          <cell r="K301">
            <v>0</v>
          </cell>
          <cell r="L301">
            <v>1</v>
          </cell>
          <cell r="M301">
            <v>0.8</v>
          </cell>
          <cell r="N301">
            <v>2</v>
          </cell>
          <cell r="O301">
            <v>6.4516129032258061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539</v>
          </cell>
          <cell r="U301">
            <v>0.56245505189828582</v>
          </cell>
        </row>
        <row r="302">
          <cell r="A302" t="str">
            <v>Autre</v>
          </cell>
          <cell r="B302">
            <v>1923</v>
          </cell>
          <cell r="C302">
            <v>2.2349059557353756</v>
          </cell>
          <cell r="D302">
            <v>113</v>
          </cell>
          <cell r="E302">
            <v>2.1137298915076692</v>
          </cell>
          <cell r="F302">
            <v>82</v>
          </cell>
          <cell r="G302">
            <v>2.2727272727272729</v>
          </cell>
          <cell r="H302">
            <v>18</v>
          </cell>
          <cell r="I302">
            <v>2.0930232558139537</v>
          </cell>
          <cell r="J302">
            <v>2</v>
          </cell>
          <cell r="K302">
            <v>2.6315789473684208</v>
          </cell>
          <cell r="L302">
            <v>4</v>
          </cell>
          <cell r="M302">
            <v>3.2</v>
          </cell>
          <cell r="N302">
            <v>1</v>
          </cell>
          <cell r="O302">
            <v>3.225806451612903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2143</v>
          </cell>
          <cell r="U302">
            <v>2.2283524575206894</v>
          </cell>
        </row>
        <row r="303">
          <cell r="A303" t="str">
            <v>Résidence inconnue- nationalité belge</v>
          </cell>
          <cell r="B303">
            <v>866</v>
          </cell>
          <cell r="C303">
            <v>1.0102834573609807</v>
          </cell>
          <cell r="D303">
            <v>61</v>
          </cell>
          <cell r="E303">
            <v>1.1410400299289187</v>
          </cell>
          <cell r="F303">
            <v>55</v>
          </cell>
          <cell r="G303">
            <v>1.524390243902439</v>
          </cell>
          <cell r="H303">
            <v>11</v>
          </cell>
          <cell r="I303">
            <v>1.2790697674418605</v>
          </cell>
          <cell r="J303">
            <v>1</v>
          </cell>
          <cell r="K303">
            <v>1.3157894736842104</v>
          </cell>
          <cell r="L303">
            <v>3</v>
          </cell>
          <cell r="M303">
            <v>2.4</v>
          </cell>
          <cell r="N303">
            <v>1</v>
          </cell>
          <cell r="O303">
            <v>3.225806451612903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998</v>
          </cell>
          <cell r="U303">
            <v>1.0422592660176251</v>
          </cell>
        </row>
        <row r="304">
          <cell r="A304" t="str">
            <v>Résidence inconnue- nationalité étrangère</v>
          </cell>
          <cell r="B304">
            <v>2400</v>
          </cell>
          <cell r="C304">
            <v>2.8116947234063048</v>
          </cell>
          <cell r="D304">
            <v>136</v>
          </cell>
          <cell r="E304">
            <v>2.543958099513655</v>
          </cell>
          <cell r="F304">
            <v>96</v>
          </cell>
          <cell r="G304">
            <v>2.6607538802660753</v>
          </cell>
          <cell r="H304">
            <v>29</v>
          </cell>
          <cell r="I304">
            <v>3.3720930232558142</v>
          </cell>
          <cell r="J304">
            <v>4</v>
          </cell>
          <cell r="K304">
            <v>5.2631578947368416</v>
          </cell>
          <cell r="L304">
            <v>7</v>
          </cell>
          <cell r="M304">
            <v>5.6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3</v>
          </cell>
          <cell r="S304">
            <v>5.3571428571428568</v>
          </cell>
          <cell r="T304">
            <v>2675</v>
          </cell>
          <cell r="U304">
            <v>2.8015413844552022</v>
          </cell>
        </row>
        <row r="305">
          <cell r="A305" t="str">
            <v>Total</v>
          </cell>
          <cell r="B305">
            <v>86049</v>
          </cell>
          <cell r="C305">
            <v>100</v>
          </cell>
          <cell r="D305">
            <v>5346</v>
          </cell>
          <cell r="E305">
            <v>100</v>
          </cell>
          <cell r="F305">
            <v>3608</v>
          </cell>
          <cell r="G305">
            <v>100</v>
          </cell>
          <cell r="H305">
            <v>860</v>
          </cell>
          <cell r="I305">
            <v>100</v>
          </cell>
          <cell r="J305">
            <v>76</v>
          </cell>
          <cell r="K305">
            <v>100</v>
          </cell>
          <cell r="L305">
            <v>125</v>
          </cell>
          <cell r="M305">
            <v>100</v>
          </cell>
          <cell r="N305">
            <v>31</v>
          </cell>
          <cell r="O305">
            <v>100</v>
          </cell>
          <cell r="P305">
            <v>15</v>
          </cell>
          <cell r="Q305">
            <v>100</v>
          </cell>
          <cell r="R305">
            <v>56</v>
          </cell>
          <cell r="S305">
            <v>100</v>
          </cell>
          <cell r="T305">
            <v>96166</v>
          </cell>
          <cell r="U305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7"/>
  <sheetViews>
    <sheetView tabSelected="1" workbookViewId="0">
      <selection activeCell="B3" sqref="B3"/>
    </sheetView>
  </sheetViews>
  <sheetFormatPr defaultRowHeight="15" x14ac:dyDescent="0.25"/>
  <cols>
    <col min="1" max="1" width="9.140625" customWidth="1"/>
    <col min="2" max="2" width="165.7109375" bestFit="1" customWidth="1"/>
  </cols>
  <sheetData>
    <row r="1" spans="1:2" ht="15.75" thickBot="1" x14ac:dyDescent="0.3">
      <c r="A1" s="1" t="s">
        <v>165</v>
      </c>
      <c r="B1" s="2"/>
    </row>
    <row r="2" spans="1:2" x14ac:dyDescent="0.25">
      <c r="A2" s="3" t="s">
        <v>14</v>
      </c>
      <c r="B2" s="4" t="s">
        <v>15</v>
      </c>
    </row>
    <row r="3" spans="1:2" s="9" customFormat="1" x14ac:dyDescent="0.25">
      <c r="A3" s="8" t="s">
        <v>0</v>
      </c>
      <c r="B3" s="8" t="s">
        <v>166</v>
      </c>
    </row>
    <row r="4" spans="1:2" s="9" customFormat="1" x14ac:dyDescent="0.25">
      <c r="A4" s="8" t="s">
        <v>1</v>
      </c>
      <c r="B4" s="8" t="s">
        <v>167</v>
      </c>
    </row>
    <row r="5" spans="1:2" s="9" customFormat="1" x14ac:dyDescent="0.25">
      <c r="A5" s="8" t="s">
        <v>2</v>
      </c>
      <c r="B5" s="8" t="s">
        <v>168</v>
      </c>
    </row>
    <row r="6" spans="1:2" s="9" customFormat="1" x14ac:dyDescent="0.25">
      <c r="A6" s="8" t="s">
        <v>3</v>
      </c>
      <c r="B6" s="8" t="s">
        <v>169</v>
      </c>
    </row>
    <row r="7" spans="1:2" s="9" customFormat="1" x14ac:dyDescent="0.25">
      <c r="A7" s="8" t="s">
        <v>11</v>
      </c>
      <c r="B7" s="8" t="s">
        <v>170</v>
      </c>
    </row>
    <row r="8" spans="1:2" s="9" customFormat="1" x14ac:dyDescent="0.25">
      <c r="A8" s="8" t="s">
        <v>12</v>
      </c>
      <c r="B8" s="8" t="s">
        <v>171</v>
      </c>
    </row>
    <row r="9" spans="1:2" s="9" customFormat="1" x14ac:dyDescent="0.25">
      <c r="A9" s="8" t="s">
        <v>13</v>
      </c>
      <c r="B9" s="8" t="s">
        <v>172</v>
      </c>
    </row>
    <row r="10" spans="1:2" x14ac:dyDescent="0.25">
      <c r="A10" s="6" t="s">
        <v>4</v>
      </c>
      <c r="B10" s="7" t="s">
        <v>16</v>
      </c>
    </row>
    <row r="11" spans="1:2" s="9" customFormat="1" x14ac:dyDescent="0.25">
      <c r="A11" s="8" t="s">
        <v>5</v>
      </c>
      <c r="B11" s="8" t="s">
        <v>173</v>
      </c>
    </row>
    <row r="12" spans="1:2" s="9" customFormat="1" x14ac:dyDescent="0.25">
      <c r="A12" s="8" t="s">
        <v>6</v>
      </c>
      <c r="B12" s="8" t="s">
        <v>174</v>
      </c>
    </row>
    <row r="13" spans="1:2" s="9" customFormat="1" x14ac:dyDescent="0.25">
      <c r="A13" s="8" t="s">
        <v>7</v>
      </c>
      <c r="B13" s="8" t="s">
        <v>175</v>
      </c>
    </row>
    <row r="14" spans="1:2" s="9" customFormat="1" x14ac:dyDescent="0.25">
      <c r="A14" s="8" t="s">
        <v>8</v>
      </c>
      <c r="B14" s="8" t="s">
        <v>176</v>
      </c>
    </row>
    <row r="15" spans="1:2" s="9" customFormat="1" x14ac:dyDescent="0.25">
      <c r="A15" s="8" t="s">
        <v>9</v>
      </c>
      <c r="B15" s="8" t="s">
        <v>177</v>
      </c>
    </row>
    <row r="16" spans="1:2" s="9" customFormat="1" x14ac:dyDescent="0.25">
      <c r="A16" s="8" t="s">
        <v>10</v>
      </c>
      <c r="B16" s="8" t="s">
        <v>178</v>
      </c>
    </row>
    <row r="17" spans="1:2" x14ac:dyDescent="0.25">
      <c r="A17" s="5"/>
      <c r="B17" s="5"/>
    </row>
  </sheetData>
  <hyperlinks>
    <hyperlink ref="A3:IV3" location="'15.1.1'!A1" display="15.1.1." xr:uid="{00000000-0004-0000-0000-000000000000}"/>
    <hyperlink ref="A4:IV4" location="'15.1.2'!A1" display="15.1.2." xr:uid="{00000000-0004-0000-0000-000001000000}"/>
    <hyperlink ref="A5:IV5" location="'15.1.3'!A1" display="15.1.3." xr:uid="{00000000-0004-0000-0000-000002000000}"/>
    <hyperlink ref="A6:IV6" location="'15.1.4'!A1" display="15.1.4." xr:uid="{00000000-0004-0000-0000-000003000000}"/>
    <hyperlink ref="A7:IV7" location="'15.1.5'!A1" display="15.1.5." xr:uid="{00000000-0004-0000-0000-000004000000}"/>
    <hyperlink ref="A8:IV8" location="'15.1.6'!A1" display="15.1.6." xr:uid="{00000000-0004-0000-0000-000005000000}"/>
    <hyperlink ref="A9:IV9" location="'15.1.7'!A1" display="15.1.7." xr:uid="{00000000-0004-0000-0000-000006000000}"/>
    <hyperlink ref="A11:IV11" location="'15.2.1'!A1" display="15.2.1." xr:uid="{00000000-0004-0000-0000-000007000000}"/>
    <hyperlink ref="A12:IV12" location="'15.2.2'!A1" display="15.2.2." xr:uid="{00000000-0004-0000-0000-000008000000}"/>
    <hyperlink ref="A13:IV13" location="'15.2.3'!A1" display="15.2.3." xr:uid="{00000000-0004-0000-0000-000009000000}"/>
    <hyperlink ref="A14:IV14" location="'15.2.4'!A1" display="15.2.4." xr:uid="{00000000-0004-0000-0000-00000A000000}"/>
    <hyperlink ref="A15:IV15" location="'15.2.5'!A1" display="15.2.5." xr:uid="{00000000-0004-0000-0000-00000B000000}"/>
    <hyperlink ref="A16:IV16" location="'15.2.6'!A1" display="15.2.6." xr:uid="{00000000-0004-0000-0000-00000C000000}"/>
    <hyperlink ref="B3" location="'15.1.1'!A1" display="Accidents sur le lieu de travail selon l'arrondissement administratif de la victime :  évolution 2012 - 2017" xr:uid="{00000000-0004-0000-0000-00000D000000}"/>
    <hyperlink ref="B4" location="'15.1.2'!A1" display="Accidents sur le lieu de travail selon l'arrondissement administratif de la victime : distribution selon les conséquences - 2017" xr:uid="{00000000-0004-0000-0000-00000E000000}"/>
    <hyperlink ref="B5" location="'15.1.3'!A1" display="Accidents sur le lieu de travail selon l'arrondissement administratif de la victime : distribution distribution selon les conséquences et le genre - 2017" xr:uid="{00000000-0004-0000-0000-00000F000000}"/>
    <hyperlink ref="B6" location="'15.1.4'!A1" display="Accidents sur le lieu de travail selon l'arrondissement administratif de la victime : distribution selon la catégorie d'âge - 2017" xr:uid="{00000000-0004-0000-0000-000010000000}"/>
    <hyperlink ref="B7" location="'15.1.5'!A1" display="Accidents sur le lieu de travail selon l'arrondissement administratif de la victime : distribution selon la durée de l’incapacité temporaire - 2017" xr:uid="{00000000-0004-0000-0000-000011000000}"/>
    <hyperlink ref="B8" location="'15.1.6'!A1" display="Accidents sur le lieu de travail selon l'arrondissement administratif de la victime : distribution selon le  taux d'incapacité permanente prévu - 2017" xr:uid="{00000000-0004-0000-0000-000012000000}"/>
    <hyperlink ref="B9" location="'15.1.7'!A1" display="Accidents sur le lieu de travail selon l'arrondissement administratif de la victime : taux de fréquence, taux de gravité réels et taux de gravité globaux - 2017" xr:uid="{00000000-0004-0000-0000-000013000000}"/>
    <hyperlink ref="B11" location="'15.2.1'!A1" display="Accidents sur le lieu de travail selon l'arrondissement administratif du lieu de l'accident : évolution 2012-2017" xr:uid="{00000000-0004-0000-0000-000014000000}"/>
    <hyperlink ref="B12" location="'15.2.2'!A1" display="Accidents sur le lieu de travail selon l'arrondissement administratif du lieu de l'accident : distribution selon les conséquences - 2017" xr:uid="{00000000-0004-0000-0000-000015000000}"/>
    <hyperlink ref="B13" location="'15.2.3'!A1" display="Accidents sur le lieu de travail selon l'arrondissement administratif du lieu de l'accident : distribution distribution selon les  conséquences et le genre - 2017" xr:uid="{00000000-0004-0000-0000-000016000000}"/>
    <hyperlink ref="B14" location="'15.2.4'!A1" display="Accidents sur le lieu de travail selon l'arrondissement administratif du lieu de l'accident : distribution selon la catégorie d'âge - 2017" xr:uid="{00000000-0004-0000-0000-000017000000}"/>
    <hyperlink ref="B15" location="'15.2.5'!A1" display="Accidents sur le lieu de travail selon l'arrondissement administratif du lieu de l'accident : distribution selon la durée de l’incapacité temporaire - 2017" xr:uid="{00000000-0004-0000-0000-000018000000}"/>
    <hyperlink ref="B16" location="'15.2.6'!A1" display="Accidents sur le lieu de travail selon l'arrondissement administratif du lieu de l'acccident : distribution selon le taux d'incapacité permanente prévu - 2017" xr:uid="{00000000-0004-0000-0000-000019000000}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K53"/>
  <sheetViews>
    <sheetView workbookViewId="0">
      <selection sqref="A1:K1"/>
    </sheetView>
  </sheetViews>
  <sheetFormatPr defaultColWidth="8.85546875" defaultRowHeight="15" x14ac:dyDescent="0.25"/>
  <cols>
    <col min="1" max="1" width="61.5703125" style="89" customWidth="1"/>
    <col min="2" max="11" width="13.5703125" style="89" customWidth="1"/>
    <col min="12" max="16384" width="8.85546875" style="89"/>
  </cols>
  <sheetData>
    <row r="1" spans="1:11" ht="25.15" customHeight="1" thickTop="1" thickBot="1" x14ac:dyDescent="0.3">
      <c r="A1" s="151" t="s">
        <v>188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25.15" customHeight="1" thickTop="1" thickBot="1" x14ac:dyDescent="0.3">
      <c r="A2" s="154" t="s">
        <v>17</v>
      </c>
      <c r="B2" s="157" t="s">
        <v>65</v>
      </c>
      <c r="C2" s="158"/>
      <c r="D2" s="158"/>
      <c r="E2" s="158"/>
      <c r="F2" s="158"/>
      <c r="G2" s="158"/>
      <c r="H2" s="158"/>
      <c r="I2" s="159"/>
      <c r="J2" s="160" t="s">
        <v>66</v>
      </c>
      <c r="K2" s="161"/>
    </row>
    <row r="3" spans="1:11" ht="25.15" customHeight="1" x14ac:dyDescent="0.25">
      <c r="A3" s="155"/>
      <c r="B3" s="164" t="s">
        <v>67</v>
      </c>
      <c r="C3" s="165"/>
      <c r="D3" s="166" t="s">
        <v>68</v>
      </c>
      <c r="E3" s="165"/>
      <c r="F3" s="166" t="s">
        <v>69</v>
      </c>
      <c r="G3" s="165"/>
      <c r="H3" s="166" t="s">
        <v>70</v>
      </c>
      <c r="I3" s="165"/>
      <c r="J3" s="162"/>
      <c r="K3" s="163"/>
    </row>
    <row r="4" spans="1:11" ht="25.15" customHeight="1" thickBot="1" x14ac:dyDescent="0.3">
      <c r="A4" s="156"/>
      <c r="B4" s="24" t="s">
        <v>18</v>
      </c>
      <c r="C4" s="25" t="s">
        <v>19</v>
      </c>
      <c r="D4" s="26" t="s">
        <v>18</v>
      </c>
      <c r="E4" s="25" t="s">
        <v>19</v>
      </c>
      <c r="F4" s="26" t="s">
        <v>18</v>
      </c>
      <c r="G4" s="25" t="s">
        <v>19</v>
      </c>
      <c r="H4" s="26" t="s">
        <v>18</v>
      </c>
      <c r="I4" s="25" t="s">
        <v>19</v>
      </c>
      <c r="J4" s="27" t="s">
        <v>18</v>
      </c>
      <c r="K4" s="28" t="s">
        <v>19</v>
      </c>
    </row>
    <row r="5" spans="1:11" x14ac:dyDescent="0.25">
      <c r="A5" s="12" t="s">
        <v>113</v>
      </c>
      <c r="B5" s="29">
        <v>3644</v>
      </c>
      <c r="C5" s="30">
        <v>8.984885469832582E-2</v>
      </c>
      <c r="D5" s="29">
        <v>3295</v>
      </c>
      <c r="E5" s="30">
        <v>7.2430317418447202E-2</v>
      </c>
      <c r="F5" s="29">
        <v>906</v>
      </c>
      <c r="G5" s="30">
        <v>9.005069078620416E-2</v>
      </c>
      <c r="H5" s="31">
        <v>0</v>
      </c>
      <c r="I5" s="30">
        <v>0</v>
      </c>
      <c r="J5" s="29">
        <v>7845</v>
      </c>
      <c r="K5" s="30">
        <v>8.1577688580163468E-2</v>
      </c>
    </row>
    <row r="6" spans="1:11" x14ac:dyDescent="0.25">
      <c r="A6" s="15" t="s">
        <v>114</v>
      </c>
      <c r="B6" s="32">
        <v>4249</v>
      </c>
      <c r="C6" s="17">
        <v>0.10476613161723007</v>
      </c>
      <c r="D6" s="32">
        <v>4018</v>
      </c>
      <c r="E6" s="17">
        <v>8.8323221665347743E-2</v>
      </c>
      <c r="F6" s="32">
        <v>916</v>
      </c>
      <c r="G6" s="17">
        <v>9.1044627770599351E-2</v>
      </c>
      <c r="H6" s="33">
        <v>2</v>
      </c>
      <c r="I6" s="17">
        <v>3.5714285714285712E-2</v>
      </c>
      <c r="J6" s="32">
        <v>9185</v>
      </c>
      <c r="K6" s="17">
        <v>9.5511927292390247E-2</v>
      </c>
    </row>
    <row r="7" spans="1:11" x14ac:dyDescent="0.25">
      <c r="A7" s="15" t="s">
        <v>115</v>
      </c>
      <c r="B7" s="32">
        <v>1519</v>
      </c>
      <c r="C7" s="17">
        <v>3.7453460561678628E-2</v>
      </c>
      <c r="D7" s="32">
        <v>1693</v>
      </c>
      <c r="E7" s="17">
        <v>3.7215334564319004E-2</v>
      </c>
      <c r="F7" s="32">
        <v>344</v>
      </c>
      <c r="G7" s="17">
        <v>3.4191432263194516E-2</v>
      </c>
      <c r="H7" s="33">
        <v>0</v>
      </c>
      <c r="I7" s="17">
        <v>0</v>
      </c>
      <c r="J7" s="32">
        <v>3556</v>
      </c>
      <c r="K7" s="17">
        <v>3.6977726015431658E-2</v>
      </c>
    </row>
    <row r="8" spans="1:11" x14ac:dyDescent="0.25">
      <c r="A8" s="15" t="s">
        <v>116</v>
      </c>
      <c r="B8" s="32">
        <v>1755</v>
      </c>
      <c r="C8" s="17">
        <v>4.3272431392854499E-2</v>
      </c>
      <c r="D8" s="32">
        <v>2086</v>
      </c>
      <c r="E8" s="17">
        <v>4.5854216125912249E-2</v>
      </c>
      <c r="F8" s="32">
        <v>404</v>
      </c>
      <c r="G8" s="17">
        <v>4.0155054169565642E-2</v>
      </c>
      <c r="H8" s="33">
        <v>4</v>
      </c>
      <c r="I8" s="17">
        <v>7.1428571428571425E-2</v>
      </c>
      <c r="J8" s="32">
        <v>4249</v>
      </c>
      <c r="K8" s="17">
        <v>4.4184015140486241E-2</v>
      </c>
    </row>
    <row r="9" spans="1:11" x14ac:dyDescent="0.25">
      <c r="A9" s="15" t="s">
        <v>117</v>
      </c>
      <c r="B9" s="32">
        <v>1610</v>
      </c>
      <c r="C9" s="17">
        <v>3.9697216263530337E-2</v>
      </c>
      <c r="D9" s="32">
        <v>1985</v>
      </c>
      <c r="E9" s="17">
        <v>4.3634045546469699E-2</v>
      </c>
      <c r="F9" s="32">
        <v>410</v>
      </c>
      <c r="G9" s="17">
        <v>4.0751416360202762E-2</v>
      </c>
      <c r="H9" s="33">
        <v>2</v>
      </c>
      <c r="I9" s="17">
        <v>3.5714285714285712E-2</v>
      </c>
      <c r="J9" s="32">
        <v>4007</v>
      </c>
      <c r="K9" s="17">
        <v>4.1667533223800512E-2</v>
      </c>
    </row>
    <row r="10" spans="1:11" x14ac:dyDescent="0.25">
      <c r="A10" s="15" t="s">
        <v>118</v>
      </c>
      <c r="B10" s="32">
        <v>859</v>
      </c>
      <c r="C10" s="17">
        <v>2.1180067559237615E-2</v>
      </c>
      <c r="D10" s="32">
        <v>1134</v>
      </c>
      <c r="E10" s="17">
        <v>2.4927459773146931E-2</v>
      </c>
      <c r="F10" s="32">
        <v>215</v>
      </c>
      <c r="G10" s="17">
        <v>2.1369645164496572E-2</v>
      </c>
      <c r="H10" s="33">
        <v>1</v>
      </c>
      <c r="I10" s="17">
        <v>1.7857142857142856E-2</v>
      </c>
      <c r="J10" s="32">
        <v>2209</v>
      </c>
      <c r="K10" s="17">
        <v>2.2970696503961899E-2</v>
      </c>
    </row>
    <row r="11" spans="1:11" x14ac:dyDescent="0.25">
      <c r="A11" s="15" t="s">
        <v>119</v>
      </c>
      <c r="B11" s="32">
        <v>432</v>
      </c>
      <c r="C11" s="17">
        <v>1.065167541977957E-2</v>
      </c>
      <c r="D11" s="32">
        <v>578</v>
      </c>
      <c r="E11" s="17">
        <v>1.2705530642750373E-2</v>
      </c>
      <c r="F11" s="32">
        <v>120</v>
      </c>
      <c r="G11" s="17">
        <v>1.1927243812742272E-2</v>
      </c>
      <c r="H11" s="33">
        <v>1</v>
      </c>
      <c r="I11" s="17">
        <v>1.7857142857142856E-2</v>
      </c>
      <c r="J11" s="32">
        <v>1131</v>
      </c>
      <c r="K11" s="17">
        <v>1.1760913420543645E-2</v>
      </c>
    </row>
    <row r="12" spans="1:11" x14ac:dyDescent="0.25">
      <c r="A12" s="15" t="s">
        <v>120</v>
      </c>
      <c r="B12" s="32">
        <v>746</v>
      </c>
      <c r="C12" s="17">
        <v>1.8393865423971201E-2</v>
      </c>
      <c r="D12" s="32">
        <v>874</v>
      </c>
      <c r="E12" s="17">
        <v>1.9212169172601778E-2</v>
      </c>
      <c r="F12" s="32">
        <v>162</v>
      </c>
      <c r="G12" s="17">
        <v>1.6101779147202067E-2</v>
      </c>
      <c r="H12" s="33">
        <v>2</v>
      </c>
      <c r="I12" s="17">
        <v>3.5714285714285712E-2</v>
      </c>
      <c r="J12" s="32">
        <v>1784</v>
      </c>
      <c r="K12" s="17">
        <v>1.855125512135266E-2</v>
      </c>
    </row>
    <row r="13" spans="1:11" x14ac:dyDescent="0.25">
      <c r="A13" s="15" t="s">
        <v>121</v>
      </c>
      <c r="B13" s="32">
        <v>605</v>
      </c>
      <c r="C13" s="17">
        <v>1.4917276918904258E-2</v>
      </c>
      <c r="D13" s="32">
        <v>720</v>
      </c>
      <c r="E13" s="17">
        <v>1.5826958586125033E-2</v>
      </c>
      <c r="F13" s="32">
        <v>165</v>
      </c>
      <c r="G13" s="17">
        <v>1.6399960242520623E-2</v>
      </c>
      <c r="H13" s="33">
        <v>0</v>
      </c>
      <c r="I13" s="17">
        <v>0</v>
      </c>
      <c r="J13" s="32">
        <v>1490</v>
      </c>
      <c r="K13" s="17">
        <v>1.5494041553147682E-2</v>
      </c>
    </row>
    <row r="14" spans="1:11" x14ac:dyDescent="0.25">
      <c r="A14" s="15" t="s">
        <v>122</v>
      </c>
      <c r="B14" s="32">
        <v>330</v>
      </c>
      <c r="C14" s="17">
        <v>8.1366965012205066E-3</v>
      </c>
      <c r="D14" s="32">
        <v>331</v>
      </c>
      <c r="E14" s="17">
        <v>7.276004572232481E-3</v>
      </c>
      <c r="F14" s="32">
        <v>72</v>
      </c>
      <c r="G14" s="17">
        <v>7.1563462876453633E-3</v>
      </c>
      <c r="H14" s="33">
        <v>0</v>
      </c>
      <c r="I14" s="17">
        <v>0</v>
      </c>
      <c r="J14" s="32">
        <v>733</v>
      </c>
      <c r="K14" s="17">
        <v>7.6222365493001688E-3</v>
      </c>
    </row>
    <row r="15" spans="1:11" x14ac:dyDescent="0.25">
      <c r="A15" s="15" t="s">
        <v>123</v>
      </c>
      <c r="B15" s="32">
        <v>2919</v>
      </c>
      <c r="C15" s="17">
        <v>7.1972779051705002E-2</v>
      </c>
      <c r="D15" s="32">
        <v>2570</v>
      </c>
      <c r="E15" s="17">
        <v>5.6493449397696301E-2</v>
      </c>
      <c r="F15" s="32">
        <v>492</v>
      </c>
      <c r="G15" s="17">
        <v>4.8901699632243313E-2</v>
      </c>
      <c r="H15" s="33">
        <v>3</v>
      </c>
      <c r="I15" s="17">
        <v>5.3571428571428568E-2</v>
      </c>
      <c r="J15" s="32">
        <v>5984</v>
      </c>
      <c r="K15" s="17">
        <v>6.2225734667138072E-2</v>
      </c>
    </row>
    <row r="16" spans="1:11" x14ac:dyDescent="0.25">
      <c r="A16" s="15" t="s">
        <v>124</v>
      </c>
      <c r="B16" s="32">
        <v>482</v>
      </c>
      <c r="C16" s="17">
        <v>1.1884508222994798E-2</v>
      </c>
      <c r="D16" s="32">
        <v>565</v>
      </c>
      <c r="E16" s="17">
        <v>1.2419766112723116E-2</v>
      </c>
      <c r="F16" s="32">
        <v>97</v>
      </c>
      <c r="G16" s="17">
        <v>9.6411887486333361E-3</v>
      </c>
      <c r="H16" s="33">
        <v>0</v>
      </c>
      <c r="I16" s="17">
        <v>0</v>
      </c>
      <c r="J16" s="32">
        <v>1144</v>
      </c>
      <c r="K16" s="17">
        <v>1.1896096333423456E-2</v>
      </c>
    </row>
    <row r="17" spans="1:11" x14ac:dyDescent="0.25">
      <c r="A17" s="15" t="s">
        <v>125</v>
      </c>
      <c r="B17" s="32">
        <v>1031</v>
      </c>
      <c r="C17" s="17">
        <v>2.5421012402298004E-2</v>
      </c>
      <c r="D17" s="32">
        <v>1199</v>
      </c>
      <c r="E17" s="17">
        <v>2.6356282423283216E-2</v>
      </c>
      <c r="F17" s="32">
        <v>251</v>
      </c>
      <c r="G17" s="17">
        <v>2.4947818308319252E-2</v>
      </c>
      <c r="H17" s="33">
        <v>4</v>
      </c>
      <c r="I17" s="17">
        <v>7.1428571428571425E-2</v>
      </c>
      <c r="J17" s="32">
        <v>2485</v>
      </c>
      <c r="K17" s="17">
        <v>2.5840733731256373E-2</v>
      </c>
    </row>
    <row r="18" spans="1:11" x14ac:dyDescent="0.25">
      <c r="A18" s="15" t="s">
        <v>126</v>
      </c>
      <c r="B18" s="32">
        <v>1752</v>
      </c>
      <c r="C18" s="17">
        <v>4.3198461424661577E-2</v>
      </c>
      <c r="D18" s="32">
        <v>2440</v>
      </c>
      <c r="E18" s="17">
        <v>5.3635804097423724E-2</v>
      </c>
      <c r="F18" s="32">
        <v>556</v>
      </c>
      <c r="G18" s="17">
        <v>5.5262896332372524E-2</v>
      </c>
      <c r="H18" s="33">
        <v>3</v>
      </c>
      <c r="I18" s="17">
        <v>5.3571428571428568E-2</v>
      </c>
      <c r="J18" s="32">
        <v>4751</v>
      </c>
      <c r="K18" s="17">
        <v>4.9404155314768217E-2</v>
      </c>
    </row>
    <row r="19" spans="1:11" x14ac:dyDescent="0.25">
      <c r="A19" s="15" t="s">
        <v>127</v>
      </c>
      <c r="B19" s="32">
        <v>1634</v>
      </c>
      <c r="C19" s="17">
        <v>4.0288976009073642E-2</v>
      </c>
      <c r="D19" s="32">
        <v>1401</v>
      </c>
      <c r="E19" s="17">
        <v>3.0796623582168298E-2</v>
      </c>
      <c r="F19" s="32">
        <v>317</v>
      </c>
      <c r="G19" s="17">
        <v>3.1507802405327502E-2</v>
      </c>
      <c r="H19" s="33">
        <v>1</v>
      </c>
      <c r="I19" s="17">
        <v>1.7857142857142856E-2</v>
      </c>
      <c r="J19" s="32">
        <v>3353</v>
      </c>
      <c r="K19" s="17">
        <v>3.4866792837385356E-2</v>
      </c>
    </row>
    <row r="20" spans="1:11" x14ac:dyDescent="0.25">
      <c r="A20" s="15" t="s">
        <v>128</v>
      </c>
      <c r="B20" s="32">
        <v>1259</v>
      </c>
      <c r="C20" s="17">
        <v>3.1042729984959435E-2</v>
      </c>
      <c r="D20" s="32">
        <v>1443</v>
      </c>
      <c r="E20" s="17">
        <v>3.1719862833025587E-2</v>
      </c>
      <c r="F20" s="32">
        <v>265</v>
      </c>
      <c r="G20" s="17">
        <v>2.6339330086472518E-2</v>
      </c>
      <c r="H20" s="33">
        <v>5</v>
      </c>
      <c r="I20" s="17">
        <v>8.9285714285714288E-2</v>
      </c>
      <c r="J20" s="32">
        <v>2972</v>
      </c>
      <c r="K20" s="17">
        <v>3.0904893621446248E-2</v>
      </c>
    </row>
    <row r="21" spans="1:11" x14ac:dyDescent="0.25">
      <c r="A21" s="15" t="s">
        <v>129</v>
      </c>
      <c r="B21" s="32">
        <v>206</v>
      </c>
      <c r="C21" s="17">
        <v>5.0792711492467389E-3</v>
      </c>
      <c r="D21" s="32">
        <v>237</v>
      </c>
      <c r="E21" s="17">
        <v>5.2097072012661557E-3</v>
      </c>
      <c r="F21" s="32">
        <v>50</v>
      </c>
      <c r="G21" s="17">
        <v>4.9696849219759464E-3</v>
      </c>
      <c r="H21" s="33">
        <v>0</v>
      </c>
      <c r="I21" s="17">
        <v>0</v>
      </c>
      <c r="J21" s="32">
        <v>493</v>
      </c>
      <c r="K21" s="17">
        <v>5.1265520038267162E-3</v>
      </c>
    </row>
    <row r="22" spans="1:11" x14ac:dyDescent="0.25">
      <c r="A22" s="15" t="s">
        <v>130</v>
      </c>
      <c r="B22" s="32">
        <v>607</v>
      </c>
      <c r="C22" s="17">
        <v>1.4966590231032867E-2</v>
      </c>
      <c r="D22" s="32">
        <v>679</v>
      </c>
      <c r="E22" s="17">
        <v>1.4925701222192913E-2</v>
      </c>
      <c r="F22" s="32">
        <v>109</v>
      </c>
      <c r="G22" s="17">
        <v>1.0833913129907564E-2</v>
      </c>
      <c r="H22" s="33">
        <v>0</v>
      </c>
      <c r="I22" s="17">
        <v>0</v>
      </c>
      <c r="J22" s="32">
        <v>1395</v>
      </c>
      <c r="K22" s="17">
        <v>1.4506166420564442E-2</v>
      </c>
    </row>
    <row r="23" spans="1:11" x14ac:dyDescent="0.25">
      <c r="A23" s="15" t="s">
        <v>131</v>
      </c>
      <c r="B23" s="32">
        <v>1815</v>
      </c>
      <c r="C23" s="17">
        <v>4.4751830756712775E-2</v>
      </c>
      <c r="D23" s="32">
        <v>1976</v>
      </c>
      <c r="E23" s="17">
        <v>4.3436208564143139E-2</v>
      </c>
      <c r="F23" s="32">
        <v>307</v>
      </c>
      <c r="G23" s="17">
        <v>3.0513865420932314E-2</v>
      </c>
      <c r="H23" s="33">
        <v>2</v>
      </c>
      <c r="I23" s="17">
        <v>3.5714285714285712E-2</v>
      </c>
      <c r="J23" s="32">
        <v>4100</v>
      </c>
      <c r="K23" s="17">
        <v>4.2634610985171476E-2</v>
      </c>
    </row>
    <row r="24" spans="1:11" x14ac:dyDescent="0.25">
      <c r="A24" s="15" t="s">
        <v>132</v>
      </c>
      <c r="B24" s="32">
        <v>567</v>
      </c>
      <c r="C24" s="17">
        <v>1.3980323988460684E-2</v>
      </c>
      <c r="D24" s="32">
        <v>568</v>
      </c>
      <c r="E24" s="17">
        <v>1.2485711773498638E-2</v>
      </c>
      <c r="F24" s="32">
        <v>70</v>
      </c>
      <c r="G24" s="17">
        <v>6.9575588907663253E-3</v>
      </c>
      <c r="H24" s="33">
        <v>0</v>
      </c>
      <c r="I24" s="17">
        <v>0</v>
      </c>
      <c r="J24" s="32">
        <v>1205</v>
      </c>
      <c r="K24" s="17">
        <v>1.2530416155397956E-2</v>
      </c>
    </row>
    <row r="25" spans="1:11" x14ac:dyDescent="0.25">
      <c r="A25" s="15" t="s">
        <v>133</v>
      </c>
      <c r="B25" s="32">
        <v>1140</v>
      </c>
      <c r="C25" s="17">
        <v>2.8108587913307198E-2</v>
      </c>
      <c r="D25" s="32">
        <v>1039</v>
      </c>
      <c r="E25" s="17">
        <v>2.2839180515255429E-2</v>
      </c>
      <c r="F25" s="32">
        <v>199</v>
      </c>
      <c r="G25" s="17">
        <v>1.9779345989464268E-2</v>
      </c>
      <c r="H25" s="33">
        <v>0</v>
      </c>
      <c r="I25" s="17">
        <v>0</v>
      </c>
      <c r="J25" s="32">
        <v>2378</v>
      </c>
      <c r="K25" s="17">
        <v>2.4728074371399456E-2</v>
      </c>
    </row>
    <row r="26" spans="1:11" x14ac:dyDescent="0.25">
      <c r="A26" s="15" t="s">
        <v>134</v>
      </c>
      <c r="B26" s="32">
        <v>619</v>
      </c>
      <c r="C26" s="17">
        <v>1.5262470103804524E-2</v>
      </c>
      <c r="D26" s="32">
        <v>737</v>
      </c>
      <c r="E26" s="17">
        <v>1.6200650663852983E-2</v>
      </c>
      <c r="F26" s="32">
        <v>143</v>
      </c>
      <c r="G26" s="17">
        <v>1.4213298876851211E-2</v>
      </c>
      <c r="H26" s="33">
        <v>1</v>
      </c>
      <c r="I26" s="17">
        <v>1.7857142857142856E-2</v>
      </c>
      <c r="J26" s="32">
        <v>1500</v>
      </c>
      <c r="K26" s="17">
        <v>1.559802840920908E-2</v>
      </c>
    </row>
    <row r="27" spans="1:11" x14ac:dyDescent="0.25">
      <c r="A27" s="15" t="s">
        <v>135</v>
      </c>
      <c r="B27" s="32">
        <v>273</v>
      </c>
      <c r="C27" s="17">
        <v>6.7312671055551445E-3</v>
      </c>
      <c r="D27" s="32">
        <v>298</v>
      </c>
      <c r="E27" s="17">
        <v>6.5506023037017478E-3</v>
      </c>
      <c r="F27" s="32">
        <v>67</v>
      </c>
      <c r="G27" s="17">
        <v>6.6593777954477686E-3</v>
      </c>
      <c r="H27" s="33">
        <v>2</v>
      </c>
      <c r="I27" s="17">
        <v>3.5714285714285712E-2</v>
      </c>
      <c r="J27" s="32">
        <v>640</v>
      </c>
      <c r="K27" s="17">
        <v>6.6551587879292058E-3</v>
      </c>
    </row>
    <row r="28" spans="1:11" x14ac:dyDescent="0.25">
      <c r="A28" s="15" t="s">
        <v>136</v>
      </c>
      <c r="B28" s="32">
        <v>1031</v>
      </c>
      <c r="C28" s="17">
        <v>2.5421012402298004E-2</v>
      </c>
      <c r="D28" s="32">
        <v>1266</v>
      </c>
      <c r="E28" s="17">
        <v>2.782906884726985E-2</v>
      </c>
      <c r="F28" s="32">
        <v>336</v>
      </c>
      <c r="G28" s="17">
        <v>3.339628267567836E-2</v>
      </c>
      <c r="H28" s="33">
        <v>2</v>
      </c>
      <c r="I28" s="17">
        <v>3.5714285714285712E-2</v>
      </c>
      <c r="J28" s="32">
        <v>2635</v>
      </c>
      <c r="K28" s="17">
        <v>2.7400536572177274E-2</v>
      </c>
    </row>
    <row r="29" spans="1:11" x14ac:dyDescent="0.25">
      <c r="A29" s="15" t="s">
        <v>137</v>
      </c>
      <c r="B29" s="32">
        <v>282</v>
      </c>
      <c r="C29" s="17">
        <v>6.9531770101338855E-3</v>
      </c>
      <c r="D29" s="32">
        <v>465</v>
      </c>
      <c r="E29" s="17">
        <v>1.0221577420205751E-2</v>
      </c>
      <c r="F29" s="32">
        <v>96</v>
      </c>
      <c r="G29" s="17">
        <v>9.5417950501938201E-3</v>
      </c>
      <c r="H29" s="33">
        <v>0</v>
      </c>
      <c r="I29" s="17">
        <v>0</v>
      </c>
      <c r="J29" s="32">
        <v>843</v>
      </c>
      <c r="K29" s="17">
        <v>8.7660919659755011E-3</v>
      </c>
    </row>
    <row r="30" spans="1:11" x14ac:dyDescent="0.25">
      <c r="A30" s="15" t="s">
        <v>138</v>
      </c>
      <c r="B30" s="32">
        <v>1093</v>
      </c>
      <c r="C30" s="17">
        <v>2.6949725078284879E-2</v>
      </c>
      <c r="D30" s="32">
        <v>1401</v>
      </c>
      <c r="E30" s="17">
        <v>3.0796623582168298E-2</v>
      </c>
      <c r="F30" s="32">
        <v>388</v>
      </c>
      <c r="G30" s="17">
        <v>3.8564754994533344E-2</v>
      </c>
      <c r="H30" s="33">
        <v>1</v>
      </c>
      <c r="I30" s="17">
        <v>1.7857142857142856E-2</v>
      </c>
      <c r="J30" s="32">
        <v>2883</v>
      </c>
      <c r="K30" s="17">
        <v>2.997941060249984E-2</v>
      </c>
    </row>
    <row r="31" spans="1:11" x14ac:dyDescent="0.25">
      <c r="A31" s="15" t="s">
        <v>139</v>
      </c>
      <c r="B31" s="32">
        <v>569</v>
      </c>
      <c r="C31" s="17">
        <v>1.4029637300589294E-2</v>
      </c>
      <c r="D31" s="32">
        <v>712</v>
      </c>
      <c r="E31" s="17">
        <v>1.5651103490723645E-2</v>
      </c>
      <c r="F31" s="32">
        <v>173</v>
      </c>
      <c r="G31" s="17">
        <v>1.7195109830036776E-2</v>
      </c>
      <c r="H31" s="33">
        <v>0</v>
      </c>
      <c r="I31" s="17">
        <v>0</v>
      </c>
      <c r="J31" s="32">
        <v>1454</v>
      </c>
      <c r="K31" s="17">
        <v>1.5119688871326665E-2</v>
      </c>
    </row>
    <row r="32" spans="1:11" x14ac:dyDescent="0.25">
      <c r="A32" s="15" t="s">
        <v>163</v>
      </c>
      <c r="B32" s="32">
        <v>309</v>
      </c>
      <c r="C32" s="17">
        <v>7.6189067238701079E-3</v>
      </c>
      <c r="D32" s="32">
        <v>241</v>
      </c>
      <c r="E32" s="17">
        <v>5.2976347489668511E-3</v>
      </c>
      <c r="F32" s="32">
        <v>62</v>
      </c>
      <c r="G32" s="17">
        <v>6.1624093032501739E-3</v>
      </c>
      <c r="H32" s="33">
        <v>0</v>
      </c>
      <c r="I32" s="17">
        <v>0</v>
      </c>
      <c r="J32" s="32">
        <v>612</v>
      </c>
      <c r="K32" s="17">
        <v>6.363995590957303E-3</v>
      </c>
    </row>
    <row r="33" spans="1:11" x14ac:dyDescent="0.25">
      <c r="A33" s="15" t="s">
        <v>141</v>
      </c>
      <c r="B33" s="32">
        <v>143</v>
      </c>
      <c r="C33" s="17">
        <v>3.5259018171955518E-3</v>
      </c>
      <c r="D33" s="32">
        <v>207</v>
      </c>
      <c r="E33" s="17">
        <v>4.5502505935109466E-3</v>
      </c>
      <c r="F33" s="32">
        <v>60</v>
      </c>
      <c r="G33" s="17">
        <v>5.9636219063711358E-3</v>
      </c>
      <c r="H33" s="33">
        <v>0</v>
      </c>
      <c r="I33" s="17">
        <v>0</v>
      </c>
      <c r="J33" s="32">
        <v>410</v>
      </c>
      <c r="K33" s="17">
        <v>4.2634610985171472E-3</v>
      </c>
    </row>
    <row r="34" spans="1:11" x14ac:dyDescent="0.25">
      <c r="A34" s="15" t="s">
        <v>142</v>
      </c>
      <c r="B34" s="32">
        <v>229</v>
      </c>
      <c r="C34" s="17">
        <v>5.646374238725744E-3</v>
      </c>
      <c r="D34" s="32">
        <v>405</v>
      </c>
      <c r="E34" s="17">
        <v>8.9026642046953312E-3</v>
      </c>
      <c r="F34" s="32">
        <v>85</v>
      </c>
      <c r="G34" s="17">
        <v>8.4484643673591094E-3</v>
      </c>
      <c r="H34" s="33">
        <v>0</v>
      </c>
      <c r="I34" s="17">
        <v>0</v>
      </c>
      <c r="J34" s="32">
        <v>719</v>
      </c>
      <c r="K34" s="17">
        <v>7.4766549508142174E-3</v>
      </c>
    </row>
    <row r="35" spans="1:11" x14ac:dyDescent="0.25">
      <c r="A35" s="15" t="s">
        <v>164</v>
      </c>
      <c r="B35" s="32">
        <v>977</v>
      </c>
      <c r="C35" s="17">
        <v>2.4089552974825554E-2</v>
      </c>
      <c r="D35" s="32">
        <v>1457</v>
      </c>
      <c r="E35" s="17">
        <v>3.2027609249978016E-2</v>
      </c>
      <c r="F35" s="32">
        <v>225</v>
      </c>
      <c r="G35" s="17">
        <v>2.236358214889176E-2</v>
      </c>
      <c r="H35" s="33">
        <v>3</v>
      </c>
      <c r="I35" s="17">
        <v>5.3571428571428568E-2</v>
      </c>
      <c r="J35" s="32">
        <v>2662</v>
      </c>
      <c r="K35" s="17">
        <v>2.7681301083543042E-2</v>
      </c>
    </row>
    <row r="36" spans="1:11" x14ac:dyDescent="0.25">
      <c r="A36" s="15" t="s">
        <v>143</v>
      </c>
      <c r="B36" s="32">
        <v>320</v>
      </c>
      <c r="C36" s="17">
        <v>7.8901299405774589E-3</v>
      </c>
      <c r="D36" s="32">
        <v>406</v>
      </c>
      <c r="E36" s="17">
        <v>8.9246460916205042E-3</v>
      </c>
      <c r="F36" s="32">
        <v>113</v>
      </c>
      <c r="G36" s="17">
        <v>1.1231487923665639E-2</v>
      </c>
      <c r="H36" s="33">
        <v>2</v>
      </c>
      <c r="I36" s="17">
        <v>3.5714285714285712E-2</v>
      </c>
      <c r="J36" s="32">
        <v>841</v>
      </c>
      <c r="K36" s="17">
        <v>8.745294594763222E-3</v>
      </c>
    </row>
    <row r="37" spans="1:11" x14ac:dyDescent="0.25">
      <c r="A37" s="15" t="s">
        <v>144</v>
      </c>
      <c r="B37" s="32">
        <v>2093</v>
      </c>
      <c r="C37" s="17">
        <v>5.160638114258944E-2</v>
      </c>
      <c r="D37" s="32">
        <v>2306</v>
      </c>
      <c r="E37" s="17">
        <v>5.0690231249450463E-2</v>
      </c>
      <c r="F37" s="32">
        <v>671</v>
      </c>
      <c r="G37" s="17">
        <v>6.6693171652917202E-2</v>
      </c>
      <c r="H37" s="33">
        <v>6</v>
      </c>
      <c r="I37" s="17">
        <v>0.10714285714285714</v>
      </c>
      <c r="J37" s="32">
        <v>5076</v>
      </c>
      <c r="K37" s="17">
        <v>5.2783728136763512E-2</v>
      </c>
    </row>
    <row r="38" spans="1:11" x14ac:dyDescent="0.25">
      <c r="A38" s="15" t="s">
        <v>145</v>
      </c>
      <c r="B38" s="32">
        <v>174</v>
      </c>
      <c r="C38" s="17">
        <v>4.2902581551889944E-3</v>
      </c>
      <c r="D38" s="32">
        <v>222</v>
      </c>
      <c r="E38" s="17">
        <v>4.8799788973885525E-3</v>
      </c>
      <c r="F38" s="32">
        <v>70</v>
      </c>
      <c r="G38" s="17">
        <v>6.9575588907663253E-3</v>
      </c>
      <c r="H38" s="33">
        <v>0</v>
      </c>
      <c r="I38" s="17">
        <v>0</v>
      </c>
      <c r="J38" s="32">
        <v>466</v>
      </c>
      <c r="K38" s="17">
        <v>4.8457874924609529E-3</v>
      </c>
    </row>
    <row r="39" spans="1:11" x14ac:dyDescent="0.25">
      <c r="A39" s="15" t="s">
        <v>146</v>
      </c>
      <c r="B39" s="32">
        <v>459</v>
      </c>
      <c r="C39" s="17">
        <v>1.1317405133515791E-2</v>
      </c>
      <c r="D39" s="32">
        <v>802</v>
      </c>
      <c r="E39" s="17">
        <v>1.7629473313989272E-2</v>
      </c>
      <c r="F39" s="32">
        <v>219</v>
      </c>
      <c r="G39" s="17">
        <v>2.1767219958254643E-2</v>
      </c>
      <c r="H39" s="33">
        <v>1</v>
      </c>
      <c r="I39" s="17">
        <v>1.7857142857142856E-2</v>
      </c>
      <c r="J39" s="32">
        <v>1481</v>
      </c>
      <c r="K39" s="17">
        <v>1.5400453382692428E-2</v>
      </c>
    </row>
    <row r="40" spans="1:11" x14ac:dyDescent="0.25">
      <c r="A40" s="15" t="s">
        <v>147</v>
      </c>
      <c r="B40" s="32">
        <v>207</v>
      </c>
      <c r="C40" s="17">
        <v>5.1039278053110438E-3</v>
      </c>
      <c r="D40" s="32">
        <v>348</v>
      </c>
      <c r="E40" s="17">
        <v>7.6496966499604328E-3</v>
      </c>
      <c r="F40" s="32">
        <v>95</v>
      </c>
      <c r="G40" s="17">
        <v>9.4424013517542989E-3</v>
      </c>
      <c r="H40" s="33">
        <v>0</v>
      </c>
      <c r="I40" s="17">
        <v>0</v>
      </c>
      <c r="J40" s="32">
        <v>650</v>
      </c>
      <c r="K40" s="17">
        <v>6.7591456439905998E-3</v>
      </c>
    </row>
    <row r="41" spans="1:11" x14ac:dyDescent="0.25">
      <c r="A41" s="15" t="s">
        <v>148</v>
      </c>
      <c r="B41" s="32">
        <v>163</v>
      </c>
      <c r="C41" s="17">
        <v>4.0190349384816425E-3</v>
      </c>
      <c r="D41" s="32">
        <v>229</v>
      </c>
      <c r="E41" s="17">
        <v>5.0338521058647676E-3</v>
      </c>
      <c r="F41" s="32">
        <v>41</v>
      </c>
      <c r="G41" s="17">
        <v>4.0751416360202764E-3</v>
      </c>
      <c r="H41" s="33">
        <v>0</v>
      </c>
      <c r="I41" s="17">
        <v>0</v>
      </c>
      <c r="J41" s="32">
        <v>433</v>
      </c>
      <c r="K41" s="17">
        <v>4.5026308674583531E-3</v>
      </c>
    </row>
    <row r="42" spans="1:11" x14ac:dyDescent="0.25">
      <c r="A42" s="15" t="s">
        <v>149</v>
      </c>
      <c r="B42" s="32">
        <v>130</v>
      </c>
      <c r="C42" s="17">
        <v>3.2053652883595931E-3</v>
      </c>
      <c r="D42" s="32">
        <v>174</v>
      </c>
      <c r="E42" s="17">
        <v>3.8248483249802164E-3</v>
      </c>
      <c r="F42" s="32">
        <v>40</v>
      </c>
      <c r="G42" s="17">
        <v>3.9757479375807578E-3</v>
      </c>
      <c r="H42" s="33">
        <v>0</v>
      </c>
      <c r="I42" s="17">
        <v>0</v>
      </c>
      <c r="J42" s="32">
        <v>344</v>
      </c>
      <c r="K42" s="17">
        <v>3.5771478485119479E-3</v>
      </c>
    </row>
    <row r="43" spans="1:11" x14ac:dyDescent="0.25">
      <c r="A43" s="15" t="s">
        <v>150</v>
      </c>
      <c r="B43" s="32">
        <v>181</v>
      </c>
      <c r="C43" s="17">
        <v>4.4628547476391256E-3</v>
      </c>
      <c r="D43" s="32">
        <v>274</v>
      </c>
      <c r="E43" s="17">
        <v>6.0230370174975808E-3</v>
      </c>
      <c r="F43" s="32">
        <v>59</v>
      </c>
      <c r="G43" s="17">
        <v>5.8642282079316181E-3</v>
      </c>
      <c r="H43" s="33">
        <v>0</v>
      </c>
      <c r="I43" s="17">
        <v>0</v>
      </c>
      <c r="J43" s="32">
        <v>514</v>
      </c>
      <c r="K43" s="17">
        <v>5.3449244015556438E-3</v>
      </c>
    </row>
    <row r="44" spans="1:11" x14ac:dyDescent="0.25">
      <c r="A44" s="15" t="s">
        <v>151</v>
      </c>
      <c r="B44" s="32">
        <v>150</v>
      </c>
      <c r="C44" s="17">
        <v>3.6984984096456843E-3</v>
      </c>
      <c r="D44" s="32">
        <v>257</v>
      </c>
      <c r="E44" s="17">
        <v>5.649344939769629E-3</v>
      </c>
      <c r="F44" s="32">
        <v>45</v>
      </c>
      <c r="G44" s="17">
        <v>4.4727164297783516E-3</v>
      </c>
      <c r="H44" s="33">
        <v>0</v>
      </c>
      <c r="I44" s="17">
        <v>0</v>
      </c>
      <c r="J44" s="32">
        <v>452</v>
      </c>
      <c r="K44" s="17">
        <v>4.7002058939750015E-3</v>
      </c>
    </row>
    <row r="45" spans="1:11" x14ac:dyDescent="0.25">
      <c r="A45" s="15" t="s">
        <v>152</v>
      </c>
      <c r="B45" s="32">
        <v>73</v>
      </c>
      <c r="C45" s="17">
        <v>1.7999358926942327E-3</v>
      </c>
      <c r="D45" s="32">
        <v>117</v>
      </c>
      <c r="E45" s="17">
        <v>2.571880770245318E-3</v>
      </c>
      <c r="F45" s="32">
        <v>23</v>
      </c>
      <c r="G45" s="17">
        <v>2.2860550641089351E-3</v>
      </c>
      <c r="H45" s="33">
        <v>0</v>
      </c>
      <c r="I45" s="17">
        <v>0</v>
      </c>
      <c r="J45" s="32">
        <v>213</v>
      </c>
      <c r="K45" s="17">
        <v>2.2149200341076889E-3</v>
      </c>
    </row>
    <row r="46" spans="1:11" x14ac:dyDescent="0.25">
      <c r="A46" s="15" t="s">
        <v>153</v>
      </c>
      <c r="B46" s="32">
        <v>403</v>
      </c>
      <c r="C46" s="17">
        <v>9.9366323939147384E-3</v>
      </c>
      <c r="D46" s="32">
        <v>466</v>
      </c>
      <c r="E46" s="17">
        <v>1.0243559307130924E-2</v>
      </c>
      <c r="F46" s="32">
        <v>94</v>
      </c>
      <c r="G46" s="17">
        <v>9.3430076533147794E-3</v>
      </c>
      <c r="H46" s="33">
        <v>0</v>
      </c>
      <c r="I46" s="17">
        <v>0</v>
      </c>
      <c r="J46" s="32">
        <v>963</v>
      </c>
      <c r="K46" s="17">
        <v>1.0013934238712227E-2</v>
      </c>
    </row>
    <row r="47" spans="1:11" x14ac:dyDescent="0.25">
      <c r="A47" s="15" t="s">
        <v>154</v>
      </c>
      <c r="B47" s="32">
        <v>914</v>
      </c>
      <c r="C47" s="17">
        <v>2.2536183642774366E-2</v>
      </c>
      <c r="D47" s="32">
        <v>1194</v>
      </c>
      <c r="E47" s="17">
        <v>2.6246372988657344E-2</v>
      </c>
      <c r="F47" s="32">
        <v>307</v>
      </c>
      <c r="G47" s="17">
        <v>3.0513865420932314E-2</v>
      </c>
      <c r="H47" s="33">
        <v>2</v>
      </c>
      <c r="I47" s="17">
        <v>3.5714285714285712E-2</v>
      </c>
      <c r="J47" s="32">
        <v>2417</v>
      </c>
      <c r="K47" s="17">
        <v>2.5133623110038892E-2</v>
      </c>
    </row>
    <row r="48" spans="1:11" x14ac:dyDescent="0.25">
      <c r="A48" s="15" t="s">
        <v>155</v>
      </c>
      <c r="B48" s="32">
        <v>111</v>
      </c>
      <c r="C48" s="17">
        <v>2.736888823137806E-3</v>
      </c>
      <c r="D48" s="32">
        <v>177</v>
      </c>
      <c r="E48" s="17">
        <v>3.890793985755737E-3</v>
      </c>
      <c r="F48" s="32">
        <v>47</v>
      </c>
      <c r="G48" s="17">
        <v>4.6715038266573897E-3</v>
      </c>
      <c r="H48" s="33">
        <v>0</v>
      </c>
      <c r="I48" s="17">
        <v>0</v>
      </c>
      <c r="J48" s="32">
        <v>335</v>
      </c>
      <c r="K48" s="17">
        <v>3.4835596780566935E-3</v>
      </c>
    </row>
    <row r="49" spans="1:11" x14ac:dyDescent="0.25">
      <c r="A49" s="15" t="s">
        <v>156</v>
      </c>
      <c r="B49" s="32">
        <v>320</v>
      </c>
      <c r="C49" s="17">
        <v>7.8901299405774589E-3</v>
      </c>
      <c r="D49" s="32">
        <v>379</v>
      </c>
      <c r="E49" s="17">
        <v>8.3311351446408166E-3</v>
      </c>
      <c r="F49" s="32">
        <v>150</v>
      </c>
      <c r="G49" s="17">
        <v>1.490905476592784E-2</v>
      </c>
      <c r="H49" s="33">
        <v>6</v>
      </c>
      <c r="I49" s="17">
        <v>0.10714285714285714</v>
      </c>
      <c r="J49" s="32">
        <v>855</v>
      </c>
      <c r="K49" s="17">
        <v>8.8908761932491726E-3</v>
      </c>
    </row>
    <row r="50" spans="1:11" x14ac:dyDescent="0.25">
      <c r="A50" s="18" t="s">
        <v>159</v>
      </c>
      <c r="B50" s="34">
        <v>20</v>
      </c>
      <c r="C50" s="20">
        <v>4.9313312128609118E-4</v>
      </c>
      <c r="D50" s="34">
        <v>18</v>
      </c>
      <c r="E50" s="20">
        <v>3.956739646531258E-4</v>
      </c>
      <c r="F50" s="34">
        <v>0</v>
      </c>
      <c r="G50" s="20">
        <v>0</v>
      </c>
      <c r="H50" s="35">
        <v>0</v>
      </c>
      <c r="I50" s="20">
        <v>0</v>
      </c>
      <c r="J50" s="34">
        <v>38</v>
      </c>
      <c r="K50" s="20">
        <v>3.951500530332966E-4</v>
      </c>
    </row>
    <row r="51" spans="1:11" ht="15.75" thickBot="1" x14ac:dyDescent="0.3">
      <c r="A51" s="18" t="s">
        <v>193</v>
      </c>
      <c r="B51" s="34">
        <v>153</v>
      </c>
      <c r="C51" s="20">
        <v>3.7724683778385974E-3</v>
      </c>
      <c r="D51" s="34">
        <v>103</v>
      </c>
      <c r="E51" s="20">
        <v>2.2641343532928868E-3</v>
      </c>
      <c r="F51" s="34">
        <v>25</v>
      </c>
      <c r="G51" s="20">
        <v>2.4848424609879732E-3</v>
      </c>
      <c r="H51" s="35">
        <v>0</v>
      </c>
      <c r="I51" s="20">
        <v>0</v>
      </c>
      <c r="J51" s="34">
        <v>281</v>
      </c>
      <c r="K51" s="20">
        <v>2.9220306553251669E-3</v>
      </c>
    </row>
    <row r="52" spans="1:11" ht="15.75" thickBot="1" x14ac:dyDescent="0.3">
      <c r="A52" s="21" t="s">
        <v>64</v>
      </c>
      <c r="B52" s="22">
        <v>40557</v>
      </c>
      <c r="C52" s="23">
        <v>1</v>
      </c>
      <c r="D52" s="22">
        <v>45492</v>
      </c>
      <c r="E52" s="23">
        <v>1</v>
      </c>
      <c r="F52" s="22">
        <v>10061</v>
      </c>
      <c r="G52" s="23">
        <v>1</v>
      </c>
      <c r="H52" s="36">
        <v>56</v>
      </c>
      <c r="I52" s="23">
        <v>1</v>
      </c>
      <c r="J52" s="22">
        <v>96166</v>
      </c>
      <c r="K52" s="23">
        <v>1</v>
      </c>
    </row>
    <row r="53" spans="1:11" x14ac:dyDescent="0.25">
      <c r="J53" s="107"/>
    </row>
  </sheetData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V56"/>
  <sheetViews>
    <sheetView zoomScale="73" zoomScaleNormal="73" workbookViewId="0">
      <selection sqref="A1:V1"/>
    </sheetView>
  </sheetViews>
  <sheetFormatPr defaultColWidth="8.85546875" defaultRowHeight="15" x14ac:dyDescent="0.25"/>
  <cols>
    <col min="1" max="1" width="57.28515625" style="89" bestFit="1" customWidth="1"/>
    <col min="2" max="2" width="11" style="89" customWidth="1"/>
    <col min="3" max="22" width="10" style="89" customWidth="1"/>
    <col min="23" max="16384" width="8.85546875" style="89"/>
  </cols>
  <sheetData>
    <row r="1" spans="1:22" ht="25.15" customHeight="1" thickTop="1" thickBot="1" x14ac:dyDescent="0.3">
      <c r="A1" s="151" t="s">
        <v>189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67"/>
    </row>
    <row r="2" spans="1:22" ht="25.15" customHeight="1" thickTop="1" thickBot="1" x14ac:dyDescent="0.3">
      <c r="A2" s="160" t="s">
        <v>17</v>
      </c>
      <c r="B2" s="170" t="s">
        <v>71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60" t="s">
        <v>66</v>
      </c>
      <c r="V2" s="172"/>
    </row>
    <row r="3" spans="1:22" ht="25.15" customHeight="1" thickBot="1" x14ac:dyDescent="0.3">
      <c r="A3" s="168"/>
      <c r="B3" s="173" t="s">
        <v>72</v>
      </c>
      <c r="C3" s="174"/>
      <c r="D3" s="174"/>
      <c r="E3" s="174"/>
      <c r="F3" s="174"/>
      <c r="G3" s="174"/>
      <c r="H3" s="174"/>
      <c r="I3" s="175"/>
      <c r="J3" s="176"/>
      <c r="K3" s="174" t="s">
        <v>73</v>
      </c>
      <c r="L3" s="175"/>
      <c r="M3" s="175"/>
      <c r="N3" s="175"/>
      <c r="O3" s="175"/>
      <c r="P3" s="175"/>
      <c r="Q3" s="175"/>
      <c r="R3" s="175"/>
      <c r="S3" s="177"/>
      <c r="T3" s="178"/>
      <c r="U3" s="160"/>
      <c r="V3" s="172"/>
    </row>
    <row r="4" spans="1:22" ht="25.15" customHeight="1" thickBot="1" x14ac:dyDescent="0.3">
      <c r="A4" s="168"/>
      <c r="B4" s="173" t="s">
        <v>65</v>
      </c>
      <c r="C4" s="175"/>
      <c r="D4" s="175"/>
      <c r="E4" s="175"/>
      <c r="F4" s="175"/>
      <c r="G4" s="175"/>
      <c r="H4" s="175"/>
      <c r="I4" s="179" t="s">
        <v>75</v>
      </c>
      <c r="J4" s="180"/>
      <c r="K4" s="173" t="s">
        <v>65</v>
      </c>
      <c r="L4" s="174"/>
      <c r="M4" s="174"/>
      <c r="N4" s="174"/>
      <c r="O4" s="174"/>
      <c r="P4" s="174"/>
      <c r="Q4" s="174"/>
      <c r="R4" s="183"/>
      <c r="S4" s="179" t="s">
        <v>76</v>
      </c>
      <c r="T4" s="180"/>
      <c r="U4" s="160"/>
      <c r="V4" s="172"/>
    </row>
    <row r="5" spans="1:22" ht="25.15" customHeight="1" x14ac:dyDescent="0.25">
      <c r="A5" s="168"/>
      <c r="B5" s="166" t="s">
        <v>67</v>
      </c>
      <c r="C5" s="165"/>
      <c r="D5" s="166" t="s">
        <v>68</v>
      </c>
      <c r="E5" s="165"/>
      <c r="F5" s="185" t="s">
        <v>69</v>
      </c>
      <c r="G5" s="186"/>
      <c r="H5" s="38" t="s">
        <v>70</v>
      </c>
      <c r="I5" s="181"/>
      <c r="J5" s="182"/>
      <c r="K5" s="185" t="s">
        <v>67</v>
      </c>
      <c r="L5" s="186"/>
      <c r="M5" s="187" t="s">
        <v>68</v>
      </c>
      <c r="N5" s="188"/>
      <c r="O5" s="166" t="s">
        <v>69</v>
      </c>
      <c r="P5" s="165"/>
      <c r="Q5" s="162" t="s">
        <v>70</v>
      </c>
      <c r="R5" s="162"/>
      <c r="S5" s="184"/>
      <c r="T5" s="182"/>
      <c r="U5" s="160"/>
      <c r="V5" s="172"/>
    </row>
    <row r="6" spans="1:22" ht="25.15" customHeight="1" thickBot="1" x14ac:dyDescent="0.3">
      <c r="A6" s="169"/>
      <c r="B6" s="26" t="s">
        <v>18</v>
      </c>
      <c r="C6" s="25" t="s">
        <v>19</v>
      </c>
      <c r="D6" s="26" t="s">
        <v>18</v>
      </c>
      <c r="E6" s="25" t="s">
        <v>19</v>
      </c>
      <c r="F6" s="24" t="s">
        <v>18</v>
      </c>
      <c r="G6" s="39" t="s">
        <v>19</v>
      </c>
      <c r="H6" s="40" t="s">
        <v>18</v>
      </c>
      <c r="I6" s="27" t="s">
        <v>18</v>
      </c>
      <c r="J6" s="41" t="s">
        <v>19</v>
      </c>
      <c r="K6" s="24" t="s">
        <v>18</v>
      </c>
      <c r="L6" s="39" t="s">
        <v>19</v>
      </c>
      <c r="M6" s="26" t="s">
        <v>18</v>
      </c>
      <c r="N6" s="25" t="s">
        <v>19</v>
      </c>
      <c r="O6" s="42" t="s">
        <v>18</v>
      </c>
      <c r="P6" s="43" t="s">
        <v>19</v>
      </c>
      <c r="Q6" s="24" t="s">
        <v>18</v>
      </c>
      <c r="R6" s="39" t="s">
        <v>19</v>
      </c>
      <c r="S6" s="44" t="s">
        <v>18</v>
      </c>
      <c r="T6" s="45" t="s">
        <v>19</v>
      </c>
      <c r="U6" s="42" t="s">
        <v>18</v>
      </c>
      <c r="V6" s="46" t="s">
        <v>19</v>
      </c>
    </row>
    <row r="7" spans="1:22" ht="28.5" x14ac:dyDescent="0.25">
      <c r="A7" s="12" t="s">
        <v>113</v>
      </c>
      <c r="B7" s="29">
        <v>1691</v>
      </c>
      <c r="C7" s="30">
        <v>0.10694409309385279</v>
      </c>
      <c r="D7" s="29">
        <v>1131</v>
      </c>
      <c r="E7" s="30">
        <v>8.5487528344671201E-2</v>
      </c>
      <c r="F7" s="29">
        <v>264</v>
      </c>
      <c r="G7" s="30">
        <v>0.10401891252955081</v>
      </c>
      <c r="H7" s="47">
        <v>0</v>
      </c>
      <c r="I7" s="29">
        <v>3086</v>
      </c>
      <c r="J7" s="30">
        <v>9.7710793781464703E-2</v>
      </c>
      <c r="K7" s="29">
        <v>1953</v>
      </c>
      <c r="L7" s="30">
        <v>7.8925035360678922E-2</v>
      </c>
      <c r="M7" s="29">
        <v>2164</v>
      </c>
      <c r="N7" s="30">
        <v>6.7075816750356454E-2</v>
      </c>
      <c r="O7" s="29">
        <v>642</v>
      </c>
      <c r="P7" s="30">
        <v>8.5338295892596033E-2</v>
      </c>
      <c r="Q7" s="29">
        <v>0</v>
      </c>
      <c r="R7" s="30">
        <v>0</v>
      </c>
      <c r="S7" s="29">
        <v>4759</v>
      </c>
      <c r="T7" s="30">
        <v>7.368812226127619E-2</v>
      </c>
      <c r="U7" s="29">
        <v>7845</v>
      </c>
      <c r="V7" s="30">
        <v>8.1577688580163468E-2</v>
      </c>
    </row>
    <row r="8" spans="1:22" x14ac:dyDescent="0.25">
      <c r="A8" s="12" t="s">
        <v>114</v>
      </c>
      <c r="B8" s="32">
        <v>1619</v>
      </c>
      <c r="C8" s="17">
        <v>0.10239058942575259</v>
      </c>
      <c r="D8" s="32">
        <v>1189</v>
      </c>
      <c r="E8" s="17">
        <v>8.9871504157218438E-2</v>
      </c>
      <c r="F8" s="32">
        <v>233</v>
      </c>
      <c r="G8" s="17">
        <v>9.1804570527974777E-2</v>
      </c>
      <c r="H8" s="48">
        <v>0</v>
      </c>
      <c r="I8" s="32">
        <v>3041</v>
      </c>
      <c r="J8" s="17">
        <v>9.628597663299876E-2</v>
      </c>
      <c r="K8" s="32">
        <v>2630</v>
      </c>
      <c r="L8" s="17">
        <v>0.10628409779753487</v>
      </c>
      <c r="M8" s="32">
        <v>2829</v>
      </c>
      <c r="N8" s="17">
        <v>8.7688302027152693E-2</v>
      </c>
      <c r="O8" s="32">
        <v>683</v>
      </c>
      <c r="P8" s="17">
        <v>9.0788249368602955E-2</v>
      </c>
      <c r="Q8" s="32">
        <v>2</v>
      </c>
      <c r="R8" s="17">
        <v>3.7735849056603772E-2</v>
      </c>
      <c r="S8" s="32">
        <v>6144</v>
      </c>
      <c r="T8" s="17">
        <v>9.5133394236873461E-2</v>
      </c>
      <c r="U8" s="32">
        <v>9185</v>
      </c>
      <c r="V8" s="17">
        <v>9.5511927292390247E-2</v>
      </c>
    </row>
    <row r="9" spans="1:22" x14ac:dyDescent="0.25">
      <c r="A9" s="12" t="s">
        <v>115</v>
      </c>
      <c r="B9" s="32">
        <v>701</v>
      </c>
      <c r="C9" s="17">
        <v>4.4333417657475331E-2</v>
      </c>
      <c r="D9" s="32">
        <v>514</v>
      </c>
      <c r="E9" s="17">
        <v>3.8851095993953144E-2</v>
      </c>
      <c r="F9" s="32">
        <v>110</v>
      </c>
      <c r="G9" s="17">
        <v>4.3341213553979505E-2</v>
      </c>
      <c r="H9" s="48">
        <v>0</v>
      </c>
      <c r="I9" s="32">
        <v>1325</v>
      </c>
      <c r="J9" s="17">
        <v>4.1952949371497322E-2</v>
      </c>
      <c r="K9" s="32">
        <v>818</v>
      </c>
      <c r="L9" s="17">
        <v>3.305718326934734E-2</v>
      </c>
      <c r="M9" s="32">
        <v>1179</v>
      </c>
      <c r="N9" s="17">
        <v>3.6544541565928956E-2</v>
      </c>
      <c r="O9" s="32">
        <v>234</v>
      </c>
      <c r="P9" s="17">
        <v>3.1104612521600426E-2</v>
      </c>
      <c r="Q9" s="32">
        <v>0</v>
      </c>
      <c r="R9" s="17">
        <v>0</v>
      </c>
      <c r="S9" s="32">
        <v>2231</v>
      </c>
      <c r="T9" s="17">
        <v>3.4544694424229277E-2</v>
      </c>
      <c r="U9" s="32">
        <v>3556</v>
      </c>
      <c r="V9" s="17">
        <v>3.6977726015431658E-2</v>
      </c>
    </row>
    <row r="10" spans="1:22" x14ac:dyDescent="0.25">
      <c r="A10" s="12" t="s">
        <v>116</v>
      </c>
      <c r="B10" s="32">
        <v>651</v>
      </c>
      <c r="C10" s="17">
        <v>4.117126233240577E-2</v>
      </c>
      <c r="D10" s="32">
        <v>676</v>
      </c>
      <c r="E10" s="17">
        <v>5.1095993953136819E-2</v>
      </c>
      <c r="F10" s="32">
        <v>92</v>
      </c>
      <c r="G10" s="17">
        <v>3.6249014972419231E-2</v>
      </c>
      <c r="H10" s="48">
        <v>1</v>
      </c>
      <c r="I10" s="32">
        <v>1420</v>
      </c>
      <c r="J10" s="17">
        <v>4.4960896684925436E-2</v>
      </c>
      <c r="K10" s="32">
        <v>1104</v>
      </c>
      <c r="L10" s="17">
        <v>4.4615073752273186E-2</v>
      </c>
      <c r="M10" s="32">
        <v>1410</v>
      </c>
      <c r="N10" s="17">
        <v>4.3704668030500278E-2</v>
      </c>
      <c r="O10" s="32">
        <v>312</v>
      </c>
      <c r="P10" s="17">
        <v>4.1472816695467235E-2</v>
      </c>
      <c r="Q10" s="32">
        <v>3</v>
      </c>
      <c r="R10" s="17">
        <v>5.6603773584905669E-2</v>
      </c>
      <c r="S10" s="32">
        <v>2829</v>
      </c>
      <c r="T10" s="17">
        <v>4.3804097053404149E-2</v>
      </c>
      <c r="U10" s="32">
        <v>4249</v>
      </c>
      <c r="V10" s="17">
        <v>4.4184015140486241E-2</v>
      </c>
    </row>
    <row r="11" spans="1:22" x14ac:dyDescent="0.25">
      <c r="A11" s="12" t="s">
        <v>117</v>
      </c>
      <c r="B11" s="32">
        <v>604</v>
      </c>
      <c r="C11" s="17">
        <v>3.8198836326840374E-2</v>
      </c>
      <c r="D11" s="32">
        <v>582</v>
      </c>
      <c r="E11" s="17">
        <v>4.3990929705215419E-2</v>
      </c>
      <c r="F11" s="32">
        <v>99</v>
      </c>
      <c r="G11" s="17">
        <v>3.9007092198581561E-2</v>
      </c>
      <c r="H11" s="48">
        <v>0</v>
      </c>
      <c r="I11" s="32">
        <v>1285</v>
      </c>
      <c r="J11" s="17">
        <v>4.0686445239527594E-2</v>
      </c>
      <c r="K11" s="32">
        <v>1006</v>
      </c>
      <c r="L11" s="17">
        <v>4.0654677712669229E-2</v>
      </c>
      <c r="M11" s="32">
        <v>1403</v>
      </c>
      <c r="N11" s="17">
        <v>4.3487694501270852E-2</v>
      </c>
      <c r="O11" s="32">
        <v>311</v>
      </c>
      <c r="P11" s="17">
        <v>4.1339891000930482E-2</v>
      </c>
      <c r="Q11" s="32">
        <v>2</v>
      </c>
      <c r="R11" s="17">
        <v>3.7735849056603772E-2</v>
      </c>
      <c r="S11" s="32">
        <v>2722</v>
      </c>
      <c r="T11" s="17">
        <v>4.2147314308719014E-2</v>
      </c>
      <c r="U11" s="32">
        <v>4007</v>
      </c>
      <c r="V11" s="17">
        <v>4.1667533223800512E-2</v>
      </c>
    </row>
    <row r="12" spans="1:22" x14ac:dyDescent="0.25">
      <c r="A12" s="12" t="s">
        <v>118</v>
      </c>
      <c r="B12" s="32">
        <v>302</v>
      </c>
      <c r="C12" s="17">
        <v>1.9099418163420187E-2</v>
      </c>
      <c r="D12" s="32">
        <v>323</v>
      </c>
      <c r="E12" s="17">
        <v>2.4414210128495841E-2</v>
      </c>
      <c r="F12" s="32">
        <v>46</v>
      </c>
      <c r="G12" s="17">
        <v>1.8124507486209616E-2</v>
      </c>
      <c r="H12" s="48">
        <v>0</v>
      </c>
      <c r="I12" s="32">
        <v>671</v>
      </c>
      <c r="J12" s="17">
        <v>2.1245606813792232E-2</v>
      </c>
      <c r="K12" s="32">
        <v>557</v>
      </c>
      <c r="L12" s="17">
        <v>2.2509597898565367E-2</v>
      </c>
      <c r="M12" s="32">
        <v>811</v>
      </c>
      <c r="N12" s="17">
        <v>2.5137933172153001E-2</v>
      </c>
      <c r="O12" s="32">
        <v>169</v>
      </c>
      <c r="P12" s="17">
        <v>2.2464442376711417E-2</v>
      </c>
      <c r="Q12" s="32">
        <v>1</v>
      </c>
      <c r="R12" s="17">
        <v>1.8867924528301886E-2</v>
      </c>
      <c r="S12" s="32">
        <v>1538</v>
      </c>
      <c r="T12" s="17">
        <v>2.3814316460988184E-2</v>
      </c>
      <c r="U12" s="32">
        <v>2209</v>
      </c>
      <c r="V12" s="17">
        <v>2.2970696503961899E-2</v>
      </c>
    </row>
    <row r="13" spans="1:22" x14ac:dyDescent="0.25">
      <c r="A13" s="12" t="s">
        <v>119</v>
      </c>
      <c r="B13" s="32">
        <v>149</v>
      </c>
      <c r="C13" s="17">
        <v>9.4232228687073111E-3</v>
      </c>
      <c r="D13" s="32">
        <v>171</v>
      </c>
      <c r="E13" s="17">
        <v>1.2925170068027212E-2</v>
      </c>
      <c r="F13" s="32">
        <v>31</v>
      </c>
      <c r="G13" s="17">
        <v>1.2214342001576044E-2</v>
      </c>
      <c r="H13" s="48">
        <v>0</v>
      </c>
      <c r="I13" s="32">
        <v>351</v>
      </c>
      <c r="J13" s="17">
        <v>1.1113573758034385E-2</v>
      </c>
      <c r="K13" s="32">
        <v>283</v>
      </c>
      <c r="L13" s="17">
        <v>1.143665386946858E-2</v>
      </c>
      <c r="M13" s="32">
        <v>407</v>
      </c>
      <c r="N13" s="17">
        <v>1.2615460913768519E-2</v>
      </c>
      <c r="O13" s="32">
        <v>89</v>
      </c>
      <c r="P13" s="17">
        <v>1.1830386813771103E-2</v>
      </c>
      <c r="Q13" s="32">
        <v>1</v>
      </c>
      <c r="R13" s="17">
        <v>1.8867924528301886E-2</v>
      </c>
      <c r="S13" s="32">
        <v>780</v>
      </c>
      <c r="T13" s="17">
        <v>1.2077481690228077E-2</v>
      </c>
      <c r="U13" s="32">
        <v>1131</v>
      </c>
      <c r="V13" s="17">
        <v>1.1760913420543645E-2</v>
      </c>
    </row>
    <row r="14" spans="1:22" x14ac:dyDescent="0.25">
      <c r="A14" s="12" t="s">
        <v>120</v>
      </c>
      <c r="B14" s="32">
        <v>346</v>
      </c>
      <c r="C14" s="17">
        <v>2.1882114849481406E-2</v>
      </c>
      <c r="D14" s="32">
        <v>301</v>
      </c>
      <c r="E14" s="17">
        <v>2.2751322751322755E-2</v>
      </c>
      <c r="F14" s="32">
        <v>43</v>
      </c>
      <c r="G14" s="17">
        <v>1.6942474389282897E-2</v>
      </c>
      <c r="H14" s="48">
        <v>0</v>
      </c>
      <c r="I14" s="32">
        <v>690</v>
      </c>
      <c r="J14" s="17">
        <v>2.184719627647785E-2</v>
      </c>
      <c r="K14" s="32">
        <v>400</v>
      </c>
      <c r="L14" s="17">
        <v>1.616488179430188E-2</v>
      </c>
      <c r="M14" s="32">
        <v>573</v>
      </c>
      <c r="N14" s="17">
        <v>1.7760833178352239E-2</v>
      </c>
      <c r="O14" s="32">
        <v>119</v>
      </c>
      <c r="P14" s="17">
        <v>1.581815764987372E-2</v>
      </c>
      <c r="Q14" s="32">
        <v>2</v>
      </c>
      <c r="R14" s="17">
        <v>3.7735849056603772E-2</v>
      </c>
      <c r="S14" s="32">
        <v>1094</v>
      </c>
      <c r="T14" s="17">
        <v>1.6939442268089126E-2</v>
      </c>
      <c r="U14" s="32">
        <v>1784</v>
      </c>
      <c r="V14" s="17">
        <v>1.855125512135266E-2</v>
      </c>
    </row>
    <row r="15" spans="1:22" x14ac:dyDescent="0.25">
      <c r="A15" s="12" t="s">
        <v>121</v>
      </c>
      <c r="B15" s="32">
        <v>213</v>
      </c>
      <c r="C15" s="17">
        <v>1.3470781684796358E-2</v>
      </c>
      <c r="D15" s="32">
        <v>206</v>
      </c>
      <c r="E15" s="17">
        <v>1.5570672713529856E-2</v>
      </c>
      <c r="F15" s="32">
        <v>36</v>
      </c>
      <c r="G15" s="17">
        <v>1.4184397163120567E-2</v>
      </c>
      <c r="H15" s="48">
        <v>0</v>
      </c>
      <c r="I15" s="32">
        <v>455</v>
      </c>
      <c r="J15" s="17">
        <v>1.4406484501155685E-2</v>
      </c>
      <c r="K15" s="32">
        <v>392</v>
      </c>
      <c r="L15" s="17">
        <v>1.5841584158415842E-2</v>
      </c>
      <c r="M15" s="32">
        <v>514</v>
      </c>
      <c r="N15" s="17">
        <v>1.5932056289132725E-2</v>
      </c>
      <c r="O15" s="32">
        <v>129</v>
      </c>
      <c r="P15" s="17">
        <v>1.7147414595241259E-2</v>
      </c>
      <c r="Q15" s="32">
        <v>0</v>
      </c>
      <c r="R15" s="17">
        <v>0</v>
      </c>
      <c r="S15" s="32">
        <v>1035</v>
      </c>
      <c r="T15" s="17">
        <v>1.6025889165879565E-2</v>
      </c>
      <c r="U15" s="32">
        <v>1490</v>
      </c>
      <c r="V15" s="17">
        <v>1.5494041553147682E-2</v>
      </c>
    </row>
    <row r="16" spans="1:22" x14ac:dyDescent="0.25">
      <c r="A16" s="12" t="s">
        <v>122</v>
      </c>
      <c r="B16" s="32">
        <v>163</v>
      </c>
      <c r="C16" s="17">
        <v>1.030862635972679E-2</v>
      </c>
      <c r="D16" s="32">
        <v>108</v>
      </c>
      <c r="E16" s="17">
        <v>8.1632653061224497E-3</v>
      </c>
      <c r="F16" s="32">
        <v>19</v>
      </c>
      <c r="G16" s="17">
        <v>7.4862096138691887E-3</v>
      </c>
      <c r="H16" s="48">
        <v>0</v>
      </c>
      <c r="I16" s="32">
        <v>290</v>
      </c>
      <c r="J16" s="17">
        <v>9.1821549567805468E-3</v>
      </c>
      <c r="K16" s="32">
        <v>167</v>
      </c>
      <c r="L16" s="17">
        <v>6.7488381491210333E-3</v>
      </c>
      <c r="M16" s="32">
        <v>223</v>
      </c>
      <c r="N16" s="17">
        <v>6.9121567168805402E-3</v>
      </c>
      <c r="O16" s="32">
        <v>53</v>
      </c>
      <c r="P16" s="17">
        <v>7.0450618104479605E-3</v>
      </c>
      <c r="Q16" s="32">
        <v>0</v>
      </c>
      <c r="R16" s="17">
        <v>0</v>
      </c>
      <c r="S16" s="32">
        <v>443</v>
      </c>
      <c r="T16" s="17">
        <v>6.8593902420141526E-3</v>
      </c>
      <c r="U16" s="32">
        <v>733</v>
      </c>
      <c r="V16" s="17">
        <v>7.6222365493001688E-3</v>
      </c>
    </row>
    <row r="17" spans="1:22" x14ac:dyDescent="0.25">
      <c r="A17" s="12" t="s">
        <v>123</v>
      </c>
      <c r="B17" s="32">
        <v>1142</v>
      </c>
      <c r="C17" s="17">
        <v>7.2223627624588907E-2</v>
      </c>
      <c r="D17" s="32">
        <v>863</v>
      </c>
      <c r="E17" s="17">
        <v>6.5230536659108093E-2</v>
      </c>
      <c r="F17" s="32">
        <v>128</v>
      </c>
      <c r="G17" s="17">
        <v>5.0433412135539799E-2</v>
      </c>
      <c r="H17" s="48">
        <v>0</v>
      </c>
      <c r="I17" s="32">
        <v>2133</v>
      </c>
      <c r="J17" s="17">
        <v>6.753633283728587E-2</v>
      </c>
      <c r="K17" s="32">
        <v>1777</v>
      </c>
      <c r="L17" s="17">
        <v>7.1812487371186104E-2</v>
      </c>
      <c r="M17" s="32">
        <v>1707</v>
      </c>
      <c r="N17" s="17">
        <v>5.2910544913520548E-2</v>
      </c>
      <c r="O17" s="32">
        <v>364</v>
      </c>
      <c r="P17" s="17">
        <v>4.8384952811378439E-2</v>
      </c>
      <c r="Q17" s="32">
        <v>3</v>
      </c>
      <c r="R17" s="17">
        <v>5.6603773584905669E-2</v>
      </c>
      <c r="S17" s="32">
        <v>3851</v>
      </c>
      <c r="T17" s="17">
        <v>5.9628694857779913E-2</v>
      </c>
      <c r="U17" s="32">
        <v>5984</v>
      </c>
      <c r="V17" s="17">
        <v>6.2225734667138072E-2</v>
      </c>
    </row>
    <row r="18" spans="1:22" x14ac:dyDescent="0.25">
      <c r="A18" s="12" t="s">
        <v>124</v>
      </c>
      <c r="B18" s="32">
        <v>211</v>
      </c>
      <c r="C18" s="17">
        <v>1.3344295471793576E-2</v>
      </c>
      <c r="D18" s="32">
        <v>167</v>
      </c>
      <c r="E18" s="17">
        <v>1.2622826908541194E-2</v>
      </c>
      <c r="F18" s="32">
        <v>18</v>
      </c>
      <c r="G18" s="17">
        <v>7.0921985815602835E-3</v>
      </c>
      <c r="H18" s="48">
        <v>0</v>
      </c>
      <c r="I18" s="32">
        <v>396</v>
      </c>
      <c r="J18" s="17">
        <v>1.2538390906500335E-2</v>
      </c>
      <c r="K18" s="32">
        <v>271</v>
      </c>
      <c r="L18" s="17">
        <v>1.0951707415639523E-2</v>
      </c>
      <c r="M18" s="32">
        <v>398</v>
      </c>
      <c r="N18" s="17">
        <v>1.2336494947616392E-2</v>
      </c>
      <c r="O18" s="32">
        <v>79</v>
      </c>
      <c r="P18" s="17">
        <v>1.0501129868403562E-2</v>
      </c>
      <c r="Q18" s="32">
        <v>0</v>
      </c>
      <c r="R18" s="17">
        <v>0</v>
      </c>
      <c r="S18" s="32">
        <v>748</v>
      </c>
      <c r="T18" s="17">
        <v>1.1581995261911029E-2</v>
      </c>
      <c r="U18" s="32">
        <v>1144</v>
      </c>
      <c r="V18" s="17">
        <v>1.1896096333423456E-2</v>
      </c>
    </row>
    <row r="19" spans="1:22" x14ac:dyDescent="0.25">
      <c r="A19" s="12" t="s">
        <v>125</v>
      </c>
      <c r="B19" s="32">
        <v>365</v>
      </c>
      <c r="C19" s="17">
        <v>2.3083733873007842E-2</v>
      </c>
      <c r="D19" s="32">
        <v>293</v>
      </c>
      <c r="E19" s="17">
        <v>2.2146636432350719E-2</v>
      </c>
      <c r="F19" s="32">
        <v>68</v>
      </c>
      <c r="G19" s="17">
        <v>2.679275019700552E-2</v>
      </c>
      <c r="H19" s="48">
        <v>0</v>
      </c>
      <c r="I19" s="32">
        <v>726</v>
      </c>
      <c r="J19" s="17">
        <v>2.2987049995250607E-2</v>
      </c>
      <c r="K19" s="32">
        <v>666</v>
      </c>
      <c r="L19" s="17">
        <v>2.691452818751263E-2</v>
      </c>
      <c r="M19" s="32">
        <v>906</v>
      </c>
      <c r="N19" s="17">
        <v>2.8082573925981028E-2</v>
      </c>
      <c r="O19" s="32">
        <v>183</v>
      </c>
      <c r="P19" s="17">
        <v>2.4325402100225976E-2</v>
      </c>
      <c r="Q19" s="32">
        <v>4</v>
      </c>
      <c r="R19" s="17">
        <v>7.5471698113207544E-2</v>
      </c>
      <c r="S19" s="32">
        <v>1759</v>
      </c>
      <c r="T19" s="17">
        <v>2.7236269606552808E-2</v>
      </c>
      <c r="U19" s="32">
        <v>2485</v>
      </c>
      <c r="V19" s="17">
        <v>2.5840733731256373E-2</v>
      </c>
    </row>
    <row r="20" spans="1:22" x14ac:dyDescent="0.25">
      <c r="A20" s="12" t="s">
        <v>126</v>
      </c>
      <c r="B20" s="32">
        <v>600</v>
      </c>
      <c r="C20" s="17">
        <v>3.7945863900834806E-2</v>
      </c>
      <c r="D20" s="32">
        <v>596</v>
      </c>
      <c r="E20" s="17">
        <v>4.5049130763416476E-2</v>
      </c>
      <c r="F20" s="32">
        <v>118</v>
      </c>
      <c r="G20" s="17">
        <v>4.6493301812450746E-2</v>
      </c>
      <c r="H20" s="48">
        <v>0</v>
      </c>
      <c r="I20" s="32">
        <v>1314</v>
      </c>
      <c r="J20" s="17">
        <v>4.1604660735205655E-2</v>
      </c>
      <c r="K20" s="32">
        <v>1152</v>
      </c>
      <c r="L20" s="17">
        <v>4.655485956758941E-2</v>
      </c>
      <c r="M20" s="32">
        <v>1844</v>
      </c>
      <c r="N20" s="17">
        <v>5.7157026842725188E-2</v>
      </c>
      <c r="O20" s="32">
        <v>438</v>
      </c>
      <c r="P20" s="17">
        <v>5.8221454207098233E-2</v>
      </c>
      <c r="Q20" s="32">
        <v>3</v>
      </c>
      <c r="R20" s="17">
        <v>5.6603773584905669E-2</v>
      </c>
      <c r="S20" s="32">
        <v>3437</v>
      </c>
      <c r="T20" s="17">
        <v>5.3218339191428078E-2</v>
      </c>
      <c r="U20" s="32">
        <v>4751</v>
      </c>
      <c r="V20" s="17">
        <v>4.9404155314768217E-2</v>
      </c>
    </row>
    <row r="21" spans="1:22" x14ac:dyDescent="0.25">
      <c r="A21" s="12" t="s">
        <v>127</v>
      </c>
      <c r="B21" s="32">
        <v>871</v>
      </c>
      <c r="C21" s="17">
        <v>5.5084745762711856E-2</v>
      </c>
      <c r="D21" s="32">
        <v>449</v>
      </c>
      <c r="E21" s="17">
        <v>3.3938019652305369E-2</v>
      </c>
      <c r="F21" s="32">
        <v>104</v>
      </c>
      <c r="G21" s="17">
        <v>4.097714736012608E-2</v>
      </c>
      <c r="H21" s="48">
        <v>0</v>
      </c>
      <c r="I21" s="32">
        <v>1424</v>
      </c>
      <c r="J21" s="17">
        <v>4.5087547098122405E-2</v>
      </c>
      <c r="K21" s="32">
        <v>763</v>
      </c>
      <c r="L21" s="17">
        <v>3.0834512022630836E-2</v>
      </c>
      <c r="M21" s="32">
        <v>952</v>
      </c>
      <c r="N21" s="17">
        <v>2.9508399975203027E-2</v>
      </c>
      <c r="O21" s="32">
        <v>213</v>
      </c>
      <c r="P21" s="17">
        <v>2.8313172936328589E-2</v>
      </c>
      <c r="Q21" s="32">
        <v>1</v>
      </c>
      <c r="R21" s="17">
        <v>1.8867924528301886E-2</v>
      </c>
      <c r="S21" s="32">
        <v>1929</v>
      </c>
      <c r="T21" s="17">
        <v>2.9868541256987135E-2</v>
      </c>
      <c r="U21" s="32">
        <v>3353</v>
      </c>
      <c r="V21" s="17">
        <v>3.4866792837385356E-2</v>
      </c>
    </row>
    <row r="22" spans="1:22" x14ac:dyDescent="0.25">
      <c r="A22" s="12" t="s">
        <v>128</v>
      </c>
      <c r="B22" s="32">
        <v>449</v>
      </c>
      <c r="C22" s="17">
        <v>2.8396154819124719E-2</v>
      </c>
      <c r="D22" s="32">
        <v>398</v>
      </c>
      <c r="E22" s="17">
        <v>3.0083144368858658E-2</v>
      </c>
      <c r="F22" s="32">
        <v>66</v>
      </c>
      <c r="G22" s="17">
        <v>2.6004728132387703E-2</v>
      </c>
      <c r="H22" s="48">
        <v>1</v>
      </c>
      <c r="I22" s="32">
        <v>914</v>
      </c>
      <c r="J22" s="17">
        <v>2.8939619415508343E-2</v>
      </c>
      <c r="K22" s="32">
        <v>810</v>
      </c>
      <c r="L22" s="17">
        <v>3.2733885633461308E-2</v>
      </c>
      <c r="M22" s="32">
        <v>1045</v>
      </c>
      <c r="N22" s="17">
        <v>3.2391048292108364E-2</v>
      </c>
      <c r="O22" s="32">
        <v>199</v>
      </c>
      <c r="P22" s="17">
        <v>2.6452213212814036E-2</v>
      </c>
      <c r="Q22" s="32">
        <v>4</v>
      </c>
      <c r="R22" s="17">
        <v>7.5471698113207544E-2</v>
      </c>
      <c r="S22" s="32">
        <v>2058</v>
      </c>
      <c r="T22" s="17">
        <v>3.1865970921140241E-2</v>
      </c>
      <c r="U22" s="32">
        <v>2972</v>
      </c>
      <c r="V22" s="17">
        <v>3.0904893621446248E-2</v>
      </c>
    </row>
    <row r="23" spans="1:22" x14ac:dyDescent="0.25">
      <c r="A23" s="12" t="s">
        <v>129</v>
      </c>
      <c r="B23" s="32">
        <v>77</v>
      </c>
      <c r="C23" s="17">
        <v>4.869719200607134E-3</v>
      </c>
      <c r="D23" s="32">
        <v>80</v>
      </c>
      <c r="E23" s="17">
        <v>6.0468631897203327E-3</v>
      </c>
      <c r="F23" s="32">
        <v>12</v>
      </c>
      <c r="G23" s="17">
        <v>4.7281323877068557E-3</v>
      </c>
      <c r="H23" s="48">
        <v>0</v>
      </c>
      <c r="I23" s="32">
        <v>169</v>
      </c>
      <c r="J23" s="17">
        <v>5.3509799575721115E-3</v>
      </c>
      <c r="K23" s="32">
        <v>129</v>
      </c>
      <c r="L23" s="17">
        <v>5.2131743786623559E-3</v>
      </c>
      <c r="M23" s="32">
        <v>157</v>
      </c>
      <c r="N23" s="17">
        <v>4.8664062984315913E-3</v>
      </c>
      <c r="O23" s="32">
        <v>38</v>
      </c>
      <c r="P23" s="17">
        <v>5.05117639239665E-3</v>
      </c>
      <c r="Q23" s="32">
        <v>0</v>
      </c>
      <c r="R23" s="17">
        <v>0</v>
      </c>
      <c r="S23" s="32">
        <v>324</v>
      </c>
      <c r="T23" s="17">
        <v>5.0168000867101244E-3</v>
      </c>
      <c r="U23" s="32">
        <v>493</v>
      </c>
      <c r="V23" s="17">
        <v>5.1265520038267162E-3</v>
      </c>
    </row>
    <row r="24" spans="1:22" x14ac:dyDescent="0.25">
      <c r="A24" s="12" t="s">
        <v>130</v>
      </c>
      <c r="B24" s="32">
        <v>216</v>
      </c>
      <c r="C24" s="17">
        <v>1.3660511004300531E-2</v>
      </c>
      <c r="D24" s="32">
        <v>179</v>
      </c>
      <c r="E24" s="17">
        <v>1.3529856386999243E-2</v>
      </c>
      <c r="F24" s="32">
        <v>19</v>
      </c>
      <c r="G24" s="17">
        <v>7.4862096138691887E-3</v>
      </c>
      <c r="H24" s="48">
        <v>0</v>
      </c>
      <c r="I24" s="32">
        <v>414</v>
      </c>
      <c r="J24" s="17">
        <v>1.3108317765886713E-2</v>
      </c>
      <c r="K24" s="32">
        <v>391</v>
      </c>
      <c r="L24" s="17">
        <v>1.5801171953930087E-2</v>
      </c>
      <c r="M24" s="32">
        <v>500</v>
      </c>
      <c r="N24" s="17">
        <v>1.549810923067386E-2</v>
      </c>
      <c r="O24" s="32">
        <v>90</v>
      </c>
      <c r="P24" s="17">
        <v>1.1963312508307854E-2</v>
      </c>
      <c r="Q24" s="32">
        <v>0</v>
      </c>
      <c r="R24" s="17">
        <v>0</v>
      </c>
      <c r="S24" s="32">
        <v>981</v>
      </c>
      <c r="T24" s="17">
        <v>1.5189755818094541E-2</v>
      </c>
      <c r="U24" s="32">
        <v>1395</v>
      </c>
      <c r="V24" s="17">
        <v>1.4506166420564442E-2</v>
      </c>
    </row>
    <row r="25" spans="1:22" x14ac:dyDescent="0.25">
      <c r="A25" s="12" t="s">
        <v>131</v>
      </c>
      <c r="B25" s="32">
        <v>655</v>
      </c>
      <c r="C25" s="17">
        <v>4.1424234758411324E-2</v>
      </c>
      <c r="D25" s="32">
        <v>507</v>
      </c>
      <c r="E25" s="17">
        <v>3.8321995464852605E-2</v>
      </c>
      <c r="F25" s="32">
        <v>63</v>
      </c>
      <c r="G25" s="17">
        <v>2.4822695035460994E-2</v>
      </c>
      <c r="H25" s="48">
        <v>0</v>
      </c>
      <c r="I25" s="32">
        <v>1225</v>
      </c>
      <c r="J25" s="17">
        <v>3.8786689041573001E-2</v>
      </c>
      <c r="K25" s="32">
        <v>1160</v>
      </c>
      <c r="L25" s="17">
        <v>4.6878157203475448E-2</v>
      </c>
      <c r="M25" s="32">
        <v>1469</v>
      </c>
      <c r="N25" s="17">
        <v>4.55334449197198E-2</v>
      </c>
      <c r="O25" s="32">
        <v>244</v>
      </c>
      <c r="P25" s="17">
        <v>3.2433869466967968E-2</v>
      </c>
      <c r="Q25" s="32">
        <v>2</v>
      </c>
      <c r="R25" s="17">
        <v>3.7735849056603772E-2</v>
      </c>
      <c r="S25" s="32">
        <v>2875</v>
      </c>
      <c r="T25" s="17">
        <v>4.4516358794109895E-2</v>
      </c>
      <c r="U25" s="32">
        <v>4100</v>
      </c>
      <c r="V25" s="17">
        <v>4.2634610985171476E-2</v>
      </c>
    </row>
    <row r="26" spans="1:22" x14ac:dyDescent="0.25">
      <c r="A26" s="12" t="s">
        <v>132</v>
      </c>
      <c r="B26" s="32">
        <v>212</v>
      </c>
      <c r="C26" s="17">
        <v>1.3407538578294966E-2</v>
      </c>
      <c r="D26" s="32">
        <v>184</v>
      </c>
      <c r="E26" s="17">
        <v>1.3907785336356764E-2</v>
      </c>
      <c r="F26" s="32">
        <v>15</v>
      </c>
      <c r="G26" s="17">
        <v>5.9101654846335696E-3</v>
      </c>
      <c r="H26" s="48">
        <v>0</v>
      </c>
      <c r="I26" s="32">
        <v>411</v>
      </c>
      <c r="J26" s="17">
        <v>1.3013329955988981E-2</v>
      </c>
      <c r="K26" s="32">
        <v>355</v>
      </c>
      <c r="L26" s="17">
        <v>1.4346332592442916E-2</v>
      </c>
      <c r="M26" s="32">
        <v>384</v>
      </c>
      <c r="N26" s="17">
        <v>1.1902547889157521E-2</v>
      </c>
      <c r="O26" s="32">
        <v>55</v>
      </c>
      <c r="P26" s="17">
        <v>7.3109131995214675E-3</v>
      </c>
      <c r="Q26" s="32">
        <v>0</v>
      </c>
      <c r="R26" s="17">
        <v>0</v>
      </c>
      <c r="S26" s="32">
        <v>794</v>
      </c>
      <c r="T26" s="17">
        <v>1.2294257002616788E-2</v>
      </c>
      <c r="U26" s="32">
        <v>1205</v>
      </c>
      <c r="V26" s="17">
        <v>1.2530416155397956E-2</v>
      </c>
    </row>
    <row r="27" spans="1:22" x14ac:dyDescent="0.25">
      <c r="A27" s="12" t="s">
        <v>133</v>
      </c>
      <c r="B27" s="32">
        <v>419</v>
      </c>
      <c r="C27" s="17">
        <v>2.6498861624082975E-2</v>
      </c>
      <c r="D27" s="32">
        <v>278</v>
      </c>
      <c r="E27" s="17">
        <v>2.1012849584278161E-2</v>
      </c>
      <c r="F27" s="32">
        <v>45</v>
      </c>
      <c r="G27" s="17">
        <v>1.7730496453900711E-2</v>
      </c>
      <c r="H27" s="48">
        <v>0</v>
      </c>
      <c r="I27" s="32">
        <v>742</v>
      </c>
      <c r="J27" s="17">
        <v>2.3493651648038502E-2</v>
      </c>
      <c r="K27" s="32">
        <v>721</v>
      </c>
      <c r="L27" s="17">
        <v>2.9137199434229134E-2</v>
      </c>
      <c r="M27" s="32">
        <v>761</v>
      </c>
      <c r="N27" s="17">
        <v>2.3588122249085616E-2</v>
      </c>
      <c r="O27" s="32">
        <v>154</v>
      </c>
      <c r="P27" s="17">
        <v>2.047055695866011E-2</v>
      </c>
      <c r="Q27" s="32">
        <v>0</v>
      </c>
      <c r="R27" s="17">
        <v>0</v>
      </c>
      <c r="S27" s="32">
        <v>1636</v>
      </c>
      <c r="T27" s="17">
        <v>2.5331743647709151E-2</v>
      </c>
      <c r="U27" s="32">
        <v>2378</v>
      </c>
      <c r="V27" s="17">
        <v>2.4728074371399456E-2</v>
      </c>
    </row>
    <row r="28" spans="1:22" x14ac:dyDescent="0.25">
      <c r="A28" s="12" t="s">
        <v>134</v>
      </c>
      <c r="B28" s="32">
        <v>167</v>
      </c>
      <c r="C28" s="17">
        <v>1.0561598785732353E-2</v>
      </c>
      <c r="D28" s="32">
        <v>145</v>
      </c>
      <c r="E28" s="17">
        <v>1.0959939531368101E-2</v>
      </c>
      <c r="F28" s="32">
        <v>26</v>
      </c>
      <c r="G28" s="17">
        <v>1.024428684003152E-2</v>
      </c>
      <c r="H28" s="48">
        <v>0</v>
      </c>
      <c r="I28" s="32">
        <v>338</v>
      </c>
      <c r="J28" s="17">
        <v>1.0701959915144223E-2</v>
      </c>
      <c r="K28" s="32">
        <v>452</v>
      </c>
      <c r="L28" s="17">
        <v>1.8266316427561123E-2</v>
      </c>
      <c r="M28" s="32">
        <v>592</v>
      </c>
      <c r="N28" s="17">
        <v>1.8349761329117847E-2</v>
      </c>
      <c r="O28" s="32">
        <v>117</v>
      </c>
      <c r="P28" s="17">
        <v>1.5552306260800213E-2</v>
      </c>
      <c r="Q28" s="32">
        <v>1</v>
      </c>
      <c r="R28" s="17">
        <v>1.8867924528301886E-2</v>
      </c>
      <c r="S28" s="32">
        <v>1162</v>
      </c>
      <c r="T28" s="17">
        <v>1.7992350928262856E-2</v>
      </c>
      <c r="U28" s="32">
        <v>1500</v>
      </c>
      <c r="V28" s="17">
        <v>1.559802840920908E-2</v>
      </c>
    </row>
    <row r="29" spans="1:22" x14ac:dyDescent="0.25">
      <c r="A29" s="12" t="s">
        <v>135</v>
      </c>
      <c r="B29" s="32">
        <v>126</v>
      </c>
      <c r="C29" s="17">
        <v>7.9686314191753094E-3</v>
      </c>
      <c r="D29" s="32">
        <v>90</v>
      </c>
      <c r="E29" s="17">
        <v>6.8027210884353739E-3</v>
      </c>
      <c r="F29" s="32">
        <v>21</v>
      </c>
      <c r="G29" s="17">
        <v>8.2742316784869974E-3</v>
      </c>
      <c r="H29" s="48">
        <v>0</v>
      </c>
      <c r="I29" s="32">
        <v>237</v>
      </c>
      <c r="J29" s="17">
        <v>7.5040369819206528E-3</v>
      </c>
      <c r="K29" s="32">
        <v>147</v>
      </c>
      <c r="L29" s="17">
        <v>5.9405940594059407E-3</v>
      </c>
      <c r="M29" s="32">
        <v>208</v>
      </c>
      <c r="N29" s="17">
        <v>6.4472134399603254E-3</v>
      </c>
      <c r="O29" s="32">
        <v>46</v>
      </c>
      <c r="P29" s="17">
        <v>6.1145819486906816E-3</v>
      </c>
      <c r="Q29" s="32">
        <v>2</v>
      </c>
      <c r="R29" s="17">
        <v>3.7735849056603772E-2</v>
      </c>
      <c r="S29" s="32">
        <v>403</v>
      </c>
      <c r="T29" s="17">
        <v>6.2400322066178404E-3</v>
      </c>
      <c r="U29" s="32">
        <v>640</v>
      </c>
      <c r="V29" s="17">
        <v>6.6551587879292058E-3</v>
      </c>
    </row>
    <row r="30" spans="1:22" x14ac:dyDescent="0.25">
      <c r="A30" s="12" t="s">
        <v>136</v>
      </c>
      <c r="B30" s="32">
        <v>383</v>
      </c>
      <c r="C30" s="17">
        <v>2.4222109790032885E-2</v>
      </c>
      <c r="D30" s="32">
        <v>357</v>
      </c>
      <c r="E30" s="17">
        <v>2.6984126984126985E-2</v>
      </c>
      <c r="F30" s="32">
        <v>104</v>
      </c>
      <c r="G30" s="17">
        <v>4.097714736012608E-2</v>
      </c>
      <c r="H30" s="48">
        <v>0</v>
      </c>
      <c r="I30" s="32">
        <v>844</v>
      </c>
      <c r="J30" s="17">
        <v>2.6723237184561315E-2</v>
      </c>
      <c r="K30" s="32">
        <v>648</v>
      </c>
      <c r="L30" s="17">
        <v>2.6187108506769044E-2</v>
      </c>
      <c r="M30" s="32">
        <v>909</v>
      </c>
      <c r="N30" s="17">
        <v>2.8175562581365068E-2</v>
      </c>
      <c r="O30" s="32">
        <v>232</v>
      </c>
      <c r="P30" s="17">
        <v>3.0838761132526916E-2</v>
      </c>
      <c r="Q30" s="32">
        <v>2</v>
      </c>
      <c r="R30" s="17">
        <v>3.7735849056603772E-2</v>
      </c>
      <c r="S30" s="32">
        <v>1791</v>
      </c>
      <c r="T30" s="17">
        <v>2.773175603486986E-2</v>
      </c>
      <c r="U30" s="32">
        <v>2635</v>
      </c>
      <c r="V30" s="17">
        <v>2.7400536572177274E-2</v>
      </c>
    </row>
    <row r="31" spans="1:22" x14ac:dyDescent="0.25">
      <c r="A31" s="12" t="s">
        <v>137</v>
      </c>
      <c r="B31" s="32">
        <v>92</v>
      </c>
      <c r="C31" s="17">
        <v>5.8183657981280045E-3</v>
      </c>
      <c r="D31" s="32">
        <v>132</v>
      </c>
      <c r="E31" s="17">
        <v>9.9773242630385485E-3</v>
      </c>
      <c r="F31" s="32">
        <v>28</v>
      </c>
      <c r="G31" s="17">
        <v>1.103230890464933E-2</v>
      </c>
      <c r="H31" s="48">
        <v>0</v>
      </c>
      <c r="I31" s="32">
        <v>252</v>
      </c>
      <c r="J31" s="17">
        <v>7.9789760314093027E-3</v>
      </c>
      <c r="K31" s="32">
        <v>190</v>
      </c>
      <c r="L31" s="17">
        <v>7.6783188522933929E-3</v>
      </c>
      <c r="M31" s="32">
        <v>333</v>
      </c>
      <c r="N31" s="17">
        <v>1.032174074762879E-2</v>
      </c>
      <c r="O31" s="32">
        <v>68</v>
      </c>
      <c r="P31" s="17">
        <v>9.0389472284992684E-3</v>
      </c>
      <c r="Q31" s="32">
        <v>0</v>
      </c>
      <c r="R31" s="17">
        <v>0</v>
      </c>
      <c r="S31" s="32">
        <v>591</v>
      </c>
      <c r="T31" s="17">
        <v>9.1510149729805042E-3</v>
      </c>
      <c r="U31" s="32">
        <v>843</v>
      </c>
      <c r="V31" s="17">
        <v>8.7660919659755011E-3</v>
      </c>
    </row>
    <row r="32" spans="1:22" x14ac:dyDescent="0.25">
      <c r="A32" s="12" t="s">
        <v>138</v>
      </c>
      <c r="B32" s="32">
        <v>429</v>
      </c>
      <c r="C32" s="17">
        <v>2.7131292689096885E-2</v>
      </c>
      <c r="D32" s="32">
        <v>402</v>
      </c>
      <c r="E32" s="17">
        <v>3.0385487528344673E-2</v>
      </c>
      <c r="F32" s="32">
        <v>107</v>
      </c>
      <c r="G32" s="17">
        <v>4.2159180457052796E-2</v>
      </c>
      <c r="H32" s="48">
        <v>0</v>
      </c>
      <c r="I32" s="32">
        <v>938</v>
      </c>
      <c r="J32" s="17">
        <v>2.9699521894690183E-2</v>
      </c>
      <c r="K32" s="32">
        <v>664</v>
      </c>
      <c r="L32" s="17">
        <v>2.6833703778541121E-2</v>
      </c>
      <c r="M32" s="32">
        <v>999</v>
      </c>
      <c r="N32" s="17">
        <v>3.0965222242886368E-2</v>
      </c>
      <c r="O32" s="32">
        <v>281</v>
      </c>
      <c r="P32" s="17">
        <v>3.7352120164827862E-2</v>
      </c>
      <c r="Q32" s="32">
        <v>1</v>
      </c>
      <c r="R32" s="17">
        <v>1.8867924528301886E-2</v>
      </c>
      <c r="S32" s="32">
        <v>1945</v>
      </c>
      <c r="T32" s="17">
        <v>3.0116284471145657E-2</v>
      </c>
      <c r="U32" s="32">
        <v>2883</v>
      </c>
      <c r="V32" s="17">
        <v>2.997941060249984E-2</v>
      </c>
    </row>
    <row r="33" spans="1:22" x14ac:dyDescent="0.25">
      <c r="A33" s="12" t="s">
        <v>139</v>
      </c>
      <c r="B33" s="32">
        <v>250</v>
      </c>
      <c r="C33" s="17">
        <v>1.5810776625347842E-2</v>
      </c>
      <c r="D33" s="32">
        <v>256</v>
      </c>
      <c r="E33" s="17">
        <v>1.9349962207105064E-2</v>
      </c>
      <c r="F33" s="32">
        <v>51</v>
      </c>
      <c r="G33" s="17">
        <v>2.0094562647754138E-2</v>
      </c>
      <c r="H33" s="48">
        <v>0</v>
      </c>
      <c r="I33" s="32">
        <v>557</v>
      </c>
      <c r="J33" s="17">
        <v>1.7636070037678499E-2</v>
      </c>
      <c r="K33" s="32">
        <v>319</v>
      </c>
      <c r="L33" s="17">
        <v>1.2891493230955748E-2</v>
      </c>
      <c r="M33" s="32">
        <v>456</v>
      </c>
      <c r="N33" s="17">
        <v>1.4134275618374558E-2</v>
      </c>
      <c r="O33" s="32">
        <v>122</v>
      </c>
      <c r="P33" s="17">
        <v>1.6216934733483984E-2</v>
      </c>
      <c r="Q33" s="32">
        <v>0</v>
      </c>
      <c r="R33" s="17">
        <v>0</v>
      </c>
      <c r="S33" s="32">
        <v>897</v>
      </c>
      <c r="T33" s="17">
        <v>1.388910394376229E-2</v>
      </c>
      <c r="U33" s="32">
        <v>1454</v>
      </c>
      <c r="V33" s="17">
        <v>1.5119688871326665E-2</v>
      </c>
    </row>
    <row r="34" spans="1:22" x14ac:dyDescent="0.25">
      <c r="A34" s="15" t="s">
        <v>163</v>
      </c>
      <c r="B34" s="32">
        <v>172</v>
      </c>
      <c r="C34" s="17">
        <v>1.0877814318239311E-2</v>
      </c>
      <c r="D34" s="32">
        <v>85</v>
      </c>
      <c r="E34" s="17">
        <v>6.4247921390778538E-3</v>
      </c>
      <c r="F34" s="32">
        <v>18</v>
      </c>
      <c r="G34" s="17">
        <v>7.0921985815602835E-3</v>
      </c>
      <c r="H34" s="48">
        <v>0</v>
      </c>
      <c r="I34" s="32">
        <v>275</v>
      </c>
      <c r="J34" s="17">
        <v>8.7072159072918969E-3</v>
      </c>
      <c r="K34" s="32">
        <v>137</v>
      </c>
      <c r="L34" s="17">
        <v>5.5364720145483935E-3</v>
      </c>
      <c r="M34" s="32">
        <v>156</v>
      </c>
      <c r="N34" s="17">
        <v>4.835410079970244E-3</v>
      </c>
      <c r="O34" s="32">
        <v>44</v>
      </c>
      <c r="P34" s="17">
        <v>5.8487305596171737E-3</v>
      </c>
      <c r="Q34" s="32">
        <v>0</v>
      </c>
      <c r="R34" s="17">
        <v>0</v>
      </c>
      <c r="S34" s="32">
        <v>337</v>
      </c>
      <c r="T34" s="17">
        <v>5.2180914482139263E-3</v>
      </c>
      <c r="U34" s="32">
        <v>612</v>
      </c>
      <c r="V34" s="17">
        <v>6.363995590957303E-3</v>
      </c>
    </row>
    <row r="35" spans="1:22" x14ac:dyDescent="0.25">
      <c r="A35" s="15" t="s">
        <v>141</v>
      </c>
      <c r="B35" s="32">
        <v>65</v>
      </c>
      <c r="C35" s="17">
        <v>4.1108019225904379E-3</v>
      </c>
      <c r="D35" s="32">
        <v>69</v>
      </c>
      <c r="E35" s="17">
        <v>5.215419501133787E-3</v>
      </c>
      <c r="F35" s="32">
        <v>20</v>
      </c>
      <c r="G35" s="17">
        <v>7.8802206461780922E-3</v>
      </c>
      <c r="H35" s="48">
        <v>0</v>
      </c>
      <c r="I35" s="32">
        <v>154</v>
      </c>
      <c r="J35" s="17">
        <v>4.8760409080834625E-3</v>
      </c>
      <c r="K35" s="32">
        <v>78</v>
      </c>
      <c r="L35" s="17">
        <v>3.1521519498888665E-3</v>
      </c>
      <c r="M35" s="32">
        <v>138</v>
      </c>
      <c r="N35" s="17">
        <v>4.2774781476659848E-3</v>
      </c>
      <c r="O35" s="32">
        <v>40</v>
      </c>
      <c r="P35" s="17">
        <v>5.3170277814701579E-3</v>
      </c>
      <c r="Q35" s="32">
        <v>0</v>
      </c>
      <c r="R35" s="17">
        <v>0</v>
      </c>
      <c r="S35" s="32">
        <v>256</v>
      </c>
      <c r="T35" s="17">
        <v>3.9638914265363954E-3</v>
      </c>
      <c r="U35" s="32">
        <v>410</v>
      </c>
      <c r="V35" s="17">
        <v>4.2634610985171472E-3</v>
      </c>
    </row>
    <row r="36" spans="1:22" x14ac:dyDescent="0.25">
      <c r="A36" s="15" t="s">
        <v>142</v>
      </c>
      <c r="B36" s="32">
        <v>90</v>
      </c>
      <c r="C36" s="17">
        <v>5.6918795851252212E-3</v>
      </c>
      <c r="D36" s="32">
        <v>124</v>
      </c>
      <c r="E36" s="17">
        <v>9.3726379440665156E-3</v>
      </c>
      <c r="F36" s="32">
        <v>27</v>
      </c>
      <c r="G36" s="17">
        <v>1.0638297872340425E-2</v>
      </c>
      <c r="H36" s="48">
        <v>0</v>
      </c>
      <c r="I36" s="32">
        <v>241</v>
      </c>
      <c r="J36" s="17">
        <v>7.6306873951176267E-3</v>
      </c>
      <c r="K36" s="32">
        <v>139</v>
      </c>
      <c r="L36" s="17">
        <v>5.6172964235199031E-3</v>
      </c>
      <c r="M36" s="32">
        <v>281</v>
      </c>
      <c r="N36" s="17">
        <v>8.7099373876387085E-3</v>
      </c>
      <c r="O36" s="32">
        <v>58</v>
      </c>
      <c r="P36" s="17">
        <v>7.7096902831317289E-3</v>
      </c>
      <c r="Q36" s="32">
        <v>0</v>
      </c>
      <c r="R36" s="17">
        <v>0</v>
      </c>
      <c r="S36" s="32">
        <v>478</v>
      </c>
      <c r="T36" s="17">
        <v>7.401328522985925E-3</v>
      </c>
      <c r="U36" s="32">
        <v>719</v>
      </c>
      <c r="V36" s="17">
        <v>7.4766549508142174E-3</v>
      </c>
    </row>
    <row r="37" spans="1:22" x14ac:dyDescent="0.25">
      <c r="A37" s="15" t="s">
        <v>164</v>
      </c>
      <c r="B37" s="32">
        <v>334</v>
      </c>
      <c r="C37" s="17">
        <v>2.1123197571464705E-2</v>
      </c>
      <c r="D37" s="32">
        <v>370</v>
      </c>
      <c r="E37" s="17">
        <v>2.7966742252456541E-2</v>
      </c>
      <c r="F37" s="32">
        <v>53</v>
      </c>
      <c r="G37" s="17">
        <v>2.0882584712371942E-2</v>
      </c>
      <c r="H37" s="48">
        <v>0</v>
      </c>
      <c r="I37" s="32">
        <v>757</v>
      </c>
      <c r="J37" s="17">
        <v>2.3968590697527152E-2</v>
      </c>
      <c r="K37" s="32">
        <v>643</v>
      </c>
      <c r="L37" s="17">
        <v>2.598504748434027E-2</v>
      </c>
      <c r="M37" s="32">
        <v>1087</v>
      </c>
      <c r="N37" s="17">
        <v>3.3692889467484964E-2</v>
      </c>
      <c r="O37" s="32">
        <v>172</v>
      </c>
      <c r="P37" s="17">
        <v>2.2863219460321681E-2</v>
      </c>
      <c r="Q37" s="32">
        <v>3</v>
      </c>
      <c r="R37" s="17">
        <v>5.6603773584905669E-2</v>
      </c>
      <c r="S37" s="32">
        <v>1905</v>
      </c>
      <c r="T37" s="17">
        <v>2.9496926435749346E-2</v>
      </c>
      <c r="U37" s="32">
        <v>2662</v>
      </c>
      <c r="V37" s="17">
        <v>2.7681301083543042E-2</v>
      </c>
    </row>
    <row r="38" spans="1:22" x14ac:dyDescent="0.25">
      <c r="A38" s="12" t="s">
        <v>143</v>
      </c>
      <c r="B38" s="32">
        <v>80</v>
      </c>
      <c r="C38" s="17">
        <v>5.0594485201113067E-3</v>
      </c>
      <c r="D38" s="32">
        <v>101</v>
      </c>
      <c r="E38" s="17">
        <v>7.6341647770219205E-3</v>
      </c>
      <c r="F38" s="32">
        <v>25</v>
      </c>
      <c r="G38" s="17">
        <v>9.8502758077226166E-3</v>
      </c>
      <c r="H38" s="48">
        <v>0</v>
      </c>
      <c r="I38" s="32">
        <v>206</v>
      </c>
      <c r="J38" s="17">
        <v>6.5224962796441126E-3</v>
      </c>
      <c r="K38" s="32">
        <v>240</v>
      </c>
      <c r="L38" s="17">
        <v>9.6989290765811271E-3</v>
      </c>
      <c r="M38" s="32">
        <v>305</v>
      </c>
      <c r="N38" s="17">
        <v>9.453846630711053E-3</v>
      </c>
      <c r="O38" s="32">
        <v>88</v>
      </c>
      <c r="P38" s="17">
        <v>1.1697461119234347E-2</v>
      </c>
      <c r="Q38" s="32">
        <v>2</v>
      </c>
      <c r="R38" s="17">
        <v>3.7735849056603772E-2</v>
      </c>
      <c r="S38" s="32">
        <v>635</v>
      </c>
      <c r="T38" s="17">
        <v>9.8323088119164487E-3</v>
      </c>
      <c r="U38" s="32">
        <v>841</v>
      </c>
      <c r="V38" s="17">
        <v>8.745294594763222E-3</v>
      </c>
    </row>
    <row r="39" spans="1:22" x14ac:dyDescent="0.25">
      <c r="A39" s="12" t="s">
        <v>144</v>
      </c>
      <c r="B39" s="32">
        <v>700</v>
      </c>
      <c r="C39" s="17">
        <v>4.4270174550973949E-2</v>
      </c>
      <c r="D39" s="32">
        <v>601</v>
      </c>
      <c r="E39" s="17">
        <v>4.5427059712773998E-2</v>
      </c>
      <c r="F39" s="32">
        <v>157</v>
      </c>
      <c r="G39" s="17">
        <v>6.1859732072498029E-2</v>
      </c>
      <c r="H39" s="48">
        <v>1</v>
      </c>
      <c r="I39" s="32">
        <v>1459</v>
      </c>
      <c r="J39" s="17">
        <v>4.6195738213595919E-2</v>
      </c>
      <c r="K39" s="32">
        <v>1393</v>
      </c>
      <c r="L39" s="17">
        <v>5.6294200848656301E-2</v>
      </c>
      <c r="M39" s="32">
        <v>1705</v>
      </c>
      <c r="N39" s="17">
        <v>5.2848552476597851E-2</v>
      </c>
      <c r="O39" s="32">
        <v>514</v>
      </c>
      <c r="P39" s="17">
        <v>6.8323806991891528E-2</v>
      </c>
      <c r="Q39" s="32">
        <v>5</v>
      </c>
      <c r="R39" s="17">
        <v>9.4339622641509441E-2</v>
      </c>
      <c r="S39" s="32">
        <v>3617</v>
      </c>
      <c r="T39" s="17">
        <v>5.6005450350711493E-2</v>
      </c>
      <c r="U39" s="32">
        <v>5076</v>
      </c>
      <c r="V39" s="17">
        <v>5.2783728136763512E-2</v>
      </c>
    </row>
    <row r="40" spans="1:22" x14ac:dyDescent="0.25">
      <c r="A40" s="12" t="s">
        <v>145</v>
      </c>
      <c r="B40" s="32">
        <v>67</v>
      </c>
      <c r="C40" s="17">
        <v>4.2372881355932203E-3</v>
      </c>
      <c r="D40" s="32">
        <v>70</v>
      </c>
      <c r="E40" s="17">
        <v>5.2910052910052907E-3</v>
      </c>
      <c r="F40" s="32">
        <v>14</v>
      </c>
      <c r="G40" s="17">
        <v>5.5161544523246652E-3</v>
      </c>
      <c r="H40" s="48">
        <v>0</v>
      </c>
      <c r="I40" s="32">
        <v>151</v>
      </c>
      <c r="J40" s="17">
        <v>4.7810530981857325E-3</v>
      </c>
      <c r="K40" s="32">
        <v>107</v>
      </c>
      <c r="L40" s="17">
        <v>4.3241058799757528E-3</v>
      </c>
      <c r="M40" s="32">
        <v>152</v>
      </c>
      <c r="N40" s="17">
        <v>4.7114252061248524E-3</v>
      </c>
      <c r="O40" s="32">
        <v>56</v>
      </c>
      <c r="P40" s="17">
        <v>7.4438388940582211E-3</v>
      </c>
      <c r="Q40" s="32">
        <v>0</v>
      </c>
      <c r="R40" s="17">
        <v>0</v>
      </c>
      <c r="S40" s="32">
        <v>315</v>
      </c>
      <c r="T40" s="17">
        <v>4.8774445287459549E-3</v>
      </c>
      <c r="U40" s="32">
        <v>466</v>
      </c>
      <c r="V40" s="17">
        <v>4.8457874924609529E-3</v>
      </c>
    </row>
    <row r="41" spans="1:22" x14ac:dyDescent="0.25">
      <c r="A41" s="12" t="s">
        <v>146</v>
      </c>
      <c r="B41" s="32">
        <v>139</v>
      </c>
      <c r="C41" s="17">
        <v>8.7907918036933975E-3</v>
      </c>
      <c r="D41" s="32">
        <v>196</v>
      </c>
      <c r="E41" s="17">
        <v>1.4814814814814815E-2</v>
      </c>
      <c r="F41" s="32">
        <v>48</v>
      </c>
      <c r="G41" s="17">
        <v>1.8912529550827423E-2</v>
      </c>
      <c r="H41" s="48">
        <v>0</v>
      </c>
      <c r="I41" s="32">
        <v>383</v>
      </c>
      <c r="J41" s="17">
        <v>1.2126777063610171E-2</v>
      </c>
      <c r="K41" s="32">
        <v>320</v>
      </c>
      <c r="L41" s="17">
        <v>1.2931905435441503E-2</v>
      </c>
      <c r="M41" s="32">
        <v>606</v>
      </c>
      <c r="N41" s="17">
        <v>1.8783708387576717E-2</v>
      </c>
      <c r="O41" s="32">
        <v>171</v>
      </c>
      <c r="P41" s="17">
        <v>2.2730293765784927E-2</v>
      </c>
      <c r="Q41" s="32">
        <v>1</v>
      </c>
      <c r="R41" s="17">
        <v>1.8867924528301886E-2</v>
      </c>
      <c r="S41" s="32">
        <v>1098</v>
      </c>
      <c r="T41" s="17">
        <v>1.7001378071628756E-2</v>
      </c>
      <c r="U41" s="32">
        <v>1481</v>
      </c>
      <c r="V41" s="17">
        <v>1.5400453382692428E-2</v>
      </c>
    </row>
    <row r="42" spans="1:22" x14ac:dyDescent="0.25">
      <c r="A42" s="12" t="s">
        <v>147</v>
      </c>
      <c r="B42" s="32">
        <v>47</v>
      </c>
      <c r="C42" s="17">
        <v>2.9724260055653934E-3</v>
      </c>
      <c r="D42" s="32">
        <v>59</v>
      </c>
      <c r="E42" s="17">
        <v>4.459561602418745E-3</v>
      </c>
      <c r="F42" s="32">
        <v>11</v>
      </c>
      <c r="G42" s="17">
        <v>4.3341213553979513E-3</v>
      </c>
      <c r="H42" s="48">
        <v>0</v>
      </c>
      <c r="I42" s="32">
        <v>117</v>
      </c>
      <c r="J42" s="17">
        <v>3.7045245860114619E-3</v>
      </c>
      <c r="K42" s="32">
        <v>160</v>
      </c>
      <c r="L42" s="17">
        <v>6.4659527177207514E-3</v>
      </c>
      <c r="M42" s="32">
        <v>289</v>
      </c>
      <c r="N42" s="17">
        <v>8.95790713532949E-3</v>
      </c>
      <c r="O42" s="32">
        <v>84</v>
      </c>
      <c r="P42" s="17">
        <v>1.116575834108733E-2</v>
      </c>
      <c r="Q42" s="32">
        <v>0</v>
      </c>
      <c r="R42" s="17">
        <v>0</v>
      </c>
      <c r="S42" s="32">
        <v>533</v>
      </c>
      <c r="T42" s="17">
        <v>8.2529458216558538E-3</v>
      </c>
      <c r="U42" s="32">
        <v>650</v>
      </c>
      <c r="V42" s="17">
        <v>6.7591456439905998E-3</v>
      </c>
    </row>
    <row r="43" spans="1:22" x14ac:dyDescent="0.25">
      <c r="A43" s="12" t="s">
        <v>148</v>
      </c>
      <c r="B43" s="32">
        <v>64</v>
      </c>
      <c r="C43" s="17">
        <v>4.0475588160890459E-3</v>
      </c>
      <c r="D43" s="32">
        <v>71</v>
      </c>
      <c r="E43" s="17">
        <v>5.3665910808767944E-3</v>
      </c>
      <c r="F43" s="32">
        <v>8</v>
      </c>
      <c r="G43" s="17">
        <v>3.1520882584712374E-3</v>
      </c>
      <c r="H43" s="48">
        <v>0</v>
      </c>
      <c r="I43" s="32">
        <v>143</v>
      </c>
      <c r="J43" s="17">
        <v>4.5277522717917865E-3</v>
      </c>
      <c r="K43" s="32">
        <v>99</v>
      </c>
      <c r="L43" s="17">
        <v>4.0008082440897152E-3</v>
      </c>
      <c r="M43" s="32">
        <v>158</v>
      </c>
      <c r="N43" s="17">
        <v>4.8974025168929394E-3</v>
      </c>
      <c r="O43" s="32">
        <v>33</v>
      </c>
      <c r="P43" s="17">
        <v>4.3865479197128807E-3</v>
      </c>
      <c r="Q43" s="32">
        <v>0</v>
      </c>
      <c r="R43" s="17">
        <v>0</v>
      </c>
      <c r="S43" s="32">
        <v>290</v>
      </c>
      <c r="T43" s="17">
        <v>4.4903457566232603E-3</v>
      </c>
      <c r="U43" s="32">
        <v>433</v>
      </c>
      <c r="V43" s="17">
        <v>4.5026308674583531E-3</v>
      </c>
    </row>
    <row r="44" spans="1:22" x14ac:dyDescent="0.25">
      <c r="A44" s="12" t="s">
        <v>149</v>
      </c>
      <c r="B44" s="32">
        <v>36</v>
      </c>
      <c r="C44" s="17">
        <v>2.2767518340500886E-3</v>
      </c>
      <c r="D44" s="32">
        <v>50</v>
      </c>
      <c r="E44" s="17">
        <v>3.779289493575208E-3</v>
      </c>
      <c r="F44" s="32">
        <v>9</v>
      </c>
      <c r="G44" s="17">
        <v>3.5460992907801418E-3</v>
      </c>
      <c r="H44" s="48">
        <v>0</v>
      </c>
      <c r="I44" s="32">
        <v>95</v>
      </c>
      <c r="J44" s="17">
        <v>3.0079473134281103E-3</v>
      </c>
      <c r="K44" s="32">
        <v>94</v>
      </c>
      <c r="L44" s="17">
        <v>3.7987472216609421E-3</v>
      </c>
      <c r="M44" s="32">
        <v>124</v>
      </c>
      <c r="N44" s="17">
        <v>3.8435310892071168E-3</v>
      </c>
      <c r="O44" s="32">
        <v>31</v>
      </c>
      <c r="P44" s="17">
        <v>4.1206965306393728E-3</v>
      </c>
      <c r="Q44" s="32">
        <v>0</v>
      </c>
      <c r="R44" s="17">
        <v>0</v>
      </c>
      <c r="S44" s="32">
        <v>249</v>
      </c>
      <c r="T44" s="17">
        <v>3.8555037703420403E-3</v>
      </c>
      <c r="U44" s="32">
        <v>344</v>
      </c>
      <c r="V44" s="17">
        <v>3.5771478485119479E-3</v>
      </c>
    </row>
    <row r="45" spans="1:22" x14ac:dyDescent="0.25">
      <c r="A45" s="12" t="s">
        <v>150</v>
      </c>
      <c r="B45" s="32">
        <v>54</v>
      </c>
      <c r="C45" s="17">
        <v>3.4151277510751326E-3</v>
      </c>
      <c r="D45" s="32">
        <v>85</v>
      </c>
      <c r="E45" s="17">
        <v>6.4247921390778538E-3</v>
      </c>
      <c r="F45" s="32">
        <v>20</v>
      </c>
      <c r="G45" s="17">
        <v>7.8802206461780922E-3</v>
      </c>
      <c r="H45" s="48">
        <v>0</v>
      </c>
      <c r="I45" s="32">
        <v>159</v>
      </c>
      <c r="J45" s="17">
        <v>5.0343539245796785E-3</v>
      </c>
      <c r="K45" s="32">
        <v>127</v>
      </c>
      <c r="L45" s="17">
        <v>5.1323499696908463E-3</v>
      </c>
      <c r="M45" s="32">
        <v>189</v>
      </c>
      <c r="N45" s="17">
        <v>5.8582852891947181E-3</v>
      </c>
      <c r="O45" s="32">
        <v>39</v>
      </c>
      <c r="P45" s="17">
        <v>5.1841020869334044E-3</v>
      </c>
      <c r="Q45" s="32">
        <v>0</v>
      </c>
      <c r="R45" s="17">
        <v>0</v>
      </c>
      <c r="S45" s="32">
        <v>355</v>
      </c>
      <c r="T45" s="17">
        <v>5.4968025641422662E-3</v>
      </c>
      <c r="U45" s="32">
        <v>514</v>
      </c>
      <c r="V45" s="17">
        <v>5.3449244015556438E-3</v>
      </c>
    </row>
    <row r="46" spans="1:22" x14ac:dyDescent="0.25">
      <c r="A46" s="12" t="s">
        <v>151</v>
      </c>
      <c r="B46" s="32">
        <v>43</v>
      </c>
      <c r="C46" s="17">
        <v>2.7194535795598278E-3</v>
      </c>
      <c r="D46" s="32">
        <v>60</v>
      </c>
      <c r="E46" s="17">
        <v>4.5351473922902504E-3</v>
      </c>
      <c r="F46" s="32">
        <v>10</v>
      </c>
      <c r="G46" s="17">
        <v>3.9401103230890461E-3</v>
      </c>
      <c r="H46" s="48">
        <v>0</v>
      </c>
      <c r="I46" s="32">
        <v>113</v>
      </c>
      <c r="J46" s="17">
        <v>3.5778741728144884E-3</v>
      </c>
      <c r="K46" s="32">
        <v>107</v>
      </c>
      <c r="L46" s="17">
        <v>4.3241058799757528E-3</v>
      </c>
      <c r="M46" s="32">
        <v>197</v>
      </c>
      <c r="N46" s="17">
        <v>6.1062550368855004E-3</v>
      </c>
      <c r="O46" s="32">
        <v>35</v>
      </c>
      <c r="P46" s="17">
        <v>4.6523993087863886E-3</v>
      </c>
      <c r="Q46" s="32">
        <v>0</v>
      </c>
      <c r="R46" s="17">
        <v>0</v>
      </c>
      <c r="S46" s="32">
        <v>339</v>
      </c>
      <c r="T46" s="17">
        <v>5.249059349983742E-3</v>
      </c>
      <c r="U46" s="32">
        <v>452</v>
      </c>
      <c r="V46" s="17">
        <v>4.7002058939750015E-3</v>
      </c>
    </row>
    <row r="47" spans="1:22" x14ac:dyDescent="0.25">
      <c r="A47" s="12" t="s">
        <v>152</v>
      </c>
      <c r="B47" s="32">
        <v>21</v>
      </c>
      <c r="C47" s="17">
        <v>1.3281052365292185E-3</v>
      </c>
      <c r="D47" s="32">
        <v>29</v>
      </c>
      <c r="E47" s="17">
        <v>2.1919879062736207E-3</v>
      </c>
      <c r="F47" s="32">
        <v>3</v>
      </c>
      <c r="G47" s="17">
        <v>1.1820330969267139E-3</v>
      </c>
      <c r="H47" s="48">
        <v>0</v>
      </c>
      <c r="I47" s="32">
        <v>53</v>
      </c>
      <c r="J47" s="17">
        <v>1.6781179748598929E-3</v>
      </c>
      <c r="K47" s="32">
        <v>52</v>
      </c>
      <c r="L47" s="17">
        <v>2.1014346332592442E-3</v>
      </c>
      <c r="M47" s="32">
        <v>88</v>
      </c>
      <c r="N47" s="17">
        <v>2.7276672245985989E-3</v>
      </c>
      <c r="O47" s="32">
        <v>20</v>
      </c>
      <c r="P47" s="17">
        <v>2.6585138907350789E-3</v>
      </c>
      <c r="Q47" s="32">
        <v>0</v>
      </c>
      <c r="R47" s="17">
        <v>0</v>
      </c>
      <c r="S47" s="32">
        <v>160</v>
      </c>
      <c r="T47" s="17">
        <v>2.4774321415852469E-3</v>
      </c>
      <c r="U47" s="32">
        <v>213</v>
      </c>
      <c r="V47" s="17">
        <v>2.2149200341076889E-3</v>
      </c>
    </row>
    <row r="48" spans="1:22" x14ac:dyDescent="0.25">
      <c r="A48" s="12" t="s">
        <v>153</v>
      </c>
      <c r="B48" s="32">
        <v>210</v>
      </c>
      <c r="C48" s="17">
        <v>1.3281052365292183E-2</v>
      </c>
      <c r="D48" s="32">
        <v>168</v>
      </c>
      <c r="E48" s="17">
        <v>1.2698412698412698E-2</v>
      </c>
      <c r="F48" s="32">
        <v>33</v>
      </c>
      <c r="G48" s="17">
        <v>1.3002364066193851E-2</v>
      </c>
      <c r="H48" s="48">
        <v>0</v>
      </c>
      <c r="I48" s="32">
        <v>411</v>
      </c>
      <c r="J48" s="17">
        <v>1.3013329955988981E-2</v>
      </c>
      <c r="K48" s="32">
        <v>193</v>
      </c>
      <c r="L48" s="17">
        <v>7.7995554657506565E-3</v>
      </c>
      <c r="M48" s="32">
        <v>298</v>
      </c>
      <c r="N48" s="17">
        <v>9.2368731014816196E-3</v>
      </c>
      <c r="O48" s="32">
        <v>61</v>
      </c>
      <c r="P48" s="17">
        <v>8.1084673667419921E-3</v>
      </c>
      <c r="Q48" s="32">
        <v>0</v>
      </c>
      <c r="R48" s="17">
        <v>0</v>
      </c>
      <c r="S48" s="32">
        <v>552</v>
      </c>
      <c r="T48" s="17">
        <v>8.5471408884691021E-3</v>
      </c>
      <c r="U48" s="32">
        <v>963</v>
      </c>
      <c r="V48" s="17">
        <v>1.0013934238712227E-2</v>
      </c>
    </row>
    <row r="49" spans="1:22" x14ac:dyDescent="0.25">
      <c r="A49" s="12" t="s">
        <v>154</v>
      </c>
      <c r="B49" s="32">
        <v>403</v>
      </c>
      <c r="C49" s="17">
        <v>2.5486971920060712E-2</v>
      </c>
      <c r="D49" s="32">
        <v>394</v>
      </c>
      <c r="E49" s="17">
        <v>2.9780801209372636E-2</v>
      </c>
      <c r="F49" s="32">
        <v>84</v>
      </c>
      <c r="G49" s="17">
        <v>3.309692671394799E-2</v>
      </c>
      <c r="H49" s="48">
        <v>0</v>
      </c>
      <c r="I49" s="32">
        <v>881</v>
      </c>
      <c r="J49" s="17">
        <v>2.7894753506633316E-2</v>
      </c>
      <c r="K49" s="32">
        <v>511</v>
      </c>
      <c r="L49" s="17">
        <v>2.065063649222065E-2</v>
      </c>
      <c r="M49" s="32">
        <v>800</v>
      </c>
      <c r="N49" s="17">
        <v>2.4796974769078172E-2</v>
      </c>
      <c r="O49" s="32">
        <v>223</v>
      </c>
      <c r="P49" s="17">
        <v>2.9642429881696134E-2</v>
      </c>
      <c r="Q49" s="32">
        <v>2</v>
      </c>
      <c r="R49" s="17">
        <v>3.7735849056603772E-2</v>
      </c>
      <c r="S49" s="32">
        <v>1536</v>
      </c>
      <c r="T49" s="17">
        <v>2.3783348559218365E-2</v>
      </c>
      <c r="U49" s="32">
        <v>2417</v>
      </c>
      <c r="V49" s="17">
        <v>2.5133623110038892E-2</v>
      </c>
    </row>
    <row r="50" spans="1:22" x14ac:dyDescent="0.25">
      <c r="A50" s="12" t="s">
        <v>155</v>
      </c>
      <c r="B50" s="32">
        <v>41</v>
      </c>
      <c r="C50" s="17">
        <v>2.592967366557045E-3</v>
      </c>
      <c r="D50" s="32">
        <v>48</v>
      </c>
      <c r="E50" s="17">
        <v>3.6281179138321993E-3</v>
      </c>
      <c r="F50" s="32">
        <v>14</v>
      </c>
      <c r="G50" s="17">
        <v>5.5161544523246652E-3</v>
      </c>
      <c r="H50" s="48">
        <v>0</v>
      </c>
      <c r="I50" s="32">
        <v>103</v>
      </c>
      <c r="J50" s="17">
        <v>3.2612481398220563E-3</v>
      </c>
      <c r="K50" s="32">
        <v>70</v>
      </c>
      <c r="L50" s="17">
        <v>2.828854314002829E-3</v>
      </c>
      <c r="M50" s="32">
        <v>129</v>
      </c>
      <c r="N50" s="17">
        <v>3.9985121815138561E-3</v>
      </c>
      <c r="O50" s="32">
        <v>33</v>
      </c>
      <c r="P50" s="17">
        <v>4.3865479197128807E-3</v>
      </c>
      <c r="Q50" s="32">
        <v>0</v>
      </c>
      <c r="R50" s="17">
        <v>0</v>
      </c>
      <c r="S50" s="32">
        <v>232</v>
      </c>
      <c r="T50" s="17">
        <v>3.5922766052986078E-3</v>
      </c>
      <c r="U50" s="32">
        <v>335</v>
      </c>
      <c r="V50" s="17">
        <v>3.4835596780566935E-3</v>
      </c>
    </row>
    <row r="51" spans="1:22" x14ac:dyDescent="0.25">
      <c r="A51" s="12" t="s">
        <v>159</v>
      </c>
      <c r="B51" s="32">
        <v>1</v>
      </c>
      <c r="C51" s="17">
        <v>6.3243106501391342E-5</v>
      </c>
      <c r="D51" s="32">
        <v>0</v>
      </c>
      <c r="E51" s="17">
        <v>0</v>
      </c>
      <c r="F51" s="32">
        <v>0</v>
      </c>
      <c r="G51" s="17">
        <v>0</v>
      </c>
      <c r="H51" s="48">
        <v>0</v>
      </c>
      <c r="I51" s="32">
        <v>1</v>
      </c>
      <c r="J51" s="17">
        <v>3.1662603299243261E-5</v>
      </c>
      <c r="K51" s="32">
        <v>19</v>
      </c>
      <c r="L51" s="17">
        <v>7.6783188522933923E-4</v>
      </c>
      <c r="M51" s="32">
        <v>18</v>
      </c>
      <c r="N51" s="17">
        <v>5.5793193230425887E-4</v>
      </c>
      <c r="O51" s="32">
        <v>0</v>
      </c>
      <c r="P51" s="17">
        <v>0</v>
      </c>
      <c r="Q51" s="32">
        <v>0</v>
      </c>
      <c r="R51" s="17">
        <v>0</v>
      </c>
      <c r="S51" s="32">
        <v>37</v>
      </c>
      <c r="T51" s="17">
        <v>5.7290618274158844E-4</v>
      </c>
      <c r="U51" s="32">
        <v>38</v>
      </c>
      <c r="V51" s="17">
        <v>3.951500530332966E-4</v>
      </c>
    </row>
    <row r="52" spans="1:22" x14ac:dyDescent="0.25">
      <c r="A52" s="12" t="s">
        <v>156</v>
      </c>
      <c r="B52" s="34">
        <v>35</v>
      </c>
      <c r="C52" s="20">
        <v>2.2135087275486974E-3</v>
      </c>
      <c r="D52" s="34">
        <v>26</v>
      </c>
      <c r="E52" s="20">
        <v>1.9652305366591074E-3</v>
      </c>
      <c r="F52" s="34">
        <v>9</v>
      </c>
      <c r="G52" s="20">
        <v>3.5460992907801418E-3</v>
      </c>
      <c r="H52" s="51">
        <v>0</v>
      </c>
      <c r="I52" s="34">
        <v>70</v>
      </c>
      <c r="J52" s="20">
        <v>2.2163822309470287E-3</v>
      </c>
      <c r="K52" s="34">
        <v>285</v>
      </c>
      <c r="L52" s="20">
        <v>1.1517478278440088E-2</v>
      </c>
      <c r="M52" s="34">
        <v>353</v>
      </c>
      <c r="N52" s="20">
        <v>1.0941665116855744E-2</v>
      </c>
      <c r="O52" s="34">
        <v>141</v>
      </c>
      <c r="P52" s="20">
        <v>1.8742522929682308E-2</v>
      </c>
      <c r="Q52" s="34">
        <v>6</v>
      </c>
      <c r="R52" s="20">
        <v>0.11320754716981134</v>
      </c>
      <c r="S52" s="34">
        <v>785</v>
      </c>
      <c r="T52" s="20">
        <v>1.2154901444652618E-2</v>
      </c>
      <c r="U52" s="34">
        <v>855</v>
      </c>
      <c r="V52" s="20">
        <v>8.8908761932491726E-3</v>
      </c>
    </row>
    <row r="53" spans="1:22" ht="15.75" thickBot="1" x14ac:dyDescent="0.3">
      <c r="A53" s="49" t="s">
        <v>193</v>
      </c>
      <c r="B53" s="102">
        <v>107</v>
      </c>
      <c r="C53" s="103">
        <v>6.7670123956488741E-3</v>
      </c>
      <c r="D53" s="104">
        <v>47</v>
      </c>
      <c r="E53" s="103">
        <v>3.5525321239606956E-3</v>
      </c>
      <c r="F53" s="104">
        <v>9</v>
      </c>
      <c r="G53" s="103">
        <v>3.5460992907801418E-3</v>
      </c>
      <c r="H53" s="104">
        <v>0</v>
      </c>
      <c r="I53" s="104">
        <v>163</v>
      </c>
      <c r="J53" s="103">
        <v>5.1610043377766524E-3</v>
      </c>
      <c r="K53" s="104">
        <v>46</v>
      </c>
      <c r="L53" s="103">
        <v>1.858961406344716E-3</v>
      </c>
      <c r="M53" s="104">
        <v>56</v>
      </c>
      <c r="N53" s="103">
        <v>1.7357882338354721E-3</v>
      </c>
      <c r="O53" s="104">
        <v>16</v>
      </c>
      <c r="P53" s="103">
        <v>2.1268111125880636E-3</v>
      </c>
      <c r="Q53" s="104">
        <v>0</v>
      </c>
      <c r="R53" s="103">
        <v>0</v>
      </c>
      <c r="S53" s="104">
        <v>118</v>
      </c>
      <c r="T53" s="103">
        <v>1.8271062044191197E-3</v>
      </c>
      <c r="U53" s="104">
        <v>281</v>
      </c>
      <c r="V53" s="103">
        <v>2.9220306553251669E-3</v>
      </c>
    </row>
    <row r="54" spans="1:22" ht="15.75" thickBot="1" x14ac:dyDescent="0.3">
      <c r="A54" s="21" t="s">
        <v>64</v>
      </c>
      <c r="B54" s="22">
        <v>15812</v>
      </c>
      <c r="C54" s="23">
        <v>1</v>
      </c>
      <c r="D54" s="22">
        <v>13230</v>
      </c>
      <c r="E54" s="23">
        <v>1</v>
      </c>
      <c r="F54" s="22">
        <v>2538</v>
      </c>
      <c r="G54" s="23">
        <v>1</v>
      </c>
      <c r="H54" s="22">
        <v>3</v>
      </c>
      <c r="I54" s="22">
        <v>31583</v>
      </c>
      <c r="J54" s="23">
        <v>1</v>
      </c>
      <c r="K54" s="22">
        <v>24745</v>
      </c>
      <c r="L54" s="23">
        <v>1</v>
      </c>
      <c r="M54" s="22">
        <v>32262</v>
      </c>
      <c r="N54" s="23">
        <v>1</v>
      </c>
      <c r="O54" s="22">
        <v>7523</v>
      </c>
      <c r="P54" s="23">
        <v>1</v>
      </c>
      <c r="Q54" s="22">
        <v>53</v>
      </c>
      <c r="R54" s="23">
        <v>1</v>
      </c>
      <c r="S54" s="22">
        <v>64583</v>
      </c>
      <c r="T54" s="23">
        <v>1</v>
      </c>
      <c r="U54" s="22">
        <v>96166</v>
      </c>
      <c r="V54" s="23">
        <v>1</v>
      </c>
    </row>
    <row r="56" spans="1:22" x14ac:dyDescent="0.25">
      <c r="U56" s="107"/>
    </row>
  </sheetData>
  <mergeCells count="17">
    <mergeCell ref="M5:N5"/>
    <mergeCell ref="O5:P5"/>
    <mergeCell ref="A1:V1"/>
    <mergeCell ref="A2:A6"/>
    <mergeCell ref="B2:T2"/>
    <mergeCell ref="U2:V5"/>
    <mergeCell ref="B3:J3"/>
    <mergeCell ref="K3:T3"/>
    <mergeCell ref="B4:H4"/>
    <mergeCell ref="I4:J5"/>
    <mergeCell ref="K4:R4"/>
    <mergeCell ref="S4:T5"/>
    <mergeCell ref="Q5:R5"/>
    <mergeCell ref="B5:C5"/>
    <mergeCell ref="D5:E5"/>
    <mergeCell ref="F5:G5"/>
    <mergeCell ref="K5:L5"/>
  </mergeCells>
  <printOptions horizontalCentered="1"/>
  <pageMargins left="0.7" right="0.7" top="0.75" bottom="0.75" header="0.3" footer="0.3"/>
  <pageSetup paperSize="9"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O54"/>
  <sheetViews>
    <sheetView workbookViewId="0">
      <selection sqref="A1:O1"/>
    </sheetView>
  </sheetViews>
  <sheetFormatPr defaultColWidth="8.85546875" defaultRowHeight="15" x14ac:dyDescent="0.25"/>
  <cols>
    <col min="1" max="1" width="57.28515625" style="89" bestFit="1" customWidth="1"/>
    <col min="2" max="14" width="11.42578125" style="89" customWidth="1"/>
    <col min="15" max="15" width="10.140625" style="89" customWidth="1"/>
    <col min="16" max="16384" width="8.85546875" style="89"/>
  </cols>
  <sheetData>
    <row r="1" spans="1:15" ht="25.15" customHeight="1" thickTop="1" thickBot="1" x14ac:dyDescent="0.3">
      <c r="A1" s="204" t="s">
        <v>190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6"/>
    </row>
    <row r="2" spans="1:15" ht="25.15" customHeight="1" thickTop="1" thickBot="1" x14ac:dyDescent="0.3">
      <c r="A2" s="144" t="s">
        <v>77</v>
      </c>
      <c r="B2" s="189" t="s">
        <v>78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90" t="s">
        <v>79</v>
      </c>
      <c r="O2" s="191"/>
    </row>
    <row r="3" spans="1:15" ht="25.15" customHeight="1" x14ac:dyDescent="0.25">
      <c r="A3" s="144"/>
      <c r="B3" s="148" t="s">
        <v>80</v>
      </c>
      <c r="C3" s="149"/>
      <c r="D3" s="148" t="s">
        <v>81</v>
      </c>
      <c r="E3" s="149"/>
      <c r="F3" s="192" t="s">
        <v>82</v>
      </c>
      <c r="G3" s="193"/>
      <c r="H3" s="192" t="s">
        <v>83</v>
      </c>
      <c r="I3" s="193"/>
      <c r="J3" s="192" t="s">
        <v>84</v>
      </c>
      <c r="K3" s="193"/>
      <c r="L3" s="192" t="s">
        <v>85</v>
      </c>
      <c r="M3" s="193"/>
      <c r="N3" s="190"/>
      <c r="O3" s="191"/>
    </row>
    <row r="4" spans="1:15" ht="25.15" customHeight="1" thickBot="1" x14ac:dyDescent="0.3">
      <c r="A4" s="145"/>
      <c r="B4" s="10" t="s">
        <v>18</v>
      </c>
      <c r="C4" s="11" t="s">
        <v>19</v>
      </c>
      <c r="D4" s="10" t="s">
        <v>18</v>
      </c>
      <c r="E4" s="11" t="s">
        <v>19</v>
      </c>
      <c r="F4" s="10" t="s">
        <v>18</v>
      </c>
      <c r="G4" s="53" t="s">
        <v>19</v>
      </c>
      <c r="H4" s="10" t="s">
        <v>18</v>
      </c>
      <c r="I4" s="11" t="s">
        <v>19</v>
      </c>
      <c r="J4" s="10" t="s">
        <v>18</v>
      </c>
      <c r="K4" s="11" t="s">
        <v>19</v>
      </c>
      <c r="L4" s="10" t="s">
        <v>18</v>
      </c>
      <c r="M4" s="11" t="s">
        <v>19</v>
      </c>
      <c r="N4" s="10" t="s">
        <v>18</v>
      </c>
      <c r="O4" s="11" t="s">
        <v>19</v>
      </c>
    </row>
    <row r="5" spans="1:15" ht="28.5" x14ac:dyDescent="0.25">
      <c r="A5" s="12" t="s">
        <v>113</v>
      </c>
      <c r="B5" s="54">
        <v>133</v>
      </c>
      <c r="C5" s="30">
        <v>4.6244784422809458E-2</v>
      </c>
      <c r="D5" s="54">
        <v>2051</v>
      </c>
      <c r="E5" s="30">
        <v>7.6937504689023953E-2</v>
      </c>
      <c r="F5" s="29">
        <v>2009</v>
      </c>
      <c r="G5" s="55">
        <v>8.4153646378754235E-2</v>
      </c>
      <c r="H5" s="54">
        <v>1760</v>
      </c>
      <c r="I5" s="30">
        <v>8.4428667370238894E-2</v>
      </c>
      <c r="J5" s="29">
        <v>1599</v>
      </c>
      <c r="K5" s="55">
        <v>8.407824166579031E-2</v>
      </c>
      <c r="L5" s="54">
        <v>293</v>
      </c>
      <c r="M5" s="30">
        <v>0.10120898100172711</v>
      </c>
      <c r="N5" s="54">
        <v>7845</v>
      </c>
      <c r="O5" s="30">
        <v>8.1577688580163468E-2</v>
      </c>
    </row>
    <row r="6" spans="1:15" x14ac:dyDescent="0.25">
      <c r="A6" s="12" t="s">
        <v>114</v>
      </c>
      <c r="B6" s="16">
        <v>231</v>
      </c>
      <c r="C6" s="17">
        <v>8.0319888734353265E-2</v>
      </c>
      <c r="D6" s="16">
        <v>2593</v>
      </c>
      <c r="E6" s="17">
        <v>9.7269112461549997E-2</v>
      </c>
      <c r="F6" s="32">
        <v>2256</v>
      </c>
      <c r="G6" s="56">
        <v>9.4500062832488588E-2</v>
      </c>
      <c r="H6" s="16">
        <v>1943</v>
      </c>
      <c r="I6" s="17">
        <v>9.320732994339441E-2</v>
      </c>
      <c r="J6" s="32">
        <v>1853</v>
      </c>
      <c r="K6" s="56">
        <v>9.743400988537175E-2</v>
      </c>
      <c r="L6" s="16">
        <v>309</v>
      </c>
      <c r="M6" s="17">
        <v>0.1067357512953368</v>
      </c>
      <c r="N6" s="16">
        <v>9185</v>
      </c>
      <c r="O6" s="17">
        <v>9.5511927292390247E-2</v>
      </c>
    </row>
    <row r="7" spans="1:15" x14ac:dyDescent="0.25">
      <c r="A7" s="12" t="s">
        <v>115</v>
      </c>
      <c r="B7" s="16">
        <v>115</v>
      </c>
      <c r="C7" s="17">
        <v>3.9986091794158553E-2</v>
      </c>
      <c r="D7" s="16">
        <v>1012</v>
      </c>
      <c r="E7" s="17">
        <v>3.7962337759771925E-2</v>
      </c>
      <c r="F7" s="32">
        <v>838</v>
      </c>
      <c r="G7" s="56">
        <v>3.5102416956394246E-2</v>
      </c>
      <c r="H7" s="16">
        <v>741</v>
      </c>
      <c r="I7" s="17">
        <v>3.5546387796219901E-2</v>
      </c>
      <c r="J7" s="32">
        <v>737</v>
      </c>
      <c r="K7" s="56">
        <v>3.8752760542643809E-2</v>
      </c>
      <c r="L7" s="16">
        <v>113</v>
      </c>
      <c r="M7" s="17">
        <v>3.9032815198618308E-2</v>
      </c>
      <c r="N7" s="16">
        <v>3556</v>
      </c>
      <c r="O7" s="17">
        <v>3.6977726015431658E-2</v>
      </c>
    </row>
    <row r="8" spans="1:15" x14ac:dyDescent="0.25">
      <c r="A8" s="12" t="s">
        <v>116</v>
      </c>
      <c r="B8" s="16">
        <v>171</v>
      </c>
      <c r="C8" s="17">
        <v>5.9457579972183587E-2</v>
      </c>
      <c r="D8" s="16">
        <v>1227</v>
      </c>
      <c r="E8" s="17">
        <v>4.6027458924150347E-2</v>
      </c>
      <c r="F8" s="32">
        <v>939</v>
      </c>
      <c r="G8" s="56">
        <v>3.9333137854479956E-2</v>
      </c>
      <c r="H8" s="16">
        <v>902</v>
      </c>
      <c r="I8" s="17">
        <v>4.3269692027247425E-2</v>
      </c>
      <c r="J8" s="32">
        <v>887</v>
      </c>
      <c r="K8" s="56">
        <v>4.6640025239247027E-2</v>
      </c>
      <c r="L8" s="16">
        <v>123</v>
      </c>
      <c r="M8" s="17">
        <v>4.2487046632124353E-2</v>
      </c>
      <c r="N8" s="16">
        <v>4249</v>
      </c>
      <c r="O8" s="17">
        <v>4.4184015140486241E-2</v>
      </c>
    </row>
    <row r="9" spans="1:15" x14ac:dyDescent="0.25">
      <c r="A9" s="12" t="s">
        <v>117</v>
      </c>
      <c r="B9" s="16">
        <v>116</v>
      </c>
      <c r="C9" s="17">
        <v>4.0333796940194712E-2</v>
      </c>
      <c r="D9" s="16">
        <v>1096</v>
      </c>
      <c r="E9" s="17">
        <v>4.1113361842598846E-2</v>
      </c>
      <c r="F9" s="32">
        <v>954</v>
      </c>
      <c r="G9" s="56">
        <v>3.9961462740334269E-2</v>
      </c>
      <c r="H9" s="16">
        <v>872</v>
      </c>
      <c r="I9" s="17">
        <v>4.1830567015254727E-2</v>
      </c>
      <c r="J9" s="32">
        <v>845</v>
      </c>
      <c r="K9" s="56">
        <v>4.4431591124198123E-2</v>
      </c>
      <c r="L9" s="16">
        <v>124</v>
      </c>
      <c r="M9" s="17">
        <v>4.2832469775474967E-2</v>
      </c>
      <c r="N9" s="16">
        <v>4007</v>
      </c>
      <c r="O9" s="17">
        <v>4.1667533223800512E-2</v>
      </c>
    </row>
    <row r="10" spans="1:15" x14ac:dyDescent="0.25">
      <c r="A10" s="12" t="s">
        <v>118</v>
      </c>
      <c r="B10" s="16">
        <v>77</v>
      </c>
      <c r="C10" s="17">
        <v>2.6773296244784427E-2</v>
      </c>
      <c r="D10" s="16">
        <v>580</v>
      </c>
      <c r="E10" s="17">
        <v>2.1757071048090628E-2</v>
      </c>
      <c r="F10" s="32">
        <v>538</v>
      </c>
      <c r="G10" s="56">
        <v>2.2535919239308005E-2</v>
      </c>
      <c r="H10" s="16">
        <v>481</v>
      </c>
      <c r="I10" s="17">
        <v>2.3073971025616428E-2</v>
      </c>
      <c r="J10" s="32">
        <v>487</v>
      </c>
      <c r="K10" s="56">
        <v>2.5607319381638446E-2</v>
      </c>
      <c r="L10" s="16">
        <v>46</v>
      </c>
      <c r="M10" s="17">
        <v>1.5889464594127805E-2</v>
      </c>
      <c r="N10" s="16">
        <v>2209</v>
      </c>
      <c r="O10" s="17">
        <v>2.2970696503961899E-2</v>
      </c>
    </row>
    <row r="11" spans="1:15" x14ac:dyDescent="0.25">
      <c r="A11" s="12" t="s">
        <v>119</v>
      </c>
      <c r="B11" s="16">
        <v>30</v>
      </c>
      <c r="C11" s="17">
        <v>1.0431154381084839E-2</v>
      </c>
      <c r="D11" s="16">
        <v>302</v>
      </c>
      <c r="E11" s="17">
        <v>1.1328681821592017E-2</v>
      </c>
      <c r="F11" s="32">
        <v>246</v>
      </c>
      <c r="G11" s="56">
        <v>1.0304528128010724E-2</v>
      </c>
      <c r="H11" s="16">
        <v>260</v>
      </c>
      <c r="I11" s="17">
        <v>1.2472416770603473E-2</v>
      </c>
      <c r="J11" s="32">
        <v>247</v>
      </c>
      <c r="K11" s="56">
        <v>1.2987695867073299E-2</v>
      </c>
      <c r="L11" s="16">
        <v>46</v>
      </c>
      <c r="M11" s="17">
        <v>1.5889464594127805E-2</v>
      </c>
      <c r="N11" s="16">
        <v>1131</v>
      </c>
      <c r="O11" s="17">
        <v>1.1760913420543645E-2</v>
      </c>
    </row>
    <row r="12" spans="1:15" x14ac:dyDescent="0.25">
      <c r="A12" s="12" t="s">
        <v>120</v>
      </c>
      <c r="B12" s="16">
        <v>52</v>
      </c>
      <c r="C12" s="17">
        <v>1.8080667593880394E-2</v>
      </c>
      <c r="D12" s="16">
        <v>511</v>
      </c>
      <c r="E12" s="17">
        <v>1.9168729837197088E-2</v>
      </c>
      <c r="F12" s="32">
        <v>407</v>
      </c>
      <c r="G12" s="56">
        <v>1.7048548569513676E-2</v>
      </c>
      <c r="H12" s="16">
        <v>406</v>
      </c>
      <c r="I12" s="17">
        <v>1.9476158495634655E-2</v>
      </c>
      <c r="J12" s="32">
        <v>369</v>
      </c>
      <c r="K12" s="56">
        <v>1.9402671153643917E-2</v>
      </c>
      <c r="L12" s="16">
        <v>39</v>
      </c>
      <c r="M12" s="17">
        <v>1.3471502590673579E-2</v>
      </c>
      <c r="N12" s="16">
        <v>1784</v>
      </c>
      <c r="O12" s="17">
        <v>1.855125512135266E-2</v>
      </c>
    </row>
    <row r="13" spans="1:15" x14ac:dyDescent="0.25">
      <c r="A13" s="12" t="s">
        <v>121</v>
      </c>
      <c r="B13" s="16">
        <v>55</v>
      </c>
      <c r="C13" s="17">
        <v>1.9123783031988872E-2</v>
      </c>
      <c r="D13" s="16">
        <v>399</v>
      </c>
      <c r="E13" s="17">
        <v>1.4967364393427862E-2</v>
      </c>
      <c r="F13" s="32">
        <v>396</v>
      </c>
      <c r="G13" s="56">
        <v>1.6587776986553848E-2</v>
      </c>
      <c r="H13" s="16">
        <v>304</v>
      </c>
      <c r="I13" s="17">
        <v>1.4583133454859445E-2</v>
      </c>
      <c r="J13" s="32">
        <v>298</v>
      </c>
      <c r="K13" s="56">
        <v>1.5669365863918393E-2</v>
      </c>
      <c r="L13" s="16">
        <v>38</v>
      </c>
      <c r="M13" s="17">
        <v>1.3126079447322971E-2</v>
      </c>
      <c r="N13" s="16">
        <v>1490</v>
      </c>
      <c r="O13" s="17">
        <v>1.5494041553147682E-2</v>
      </c>
    </row>
    <row r="14" spans="1:15" x14ac:dyDescent="0.25">
      <c r="A14" s="12" t="s">
        <v>122</v>
      </c>
      <c r="B14" s="16">
        <v>30</v>
      </c>
      <c r="C14" s="17">
        <v>1.0431154381084839E-2</v>
      </c>
      <c r="D14" s="16">
        <v>196</v>
      </c>
      <c r="E14" s="17">
        <v>7.3523895265961451E-3</v>
      </c>
      <c r="F14" s="32">
        <v>155</v>
      </c>
      <c r="G14" s="56">
        <v>6.4926904871612278E-3</v>
      </c>
      <c r="H14" s="16">
        <v>176</v>
      </c>
      <c r="I14" s="17">
        <v>8.4428667370238901E-3</v>
      </c>
      <c r="J14" s="32">
        <v>163</v>
      </c>
      <c r="K14" s="56">
        <v>8.5708276369754963E-3</v>
      </c>
      <c r="L14" s="16">
        <v>13</v>
      </c>
      <c r="M14" s="17">
        <v>4.4905008635578595E-3</v>
      </c>
      <c r="N14" s="16">
        <v>733</v>
      </c>
      <c r="O14" s="17">
        <v>7.6222365493001688E-3</v>
      </c>
    </row>
    <row r="15" spans="1:15" x14ac:dyDescent="0.25">
      <c r="A15" s="12" t="s">
        <v>123</v>
      </c>
      <c r="B15" s="16">
        <v>137</v>
      </c>
      <c r="C15" s="17">
        <v>4.7635605006954101E-2</v>
      </c>
      <c r="D15" s="16">
        <v>1758</v>
      </c>
      <c r="E15" s="17">
        <v>6.5946432590591936E-2</v>
      </c>
      <c r="F15" s="32">
        <v>1515</v>
      </c>
      <c r="G15" s="56">
        <v>6.3460813471285571E-2</v>
      </c>
      <c r="H15" s="16">
        <v>1218</v>
      </c>
      <c r="I15" s="17">
        <v>5.8428475486903962E-2</v>
      </c>
      <c r="J15" s="32">
        <v>1212</v>
      </c>
      <c r="K15" s="56">
        <v>6.3729098748554008E-2</v>
      </c>
      <c r="L15" s="16">
        <v>144</v>
      </c>
      <c r="M15" s="17">
        <v>4.9740932642487044E-2</v>
      </c>
      <c r="N15" s="16">
        <v>5984</v>
      </c>
      <c r="O15" s="17">
        <v>6.2225734667138072E-2</v>
      </c>
    </row>
    <row r="16" spans="1:15" x14ac:dyDescent="0.25">
      <c r="A16" s="12" t="s">
        <v>124</v>
      </c>
      <c r="B16" s="16">
        <v>34</v>
      </c>
      <c r="C16" s="17">
        <v>1.1821974965229486E-2</v>
      </c>
      <c r="D16" s="16">
        <v>312</v>
      </c>
      <c r="E16" s="17">
        <v>1.1703803736214269E-2</v>
      </c>
      <c r="F16" s="32">
        <v>256</v>
      </c>
      <c r="G16" s="56">
        <v>1.0723411385246932E-2</v>
      </c>
      <c r="H16" s="16">
        <v>245</v>
      </c>
      <c r="I16" s="17">
        <v>1.1752854264607119E-2</v>
      </c>
      <c r="J16" s="32">
        <v>262</v>
      </c>
      <c r="K16" s="56">
        <v>1.377642233673362E-2</v>
      </c>
      <c r="L16" s="16">
        <v>35</v>
      </c>
      <c r="M16" s="17">
        <v>1.2089810017271158E-2</v>
      </c>
      <c r="N16" s="16">
        <v>1144</v>
      </c>
      <c r="O16" s="17">
        <v>1.1896096333423456E-2</v>
      </c>
    </row>
    <row r="17" spans="1:15" x14ac:dyDescent="0.25">
      <c r="A17" s="12" t="s">
        <v>125</v>
      </c>
      <c r="B17" s="16">
        <v>89</v>
      </c>
      <c r="C17" s="17">
        <v>3.0945757997218357E-2</v>
      </c>
      <c r="D17" s="16">
        <v>685</v>
      </c>
      <c r="E17" s="17">
        <v>2.5695851151624274E-2</v>
      </c>
      <c r="F17" s="32">
        <v>602</v>
      </c>
      <c r="G17" s="56">
        <v>2.5216772085619739E-2</v>
      </c>
      <c r="H17" s="16">
        <v>556</v>
      </c>
      <c r="I17" s="17">
        <v>2.66717835555982E-2</v>
      </c>
      <c r="J17" s="32">
        <v>475</v>
      </c>
      <c r="K17" s="56">
        <v>2.4976338205910185E-2</v>
      </c>
      <c r="L17" s="16">
        <v>78</v>
      </c>
      <c r="M17" s="17">
        <v>2.6943005181347159E-2</v>
      </c>
      <c r="N17" s="16">
        <v>2485</v>
      </c>
      <c r="O17" s="17">
        <v>2.5840733731256373E-2</v>
      </c>
    </row>
    <row r="18" spans="1:15" x14ac:dyDescent="0.25">
      <c r="A18" s="12" t="s">
        <v>126</v>
      </c>
      <c r="B18" s="16">
        <v>145</v>
      </c>
      <c r="C18" s="17">
        <v>5.0417246175243395E-2</v>
      </c>
      <c r="D18" s="16">
        <v>1235</v>
      </c>
      <c r="E18" s="17">
        <v>4.6327556455848157E-2</v>
      </c>
      <c r="F18" s="32">
        <v>1191</v>
      </c>
      <c r="G18" s="56">
        <v>4.9888995936832402E-2</v>
      </c>
      <c r="H18" s="16">
        <v>1133</v>
      </c>
      <c r="I18" s="17">
        <v>5.4350954619591295E-2</v>
      </c>
      <c r="J18" s="32">
        <v>890</v>
      </c>
      <c r="K18" s="56">
        <v>4.6797770533179101E-2</v>
      </c>
      <c r="L18" s="16">
        <v>157</v>
      </c>
      <c r="M18" s="17">
        <v>5.4231433506044896E-2</v>
      </c>
      <c r="N18" s="16">
        <v>4751</v>
      </c>
      <c r="O18" s="17">
        <v>4.9404155314768217E-2</v>
      </c>
    </row>
    <row r="19" spans="1:15" x14ac:dyDescent="0.25">
      <c r="A19" s="12" t="s">
        <v>127</v>
      </c>
      <c r="B19" s="16">
        <v>80</v>
      </c>
      <c r="C19" s="17">
        <v>2.7816411682892908E-2</v>
      </c>
      <c r="D19" s="16">
        <v>988</v>
      </c>
      <c r="E19" s="17">
        <v>3.7062045164678523E-2</v>
      </c>
      <c r="F19" s="32">
        <v>779</v>
      </c>
      <c r="G19" s="56">
        <v>3.2631005738700626E-2</v>
      </c>
      <c r="H19" s="16">
        <v>690</v>
      </c>
      <c r="I19" s="17">
        <v>3.3099875275832295E-2</v>
      </c>
      <c r="J19" s="32">
        <v>680</v>
      </c>
      <c r="K19" s="56">
        <v>3.5755599957934585E-2</v>
      </c>
      <c r="L19" s="16">
        <v>136</v>
      </c>
      <c r="M19" s="17">
        <v>4.6977547495682212E-2</v>
      </c>
      <c r="N19" s="16">
        <v>3353</v>
      </c>
      <c r="O19" s="17">
        <v>3.4866792837385356E-2</v>
      </c>
    </row>
    <row r="20" spans="1:15" x14ac:dyDescent="0.25">
      <c r="A20" s="12" t="s">
        <v>128</v>
      </c>
      <c r="B20" s="16">
        <v>87</v>
      </c>
      <c r="C20" s="17">
        <v>3.0250347705146029E-2</v>
      </c>
      <c r="D20" s="16">
        <v>834</v>
      </c>
      <c r="E20" s="17">
        <v>3.1285167679495837E-2</v>
      </c>
      <c r="F20" s="32">
        <v>707</v>
      </c>
      <c r="G20" s="56">
        <v>2.9615046286599923E-2</v>
      </c>
      <c r="H20" s="16">
        <v>615</v>
      </c>
      <c r="I20" s="17">
        <v>2.9502062745850523E-2</v>
      </c>
      <c r="J20" s="32">
        <v>644</v>
      </c>
      <c r="K20" s="56">
        <v>3.3862656430749816E-2</v>
      </c>
      <c r="L20" s="16">
        <v>85</v>
      </c>
      <c r="M20" s="17">
        <v>2.9360967184801381E-2</v>
      </c>
      <c r="N20" s="16">
        <v>2972</v>
      </c>
      <c r="O20" s="17">
        <v>3.0904893621446248E-2</v>
      </c>
    </row>
    <row r="21" spans="1:15" x14ac:dyDescent="0.25">
      <c r="A21" s="12" t="s">
        <v>129</v>
      </c>
      <c r="B21" s="16">
        <v>15</v>
      </c>
      <c r="C21" s="17">
        <v>5.2155771905424194E-3</v>
      </c>
      <c r="D21" s="16">
        <v>145</v>
      </c>
      <c r="E21" s="17">
        <v>5.439267762022657E-3</v>
      </c>
      <c r="F21" s="32">
        <v>109</v>
      </c>
      <c r="G21" s="56">
        <v>4.56582750387467E-3</v>
      </c>
      <c r="H21" s="16">
        <v>111</v>
      </c>
      <c r="I21" s="17">
        <v>5.3247625443730209E-3</v>
      </c>
      <c r="J21" s="32">
        <v>96</v>
      </c>
      <c r="K21" s="56">
        <v>5.0478494058260595E-3</v>
      </c>
      <c r="L21" s="16">
        <v>17</v>
      </c>
      <c r="M21" s="17">
        <v>5.8721934369602765E-3</v>
      </c>
      <c r="N21" s="16">
        <v>493</v>
      </c>
      <c r="O21" s="17">
        <v>5.1265520038267162E-3</v>
      </c>
    </row>
    <row r="22" spans="1:15" x14ac:dyDescent="0.25">
      <c r="A22" s="12" t="s">
        <v>130</v>
      </c>
      <c r="B22" s="16">
        <v>40</v>
      </c>
      <c r="C22" s="17">
        <v>1.3908205841446454E-2</v>
      </c>
      <c r="D22" s="16">
        <v>375</v>
      </c>
      <c r="E22" s="17">
        <v>1.4067071798334458E-2</v>
      </c>
      <c r="F22" s="32">
        <v>373</v>
      </c>
      <c r="G22" s="56">
        <v>1.5624345494910567E-2</v>
      </c>
      <c r="H22" s="16">
        <v>289</v>
      </c>
      <c r="I22" s="17">
        <v>1.3863570948863091E-2</v>
      </c>
      <c r="J22" s="32">
        <v>290</v>
      </c>
      <c r="K22" s="56">
        <v>1.5248711746766222E-2</v>
      </c>
      <c r="L22" s="16">
        <v>28</v>
      </c>
      <c r="M22" s="17">
        <v>9.6718480138169253E-3</v>
      </c>
      <c r="N22" s="16">
        <v>1395</v>
      </c>
      <c r="O22" s="17">
        <v>1.4506166420564442E-2</v>
      </c>
    </row>
    <row r="23" spans="1:15" x14ac:dyDescent="0.25">
      <c r="A23" s="12" t="s">
        <v>131</v>
      </c>
      <c r="B23" s="16">
        <v>128</v>
      </c>
      <c r="C23" s="17">
        <v>4.4506258692628649E-2</v>
      </c>
      <c r="D23" s="16">
        <v>1159</v>
      </c>
      <c r="E23" s="17">
        <v>4.3476629904719032E-2</v>
      </c>
      <c r="F23" s="32">
        <v>991</v>
      </c>
      <c r="G23" s="56">
        <v>4.1511330792108246E-2</v>
      </c>
      <c r="H23" s="16">
        <v>873</v>
      </c>
      <c r="I23" s="17">
        <v>4.1878537848987818E-2</v>
      </c>
      <c r="J23" s="32">
        <v>845</v>
      </c>
      <c r="K23" s="56">
        <v>4.4431591124198123E-2</v>
      </c>
      <c r="L23" s="16">
        <v>104</v>
      </c>
      <c r="M23" s="17">
        <v>3.5924006908462876E-2</v>
      </c>
      <c r="N23" s="16">
        <v>4100</v>
      </c>
      <c r="O23" s="17">
        <v>4.2634610985171476E-2</v>
      </c>
    </row>
    <row r="24" spans="1:15" x14ac:dyDescent="0.25">
      <c r="A24" s="12" t="s">
        <v>132</v>
      </c>
      <c r="B24" s="16">
        <v>39</v>
      </c>
      <c r="C24" s="17">
        <v>1.3560500695410291E-2</v>
      </c>
      <c r="D24" s="16">
        <v>323</v>
      </c>
      <c r="E24" s="17">
        <v>1.2116437842298745E-2</v>
      </c>
      <c r="F24" s="32">
        <v>302</v>
      </c>
      <c r="G24" s="56">
        <v>1.265027436853349E-2</v>
      </c>
      <c r="H24" s="16">
        <v>254</v>
      </c>
      <c r="I24" s="17">
        <v>1.2184591768204932E-2</v>
      </c>
      <c r="J24" s="32">
        <v>241</v>
      </c>
      <c r="K24" s="56">
        <v>1.267220527920917E-2</v>
      </c>
      <c r="L24" s="16">
        <v>46</v>
      </c>
      <c r="M24" s="17">
        <v>1.5889464594127805E-2</v>
      </c>
      <c r="N24" s="16">
        <v>1205</v>
      </c>
      <c r="O24" s="17">
        <v>1.2530416155397956E-2</v>
      </c>
    </row>
    <row r="25" spans="1:15" x14ac:dyDescent="0.25">
      <c r="A25" s="12" t="s">
        <v>133</v>
      </c>
      <c r="B25" s="16">
        <v>80</v>
      </c>
      <c r="C25" s="17">
        <v>2.7816411682892908E-2</v>
      </c>
      <c r="D25" s="16">
        <v>642</v>
      </c>
      <c r="E25" s="17">
        <v>2.4082826918748593E-2</v>
      </c>
      <c r="F25" s="32">
        <v>624</v>
      </c>
      <c r="G25" s="56">
        <v>2.6138315251539396E-2</v>
      </c>
      <c r="H25" s="16">
        <v>494</v>
      </c>
      <c r="I25" s="17">
        <v>2.3697591864146599E-2</v>
      </c>
      <c r="J25" s="32">
        <v>484</v>
      </c>
      <c r="K25" s="56">
        <v>2.5449574087706383E-2</v>
      </c>
      <c r="L25" s="16">
        <v>54</v>
      </c>
      <c r="M25" s="17">
        <v>1.8652849740932641E-2</v>
      </c>
      <c r="N25" s="16">
        <v>2378</v>
      </c>
      <c r="O25" s="17">
        <v>2.4728074371399456E-2</v>
      </c>
    </row>
    <row r="26" spans="1:15" x14ac:dyDescent="0.25">
      <c r="A26" s="12" t="s">
        <v>134</v>
      </c>
      <c r="B26" s="16">
        <v>39</v>
      </c>
      <c r="C26" s="17">
        <v>1.3560500695410291E-2</v>
      </c>
      <c r="D26" s="16">
        <v>356</v>
      </c>
      <c r="E26" s="17">
        <v>1.335434016055218E-2</v>
      </c>
      <c r="F26" s="32">
        <v>360</v>
      </c>
      <c r="G26" s="56">
        <v>1.5079797260503498E-2</v>
      </c>
      <c r="H26" s="16">
        <v>354</v>
      </c>
      <c r="I26" s="17">
        <v>1.6981675141513958E-2</v>
      </c>
      <c r="J26" s="32">
        <v>352</v>
      </c>
      <c r="K26" s="56">
        <v>1.850878115469555E-2</v>
      </c>
      <c r="L26" s="16">
        <v>39</v>
      </c>
      <c r="M26" s="17">
        <v>1.3471502590673579E-2</v>
      </c>
      <c r="N26" s="16">
        <v>1500</v>
      </c>
      <c r="O26" s="17">
        <v>1.559802840920908E-2</v>
      </c>
    </row>
    <row r="27" spans="1:15" x14ac:dyDescent="0.25">
      <c r="A27" s="12" t="s">
        <v>135</v>
      </c>
      <c r="B27" s="16">
        <v>24</v>
      </c>
      <c r="C27" s="17">
        <v>8.3449235048678721E-3</v>
      </c>
      <c r="D27" s="16">
        <v>191</v>
      </c>
      <c r="E27" s="17">
        <v>7.1648285692850174E-3</v>
      </c>
      <c r="F27" s="32">
        <v>156</v>
      </c>
      <c r="G27" s="56">
        <v>6.5345788128848489E-3</v>
      </c>
      <c r="H27" s="16">
        <v>129</v>
      </c>
      <c r="I27" s="17">
        <v>6.1882375515686459E-3</v>
      </c>
      <c r="J27" s="32">
        <v>118</v>
      </c>
      <c r="K27" s="56">
        <v>6.2046482279945313E-3</v>
      </c>
      <c r="L27" s="16">
        <v>22</v>
      </c>
      <c r="M27" s="17">
        <v>7.5993091537132984E-3</v>
      </c>
      <c r="N27" s="16">
        <v>640</v>
      </c>
      <c r="O27" s="17">
        <v>6.6551587879292058E-3</v>
      </c>
    </row>
    <row r="28" spans="1:15" x14ac:dyDescent="0.25">
      <c r="A28" s="12" t="s">
        <v>136</v>
      </c>
      <c r="B28" s="16">
        <v>80</v>
      </c>
      <c r="C28" s="17">
        <v>2.7816411682892908E-2</v>
      </c>
      <c r="D28" s="16">
        <v>723</v>
      </c>
      <c r="E28" s="17">
        <v>2.7121314427188837E-2</v>
      </c>
      <c r="F28" s="32">
        <v>681</v>
      </c>
      <c r="G28" s="56">
        <v>2.8525949817785782E-2</v>
      </c>
      <c r="H28" s="16">
        <v>605</v>
      </c>
      <c r="I28" s="17">
        <v>2.9022354408519621E-2</v>
      </c>
      <c r="J28" s="32">
        <v>477</v>
      </c>
      <c r="K28" s="56">
        <v>2.5081501735198235E-2</v>
      </c>
      <c r="L28" s="16">
        <v>69</v>
      </c>
      <c r="M28" s="17">
        <v>2.3834196891191709E-2</v>
      </c>
      <c r="N28" s="16">
        <v>2635</v>
      </c>
      <c r="O28" s="17">
        <v>2.7400536572177274E-2</v>
      </c>
    </row>
    <row r="29" spans="1:15" x14ac:dyDescent="0.25">
      <c r="A29" s="12" t="s">
        <v>137</v>
      </c>
      <c r="B29" s="16">
        <v>34</v>
      </c>
      <c r="C29" s="17">
        <v>1.1821974965229486E-2</v>
      </c>
      <c r="D29" s="16">
        <v>255</v>
      </c>
      <c r="E29" s="17">
        <v>9.5656088228674319E-3</v>
      </c>
      <c r="F29" s="32">
        <v>226</v>
      </c>
      <c r="G29" s="56">
        <v>9.4667616135383076E-3</v>
      </c>
      <c r="H29" s="16">
        <v>168</v>
      </c>
      <c r="I29" s="17">
        <v>8.0591000671591667E-3</v>
      </c>
      <c r="J29" s="32">
        <v>142</v>
      </c>
      <c r="K29" s="56">
        <v>7.4666105794510464E-3</v>
      </c>
      <c r="L29" s="16">
        <v>18</v>
      </c>
      <c r="M29" s="17">
        <v>6.2176165803108805E-3</v>
      </c>
      <c r="N29" s="16">
        <v>843</v>
      </c>
      <c r="O29" s="17">
        <v>8.7660919659755011E-3</v>
      </c>
    </row>
    <row r="30" spans="1:15" x14ac:dyDescent="0.25">
      <c r="A30" s="12" t="s">
        <v>138</v>
      </c>
      <c r="B30" s="16">
        <v>85</v>
      </c>
      <c r="C30" s="17">
        <v>2.9554937413073711E-2</v>
      </c>
      <c r="D30" s="16">
        <v>776</v>
      </c>
      <c r="E30" s="17">
        <v>2.9109460574686774E-2</v>
      </c>
      <c r="F30" s="32">
        <v>704</v>
      </c>
      <c r="G30" s="56">
        <v>2.9489381309429061E-2</v>
      </c>
      <c r="H30" s="16">
        <v>655</v>
      </c>
      <c r="I30" s="17">
        <v>3.1420896095174143E-2</v>
      </c>
      <c r="J30" s="32">
        <v>574</v>
      </c>
      <c r="K30" s="56">
        <v>3.0181932905668313E-2</v>
      </c>
      <c r="L30" s="16">
        <v>89</v>
      </c>
      <c r="M30" s="17">
        <v>3.07426597582038E-2</v>
      </c>
      <c r="N30" s="16">
        <v>2883</v>
      </c>
      <c r="O30" s="17">
        <v>2.997941060249984E-2</v>
      </c>
    </row>
    <row r="31" spans="1:15" x14ac:dyDescent="0.25">
      <c r="A31" s="12" t="s">
        <v>139</v>
      </c>
      <c r="B31" s="16">
        <v>43</v>
      </c>
      <c r="C31" s="17">
        <v>1.4951321279554938E-2</v>
      </c>
      <c r="D31" s="16">
        <v>378</v>
      </c>
      <c r="E31" s="17">
        <v>1.4179608372721133E-2</v>
      </c>
      <c r="F31" s="32">
        <v>426</v>
      </c>
      <c r="G31" s="56">
        <v>1.7844426758262474E-2</v>
      </c>
      <c r="H31" s="16">
        <v>324</v>
      </c>
      <c r="I31" s="17">
        <v>1.554255012952125E-2</v>
      </c>
      <c r="J31" s="32">
        <v>232</v>
      </c>
      <c r="K31" s="56">
        <v>1.2198969397412978E-2</v>
      </c>
      <c r="L31" s="16">
        <v>51</v>
      </c>
      <c r="M31" s="17">
        <v>1.7616580310880828E-2</v>
      </c>
      <c r="N31" s="16">
        <v>1454</v>
      </c>
      <c r="O31" s="17">
        <v>1.5119688871326665E-2</v>
      </c>
    </row>
    <row r="32" spans="1:15" x14ac:dyDescent="0.25">
      <c r="A32" s="15" t="s">
        <v>163</v>
      </c>
      <c r="B32" s="16">
        <v>14</v>
      </c>
      <c r="C32" s="17">
        <v>4.8678720445062577E-3</v>
      </c>
      <c r="D32" s="16">
        <v>169</v>
      </c>
      <c r="E32" s="17">
        <v>6.3395603571160634E-3</v>
      </c>
      <c r="F32" s="32">
        <v>160</v>
      </c>
      <c r="G32" s="56">
        <v>6.7021321157793327E-3</v>
      </c>
      <c r="H32" s="16">
        <v>128</v>
      </c>
      <c r="I32" s="17">
        <v>6.1402667178355567E-3</v>
      </c>
      <c r="J32" s="32">
        <v>126</v>
      </c>
      <c r="K32" s="56">
        <v>6.6253023451467033E-3</v>
      </c>
      <c r="L32" s="16">
        <v>15</v>
      </c>
      <c r="M32" s="17">
        <v>5.1813471502590684E-3</v>
      </c>
      <c r="N32" s="16">
        <v>612</v>
      </c>
      <c r="O32" s="17">
        <v>6.363995590957303E-3</v>
      </c>
    </row>
    <row r="33" spans="1:15" x14ac:dyDescent="0.25">
      <c r="A33" s="15" t="s">
        <v>141</v>
      </c>
      <c r="B33" s="16">
        <v>12</v>
      </c>
      <c r="C33" s="17">
        <v>4.172461752433936E-3</v>
      </c>
      <c r="D33" s="16">
        <v>119</v>
      </c>
      <c r="E33" s="17">
        <v>4.4639507840048007E-3</v>
      </c>
      <c r="F33" s="32">
        <v>108</v>
      </c>
      <c r="G33" s="56">
        <v>4.5239391781510497E-3</v>
      </c>
      <c r="H33" s="16">
        <v>89</v>
      </c>
      <c r="I33" s="17">
        <v>4.269404202245035E-3</v>
      </c>
      <c r="J33" s="32">
        <v>73</v>
      </c>
      <c r="K33" s="56">
        <v>3.8384688190135656E-3</v>
      </c>
      <c r="L33" s="16">
        <v>9</v>
      </c>
      <c r="M33" s="17">
        <v>3.1088082901554403E-3</v>
      </c>
      <c r="N33" s="16">
        <v>410</v>
      </c>
      <c r="O33" s="17">
        <v>4.2634610985171472E-3</v>
      </c>
    </row>
    <row r="34" spans="1:15" x14ac:dyDescent="0.25">
      <c r="A34" s="15" t="s">
        <v>142</v>
      </c>
      <c r="B34" s="16">
        <v>25</v>
      </c>
      <c r="C34" s="17">
        <v>8.6926286509040329E-3</v>
      </c>
      <c r="D34" s="16">
        <v>182</v>
      </c>
      <c r="E34" s="17">
        <v>6.8272188461249916E-3</v>
      </c>
      <c r="F34" s="32">
        <v>208</v>
      </c>
      <c r="G34" s="56">
        <v>8.7127717505131319E-3</v>
      </c>
      <c r="H34" s="16">
        <v>169</v>
      </c>
      <c r="I34" s="17">
        <v>8.1070709008922558E-3</v>
      </c>
      <c r="J34" s="32">
        <v>119</v>
      </c>
      <c r="K34" s="56">
        <v>6.2572299926385525E-3</v>
      </c>
      <c r="L34" s="16">
        <v>16</v>
      </c>
      <c r="M34" s="17">
        <v>5.5267702936096716E-3</v>
      </c>
      <c r="N34" s="16">
        <v>719</v>
      </c>
      <c r="O34" s="17">
        <v>7.4766549508142174E-3</v>
      </c>
    </row>
    <row r="35" spans="1:15" x14ac:dyDescent="0.25">
      <c r="A35" s="15" t="s">
        <v>164</v>
      </c>
      <c r="B35" s="16">
        <v>77</v>
      </c>
      <c r="C35" s="17">
        <v>2.6773296244784427E-2</v>
      </c>
      <c r="D35" s="16">
        <v>767</v>
      </c>
      <c r="E35" s="17">
        <v>2.8771850851526747E-2</v>
      </c>
      <c r="F35" s="32">
        <v>745</v>
      </c>
      <c r="G35" s="56">
        <v>3.1206802664097519E-2</v>
      </c>
      <c r="H35" s="16">
        <v>619</v>
      </c>
      <c r="I35" s="17">
        <v>2.9693946080782879E-2</v>
      </c>
      <c r="J35" s="32">
        <v>407</v>
      </c>
      <c r="K35" s="56">
        <v>2.1400778210116732E-2</v>
      </c>
      <c r="L35" s="16">
        <v>47</v>
      </c>
      <c r="M35" s="17">
        <v>1.6234887737478412E-2</v>
      </c>
      <c r="N35" s="16">
        <v>2662</v>
      </c>
      <c r="O35" s="17">
        <v>2.7681301083543042E-2</v>
      </c>
    </row>
    <row r="36" spans="1:15" x14ac:dyDescent="0.25">
      <c r="A36" s="12" t="s">
        <v>143</v>
      </c>
      <c r="B36" s="16">
        <v>30</v>
      </c>
      <c r="C36" s="17">
        <v>1.0431154381084839E-2</v>
      </c>
      <c r="D36" s="16">
        <v>244</v>
      </c>
      <c r="E36" s="17">
        <v>9.1529747167829519E-3</v>
      </c>
      <c r="F36" s="32">
        <v>218</v>
      </c>
      <c r="G36" s="56">
        <v>9.13165500774934E-3</v>
      </c>
      <c r="H36" s="16">
        <v>178</v>
      </c>
      <c r="I36" s="17">
        <v>8.5388084044900701E-3</v>
      </c>
      <c r="J36" s="32">
        <v>145</v>
      </c>
      <c r="K36" s="56">
        <v>7.6243558733831108E-3</v>
      </c>
      <c r="L36" s="16">
        <v>26</v>
      </c>
      <c r="M36" s="17">
        <v>8.9810017271157189E-3</v>
      </c>
      <c r="N36" s="16">
        <v>841</v>
      </c>
      <c r="O36" s="17">
        <v>8.745294594763222E-3</v>
      </c>
    </row>
    <row r="37" spans="1:15" x14ac:dyDescent="0.25">
      <c r="A37" s="12" t="s">
        <v>144</v>
      </c>
      <c r="B37" s="16">
        <v>143</v>
      </c>
      <c r="C37" s="17">
        <v>4.972183588317107E-2</v>
      </c>
      <c r="D37" s="16">
        <v>1414</v>
      </c>
      <c r="E37" s="17">
        <v>5.3042238727586469E-2</v>
      </c>
      <c r="F37" s="32">
        <v>1303</v>
      </c>
      <c r="G37" s="56">
        <v>5.4580488417877937E-2</v>
      </c>
      <c r="H37" s="16">
        <v>1131</v>
      </c>
      <c r="I37" s="17">
        <v>5.4255012952125099E-2</v>
      </c>
      <c r="J37" s="32">
        <v>925</v>
      </c>
      <c r="K37" s="56">
        <v>4.8638132295719852E-2</v>
      </c>
      <c r="L37" s="16">
        <v>160</v>
      </c>
      <c r="M37" s="17">
        <v>5.5267702936096716E-2</v>
      </c>
      <c r="N37" s="16">
        <v>5076</v>
      </c>
      <c r="O37" s="17">
        <v>5.2783728136763512E-2</v>
      </c>
    </row>
    <row r="38" spans="1:15" x14ac:dyDescent="0.25">
      <c r="A38" s="12" t="s">
        <v>145</v>
      </c>
      <c r="B38" s="16">
        <v>29</v>
      </c>
      <c r="C38" s="17">
        <v>1.0083449235048678E-2</v>
      </c>
      <c r="D38" s="16">
        <v>119</v>
      </c>
      <c r="E38" s="17">
        <v>4.4639507840048007E-3</v>
      </c>
      <c r="F38" s="32">
        <v>109</v>
      </c>
      <c r="G38" s="56">
        <v>4.56582750387467E-3</v>
      </c>
      <c r="H38" s="16">
        <v>109</v>
      </c>
      <c r="I38" s="17">
        <v>5.2288208769068409E-3</v>
      </c>
      <c r="J38" s="32">
        <v>81</v>
      </c>
      <c r="K38" s="56">
        <v>4.2591229361657375E-3</v>
      </c>
      <c r="L38" s="16">
        <v>19</v>
      </c>
      <c r="M38" s="17">
        <v>6.5630397236614854E-3</v>
      </c>
      <c r="N38" s="16">
        <v>466</v>
      </c>
      <c r="O38" s="17">
        <v>4.8457874924609529E-3</v>
      </c>
    </row>
    <row r="39" spans="1:15" x14ac:dyDescent="0.25">
      <c r="A39" s="12" t="s">
        <v>146</v>
      </c>
      <c r="B39" s="16">
        <v>73</v>
      </c>
      <c r="C39" s="17">
        <v>2.5382475660639777E-2</v>
      </c>
      <c r="D39" s="16">
        <v>435</v>
      </c>
      <c r="E39" s="17">
        <v>1.6317803286067974E-2</v>
      </c>
      <c r="F39" s="32">
        <v>377</v>
      </c>
      <c r="G39" s="56">
        <v>1.5791898797805053E-2</v>
      </c>
      <c r="H39" s="16">
        <v>295</v>
      </c>
      <c r="I39" s="17">
        <v>1.4151395951261631E-2</v>
      </c>
      <c r="J39" s="32">
        <v>267</v>
      </c>
      <c r="K39" s="56">
        <v>1.4039331159953728E-2</v>
      </c>
      <c r="L39" s="16">
        <v>34</v>
      </c>
      <c r="M39" s="17">
        <v>1.1744386873920553E-2</v>
      </c>
      <c r="N39" s="16">
        <v>1481</v>
      </c>
      <c r="O39" s="17">
        <v>1.5400453382692428E-2</v>
      </c>
    </row>
    <row r="40" spans="1:15" x14ac:dyDescent="0.25">
      <c r="A40" s="12" t="s">
        <v>147</v>
      </c>
      <c r="B40" s="16">
        <v>44</v>
      </c>
      <c r="C40" s="17">
        <v>1.5299026425591101E-2</v>
      </c>
      <c r="D40" s="16">
        <v>180</v>
      </c>
      <c r="E40" s="17">
        <v>6.75219446320054E-3</v>
      </c>
      <c r="F40" s="32">
        <v>159</v>
      </c>
      <c r="G40" s="56">
        <v>6.6602437900557107E-3</v>
      </c>
      <c r="H40" s="16">
        <v>124</v>
      </c>
      <c r="I40" s="17">
        <v>5.9483833829031951E-3</v>
      </c>
      <c r="J40" s="32">
        <v>130</v>
      </c>
      <c r="K40" s="56">
        <v>6.8356294037227898E-3</v>
      </c>
      <c r="L40" s="16">
        <v>13</v>
      </c>
      <c r="M40" s="17">
        <v>4.4905008635578595E-3</v>
      </c>
      <c r="N40" s="16">
        <v>650</v>
      </c>
      <c r="O40" s="17">
        <v>6.7591456439905998E-3</v>
      </c>
    </row>
    <row r="41" spans="1:15" x14ac:dyDescent="0.25">
      <c r="A41" s="12" t="s">
        <v>148</v>
      </c>
      <c r="B41" s="16">
        <v>15</v>
      </c>
      <c r="C41" s="17">
        <v>5.2155771905424194E-3</v>
      </c>
      <c r="D41" s="16">
        <v>126</v>
      </c>
      <c r="E41" s="17">
        <v>4.7265361242403775E-3</v>
      </c>
      <c r="F41" s="32">
        <v>114</v>
      </c>
      <c r="G41" s="56">
        <v>4.7752691324927741E-3</v>
      </c>
      <c r="H41" s="16">
        <v>77</v>
      </c>
      <c r="I41" s="17">
        <v>3.6937541974479517E-3</v>
      </c>
      <c r="J41" s="32">
        <v>87</v>
      </c>
      <c r="K41" s="56">
        <v>4.5746135240298663E-3</v>
      </c>
      <c r="L41" s="16">
        <v>14</v>
      </c>
      <c r="M41" s="17">
        <v>4.8359240069084626E-3</v>
      </c>
      <c r="N41" s="16">
        <v>433</v>
      </c>
      <c r="O41" s="17">
        <v>4.5026308674583531E-3</v>
      </c>
    </row>
    <row r="42" spans="1:15" x14ac:dyDescent="0.25">
      <c r="A42" s="12" t="s">
        <v>149</v>
      </c>
      <c r="B42" s="16">
        <v>20</v>
      </c>
      <c r="C42" s="17">
        <v>6.954102920723227E-3</v>
      </c>
      <c r="D42" s="16">
        <v>98</v>
      </c>
      <c r="E42" s="17">
        <v>3.6761947632980726E-3</v>
      </c>
      <c r="F42" s="32">
        <v>82</v>
      </c>
      <c r="G42" s="56">
        <v>3.4348427093369078E-3</v>
      </c>
      <c r="H42" s="16">
        <v>75</v>
      </c>
      <c r="I42" s="17">
        <v>3.5978125299817713E-3</v>
      </c>
      <c r="J42" s="32">
        <v>62</v>
      </c>
      <c r="K42" s="56">
        <v>3.2600694079293309E-3</v>
      </c>
      <c r="L42" s="16">
        <v>7</v>
      </c>
      <c r="M42" s="17">
        <v>2.4179620034542313E-3</v>
      </c>
      <c r="N42" s="16">
        <v>344</v>
      </c>
      <c r="O42" s="17">
        <v>3.5771478485119479E-3</v>
      </c>
    </row>
    <row r="43" spans="1:15" x14ac:dyDescent="0.25">
      <c r="A43" s="12" t="s">
        <v>150</v>
      </c>
      <c r="B43" s="16">
        <v>24</v>
      </c>
      <c r="C43" s="17">
        <v>8.3449235048678721E-3</v>
      </c>
      <c r="D43" s="16">
        <v>175</v>
      </c>
      <c r="E43" s="17">
        <v>6.5646335058894157E-3</v>
      </c>
      <c r="F43" s="32">
        <v>134</v>
      </c>
      <c r="G43" s="56">
        <v>5.6130356469651912E-3</v>
      </c>
      <c r="H43" s="16">
        <v>89</v>
      </c>
      <c r="I43" s="17">
        <v>4.269404202245035E-3</v>
      </c>
      <c r="J43" s="32">
        <v>77</v>
      </c>
      <c r="K43" s="56">
        <v>4.048795877589652E-3</v>
      </c>
      <c r="L43" s="16">
        <v>15</v>
      </c>
      <c r="M43" s="17">
        <v>5.1813471502590684E-3</v>
      </c>
      <c r="N43" s="16">
        <v>514</v>
      </c>
      <c r="O43" s="17">
        <v>5.3449244015556438E-3</v>
      </c>
    </row>
    <row r="44" spans="1:15" x14ac:dyDescent="0.25">
      <c r="A44" s="12" t="s">
        <v>151</v>
      </c>
      <c r="B44" s="16">
        <v>18</v>
      </c>
      <c r="C44" s="17">
        <v>6.2586926286509036E-3</v>
      </c>
      <c r="D44" s="16">
        <v>134</v>
      </c>
      <c r="E44" s="17">
        <v>5.0266336559381796E-3</v>
      </c>
      <c r="F44" s="32">
        <v>125</v>
      </c>
      <c r="G44" s="56">
        <v>5.2360407154526034E-3</v>
      </c>
      <c r="H44" s="16">
        <v>86</v>
      </c>
      <c r="I44" s="17">
        <v>4.1254917010457633E-3</v>
      </c>
      <c r="J44" s="32">
        <v>71</v>
      </c>
      <c r="K44" s="56">
        <v>3.7333052897255232E-3</v>
      </c>
      <c r="L44" s="16">
        <v>18</v>
      </c>
      <c r="M44" s="17">
        <v>6.2176165803108805E-3</v>
      </c>
      <c r="N44" s="16">
        <v>452</v>
      </c>
      <c r="O44" s="17">
        <v>4.7002058939750015E-3</v>
      </c>
    </row>
    <row r="45" spans="1:15" x14ac:dyDescent="0.25">
      <c r="A45" s="12" t="s">
        <v>152</v>
      </c>
      <c r="B45" s="16">
        <v>6</v>
      </c>
      <c r="C45" s="17">
        <v>2.086230876216968E-3</v>
      </c>
      <c r="D45" s="16">
        <v>67</v>
      </c>
      <c r="E45" s="17">
        <v>2.5133168279690898E-3</v>
      </c>
      <c r="F45" s="32">
        <v>39</v>
      </c>
      <c r="G45" s="56">
        <v>1.6336447032212122E-3</v>
      </c>
      <c r="H45" s="16">
        <v>48</v>
      </c>
      <c r="I45" s="17">
        <v>2.3026000191883333E-3</v>
      </c>
      <c r="J45" s="32">
        <v>43</v>
      </c>
      <c r="K45" s="56">
        <v>2.2610158796929226E-3</v>
      </c>
      <c r="L45" s="16">
        <v>10</v>
      </c>
      <c r="M45" s="17">
        <v>3.4542314335060447E-3</v>
      </c>
      <c r="N45" s="16">
        <v>213</v>
      </c>
      <c r="O45" s="17">
        <v>2.2149200341076889E-3</v>
      </c>
    </row>
    <row r="46" spans="1:15" x14ac:dyDescent="0.25">
      <c r="A46" s="12" t="s">
        <v>153</v>
      </c>
      <c r="B46" s="16">
        <v>36</v>
      </c>
      <c r="C46" s="17">
        <v>1.2517385257301807E-2</v>
      </c>
      <c r="D46" s="16">
        <v>274</v>
      </c>
      <c r="E46" s="17">
        <v>1.0278340460649711E-2</v>
      </c>
      <c r="F46" s="32">
        <v>222</v>
      </c>
      <c r="G46" s="56">
        <v>9.2992083106438229E-3</v>
      </c>
      <c r="H46" s="16">
        <v>210</v>
      </c>
      <c r="I46" s="17">
        <v>1.0073875083948958E-2</v>
      </c>
      <c r="J46" s="32">
        <v>186</v>
      </c>
      <c r="K46" s="56">
        <v>9.7802082237879902E-3</v>
      </c>
      <c r="L46" s="16">
        <v>35</v>
      </c>
      <c r="M46" s="17">
        <v>1.2089810017271158E-2</v>
      </c>
      <c r="N46" s="16">
        <v>963</v>
      </c>
      <c r="O46" s="17">
        <v>1.0013934238712227E-2</v>
      </c>
    </row>
    <row r="47" spans="1:15" x14ac:dyDescent="0.25">
      <c r="A47" s="12" t="s">
        <v>154</v>
      </c>
      <c r="B47" s="16">
        <v>72</v>
      </c>
      <c r="C47" s="17">
        <v>2.5034770514603615E-2</v>
      </c>
      <c r="D47" s="16">
        <v>688</v>
      </c>
      <c r="E47" s="17">
        <v>2.5808387726010955E-2</v>
      </c>
      <c r="F47" s="32">
        <v>658</v>
      </c>
      <c r="G47" s="56">
        <v>2.7562518326142503E-2</v>
      </c>
      <c r="H47" s="16">
        <v>517</v>
      </c>
      <c r="I47" s="17">
        <v>2.4800921040007674E-2</v>
      </c>
      <c r="J47" s="32">
        <v>410</v>
      </c>
      <c r="K47" s="56">
        <v>2.1558523504048795E-2</v>
      </c>
      <c r="L47" s="16">
        <v>72</v>
      </c>
      <c r="M47" s="17">
        <v>2.4870466321243522E-2</v>
      </c>
      <c r="N47" s="16">
        <v>2417</v>
      </c>
      <c r="O47" s="17">
        <v>2.5133623110038892E-2</v>
      </c>
    </row>
    <row r="48" spans="1:15" x14ac:dyDescent="0.25">
      <c r="A48" s="12" t="s">
        <v>155</v>
      </c>
      <c r="B48" s="16">
        <v>26</v>
      </c>
      <c r="C48" s="17">
        <v>9.0403337969401972E-3</v>
      </c>
      <c r="D48" s="16">
        <v>91</v>
      </c>
      <c r="E48" s="17">
        <v>3.4136094230624958E-3</v>
      </c>
      <c r="F48" s="32">
        <v>86</v>
      </c>
      <c r="G48" s="56">
        <v>3.6023960122313916E-3</v>
      </c>
      <c r="H48" s="16">
        <v>70</v>
      </c>
      <c r="I48" s="17">
        <v>3.3579583613163196E-3</v>
      </c>
      <c r="J48" s="32">
        <v>56</v>
      </c>
      <c r="K48" s="56">
        <v>2.9445788200652013E-3</v>
      </c>
      <c r="L48" s="16">
        <v>6</v>
      </c>
      <c r="M48" s="17">
        <v>2.0725388601036268E-3</v>
      </c>
      <c r="N48" s="16">
        <v>335</v>
      </c>
      <c r="O48" s="17">
        <v>3.4835596780566935E-3</v>
      </c>
    </row>
    <row r="49" spans="1:15" x14ac:dyDescent="0.25">
      <c r="A49" s="12" t="s">
        <v>156</v>
      </c>
      <c r="B49" s="16">
        <v>11</v>
      </c>
      <c r="C49" s="17">
        <v>3.8247566063977752E-3</v>
      </c>
      <c r="D49" s="16">
        <v>202</v>
      </c>
      <c r="E49" s="17">
        <v>7.5774626753694948E-3</v>
      </c>
      <c r="F49" s="32">
        <v>209</v>
      </c>
      <c r="G49" s="56">
        <v>8.7546600762367522E-3</v>
      </c>
      <c r="H49" s="16">
        <v>202</v>
      </c>
      <c r="I49" s="17">
        <v>9.690108414084235E-3</v>
      </c>
      <c r="J49" s="32">
        <v>179</v>
      </c>
      <c r="K49" s="56">
        <v>9.4121358712798402E-3</v>
      </c>
      <c r="L49" s="16">
        <v>52</v>
      </c>
      <c r="M49" s="17">
        <v>1.7962003454231438E-2</v>
      </c>
      <c r="N49" s="16">
        <v>855</v>
      </c>
      <c r="O49" s="17">
        <v>8.8908761932491726E-3</v>
      </c>
    </row>
    <row r="50" spans="1:15" x14ac:dyDescent="0.25">
      <c r="A50" s="49" t="s">
        <v>159</v>
      </c>
      <c r="B50" s="19">
        <v>0</v>
      </c>
      <c r="C50" s="20">
        <v>0</v>
      </c>
      <c r="D50" s="19">
        <v>8</v>
      </c>
      <c r="E50" s="20">
        <v>3.0009753169780176E-4</v>
      </c>
      <c r="F50" s="34">
        <v>9</v>
      </c>
      <c r="G50" s="57">
        <v>3.7699493151258751E-4</v>
      </c>
      <c r="H50" s="19">
        <v>10</v>
      </c>
      <c r="I50" s="20">
        <v>4.7970833733090282E-4</v>
      </c>
      <c r="J50" s="34">
        <v>11</v>
      </c>
      <c r="K50" s="57">
        <v>5.7839941108423594E-4</v>
      </c>
      <c r="L50" s="19">
        <v>0</v>
      </c>
      <c r="M50" s="20">
        <v>0</v>
      </c>
      <c r="N50" s="19">
        <v>38</v>
      </c>
      <c r="O50" s="20">
        <v>3.951500530332966E-4</v>
      </c>
    </row>
    <row r="51" spans="1:15" ht="15.75" thickBot="1" x14ac:dyDescent="0.3">
      <c r="A51" s="101" t="s">
        <v>193</v>
      </c>
      <c r="B51" s="19">
        <v>12</v>
      </c>
      <c r="C51" s="20">
        <v>4.172461752433936E-3</v>
      </c>
      <c r="D51" s="19">
        <v>64</v>
      </c>
      <c r="E51" s="20">
        <v>2.4007802535824141E-3</v>
      </c>
      <c r="F51" s="34">
        <v>68</v>
      </c>
      <c r="G51" s="57">
        <v>2.8484061492062163E-3</v>
      </c>
      <c r="H51" s="19">
        <v>62</v>
      </c>
      <c r="I51" s="20">
        <v>2.9741916914515975E-3</v>
      </c>
      <c r="J51" s="34">
        <v>64</v>
      </c>
      <c r="K51" s="57">
        <v>3.3652329372173724E-3</v>
      </c>
      <c r="L51" s="19">
        <v>11</v>
      </c>
      <c r="M51" s="20">
        <v>3.7996545768566492E-3</v>
      </c>
      <c r="N51" s="19">
        <v>281</v>
      </c>
      <c r="O51" s="20">
        <v>2.9220306553251669E-3</v>
      </c>
    </row>
    <row r="52" spans="1:15" ht="15.75" thickBot="1" x14ac:dyDescent="0.3">
      <c r="A52" s="21" t="s">
        <v>64</v>
      </c>
      <c r="B52" s="58">
        <v>2876</v>
      </c>
      <c r="C52" s="23">
        <v>1</v>
      </c>
      <c r="D52" s="58">
        <v>26658</v>
      </c>
      <c r="E52" s="23">
        <v>1</v>
      </c>
      <c r="F52" s="22">
        <v>23873</v>
      </c>
      <c r="G52" s="59">
        <v>1</v>
      </c>
      <c r="H52" s="58">
        <v>20846</v>
      </c>
      <c r="I52" s="23">
        <v>1</v>
      </c>
      <c r="J52" s="22">
        <v>19018</v>
      </c>
      <c r="K52" s="59">
        <v>1</v>
      </c>
      <c r="L52" s="58">
        <v>2895</v>
      </c>
      <c r="M52" s="23">
        <v>1</v>
      </c>
      <c r="N52" s="58">
        <v>96166</v>
      </c>
      <c r="O52" s="23">
        <v>1</v>
      </c>
    </row>
    <row r="54" spans="1:15" x14ac:dyDescent="0.25">
      <c r="N54" s="107"/>
    </row>
  </sheetData>
  <mergeCells count="10">
    <mergeCell ref="A1:O1"/>
    <mergeCell ref="A2:A4"/>
    <mergeCell ref="B2:M2"/>
    <mergeCell ref="N2:O3"/>
    <mergeCell ref="B3:C3"/>
    <mergeCell ref="D3:E3"/>
    <mergeCell ref="F3:G3"/>
    <mergeCell ref="H3:I3"/>
    <mergeCell ref="J3:K3"/>
    <mergeCell ref="L3:M3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S55"/>
  <sheetViews>
    <sheetView workbookViewId="0">
      <selection sqref="A1:S1"/>
    </sheetView>
  </sheetViews>
  <sheetFormatPr defaultColWidth="8.85546875" defaultRowHeight="15" x14ac:dyDescent="0.25"/>
  <cols>
    <col min="1" max="1" width="57.28515625" style="89" bestFit="1" customWidth="1"/>
    <col min="2" max="19" width="10" style="89" customWidth="1"/>
    <col min="20" max="16384" width="8.85546875" style="89"/>
  </cols>
  <sheetData>
    <row r="1" spans="1:19" ht="25.15" customHeight="1" thickTop="1" thickBot="1" x14ac:dyDescent="0.3">
      <c r="A1" s="151" t="s">
        <v>191</v>
      </c>
      <c r="B1" s="152"/>
      <c r="C1" s="152"/>
      <c r="D1" s="152"/>
      <c r="E1" s="152"/>
      <c r="F1" s="152"/>
      <c r="G1" s="152"/>
      <c r="H1" s="152"/>
      <c r="I1" s="152"/>
      <c r="J1" s="152"/>
      <c r="K1" s="194"/>
      <c r="L1" s="195"/>
      <c r="M1" s="195"/>
      <c r="N1" s="195"/>
      <c r="O1" s="195"/>
      <c r="P1" s="195"/>
      <c r="Q1" s="195"/>
      <c r="R1" s="195"/>
      <c r="S1" s="153"/>
    </row>
    <row r="2" spans="1:19" ht="25.15" customHeight="1" thickTop="1" thickBot="1" x14ac:dyDescent="0.3">
      <c r="A2" s="196" t="s">
        <v>17</v>
      </c>
      <c r="B2" s="200" t="s">
        <v>87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2"/>
    </row>
    <row r="3" spans="1:19" ht="25.15" customHeight="1" x14ac:dyDescent="0.25">
      <c r="A3" s="168"/>
      <c r="B3" s="166" t="s">
        <v>88</v>
      </c>
      <c r="C3" s="199"/>
      <c r="D3" s="166" t="s">
        <v>89</v>
      </c>
      <c r="E3" s="199"/>
      <c r="F3" s="166" t="s">
        <v>90</v>
      </c>
      <c r="G3" s="165"/>
      <c r="H3" s="166" t="s">
        <v>91</v>
      </c>
      <c r="I3" s="199"/>
      <c r="J3" s="166" t="s">
        <v>92</v>
      </c>
      <c r="K3" s="165"/>
      <c r="L3" s="166" t="s">
        <v>93</v>
      </c>
      <c r="M3" s="199"/>
      <c r="N3" s="166" t="s">
        <v>94</v>
      </c>
      <c r="O3" s="165"/>
      <c r="P3" s="166" t="s">
        <v>95</v>
      </c>
      <c r="Q3" s="199"/>
      <c r="R3" s="166" t="s">
        <v>64</v>
      </c>
      <c r="S3" s="165"/>
    </row>
    <row r="4" spans="1:19" ht="25.15" customHeight="1" thickBot="1" x14ac:dyDescent="0.3">
      <c r="A4" s="169"/>
      <c r="B4" s="60" t="s">
        <v>18</v>
      </c>
      <c r="C4" s="61" t="s">
        <v>19</v>
      </c>
      <c r="D4" s="60" t="s">
        <v>18</v>
      </c>
      <c r="E4" s="61" t="s">
        <v>19</v>
      </c>
      <c r="F4" s="60" t="s">
        <v>18</v>
      </c>
      <c r="G4" s="62" t="s">
        <v>19</v>
      </c>
      <c r="H4" s="60" t="s">
        <v>18</v>
      </c>
      <c r="I4" s="61" t="s">
        <v>19</v>
      </c>
      <c r="J4" s="60" t="s">
        <v>18</v>
      </c>
      <c r="K4" s="62" t="s">
        <v>19</v>
      </c>
      <c r="L4" s="60" t="s">
        <v>18</v>
      </c>
      <c r="M4" s="61" t="s">
        <v>19</v>
      </c>
      <c r="N4" s="60" t="s">
        <v>18</v>
      </c>
      <c r="O4" s="62" t="s">
        <v>19</v>
      </c>
      <c r="P4" s="60" t="s">
        <v>18</v>
      </c>
      <c r="Q4" s="61" t="s">
        <v>19</v>
      </c>
      <c r="R4" s="60" t="s">
        <v>18</v>
      </c>
      <c r="S4" s="62" t="s">
        <v>19</v>
      </c>
    </row>
    <row r="5" spans="1:19" ht="28.5" x14ac:dyDescent="0.25">
      <c r="A5" s="12" t="s">
        <v>113</v>
      </c>
      <c r="B5" s="54">
        <v>3770</v>
      </c>
      <c r="C5" s="30">
        <v>8.9685031877438384E-2</v>
      </c>
      <c r="D5" s="54">
        <v>755</v>
      </c>
      <c r="E5" s="30">
        <v>7.4878508380442327E-2</v>
      </c>
      <c r="F5" s="54">
        <v>771</v>
      </c>
      <c r="G5" s="30">
        <v>7.1092669432918393E-2</v>
      </c>
      <c r="H5" s="54">
        <v>810</v>
      </c>
      <c r="I5" s="30">
        <v>7.068679640457283E-2</v>
      </c>
      <c r="J5" s="54">
        <v>571</v>
      </c>
      <c r="K5" s="30">
        <v>7.5699323876441751E-2</v>
      </c>
      <c r="L5" s="54">
        <v>742</v>
      </c>
      <c r="M5" s="30">
        <v>7.5915694700225092E-2</v>
      </c>
      <c r="N5" s="54">
        <v>293</v>
      </c>
      <c r="O5" s="30">
        <v>9.2399873856827505E-2</v>
      </c>
      <c r="P5" s="54">
        <v>133</v>
      </c>
      <c r="Q5" s="30">
        <v>0.10597609561752988</v>
      </c>
      <c r="R5" s="54">
        <v>7845</v>
      </c>
      <c r="S5" s="30">
        <v>8.1577688580163468E-2</v>
      </c>
    </row>
    <row r="6" spans="1:19" x14ac:dyDescent="0.25">
      <c r="A6" s="12" t="s">
        <v>114</v>
      </c>
      <c r="B6" s="16">
        <v>4413</v>
      </c>
      <c r="C6" s="17">
        <v>0.10498144447616328</v>
      </c>
      <c r="D6" s="16">
        <v>1000</v>
      </c>
      <c r="E6" s="17">
        <v>9.9176832291976588E-2</v>
      </c>
      <c r="F6" s="16">
        <v>1003</v>
      </c>
      <c r="G6" s="17">
        <v>9.2485016136468423E-2</v>
      </c>
      <c r="H6" s="16">
        <v>999</v>
      </c>
      <c r="I6" s="17">
        <v>8.718038223230648E-2</v>
      </c>
      <c r="J6" s="16">
        <v>630</v>
      </c>
      <c r="K6" s="17">
        <v>8.3521145432851648E-2</v>
      </c>
      <c r="L6" s="16">
        <v>780</v>
      </c>
      <c r="M6" s="17">
        <v>7.9803560466543896E-2</v>
      </c>
      <c r="N6" s="16">
        <v>266</v>
      </c>
      <c r="O6" s="17">
        <v>8.3885209713024281E-2</v>
      </c>
      <c r="P6" s="16">
        <v>94</v>
      </c>
      <c r="Q6" s="17">
        <v>7.4900398406374497E-2</v>
      </c>
      <c r="R6" s="16">
        <v>9185</v>
      </c>
      <c r="S6" s="17">
        <v>9.5511927292390247E-2</v>
      </c>
    </row>
    <row r="7" spans="1:19" x14ac:dyDescent="0.25">
      <c r="A7" s="12" t="s">
        <v>115</v>
      </c>
      <c r="B7" s="16">
        <v>1586</v>
      </c>
      <c r="C7" s="17">
        <v>3.7729565134646495E-2</v>
      </c>
      <c r="D7" s="16">
        <v>400</v>
      </c>
      <c r="E7" s="17">
        <v>3.9670732916790637E-2</v>
      </c>
      <c r="F7" s="16">
        <v>429</v>
      </c>
      <c r="G7" s="17">
        <v>3.9557399723374825E-2</v>
      </c>
      <c r="H7" s="16">
        <v>393</v>
      </c>
      <c r="I7" s="17">
        <v>3.4296186403700149E-2</v>
      </c>
      <c r="J7" s="16">
        <v>266</v>
      </c>
      <c r="K7" s="17">
        <v>3.5264483627204031E-2</v>
      </c>
      <c r="L7" s="16">
        <v>341</v>
      </c>
      <c r="M7" s="17">
        <v>3.4888479639860866E-2</v>
      </c>
      <c r="N7" s="16">
        <v>106</v>
      </c>
      <c r="O7" s="17">
        <v>3.342794071270893E-2</v>
      </c>
      <c r="P7" s="16">
        <v>35</v>
      </c>
      <c r="Q7" s="17">
        <v>2.7888446215139438E-2</v>
      </c>
      <c r="R7" s="16">
        <v>3556</v>
      </c>
      <c r="S7" s="17">
        <v>3.6977726015431658E-2</v>
      </c>
    </row>
    <row r="8" spans="1:19" x14ac:dyDescent="0.25">
      <c r="A8" s="12" t="s">
        <v>116</v>
      </c>
      <c r="B8" s="16">
        <v>1805</v>
      </c>
      <c r="C8" s="17">
        <v>4.2939385288800078E-2</v>
      </c>
      <c r="D8" s="16">
        <v>513</v>
      </c>
      <c r="E8" s="17">
        <v>5.0877714965783992E-2</v>
      </c>
      <c r="F8" s="16">
        <v>526</v>
      </c>
      <c r="G8" s="17">
        <v>4.8501613646841871E-2</v>
      </c>
      <c r="H8" s="16">
        <v>477</v>
      </c>
      <c r="I8" s="17">
        <v>4.1626668993803989E-2</v>
      </c>
      <c r="J8" s="16">
        <v>354</v>
      </c>
      <c r="K8" s="17">
        <v>4.69309293384595E-2</v>
      </c>
      <c r="L8" s="16">
        <v>422</v>
      </c>
      <c r="M8" s="17">
        <v>4.3175772457540423E-2</v>
      </c>
      <c r="N8" s="16">
        <v>108</v>
      </c>
      <c r="O8" s="17">
        <v>3.405865657521287E-2</v>
      </c>
      <c r="P8" s="16">
        <v>44</v>
      </c>
      <c r="Q8" s="17">
        <v>3.5059760956175301E-2</v>
      </c>
      <c r="R8" s="16">
        <v>4249</v>
      </c>
      <c r="S8" s="17">
        <v>4.4184015140486241E-2</v>
      </c>
    </row>
    <row r="9" spans="1:19" x14ac:dyDescent="0.25">
      <c r="A9" s="12" t="s">
        <v>117</v>
      </c>
      <c r="B9" s="16">
        <v>1673</v>
      </c>
      <c r="C9" s="17">
        <v>3.9799219716433534E-2</v>
      </c>
      <c r="D9" s="16">
        <v>402</v>
      </c>
      <c r="E9" s="17">
        <v>3.9869086581374592E-2</v>
      </c>
      <c r="F9" s="16">
        <v>479</v>
      </c>
      <c r="G9" s="17">
        <v>4.4167819271553714E-2</v>
      </c>
      <c r="H9" s="16">
        <v>527</v>
      </c>
      <c r="I9" s="17">
        <v>4.5990051487913429E-2</v>
      </c>
      <c r="J9" s="16">
        <v>353</v>
      </c>
      <c r="K9" s="17">
        <v>4.6798356091740684E-2</v>
      </c>
      <c r="L9" s="16">
        <v>427</v>
      </c>
      <c r="M9" s="17">
        <v>4.3687333742582359E-2</v>
      </c>
      <c r="N9" s="16">
        <v>106</v>
      </c>
      <c r="O9" s="17">
        <v>3.342794071270893E-2</v>
      </c>
      <c r="P9" s="16">
        <v>40</v>
      </c>
      <c r="Q9" s="17">
        <v>3.1872509960159362E-2</v>
      </c>
      <c r="R9" s="16">
        <v>4007</v>
      </c>
      <c r="S9" s="17">
        <v>4.1667533223800512E-2</v>
      </c>
    </row>
    <row r="10" spans="1:19" x14ac:dyDescent="0.25">
      <c r="A10" s="12" t="s">
        <v>118</v>
      </c>
      <c r="B10" s="16">
        <v>902</v>
      </c>
      <c r="C10" s="17">
        <v>2.1457798077838045E-2</v>
      </c>
      <c r="D10" s="16">
        <v>263</v>
      </c>
      <c r="E10" s="17">
        <v>2.6083506892789841E-2</v>
      </c>
      <c r="F10" s="16">
        <v>277</v>
      </c>
      <c r="G10" s="17">
        <v>2.5541724296911018E-2</v>
      </c>
      <c r="H10" s="16">
        <v>326</v>
      </c>
      <c r="I10" s="17">
        <v>2.8449253861593506E-2</v>
      </c>
      <c r="J10" s="16">
        <v>164</v>
      </c>
      <c r="K10" s="17">
        <v>2.1742012461885188E-2</v>
      </c>
      <c r="L10" s="16">
        <v>214</v>
      </c>
      <c r="M10" s="17">
        <v>2.1894822999795376E-2</v>
      </c>
      <c r="N10" s="16">
        <v>50</v>
      </c>
      <c r="O10" s="17">
        <v>1.5767896562598551E-2</v>
      </c>
      <c r="P10" s="16">
        <v>13</v>
      </c>
      <c r="Q10" s="17">
        <v>1.0358565737051793E-2</v>
      </c>
      <c r="R10" s="16">
        <v>2209</v>
      </c>
      <c r="S10" s="17">
        <v>2.2970696503961899E-2</v>
      </c>
    </row>
    <row r="11" spans="1:19" x14ac:dyDescent="0.25">
      <c r="A11" s="12" t="s">
        <v>119</v>
      </c>
      <c r="B11" s="16">
        <v>456</v>
      </c>
      <c r="C11" s="17">
        <v>1.0847844704538968E-2</v>
      </c>
      <c r="D11" s="16">
        <v>117</v>
      </c>
      <c r="E11" s="17">
        <v>1.1603689378161261E-2</v>
      </c>
      <c r="F11" s="16">
        <v>144</v>
      </c>
      <c r="G11" s="17">
        <v>1.3278008298755185E-2</v>
      </c>
      <c r="H11" s="16">
        <v>142</v>
      </c>
      <c r="I11" s="17">
        <v>1.2392006283270791E-2</v>
      </c>
      <c r="J11" s="16">
        <v>100</v>
      </c>
      <c r="K11" s="17">
        <v>1.3257324671881211E-2</v>
      </c>
      <c r="L11" s="16">
        <v>125</v>
      </c>
      <c r="M11" s="17">
        <v>1.27890321260487E-2</v>
      </c>
      <c r="N11" s="16">
        <v>35</v>
      </c>
      <c r="O11" s="17">
        <v>1.1037527593818985E-2</v>
      </c>
      <c r="P11" s="16">
        <v>12</v>
      </c>
      <c r="Q11" s="17">
        <v>9.5617529880478065E-3</v>
      </c>
      <c r="R11" s="16">
        <v>1131</v>
      </c>
      <c r="S11" s="17">
        <v>1.1760913420543645E-2</v>
      </c>
    </row>
    <row r="12" spans="1:19" x14ac:dyDescent="0.25">
      <c r="A12" s="12" t="s">
        <v>120</v>
      </c>
      <c r="B12" s="16">
        <v>767</v>
      </c>
      <c r="C12" s="17">
        <v>1.8246265106099537E-2</v>
      </c>
      <c r="D12" s="16">
        <v>195</v>
      </c>
      <c r="E12" s="17">
        <v>1.9339482296935436E-2</v>
      </c>
      <c r="F12" s="16">
        <v>191</v>
      </c>
      <c r="G12" s="17">
        <v>1.7611802674043338E-2</v>
      </c>
      <c r="H12" s="16">
        <v>217</v>
      </c>
      <c r="I12" s="17">
        <v>1.8937080024434942E-2</v>
      </c>
      <c r="J12" s="16">
        <v>153</v>
      </c>
      <c r="K12" s="17">
        <v>2.0283706747978258E-2</v>
      </c>
      <c r="L12" s="16">
        <v>196</v>
      </c>
      <c r="M12" s="17">
        <v>2.0053202373644365E-2</v>
      </c>
      <c r="N12" s="16">
        <v>49</v>
      </c>
      <c r="O12" s="17">
        <v>1.5452538631346579E-2</v>
      </c>
      <c r="P12" s="16">
        <v>16</v>
      </c>
      <c r="Q12" s="17">
        <v>1.2749003984063745E-2</v>
      </c>
      <c r="R12" s="16">
        <v>1784</v>
      </c>
      <c r="S12" s="17">
        <v>1.855125512135266E-2</v>
      </c>
    </row>
    <row r="13" spans="1:19" x14ac:dyDescent="0.25">
      <c r="A13" s="12" t="s">
        <v>121</v>
      </c>
      <c r="B13" s="16">
        <v>623</v>
      </c>
      <c r="C13" s="17">
        <v>1.4820629936245125E-2</v>
      </c>
      <c r="D13" s="16">
        <v>151</v>
      </c>
      <c r="E13" s="17">
        <v>1.4975701676088464E-2</v>
      </c>
      <c r="F13" s="16">
        <v>179</v>
      </c>
      <c r="G13" s="17">
        <v>1.6505301982480406E-2</v>
      </c>
      <c r="H13" s="16">
        <v>179</v>
      </c>
      <c r="I13" s="17">
        <v>1.5620909328911773E-2</v>
      </c>
      <c r="J13" s="16">
        <v>127</v>
      </c>
      <c r="K13" s="17">
        <v>1.6836802333289141E-2</v>
      </c>
      <c r="L13" s="16">
        <v>169</v>
      </c>
      <c r="M13" s="17">
        <v>1.7290771434417842E-2</v>
      </c>
      <c r="N13" s="16">
        <v>45</v>
      </c>
      <c r="O13" s="17">
        <v>1.4191106906338695E-2</v>
      </c>
      <c r="P13" s="16">
        <v>17</v>
      </c>
      <c r="Q13" s="17">
        <v>1.3545816733067727E-2</v>
      </c>
      <c r="R13" s="16">
        <v>1490</v>
      </c>
      <c r="S13" s="17">
        <v>1.5494041553147682E-2</v>
      </c>
    </row>
    <row r="14" spans="1:19" x14ac:dyDescent="0.25">
      <c r="A14" s="12" t="s">
        <v>122</v>
      </c>
      <c r="B14" s="16">
        <v>341</v>
      </c>
      <c r="C14" s="17">
        <v>8.1120943952802359E-3</v>
      </c>
      <c r="D14" s="16">
        <v>70</v>
      </c>
      <c r="E14" s="17">
        <v>6.9423782604383618E-3</v>
      </c>
      <c r="F14" s="16">
        <v>86</v>
      </c>
      <c r="G14" s="17">
        <v>7.9299216228676823E-3</v>
      </c>
      <c r="H14" s="16">
        <v>78</v>
      </c>
      <c r="I14" s="17">
        <v>6.8068766908107167E-3</v>
      </c>
      <c r="J14" s="16">
        <v>61</v>
      </c>
      <c r="K14" s="17">
        <v>8.086968049847541E-3</v>
      </c>
      <c r="L14" s="16">
        <v>67</v>
      </c>
      <c r="M14" s="17">
        <v>6.8549212195621037E-3</v>
      </c>
      <c r="N14" s="16">
        <v>23</v>
      </c>
      <c r="O14" s="17">
        <v>7.2532324187953327E-3</v>
      </c>
      <c r="P14" s="16">
        <v>7</v>
      </c>
      <c r="Q14" s="17">
        <v>5.5776892430278889E-3</v>
      </c>
      <c r="R14" s="16">
        <v>733</v>
      </c>
      <c r="S14" s="17">
        <v>7.6222365493001688E-3</v>
      </c>
    </row>
    <row r="15" spans="1:19" x14ac:dyDescent="0.25">
      <c r="A15" s="12" t="s">
        <v>123</v>
      </c>
      <c r="B15" s="16">
        <v>3011</v>
      </c>
      <c r="C15" s="17">
        <v>7.1629079836330767E-2</v>
      </c>
      <c r="D15" s="16">
        <v>659</v>
      </c>
      <c r="E15" s="17">
        <v>6.5357532480412581E-2</v>
      </c>
      <c r="F15" s="16">
        <v>633</v>
      </c>
      <c r="G15" s="17">
        <v>5.8367911479944662E-2</v>
      </c>
      <c r="H15" s="16">
        <v>583</v>
      </c>
      <c r="I15" s="17">
        <v>5.0877039881315998E-2</v>
      </c>
      <c r="J15" s="16">
        <v>400</v>
      </c>
      <c r="K15" s="17">
        <v>5.3029298687524845E-2</v>
      </c>
      <c r="L15" s="16">
        <v>483</v>
      </c>
      <c r="M15" s="17">
        <v>4.9416820135052178E-2</v>
      </c>
      <c r="N15" s="16">
        <v>150</v>
      </c>
      <c r="O15" s="17">
        <v>4.7303689687795657E-2</v>
      </c>
      <c r="P15" s="16">
        <v>65</v>
      </c>
      <c r="Q15" s="17">
        <v>5.179282868525896E-2</v>
      </c>
      <c r="R15" s="16">
        <v>5984</v>
      </c>
      <c r="S15" s="17">
        <v>6.2225734667138072E-2</v>
      </c>
    </row>
    <row r="16" spans="1:19" x14ac:dyDescent="0.25">
      <c r="A16" s="12" t="s">
        <v>124</v>
      </c>
      <c r="B16" s="16">
        <v>494</v>
      </c>
      <c r="C16" s="17">
        <v>1.1751831763250547E-2</v>
      </c>
      <c r="D16" s="16">
        <v>119</v>
      </c>
      <c r="E16" s="17">
        <v>1.1802043042745215E-2</v>
      </c>
      <c r="F16" s="16">
        <v>137</v>
      </c>
      <c r="G16" s="17">
        <v>1.2632549562010143E-2</v>
      </c>
      <c r="H16" s="16">
        <v>149</v>
      </c>
      <c r="I16" s="17">
        <v>1.3002879832446112E-2</v>
      </c>
      <c r="J16" s="16">
        <v>84</v>
      </c>
      <c r="K16" s="17">
        <v>1.1136152724380222E-2</v>
      </c>
      <c r="L16" s="16">
        <v>124</v>
      </c>
      <c r="M16" s="17">
        <v>1.2686719869040311E-2</v>
      </c>
      <c r="N16" s="16">
        <v>25</v>
      </c>
      <c r="O16" s="17">
        <v>7.8839482812992755E-3</v>
      </c>
      <c r="P16" s="16">
        <v>12</v>
      </c>
      <c r="Q16" s="17">
        <v>9.5617529880478065E-3</v>
      </c>
      <c r="R16" s="16">
        <v>1144</v>
      </c>
      <c r="S16" s="17">
        <v>1.1896096333423456E-2</v>
      </c>
    </row>
    <row r="17" spans="1:19" x14ac:dyDescent="0.25">
      <c r="A17" s="12" t="s">
        <v>125</v>
      </c>
      <c r="B17" s="16">
        <v>1076</v>
      </c>
      <c r="C17" s="17">
        <v>2.5597107241412124E-2</v>
      </c>
      <c r="D17" s="16">
        <v>278</v>
      </c>
      <c r="E17" s="17">
        <v>2.7571159377169491E-2</v>
      </c>
      <c r="F17" s="16">
        <v>304</v>
      </c>
      <c r="G17" s="17">
        <v>2.8031350852927617E-2</v>
      </c>
      <c r="H17" s="16">
        <v>291</v>
      </c>
      <c r="I17" s="17">
        <v>2.53948861157169E-2</v>
      </c>
      <c r="J17" s="16">
        <v>205</v>
      </c>
      <c r="K17" s="17">
        <v>2.7177515577356492E-2</v>
      </c>
      <c r="L17" s="16">
        <v>227</v>
      </c>
      <c r="M17" s="17">
        <v>2.3224882340904439E-2</v>
      </c>
      <c r="N17" s="16">
        <v>82</v>
      </c>
      <c r="O17" s="17">
        <v>2.5859350362661623E-2</v>
      </c>
      <c r="P17" s="16">
        <v>22</v>
      </c>
      <c r="Q17" s="17">
        <v>1.752988047808765E-2</v>
      </c>
      <c r="R17" s="16">
        <v>2485</v>
      </c>
      <c r="S17" s="17">
        <v>2.5840733731256373E-2</v>
      </c>
    </row>
    <row r="18" spans="1:19" x14ac:dyDescent="0.25">
      <c r="A18" s="12" t="s">
        <v>126</v>
      </c>
      <c r="B18" s="16">
        <v>1826</v>
      </c>
      <c r="C18" s="17">
        <v>4.3438957084403845E-2</v>
      </c>
      <c r="D18" s="16">
        <v>528</v>
      </c>
      <c r="E18" s="17">
        <v>5.2365367450163632E-2</v>
      </c>
      <c r="F18" s="16">
        <v>598</v>
      </c>
      <c r="G18" s="17">
        <v>5.5140617796219454E-2</v>
      </c>
      <c r="H18" s="16">
        <v>625</v>
      </c>
      <c r="I18" s="17">
        <v>5.4542281176367918E-2</v>
      </c>
      <c r="J18" s="16">
        <v>397</v>
      </c>
      <c r="K18" s="17">
        <v>5.2631578947368418E-2</v>
      </c>
      <c r="L18" s="16">
        <v>526</v>
      </c>
      <c r="M18" s="17">
        <v>5.3816247186412938E-2</v>
      </c>
      <c r="N18" s="16">
        <v>191</v>
      </c>
      <c r="O18" s="17">
        <v>6.0233364869126456E-2</v>
      </c>
      <c r="P18" s="16">
        <v>60</v>
      </c>
      <c r="Q18" s="17">
        <v>4.7808764940239043E-2</v>
      </c>
      <c r="R18" s="16">
        <v>4751</v>
      </c>
      <c r="S18" s="17">
        <v>4.9404155314768217E-2</v>
      </c>
    </row>
    <row r="19" spans="1:19" x14ac:dyDescent="0.25">
      <c r="A19" s="12" t="s">
        <v>127</v>
      </c>
      <c r="B19" s="16">
        <v>1687</v>
      </c>
      <c r="C19" s="17">
        <v>4.0132267580169377E-2</v>
      </c>
      <c r="D19" s="16">
        <v>346</v>
      </c>
      <c r="E19" s="17">
        <v>3.4315183973023904E-2</v>
      </c>
      <c r="F19" s="16">
        <v>301</v>
      </c>
      <c r="G19" s="17">
        <v>2.7754725680036882E-2</v>
      </c>
      <c r="H19" s="16">
        <v>380</v>
      </c>
      <c r="I19" s="17">
        <v>3.3161706955231698E-2</v>
      </c>
      <c r="J19" s="16">
        <v>236</v>
      </c>
      <c r="K19" s="17">
        <v>3.1287286225639664E-2</v>
      </c>
      <c r="L19" s="16">
        <v>291</v>
      </c>
      <c r="M19" s="17">
        <v>2.9772866789441375E-2</v>
      </c>
      <c r="N19" s="16">
        <v>79</v>
      </c>
      <c r="O19" s="17">
        <v>2.4913276568905709E-2</v>
      </c>
      <c r="P19" s="16">
        <v>33</v>
      </c>
      <c r="Q19" s="17">
        <v>2.6294820717131476E-2</v>
      </c>
      <c r="R19" s="16">
        <v>3353</v>
      </c>
      <c r="S19" s="17">
        <v>3.4866792837385356E-2</v>
      </c>
    </row>
    <row r="20" spans="1:19" x14ac:dyDescent="0.25">
      <c r="A20" s="12" t="s">
        <v>128</v>
      </c>
      <c r="B20" s="16">
        <v>1315</v>
      </c>
      <c r="C20" s="17">
        <v>3.1282710058045483E-2</v>
      </c>
      <c r="D20" s="16">
        <v>375</v>
      </c>
      <c r="E20" s="17">
        <v>3.7191312109491226E-2</v>
      </c>
      <c r="F20" s="16">
        <v>354</v>
      </c>
      <c r="G20" s="17">
        <v>3.2641770401106503E-2</v>
      </c>
      <c r="H20" s="16">
        <v>311</v>
      </c>
      <c r="I20" s="17">
        <v>2.7140239113360679E-2</v>
      </c>
      <c r="J20" s="16">
        <v>232</v>
      </c>
      <c r="K20" s="17">
        <v>3.0756993238764418E-2</v>
      </c>
      <c r="L20" s="16">
        <v>278</v>
      </c>
      <c r="M20" s="17">
        <v>2.8442807448332309E-2</v>
      </c>
      <c r="N20" s="16">
        <v>72</v>
      </c>
      <c r="O20" s="17">
        <v>2.2705771050141911E-2</v>
      </c>
      <c r="P20" s="16">
        <v>35</v>
      </c>
      <c r="Q20" s="17">
        <v>2.7888446215139438E-2</v>
      </c>
      <c r="R20" s="16">
        <v>2972</v>
      </c>
      <c r="S20" s="17">
        <v>3.0904893621446248E-2</v>
      </c>
    </row>
    <row r="21" spans="1:19" x14ac:dyDescent="0.25">
      <c r="A21" s="12" t="s">
        <v>129</v>
      </c>
      <c r="B21" s="16">
        <v>213</v>
      </c>
      <c r="C21" s="17">
        <v>5.0670853554096486E-3</v>
      </c>
      <c r="D21" s="16">
        <v>38</v>
      </c>
      <c r="E21" s="17">
        <v>3.7687196270951104E-3</v>
      </c>
      <c r="F21" s="16">
        <v>53</v>
      </c>
      <c r="G21" s="17">
        <v>4.8870447210696173E-3</v>
      </c>
      <c r="H21" s="16">
        <v>62</v>
      </c>
      <c r="I21" s="17">
        <v>5.410594292695697E-3</v>
      </c>
      <c r="J21" s="16">
        <v>47</v>
      </c>
      <c r="K21" s="17">
        <v>6.2309425957841717E-3</v>
      </c>
      <c r="L21" s="16">
        <v>58</v>
      </c>
      <c r="M21" s="17">
        <v>5.934110906486597E-3</v>
      </c>
      <c r="N21" s="16">
        <v>16</v>
      </c>
      <c r="O21" s="17">
        <v>5.0457269000315349E-3</v>
      </c>
      <c r="P21" s="16">
        <v>6</v>
      </c>
      <c r="Q21" s="17">
        <v>4.7808764940239033E-3</v>
      </c>
      <c r="R21" s="16">
        <v>493</v>
      </c>
      <c r="S21" s="17">
        <v>5.1265520038267162E-3</v>
      </c>
    </row>
    <row r="22" spans="1:19" x14ac:dyDescent="0.25">
      <c r="A22" s="12" t="s">
        <v>130</v>
      </c>
      <c r="B22" s="16">
        <v>618</v>
      </c>
      <c r="C22" s="17">
        <v>1.4701684270625176E-2</v>
      </c>
      <c r="D22" s="16">
        <v>161</v>
      </c>
      <c r="E22" s="17">
        <v>1.5967469999008232E-2</v>
      </c>
      <c r="F22" s="16">
        <v>143</v>
      </c>
      <c r="G22" s="17">
        <v>1.3185799907791607E-2</v>
      </c>
      <c r="H22" s="16">
        <v>184</v>
      </c>
      <c r="I22" s="17">
        <v>1.6057247578322716E-2</v>
      </c>
      <c r="J22" s="16">
        <v>106</v>
      </c>
      <c r="K22" s="17">
        <v>1.4052764152194088E-2</v>
      </c>
      <c r="L22" s="16">
        <v>136</v>
      </c>
      <c r="M22" s="17">
        <v>1.3914466953140987E-2</v>
      </c>
      <c r="N22" s="16">
        <v>33</v>
      </c>
      <c r="O22" s="17">
        <v>1.0406811731315045E-2</v>
      </c>
      <c r="P22" s="16">
        <v>14</v>
      </c>
      <c r="Q22" s="17">
        <v>1.1155378486055778E-2</v>
      </c>
      <c r="R22" s="16">
        <v>1395</v>
      </c>
      <c r="S22" s="17">
        <v>1.4506166420564442E-2</v>
      </c>
    </row>
    <row r="23" spans="1:19" x14ac:dyDescent="0.25">
      <c r="A23" s="12" t="s">
        <v>131</v>
      </c>
      <c r="B23" s="16">
        <v>1860</v>
      </c>
      <c r="C23" s="17">
        <v>4.4247787610619468E-2</v>
      </c>
      <c r="D23" s="16">
        <v>489</v>
      </c>
      <c r="E23" s="17">
        <v>4.8497470990776552E-2</v>
      </c>
      <c r="F23" s="16">
        <v>481</v>
      </c>
      <c r="G23" s="17">
        <v>4.4352236053480869E-2</v>
      </c>
      <c r="H23" s="16">
        <v>475</v>
      </c>
      <c r="I23" s="17">
        <v>4.145213369403962E-2</v>
      </c>
      <c r="J23" s="16">
        <v>303</v>
      </c>
      <c r="K23" s="17">
        <v>4.0169693755800082E-2</v>
      </c>
      <c r="L23" s="16">
        <v>385</v>
      </c>
      <c r="M23" s="17">
        <v>3.9390218948229999E-2</v>
      </c>
      <c r="N23" s="16">
        <v>85</v>
      </c>
      <c r="O23" s="17">
        <v>2.6805424156417533E-2</v>
      </c>
      <c r="P23" s="16">
        <v>22</v>
      </c>
      <c r="Q23" s="17">
        <v>1.752988047808765E-2</v>
      </c>
      <c r="R23" s="16">
        <v>4100</v>
      </c>
      <c r="S23" s="17">
        <v>4.2634610985171476E-2</v>
      </c>
    </row>
    <row r="24" spans="1:19" x14ac:dyDescent="0.25">
      <c r="A24" s="12" t="s">
        <v>132</v>
      </c>
      <c r="B24" s="16">
        <v>575</v>
      </c>
      <c r="C24" s="17">
        <v>1.3678751546293656E-2</v>
      </c>
      <c r="D24" s="16">
        <v>139</v>
      </c>
      <c r="E24" s="17">
        <v>1.3785579688584746E-2</v>
      </c>
      <c r="F24" s="16">
        <v>128</v>
      </c>
      <c r="G24" s="17">
        <v>1.1802674043337943E-2</v>
      </c>
      <c r="H24" s="16">
        <v>130</v>
      </c>
      <c r="I24" s="17">
        <v>1.1344794484684527E-2</v>
      </c>
      <c r="J24" s="16">
        <v>85</v>
      </c>
      <c r="K24" s="17">
        <v>1.1268725971099035E-2</v>
      </c>
      <c r="L24" s="16">
        <v>114</v>
      </c>
      <c r="M24" s="17">
        <v>1.1663597298956415E-2</v>
      </c>
      <c r="N24" s="16">
        <v>26</v>
      </c>
      <c r="O24" s="17">
        <v>8.1993062125512457E-3</v>
      </c>
      <c r="P24" s="16">
        <v>8</v>
      </c>
      <c r="Q24" s="17">
        <v>6.3745019920318727E-3</v>
      </c>
      <c r="R24" s="16">
        <v>1205</v>
      </c>
      <c r="S24" s="17">
        <v>1.2530416155397956E-2</v>
      </c>
    </row>
    <row r="25" spans="1:19" x14ac:dyDescent="0.25">
      <c r="A25" s="12" t="s">
        <v>133</v>
      </c>
      <c r="B25" s="16">
        <v>1176</v>
      </c>
      <c r="C25" s="17">
        <v>2.7976020553811019E-2</v>
      </c>
      <c r="D25" s="16">
        <v>284</v>
      </c>
      <c r="E25" s="17">
        <v>2.8166220370921355E-2</v>
      </c>
      <c r="F25" s="16">
        <v>256</v>
      </c>
      <c r="G25" s="17">
        <v>2.3605348086675887E-2</v>
      </c>
      <c r="H25" s="16">
        <v>224</v>
      </c>
      <c r="I25" s="17">
        <v>1.9547953573610263E-2</v>
      </c>
      <c r="J25" s="16">
        <v>163</v>
      </c>
      <c r="K25" s="17">
        <v>2.1609439215166379E-2</v>
      </c>
      <c r="L25" s="16">
        <v>202</v>
      </c>
      <c r="M25" s="17">
        <v>2.0667075915694701E-2</v>
      </c>
      <c r="N25" s="16">
        <v>58</v>
      </c>
      <c r="O25" s="17">
        <v>1.8290760012614319E-2</v>
      </c>
      <c r="P25" s="16">
        <v>15</v>
      </c>
      <c r="Q25" s="17">
        <v>1.1952191235059761E-2</v>
      </c>
      <c r="R25" s="16">
        <v>2378</v>
      </c>
      <c r="S25" s="17">
        <v>2.4728074371399456E-2</v>
      </c>
    </row>
    <row r="26" spans="1:19" x14ac:dyDescent="0.25">
      <c r="A26" s="12" t="s">
        <v>134</v>
      </c>
      <c r="B26" s="16">
        <v>643</v>
      </c>
      <c r="C26" s="17">
        <v>1.5296412598724902E-2</v>
      </c>
      <c r="D26" s="16">
        <v>185</v>
      </c>
      <c r="E26" s="17">
        <v>1.8347713974015668E-2</v>
      </c>
      <c r="F26" s="16">
        <v>179</v>
      </c>
      <c r="G26" s="17">
        <v>1.6505301982480406E-2</v>
      </c>
      <c r="H26" s="16">
        <v>159</v>
      </c>
      <c r="I26" s="17">
        <v>1.3875556331267998E-2</v>
      </c>
      <c r="J26" s="16">
        <v>137</v>
      </c>
      <c r="K26" s="17">
        <v>1.8162534800477265E-2</v>
      </c>
      <c r="L26" s="16">
        <v>148</v>
      </c>
      <c r="M26" s="17">
        <v>1.5142214037241662E-2</v>
      </c>
      <c r="N26" s="16">
        <v>36</v>
      </c>
      <c r="O26" s="17">
        <v>1.1352885525070956E-2</v>
      </c>
      <c r="P26" s="16">
        <v>13</v>
      </c>
      <c r="Q26" s="17">
        <v>1.0358565737051793E-2</v>
      </c>
      <c r="R26" s="16">
        <v>1500</v>
      </c>
      <c r="S26" s="17">
        <v>1.559802840920908E-2</v>
      </c>
    </row>
    <row r="27" spans="1:19" x14ac:dyDescent="0.25">
      <c r="A27" s="12" t="s">
        <v>135</v>
      </c>
      <c r="B27" s="16">
        <v>281</v>
      </c>
      <c r="C27" s="17">
        <v>6.6847464078408983E-3</v>
      </c>
      <c r="D27" s="16">
        <v>57</v>
      </c>
      <c r="E27" s="17">
        <v>5.6530794406426657E-3</v>
      </c>
      <c r="F27" s="16">
        <v>77</v>
      </c>
      <c r="G27" s="17">
        <v>7.1000461041954817E-3</v>
      </c>
      <c r="H27" s="16">
        <v>78</v>
      </c>
      <c r="I27" s="17">
        <v>6.8068766908107167E-3</v>
      </c>
      <c r="J27" s="16">
        <v>54</v>
      </c>
      <c r="K27" s="17">
        <v>7.1589553228158555E-3</v>
      </c>
      <c r="L27" s="16">
        <v>65</v>
      </c>
      <c r="M27" s="17">
        <v>6.6502967055453244E-3</v>
      </c>
      <c r="N27" s="16">
        <v>23</v>
      </c>
      <c r="O27" s="17">
        <v>7.2532324187953327E-3</v>
      </c>
      <c r="P27" s="16">
        <v>5</v>
      </c>
      <c r="Q27" s="17">
        <v>3.9840637450199202E-3</v>
      </c>
      <c r="R27" s="16">
        <v>640</v>
      </c>
      <c r="S27" s="17">
        <v>6.6551587879292058E-3</v>
      </c>
    </row>
    <row r="28" spans="1:19" x14ac:dyDescent="0.25">
      <c r="A28" s="12" t="s">
        <v>136</v>
      </c>
      <c r="B28" s="16">
        <v>1067</v>
      </c>
      <c r="C28" s="17">
        <v>2.5383005043296221E-2</v>
      </c>
      <c r="D28" s="16">
        <v>252</v>
      </c>
      <c r="E28" s="17">
        <v>2.4992561737578103E-2</v>
      </c>
      <c r="F28" s="16">
        <v>311</v>
      </c>
      <c r="G28" s="17">
        <v>2.8676809589672659E-2</v>
      </c>
      <c r="H28" s="16">
        <v>325</v>
      </c>
      <c r="I28" s="17">
        <v>2.8361986211711317E-2</v>
      </c>
      <c r="J28" s="16">
        <v>206</v>
      </c>
      <c r="K28" s="17">
        <v>2.7310088824075304E-2</v>
      </c>
      <c r="L28" s="16">
        <v>314</v>
      </c>
      <c r="M28" s="17">
        <v>3.2126048700634326E-2</v>
      </c>
      <c r="N28" s="16">
        <v>114</v>
      </c>
      <c r="O28" s="17">
        <v>3.5950804162724691E-2</v>
      </c>
      <c r="P28" s="16">
        <v>46</v>
      </c>
      <c r="Q28" s="17">
        <v>3.6653386454183264E-2</v>
      </c>
      <c r="R28" s="16">
        <v>2635</v>
      </c>
      <c r="S28" s="17">
        <v>2.7400536572177274E-2</v>
      </c>
    </row>
    <row r="29" spans="1:19" x14ac:dyDescent="0.25">
      <c r="A29" s="12" t="s">
        <v>137</v>
      </c>
      <c r="B29" s="16">
        <v>295</v>
      </c>
      <c r="C29" s="17">
        <v>7.0177942715767437E-3</v>
      </c>
      <c r="D29" s="16">
        <v>101</v>
      </c>
      <c r="E29" s="17">
        <v>1.0016860061489634E-2</v>
      </c>
      <c r="F29" s="16">
        <v>106</v>
      </c>
      <c r="G29" s="17">
        <v>9.7740894421392346E-3</v>
      </c>
      <c r="H29" s="16">
        <v>114</v>
      </c>
      <c r="I29" s="17">
        <v>9.9485120865695081E-3</v>
      </c>
      <c r="J29" s="16">
        <v>68</v>
      </c>
      <c r="K29" s="17">
        <v>9.0149807768792264E-3</v>
      </c>
      <c r="L29" s="16">
        <v>97</v>
      </c>
      <c r="M29" s="17">
        <v>9.9242889298137918E-3</v>
      </c>
      <c r="N29" s="16">
        <v>41</v>
      </c>
      <c r="O29" s="17">
        <v>1.2929675181330811E-2</v>
      </c>
      <c r="P29" s="16">
        <v>21</v>
      </c>
      <c r="Q29" s="17">
        <v>1.6733067729083666E-2</v>
      </c>
      <c r="R29" s="16">
        <v>843</v>
      </c>
      <c r="S29" s="17">
        <v>8.7660919659755011E-3</v>
      </c>
    </row>
    <row r="30" spans="1:19" x14ac:dyDescent="0.25">
      <c r="A30" s="12" t="s">
        <v>138</v>
      </c>
      <c r="B30" s="16">
        <v>1138</v>
      </c>
      <c r="C30" s="17">
        <v>2.7072033495099443E-2</v>
      </c>
      <c r="D30" s="16">
        <v>255</v>
      </c>
      <c r="E30" s="17">
        <v>2.5290092234454033E-2</v>
      </c>
      <c r="F30" s="16">
        <v>316</v>
      </c>
      <c r="G30" s="17">
        <v>2.9137851544490546E-2</v>
      </c>
      <c r="H30" s="16">
        <v>374</v>
      </c>
      <c r="I30" s="17">
        <v>3.2638101055938562E-2</v>
      </c>
      <c r="J30" s="16">
        <v>226</v>
      </c>
      <c r="K30" s="17">
        <v>2.9961553758451543E-2</v>
      </c>
      <c r="L30" s="16">
        <v>343</v>
      </c>
      <c r="M30" s="17">
        <v>3.5093104153877633E-2</v>
      </c>
      <c r="N30" s="16">
        <v>152</v>
      </c>
      <c r="O30" s="17">
        <v>4.793440555029959E-2</v>
      </c>
      <c r="P30" s="16">
        <v>79</v>
      </c>
      <c r="Q30" s="17">
        <v>6.2948207171314746E-2</v>
      </c>
      <c r="R30" s="16">
        <v>2883</v>
      </c>
      <c r="S30" s="17">
        <v>2.997941060249984E-2</v>
      </c>
    </row>
    <row r="31" spans="1:19" x14ac:dyDescent="0.25">
      <c r="A31" s="12" t="s">
        <v>139</v>
      </c>
      <c r="B31" s="16">
        <v>585</v>
      </c>
      <c r="C31" s="17">
        <v>1.3916642877533542E-2</v>
      </c>
      <c r="D31" s="16">
        <v>127</v>
      </c>
      <c r="E31" s="17">
        <v>1.2595457701081027E-2</v>
      </c>
      <c r="F31" s="16">
        <v>162</v>
      </c>
      <c r="G31" s="17">
        <v>1.4937759336099586E-2</v>
      </c>
      <c r="H31" s="16">
        <v>203</v>
      </c>
      <c r="I31" s="17">
        <v>1.7715332926084303E-2</v>
      </c>
      <c r="J31" s="16">
        <v>117</v>
      </c>
      <c r="K31" s="17">
        <v>1.5511069866101021E-2</v>
      </c>
      <c r="L31" s="16">
        <v>173</v>
      </c>
      <c r="M31" s="17">
        <v>1.77000204624514E-2</v>
      </c>
      <c r="N31" s="16">
        <v>65</v>
      </c>
      <c r="O31" s="17">
        <v>2.0498265531378113E-2</v>
      </c>
      <c r="P31" s="16">
        <v>22</v>
      </c>
      <c r="Q31" s="17">
        <v>1.752988047808765E-2</v>
      </c>
      <c r="R31" s="16">
        <v>1454</v>
      </c>
      <c r="S31" s="17">
        <v>1.5119688871326665E-2</v>
      </c>
    </row>
    <row r="32" spans="1:19" x14ac:dyDescent="0.25">
      <c r="A32" s="15" t="s">
        <v>163</v>
      </c>
      <c r="B32" s="16">
        <v>317</v>
      </c>
      <c r="C32" s="17">
        <v>7.5411552003045012E-3</v>
      </c>
      <c r="D32" s="16">
        <v>49</v>
      </c>
      <c r="E32" s="17">
        <v>4.8596647823068544E-3</v>
      </c>
      <c r="F32" s="16">
        <v>64</v>
      </c>
      <c r="G32" s="17">
        <v>5.9013370216689717E-3</v>
      </c>
      <c r="H32" s="16">
        <v>43</v>
      </c>
      <c r="I32" s="17">
        <v>3.752508944934113E-3</v>
      </c>
      <c r="J32" s="16">
        <v>46</v>
      </c>
      <c r="K32" s="17">
        <v>6.0983693490653575E-3</v>
      </c>
      <c r="L32" s="16">
        <v>53</v>
      </c>
      <c r="M32" s="17">
        <v>5.4225496214446488E-3</v>
      </c>
      <c r="N32" s="16">
        <v>30</v>
      </c>
      <c r="O32" s="17">
        <v>9.4607379375591296E-3</v>
      </c>
      <c r="P32" s="16">
        <v>10</v>
      </c>
      <c r="Q32" s="17">
        <v>7.9681274900398405E-3</v>
      </c>
      <c r="R32" s="16">
        <v>612</v>
      </c>
      <c r="S32" s="17">
        <v>6.363995590957303E-3</v>
      </c>
    </row>
    <row r="33" spans="1:19" x14ac:dyDescent="0.25">
      <c r="A33" s="15" t="s">
        <v>141</v>
      </c>
      <c r="B33" s="16">
        <v>153</v>
      </c>
      <c r="C33" s="17">
        <v>3.639737367970311E-3</v>
      </c>
      <c r="D33" s="16">
        <v>47</v>
      </c>
      <c r="E33" s="17">
        <v>4.6613111177228996E-3</v>
      </c>
      <c r="F33" s="16">
        <v>28</v>
      </c>
      <c r="G33" s="17">
        <v>2.5818349469801747E-3</v>
      </c>
      <c r="H33" s="16">
        <v>62</v>
      </c>
      <c r="I33" s="17">
        <v>5.410594292695697E-3</v>
      </c>
      <c r="J33" s="16">
        <v>34</v>
      </c>
      <c r="K33" s="17">
        <v>4.5074903884396132E-3</v>
      </c>
      <c r="L33" s="16">
        <v>59</v>
      </c>
      <c r="M33" s="17">
        <v>6.0364231634949857E-3</v>
      </c>
      <c r="N33" s="16">
        <v>19</v>
      </c>
      <c r="O33" s="17">
        <v>5.9918006937874487E-3</v>
      </c>
      <c r="P33" s="16">
        <v>8</v>
      </c>
      <c r="Q33" s="17">
        <v>6.3745019920318727E-3</v>
      </c>
      <c r="R33" s="16">
        <v>410</v>
      </c>
      <c r="S33" s="17">
        <v>4.2634610985171472E-3</v>
      </c>
    </row>
    <row r="34" spans="1:19" x14ac:dyDescent="0.25">
      <c r="A34" s="15" t="s">
        <v>142</v>
      </c>
      <c r="B34" s="16">
        <v>241</v>
      </c>
      <c r="C34" s="17">
        <v>5.7331810828813402E-3</v>
      </c>
      <c r="D34" s="16">
        <v>62</v>
      </c>
      <c r="E34" s="17">
        <v>6.1489636021025487E-3</v>
      </c>
      <c r="F34" s="16">
        <v>103</v>
      </c>
      <c r="G34" s="17">
        <v>9.4974642692485008E-3</v>
      </c>
      <c r="H34" s="16">
        <v>108</v>
      </c>
      <c r="I34" s="17">
        <v>9.424906187276377E-3</v>
      </c>
      <c r="J34" s="16">
        <v>70</v>
      </c>
      <c r="K34" s="17">
        <v>9.2801272703168496E-3</v>
      </c>
      <c r="L34" s="16">
        <v>102</v>
      </c>
      <c r="M34" s="17">
        <v>1.0435850214855739E-2</v>
      </c>
      <c r="N34" s="16">
        <v>22</v>
      </c>
      <c r="O34" s="17">
        <v>6.9378744875433608E-3</v>
      </c>
      <c r="P34" s="16">
        <v>11</v>
      </c>
      <c r="Q34" s="17">
        <v>8.7649402390438252E-3</v>
      </c>
      <c r="R34" s="16">
        <v>719</v>
      </c>
      <c r="S34" s="17">
        <v>7.4766549508142174E-3</v>
      </c>
    </row>
    <row r="35" spans="1:19" x14ac:dyDescent="0.25">
      <c r="A35" s="15" t="s">
        <v>164</v>
      </c>
      <c r="B35" s="16">
        <v>1005</v>
      </c>
      <c r="C35" s="17">
        <v>2.3908078789608905E-2</v>
      </c>
      <c r="D35" s="16">
        <v>271</v>
      </c>
      <c r="E35" s="17">
        <v>2.6876921551125657E-2</v>
      </c>
      <c r="F35" s="16">
        <v>343</v>
      </c>
      <c r="G35" s="17">
        <v>3.1627478100507152E-2</v>
      </c>
      <c r="H35" s="16">
        <v>373</v>
      </c>
      <c r="I35" s="17">
        <v>3.2550833406056384E-2</v>
      </c>
      <c r="J35" s="16">
        <v>247</v>
      </c>
      <c r="K35" s="17">
        <v>3.2745591939546598E-2</v>
      </c>
      <c r="L35" s="16">
        <v>296</v>
      </c>
      <c r="M35" s="17">
        <v>3.0284428074483324E-2</v>
      </c>
      <c r="N35" s="16">
        <v>93</v>
      </c>
      <c r="O35" s="17">
        <v>2.9328287606433304E-2</v>
      </c>
      <c r="P35" s="16">
        <v>34</v>
      </c>
      <c r="Q35" s="17">
        <v>2.7091633466135454E-2</v>
      </c>
      <c r="R35" s="16">
        <v>2662</v>
      </c>
      <c r="S35" s="17">
        <v>2.7681301083543042E-2</v>
      </c>
    </row>
    <row r="36" spans="1:19" x14ac:dyDescent="0.25">
      <c r="A36" s="12" t="s">
        <v>143</v>
      </c>
      <c r="B36" s="16">
        <v>346</v>
      </c>
      <c r="C36" s="17">
        <v>8.2310400609001827E-3</v>
      </c>
      <c r="D36" s="16">
        <v>67</v>
      </c>
      <c r="E36" s="17">
        <v>6.6448477635624318E-3</v>
      </c>
      <c r="F36" s="16">
        <v>88</v>
      </c>
      <c r="G36" s="17">
        <v>8.114338404794837E-3</v>
      </c>
      <c r="H36" s="16">
        <v>120</v>
      </c>
      <c r="I36" s="17">
        <v>1.0472117985862641E-2</v>
      </c>
      <c r="J36" s="16">
        <v>79</v>
      </c>
      <c r="K36" s="17">
        <v>1.047328649078616E-2</v>
      </c>
      <c r="L36" s="16">
        <v>99</v>
      </c>
      <c r="M36" s="17">
        <v>1.0128913443830571E-2</v>
      </c>
      <c r="N36" s="16">
        <v>27</v>
      </c>
      <c r="O36" s="17">
        <v>8.5146641438032175E-3</v>
      </c>
      <c r="P36" s="16">
        <v>15</v>
      </c>
      <c r="Q36" s="17">
        <v>1.1952191235059761E-2</v>
      </c>
      <c r="R36" s="16">
        <v>841</v>
      </c>
      <c r="S36" s="17">
        <v>8.745294594763222E-3</v>
      </c>
    </row>
    <row r="37" spans="1:19" x14ac:dyDescent="0.25">
      <c r="A37" s="12" t="s">
        <v>144</v>
      </c>
      <c r="B37" s="16">
        <v>2177</v>
      </c>
      <c r="C37" s="17">
        <v>5.1788942810923971E-2</v>
      </c>
      <c r="D37" s="16">
        <v>452</v>
      </c>
      <c r="E37" s="17">
        <v>4.4827928195973421E-2</v>
      </c>
      <c r="F37" s="16">
        <v>522</v>
      </c>
      <c r="G37" s="17">
        <v>4.8132780082987561E-2</v>
      </c>
      <c r="H37" s="16">
        <v>633</v>
      </c>
      <c r="I37" s="17">
        <v>5.5240422375425424E-2</v>
      </c>
      <c r="J37" s="16">
        <v>405</v>
      </c>
      <c r="K37" s="17">
        <v>5.3692164921118918E-2</v>
      </c>
      <c r="L37" s="16">
        <v>541</v>
      </c>
      <c r="M37" s="17">
        <v>5.5350931041538785E-2</v>
      </c>
      <c r="N37" s="16">
        <v>235</v>
      </c>
      <c r="O37" s="17">
        <v>7.4109113844213176E-2</v>
      </c>
      <c r="P37" s="16">
        <v>111</v>
      </c>
      <c r="Q37" s="17">
        <v>8.844621513944223E-2</v>
      </c>
      <c r="R37" s="16">
        <v>5076</v>
      </c>
      <c r="S37" s="17">
        <v>5.2783728136763512E-2</v>
      </c>
    </row>
    <row r="38" spans="1:19" x14ac:dyDescent="0.25">
      <c r="A38" s="12" t="s">
        <v>145</v>
      </c>
      <c r="B38" s="16">
        <v>183</v>
      </c>
      <c r="C38" s="17">
        <v>4.3534113616899798E-3</v>
      </c>
      <c r="D38" s="16">
        <v>45</v>
      </c>
      <c r="E38" s="17">
        <v>4.4629574531389465E-3</v>
      </c>
      <c r="F38" s="16">
        <v>61</v>
      </c>
      <c r="G38" s="17">
        <v>5.6247118487782388E-3</v>
      </c>
      <c r="H38" s="16">
        <v>61</v>
      </c>
      <c r="I38" s="17">
        <v>5.3233266428135088E-3</v>
      </c>
      <c r="J38" s="16">
        <v>29</v>
      </c>
      <c r="K38" s="17">
        <v>3.8446241548455522E-3</v>
      </c>
      <c r="L38" s="16">
        <v>65</v>
      </c>
      <c r="M38" s="17">
        <v>6.6502967055453244E-3</v>
      </c>
      <c r="N38" s="16">
        <v>18</v>
      </c>
      <c r="O38" s="17">
        <v>5.6764427625354778E-3</v>
      </c>
      <c r="P38" s="16">
        <v>4</v>
      </c>
      <c r="Q38" s="17">
        <v>3.1872509960159364E-3</v>
      </c>
      <c r="R38" s="16">
        <v>466</v>
      </c>
      <c r="S38" s="17">
        <v>4.8457874924609529E-3</v>
      </c>
    </row>
    <row r="39" spans="1:19" x14ac:dyDescent="0.25">
      <c r="A39" s="12" t="s">
        <v>146</v>
      </c>
      <c r="B39" s="16">
        <v>484</v>
      </c>
      <c r="C39" s="17">
        <v>1.1513940432010657E-2</v>
      </c>
      <c r="D39" s="16">
        <v>166</v>
      </c>
      <c r="E39" s="17">
        <v>1.6463354160468114E-2</v>
      </c>
      <c r="F39" s="16">
        <v>185</v>
      </c>
      <c r="G39" s="17">
        <v>1.705855232826187E-2</v>
      </c>
      <c r="H39" s="16">
        <v>232</v>
      </c>
      <c r="I39" s="17">
        <v>2.0246094772667769E-2</v>
      </c>
      <c r="J39" s="16">
        <v>125</v>
      </c>
      <c r="K39" s="17">
        <v>1.6571655839851519E-2</v>
      </c>
      <c r="L39" s="16">
        <v>197</v>
      </c>
      <c r="M39" s="17">
        <v>2.0155514630652752E-2</v>
      </c>
      <c r="N39" s="16">
        <v>64</v>
      </c>
      <c r="O39" s="17">
        <v>2.018290760012614E-2</v>
      </c>
      <c r="P39" s="16">
        <v>28</v>
      </c>
      <c r="Q39" s="17">
        <v>2.2310756972111555E-2</v>
      </c>
      <c r="R39" s="16">
        <v>1481</v>
      </c>
      <c r="S39" s="17">
        <v>1.5400453382692428E-2</v>
      </c>
    </row>
    <row r="40" spans="1:19" x14ac:dyDescent="0.25">
      <c r="A40" s="12" t="s">
        <v>147</v>
      </c>
      <c r="B40" s="16">
        <v>221</v>
      </c>
      <c r="C40" s="17">
        <v>5.2573984204015607E-3</v>
      </c>
      <c r="D40" s="16">
        <v>65</v>
      </c>
      <c r="E40" s="17">
        <v>6.4464940989784787E-3</v>
      </c>
      <c r="F40" s="16">
        <v>86</v>
      </c>
      <c r="G40" s="17">
        <v>7.9299216228676823E-3</v>
      </c>
      <c r="H40" s="16">
        <v>101</v>
      </c>
      <c r="I40" s="17">
        <v>8.8140326381010541E-3</v>
      </c>
      <c r="J40" s="16">
        <v>49</v>
      </c>
      <c r="K40" s="17">
        <v>6.4960890892217949E-3</v>
      </c>
      <c r="L40" s="16">
        <v>92</v>
      </c>
      <c r="M40" s="17">
        <v>9.4127276447718445E-3</v>
      </c>
      <c r="N40" s="16">
        <v>28</v>
      </c>
      <c r="O40" s="17">
        <v>8.8300220750551876E-3</v>
      </c>
      <c r="P40" s="16">
        <v>8</v>
      </c>
      <c r="Q40" s="17">
        <v>6.3745019920318727E-3</v>
      </c>
      <c r="R40" s="16">
        <v>650</v>
      </c>
      <c r="S40" s="17">
        <v>6.7591456439905998E-3</v>
      </c>
    </row>
    <row r="41" spans="1:19" x14ac:dyDescent="0.25">
      <c r="A41" s="12" t="s">
        <v>148</v>
      </c>
      <c r="B41" s="16">
        <v>168</v>
      </c>
      <c r="C41" s="17">
        <v>3.9965743648301454E-3</v>
      </c>
      <c r="D41" s="16">
        <v>42</v>
      </c>
      <c r="E41" s="17">
        <v>4.1654269562630165E-3</v>
      </c>
      <c r="F41" s="16">
        <v>65</v>
      </c>
      <c r="G41" s="17">
        <v>5.9935454126325508E-3</v>
      </c>
      <c r="H41" s="16">
        <v>56</v>
      </c>
      <c r="I41" s="17">
        <v>4.8869883934025658E-3</v>
      </c>
      <c r="J41" s="16">
        <v>38</v>
      </c>
      <c r="K41" s="17">
        <v>5.0377833753148613E-3</v>
      </c>
      <c r="L41" s="16">
        <v>43</v>
      </c>
      <c r="M41" s="17">
        <v>4.3994270513607533E-3</v>
      </c>
      <c r="N41" s="16">
        <v>12</v>
      </c>
      <c r="O41" s="17">
        <v>3.7842951750236527E-3</v>
      </c>
      <c r="P41" s="16">
        <v>9</v>
      </c>
      <c r="Q41" s="17">
        <v>7.1713147410358566E-3</v>
      </c>
      <c r="R41" s="16">
        <v>433</v>
      </c>
      <c r="S41" s="17">
        <v>4.5026308674583531E-3</v>
      </c>
    </row>
    <row r="42" spans="1:19" x14ac:dyDescent="0.25">
      <c r="A42" s="12" t="s">
        <v>149</v>
      </c>
      <c r="B42" s="16">
        <v>135</v>
      </c>
      <c r="C42" s="17">
        <v>3.21153297173851E-3</v>
      </c>
      <c r="D42" s="16">
        <v>30</v>
      </c>
      <c r="E42" s="17">
        <v>2.9753049687592983E-3</v>
      </c>
      <c r="F42" s="16">
        <v>27</v>
      </c>
      <c r="G42" s="17">
        <v>2.4896265560165973E-3</v>
      </c>
      <c r="H42" s="16">
        <v>45</v>
      </c>
      <c r="I42" s="17">
        <v>3.92704424469849E-3</v>
      </c>
      <c r="J42" s="16">
        <v>37</v>
      </c>
      <c r="K42" s="17">
        <v>4.9052101285960497E-3</v>
      </c>
      <c r="L42" s="16">
        <v>51</v>
      </c>
      <c r="M42" s="17">
        <v>5.2179251074278695E-3</v>
      </c>
      <c r="N42" s="16">
        <v>14</v>
      </c>
      <c r="O42" s="17">
        <v>4.4150110375275938E-3</v>
      </c>
      <c r="P42" s="16">
        <v>5</v>
      </c>
      <c r="Q42" s="17">
        <v>3.9840637450199202E-3</v>
      </c>
      <c r="R42" s="16">
        <v>344</v>
      </c>
      <c r="S42" s="17">
        <v>3.5771478485119479E-3</v>
      </c>
    </row>
    <row r="43" spans="1:19" x14ac:dyDescent="0.25">
      <c r="A43" s="12" t="s">
        <v>150</v>
      </c>
      <c r="B43" s="16">
        <v>187</v>
      </c>
      <c r="C43" s="17">
        <v>4.448567894185935E-3</v>
      </c>
      <c r="D43" s="16">
        <v>69</v>
      </c>
      <c r="E43" s="17">
        <v>6.8432014281463848E-3</v>
      </c>
      <c r="F43" s="16">
        <v>52</v>
      </c>
      <c r="G43" s="17">
        <v>4.79483633010604E-3</v>
      </c>
      <c r="H43" s="16">
        <v>74</v>
      </c>
      <c r="I43" s="17">
        <v>6.457806091281962E-3</v>
      </c>
      <c r="J43" s="16">
        <v>31</v>
      </c>
      <c r="K43" s="17">
        <v>4.1097706482831767E-3</v>
      </c>
      <c r="L43" s="16">
        <v>65</v>
      </c>
      <c r="M43" s="17">
        <v>6.6502967055453244E-3</v>
      </c>
      <c r="N43" s="16">
        <v>24</v>
      </c>
      <c r="O43" s="17">
        <v>7.5685903500473054E-3</v>
      </c>
      <c r="P43" s="16">
        <v>12</v>
      </c>
      <c r="Q43" s="17">
        <v>9.5617529880478065E-3</v>
      </c>
      <c r="R43" s="16">
        <v>514</v>
      </c>
      <c r="S43" s="17">
        <v>5.3449244015556438E-3</v>
      </c>
    </row>
    <row r="44" spans="1:19" x14ac:dyDescent="0.25">
      <c r="A44" s="12" t="s">
        <v>151</v>
      </c>
      <c r="B44" s="16">
        <v>152</v>
      </c>
      <c r="C44" s="17">
        <v>3.6159482348463224E-3</v>
      </c>
      <c r="D44" s="16">
        <v>42</v>
      </c>
      <c r="E44" s="17">
        <v>4.1654269562630165E-3</v>
      </c>
      <c r="F44" s="16">
        <v>59</v>
      </c>
      <c r="G44" s="17">
        <v>5.4402950668510832E-3</v>
      </c>
      <c r="H44" s="16">
        <v>63</v>
      </c>
      <c r="I44" s="17">
        <v>5.4978619425778861E-3</v>
      </c>
      <c r="J44" s="16">
        <v>49</v>
      </c>
      <c r="K44" s="17">
        <v>6.4960890892217949E-3</v>
      </c>
      <c r="L44" s="16">
        <v>57</v>
      </c>
      <c r="M44" s="17">
        <v>5.8317986494782073E-3</v>
      </c>
      <c r="N44" s="16">
        <v>20</v>
      </c>
      <c r="O44" s="17">
        <v>6.3071586250394197E-3</v>
      </c>
      <c r="P44" s="16">
        <v>10</v>
      </c>
      <c r="Q44" s="17">
        <v>7.9681274900398405E-3</v>
      </c>
      <c r="R44" s="16">
        <v>452</v>
      </c>
      <c r="S44" s="17">
        <v>4.7002058939750015E-3</v>
      </c>
    </row>
    <row r="45" spans="1:19" x14ac:dyDescent="0.25">
      <c r="A45" s="12" t="s">
        <v>152</v>
      </c>
      <c r="B45" s="16">
        <v>75</v>
      </c>
      <c r="C45" s="17">
        <v>1.784184984299172E-3</v>
      </c>
      <c r="D45" s="16">
        <v>24</v>
      </c>
      <c r="E45" s="17">
        <v>2.3802439750074383E-3</v>
      </c>
      <c r="F45" s="16">
        <v>27</v>
      </c>
      <c r="G45" s="17">
        <v>2.4896265560165973E-3</v>
      </c>
      <c r="H45" s="16">
        <v>29</v>
      </c>
      <c r="I45" s="17">
        <v>2.5307618465834712E-3</v>
      </c>
      <c r="J45" s="16">
        <v>12</v>
      </c>
      <c r="K45" s="17">
        <v>1.5908789606257458E-3</v>
      </c>
      <c r="L45" s="16">
        <v>26</v>
      </c>
      <c r="M45" s="17">
        <v>2.6601186822181296E-3</v>
      </c>
      <c r="N45" s="16">
        <v>13</v>
      </c>
      <c r="O45" s="17">
        <v>4.0996531062756228E-3</v>
      </c>
      <c r="P45" s="16">
        <v>7</v>
      </c>
      <c r="Q45" s="17">
        <v>5.5776892430278889E-3</v>
      </c>
      <c r="R45" s="16">
        <v>213</v>
      </c>
      <c r="S45" s="17">
        <v>2.2149200341076889E-3</v>
      </c>
    </row>
    <row r="46" spans="1:19" x14ac:dyDescent="0.25">
      <c r="A46" s="12" t="s">
        <v>153</v>
      </c>
      <c r="B46" s="16">
        <v>411</v>
      </c>
      <c r="C46" s="17">
        <v>9.7773337139594636E-3</v>
      </c>
      <c r="D46" s="16">
        <v>76</v>
      </c>
      <c r="E46" s="17">
        <v>7.5374392541902209E-3</v>
      </c>
      <c r="F46" s="16">
        <v>105</v>
      </c>
      <c r="G46" s="17">
        <v>9.6818810511756573E-3</v>
      </c>
      <c r="H46" s="16">
        <v>121</v>
      </c>
      <c r="I46" s="17">
        <v>1.0559385635744829E-2</v>
      </c>
      <c r="J46" s="16">
        <v>89</v>
      </c>
      <c r="K46" s="17">
        <v>1.1799018957974281E-2</v>
      </c>
      <c r="L46" s="16">
        <v>109</v>
      </c>
      <c r="M46" s="17">
        <v>1.1152036013914467E-2</v>
      </c>
      <c r="N46" s="16">
        <v>35</v>
      </c>
      <c r="O46" s="17">
        <v>1.1037527593818985E-2</v>
      </c>
      <c r="P46" s="16">
        <v>17</v>
      </c>
      <c r="Q46" s="17">
        <v>1.3545816733067727E-2</v>
      </c>
      <c r="R46" s="16">
        <v>963</v>
      </c>
      <c r="S46" s="17">
        <v>1.0013934238712227E-2</v>
      </c>
    </row>
    <row r="47" spans="1:19" x14ac:dyDescent="0.25">
      <c r="A47" s="12" t="s">
        <v>154</v>
      </c>
      <c r="B47" s="16">
        <v>946</v>
      </c>
      <c r="C47" s="17">
        <v>2.2504519935293555E-2</v>
      </c>
      <c r="D47" s="16">
        <v>217</v>
      </c>
      <c r="E47" s="17">
        <v>2.1521372607358921E-2</v>
      </c>
      <c r="F47" s="16">
        <v>274</v>
      </c>
      <c r="G47" s="17">
        <v>2.5265099124020286E-2</v>
      </c>
      <c r="H47" s="16">
        <v>330</v>
      </c>
      <c r="I47" s="17">
        <v>2.8798324461122262E-2</v>
      </c>
      <c r="J47" s="16">
        <v>224</v>
      </c>
      <c r="K47" s="17">
        <v>2.9696407265013922E-2</v>
      </c>
      <c r="L47" s="16">
        <v>267</v>
      </c>
      <c r="M47" s="17">
        <v>2.7317372621240024E-2</v>
      </c>
      <c r="N47" s="16">
        <v>108</v>
      </c>
      <c r="O47" s="17">
        <v>3.405865657521287E-2</v>
      </c>
      <c r="P47" s="16">
        <v>51</v>
      </c>
      <c r="Q47" s="17">
        <v>4.0637450199203187E-2</v>
      </c>
      <c r="R47" s="16">
        <v>2417</v>
      </c>
      <c r="S47" s="17">
        <v>2.5133623110038892E-2</v>
      </c>
    </row>
    <row r="48" spans="1:19" x14ac:dyDescent="0.25">
      <c r="A48" s="12" t="s">
        <v>155</v>
      </c>
      <c r="B48" s="16">
        <v>120</v>
      </c>
      <c r="C48" s="17">
        <v>2.8546959748786756E-3</v>
      </c>
      <c r="D48" s="16">
        <v>31</v>
      </c>
      <c r="E48" s="17">
        <v>3.0744818010512744E-3</v>
      </c>
      <c r="F48" s="16">
        <v>37</v>
      </c>
      <c r="G48" s="17">
        <v>3.4117104656523744E-3</v>
      </c>
      <c r="H48" s="16">
        <v>53</v>
      </c>
      <c r="I48" s="17">
        <v>4.6251854437559994E-3</v>
      </c>
      <c r="J48" s="16">
        <v>27</v>
      </c>
      <c r="K48" s="17">
        <v>3.5794776614079277E-3</v>
      </c>
      <c r="L48" s="16">
        <v>45</v>
      </c>
      <c r="M48" s="17">
        <v>4.6040515653775335E-3</v>
      </c>
      <c r="N48" s="16">
        <v>15</v>
      </c>
      <c r="O48" s="17">
        <v>4.7303689687795648E-3</v>
      </c>
      <c r="P48" s="16">
        <v>7</v>
      </c>
      <c r="Q48" s="17">
        <v>5.5776892430278889E-3</v>
      </c>
      <c r="R48" s="16">
        <v>335</v>
      </c>
      <c r="S48" s="17">
        <v>3.4835596780566935E-3</v>
      </c>
    </row>
    <row r="49" spans="1:19" x14ac:dyDescent="0.25">
      <c r="A49" s="12" t="s">
        <v>159</v>
      </c>
      <c r="B49" s="16">
        <v>20</v>
      </c>
      <c r="C49" s="17">
        <v>4.7578266247977927E-4</v>
      </c>
      <c r="D49" s="16">
        <v>1</v>
      </c>
      <c r="E49" s="17">
        <v>9.917683229197659E-5</v>
      </c>
      <c r="F49" s="16">
        <v>1</v>
      </c>
      <c r="G49" s="17">
        <v>9.2208390963577683E-5</v>
      </c>
      <c r="H49" s="16">
        <v>2</v>
      </c>
      <c r="I49" s="17">
        <v>1.7453529976437735E-4</v>
      </c>
      <c r="J49" s="16">
        <v>6</v>
      </c>
      <c r="K49" s="17">
        <v>7.9543948031287292E-4</v>
      </c>
      <c r="L49" s="16">
        <v>6</v>
      </c>
      <c r="M49" s="17">
        <v>6.1387354205033758E-4</v>
      </c>
      <c r="N49" s="16">
        <v>2</v>
      </c>
      <c r="O49" s="17">
        <v>6.3071586250394187E-4</v>
      </c>
      <c r="P49" s="16">
        <v>0</v>
      </c>
      <c r="Q49" s="17">
        <v>0</v>
      </c>
      <c r="R49" s="16">
        <v>38</v>
      </c>
      <c r="S49" s="17">
        <v>3.951500530332966E-4</v>
      </c>
    </row>
    <row r="50" spans="1:19" x14ac:dyDescent="0.25">
      <c r="A50" s="12" t="s">
        <v>156</v>
      </c>
      <c r="B50" s="16">
        <v>342</v>
      </c>
      <c r="C50" s="17">
        <v>8.1358835284042249E-3</v>
      </c>
      <c r="D50" s="16">
        <v>55</v>
      </c>
      <c r="E50" s="17">
        <v>5.4547257760587135E-3</v>
      </c>
      <c r="F50" s="16">
        <v>68</v>
      </c>
      <c r="G50" s="17">
        <v>6.2701705855232829E-3</v>
      </c>
      <c r="H50" s="16">
        <v>110</v>
      </c>
      <c r="I50" s="17">
        <v>9.5994414870407534E-3</v>
      </c>
      <c r="J50" s="16">
        <v>79</v>
      </c>
      <c r="K50" s="17">
        <v>1.047328649078616E-2</v>
      </c>
      <c r="L50" s="16">
        <v>130</v>
      </c>
      <c r="M50" s="17">
        <v>1.3300593411090649E-2</v>
      </c>
      <c r="N50" s="16">
        <v>54</v>
      </c>
      <c r="O50" s="17">
        <v>1.7029328287606435E-2</v>
      </c>
      <c r="P50" s="16">
        <v>17</v>
      </c>
      <c r="Q50" s="17">
        <v>1.3545816733067727E-2</v>
      </c>
      <c r="R50" s="16">
        <v>855</v>
      </c>
      <c r="S50" s="17">
        <v>8.8908761932491726E-3</v>
      </c>
    </row>
    <row r="51" spans="1:19" ht="15.75" thickBot="1" x14ac:dyDescent="0.3">
      <c r="A51" s="49" t="s">
        <v>193</v>
      </c>
      <c r="B51" s="19">
        <v>157</v>
      </c>
      <c r="C51" s="20">
        <v>3.7348939004662675E-3</v>
      </c>
      <c r="D51" s="19">
        <v>13</v>
      </c>
      <c r="E51" s="20">
        <v>1.2892988197956957E-3</v>
      </c>
      <c r="F51" s="19">
        <v>26</v>
      </c>
      <c r="G51" s="20">
        <v>2.39741816505302E-3</v>
      </c>
      <c r="H51" s="19">
        <v>28</v>
      </c>
      <c r="I51" s="20">
        <v>2.4434941967012829E-3</v>
      </c>
      <c r="J51" s="19">
        <v>22</v>
      </c>
      <c r="K51" s="20">
        <v>2.9166114278138672E-3</v>
      </c>
      <c r="L51" s="19">
        <v>24</v>
      </c>
      <c r="M51" s="20">
        <v>2.4554941682013503E-3</v>
      </c>
      <c r="N51" s="19">
        <v>9</v>
      </c>
      <c r="O51" s="20">
        <v>2.8382213812677389E-3</v>
      </c>
      <c r="P51" s="19">
        <v>2</v>
      </c>
      <c r="Q51" s="20">
        <v>1.5936254980079682E-3</v>
      </c>
      <c r="R51" s="19">
        <v>281</v>
      </c>
      <c r="S51" s="20">
        <v>2.9220306553251669E-3</v>
      </c>
    </row>
    <row r="52" spans="1:19" ht="15.75" thickBot="1" x14ac:dyDescent="0.3">
      <c r="A52" s="21" t="s">
        <v>64</v>
      </c>
      <c r="B52" s="58">
        <v>42036</v>
      </c>
      <c r="C52" s="23">
        <v>1</v>
      </c>
      <c r="D52" s="58">
        <v>10083</v>
      </c>
      <c r="E52" s="23">
        <v>1</v>
      </c>
      <c r="F52" s="58">
        <v>10845</v>
      </c>
      <c r="G52" s="23">
        <v>1</v>
      </c>
      <c r="H52" s="58">
        <v>11459</v>
      </c>
      <c r="I52" s="23">
        <v>1</v>
      </c>
      <c r="J52" s="58">
        <v>7543</v>
      </c>
      <c r="K52" s="23">
        <v>1</v>
      </c>
      <c r="L52" s="58">
        <v>9774</v>
      </c>
      <c r="M52" s="23">
        <v>1</v>
      </c>
      <c r="N52" s="58">
        <v>3171</v>
      </c>
      <c r="O52" s="23">
        <v>1</v>
      </c>
      <c r="P52" s="58">
        <v>1255</v>
      </c>
      <c r="Q52" s="23">
        <v>1</v>
      </c>
      <c r="R52" s="58">
        <v>96166</v>
      </c>
      <c r="S52" s="23">
        <v>1</v>
      </c>
    </row>
    <row r="54" spans="1:19" x14ac:dyDescent="0.25">
      <c r="R54" s="107"/>
    </row>
    <row r="55" spans="1:19" x14ac:dyDescent="0.25">
      <c r="R55" s="107"/>
    </row>
  </sheetData>
  <mergeCells count="12">
    <mergeCell ref="R3:S3"/>
    <mergeCell ref="A1:S1"/>
    <mergeCell ref="A2:A4"/>
    <mergeCell ref="B2:S2"/>
    <mergeCell ref="B3:C3"/>
    <mergeCell ref="D3:E3"/>
    <mergeCell ref="F3:G3"/>
    <mergeCell ref="H3:I3"/>
    <mergeCell ref="J3:K3"/>
    <mergeCell ref="L3:M3"/>
    <mergeCell ref="N3:O3"/>
    <mergeCell ref="P3:Q3"/>
  </mergeCells>
  <printOptions horizontalCentered="1"/>
  <pageMargins left="0.7" right="0.7" top="0.75" bottom="0.75" header="0.3" footer="0.3"/>
  <pageSetup paperSize="9" scale="5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U54"/>
  <sheetViews>
    <sheetView workbookViewId="0">
      <selection sqref="A1:U1"/>
    </sheetView>
  </sheetViews>
  <sheetFormatPr defaultColWidth="8.85546875" defaultRowHeight="15" x14ac:dyDescent="0.25"/>
  <cols>
    <col min="1" max="1" width="57.28515625" style="89" bestFit="1" customWidth="1"/>
    <col min="2" max="2" width="9.7109375" style="89" bestFit="1" customWidth="1"/>
    <col min="3" max="17" width="9.28515625" style="89" customWidth="1"/>
    <col min="18" max="18" width="11.28515625" style="89" customWidth="1"/>
    <col min="19" max="19" width="9.28515625" style="89" customWidth="1"/>
    <col min="20" max="20" width="9.7109375" style="89" bestFit="1" customWidth="1"/>
    <col min="21" max="21" width="9.28515625" style="89" customWidth="1"/>
    <col min="22" max="16384" width="8.85546875" style="89"/>
  </cols>
  <sheetData>
    <row r="1" spans="1:21" ht="25.15" customHeight="1" thickTop="1" thickBot="1" x14ac:dyDescent="0.3">
      <c r="A1" s="151" t="s">
        <v>192</v>
      </c>
      <c r="B1" s="152"/>
      <c r="C1" s="152"/>
      <c r="D1" s="152"/>
      <c r="E1" s="152"/>
      <c r="F1" s="152"/>
      <c r="G1" s="152"/>
      <c r="H1" s="152"/>
      <c r="I1" s="152"/>
      <c r="J1" s="152"/>
      <c r="K1" s="194"/>
      <c r="L1" s="195"/>
      <c r="M1" s="195"/>
      <c r="N1" s="195"/>
      <c r="O1" s="195"/>
      <c r="P1" s="195"/>
      <c r="Q1" s="195"/>
      <c r="R1" s="195"/>
      <c r="S1" s="195"/>
      <c r="T1" s="195"/>
      <c r="U1" s="153"/>
    </row>
    <row r="2" spans="1:21" ht="25.15" customHeight="1" thickTop="1" thickBot="1" x14ac:dyDescent="0.3">
      <c r="A2" s="196" t="s">
        <v>17</v>
      </c>
      <c r="B2" s="200" t="s">
        <v>96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2"/>
    </row>
    <row r="3" spans="1:21" ht="25.15" customHeight="1" x14ac:dyDescent="0.25">
      <c r="A3" s="168"/>
      <c r="B3" s="203">
        <v>0</v>
      </c>
      <c r="C3" s="199"/>
      <c r="D3" s="166" t="s">
        <v>97</v>
      </c>
      <c r="E3" s="165"/>
      <c r="F3" s="164" t="s">
        <v>98</v>
      </c>
      <c r="G3" s="199"/>
      <c r="H3" s="166" t="s">
        <v>99</v>
      </c>
      <c r="I3" s="165"/>
      <c r="J3" s="164" t="s">
        <v>100</v>
      </c>
      <c r="K3" s="199"/>
      <c r="L3" s="166" t="s">
        <v>101</v>
      </c>
      <c r="M3" s="165"/>
      <c r="N3" s="164" t="s">
        <v>102</v>
      </c>
      <c r="O3" s="199"/>
      <c r="P3" s="166" t="s">
        <v>103</v>
      </c>
      <c r="Q3" s="165"/>
      <c r="R3" s="166" t="s">
        <v>70</v>
      </c>
      <c r="S3" s="165"/>
      <c r="T3" s="166" t="s">
        <v>64</v>
      </c>
      <c r="U3" s="165"/>
    </row>
    <row r="4" spans="1:21" ht="25.15" customHeight="1" thickBot="1" x14ac:dyDescent="0.3">
      <c r="A4" s="169"/>
      <c r="B4" s="60" t="s">
        <v>18</v>
      </c>
      <c r="C4" s="61" t="s">
        <v>19</v>
      </c>
      <c r="D4" s="60" t="s">
        <v>18</v>
      </c>
      <c r="E4" s="62" t="s">
        <v>19</v>
      </c>
      <c r="F4" s="63" t="s">
        <v>18</v>
      </c>
      <c r="G4" s="61" t="s">
        <v>19</v>
      </c>
      <c r="H4" s="60" t="s">
        <v>18</v>
      </c>
      <c r="I4" s="62" t="s">
        <v>19</v>
      </c>
      <c r="J4" s="63" t="s">
        <v>18</v>
      </c>
      <c r="K4" s="61" t="s">
        <v>19</v>
      </c>
      <c r="L4" s="60" t="s">
        <v>18</v>
      </c>
      <c r="M4" s="62" t="s">
        <v>19</v>
      </c>
      <c r="N4" s="63" t="s">
        <v>18</v>
      </c>
      <c r="O4" s="61" t="s">
        <v>19</v>
      </c>
      <c r="P4" s="60" t="s">
        <v>18</v>
      </c>
      <c r="Q4" s="62" t="s">
        <v>19</v>
      </c>
      <c r="R4" s="60" t="s">
        <v>18</v>
      </c>
      <c r="S4" s="62" t="s">
        <v>19</v>
      </c>
      <c r="T4" s="60" t="s">
        <v>18</v>
      </c>
      <c r="U4" s="62" t="s">
        <v>19</v>
      </c>
    </row>
    <row r="5" spans="1:21" ht="28.5" x14ac:dyDescent="0.25">
      <c r="A5" s="12" t="s">
        <v>113</v>
      </c>
      <c r="B5" s="54">
        <v>6939</v>
      </c>
      <c r="C5" s="30">
        <v>7.9979770247814455E-2</v>
      </c>
      <c r="D5" s="54">
        <v>451</v>
      </c>
      <c r="E5" s="30">
        <v>8.4362139917695492E-2</v>
      </c>
      <c r="F5" s="54">
        <v>360</v>
      </c>
      <c r="G5" s="30">
        <v>9.977827050997784E-2</v>
      </c>
      <c r="H5" s="54">
        <v>77</v>
      </c>
      <c r="I5" s="30">
        <v>8.9534883720930228E-2</v>
      </c>
      <c r="J5" s="54">
        <v>5</v>
      </c>
      <c r="K5" s="30">
        <v>6.5789473684210523E-2</v>
      </c>
      <c r="L5" s="54">
        <v>10</v>
      </c>
      <c r="M5" s="30">
        <v>0.08</v>
      </c>
      <c r="N5" s="54">
        <v>2</v>
      </c>
      <c r="O5" s="30">
        <v>6.4516129032258063E-2</v>
      </c>
      <c r="P5" s="54">
        <v>1</v>
      </c>
      <c r="Q5" s="30">
        <v>6.666666666666668E-2</v>
      </c>
      <c r="R5" s="54">
        <v>0</v>
      </c>
      <c r="S5" s="30">
        <v>0</v>
      </c>
      <c r="T5" s="54">
        <v>7845</v>
      </c>
      <c r="U5" s="30">
        <v>8.1019288773440098E-2</v>
      </c>
    </row>
    <row r="6" spans="1:21" x14ac:dyDescent="0.25">
      <c r="A6" s="12" t="s">
        <v>114</v>
      </c>
      <c r="B6" s="16">
        <v>8267</v>
      </c>
      <c r="C6" s="17">
        <v>9.5898658574765788E-2</v>
      </c>
      <c r="D6" s="16">
        <v>524</v>
      </c>
      <c r="E6" s="17">
        <v>9.8017209128320251E-2</v>
      </c>
      <c r="F6" s="16">
        <v>310</v>
      </c>
      <c r="G6" s="17">
        <v>8.592017738359202E-2</v>
      </c>
      <c r="H6" s="16">
        <v>65</v>
      </c>
      <c r="I6" s="17">
        <v>7.5581395348837205E-2</v>
      </c>
      <c r="J6" s="16">
        <v>5</v>
      </c>
      <c r="K6" s="17">
        <v>6.5789473684210523E-2</v>
      </c>
      <c r="L6" s="16">
        <v>11</v>
      </c>
      <c r="M6" s="17">
        <v>8.7999999999999995E-2</v>
      </c>
      <c r="N6" s="16">
        <v>1</v>
      </c>
      <c r="O6" s="17">
        <v>3.2258064516129031E-2</v>
      </c>
      <c r="P6" s="16">
        <v>0</v>
      </c>
      <c r="Q6" s="17">
        <v>0</v>
      </c>
      <c r="R6" s="16">
        <v>2</v>
      </c>
      <c r="S6" s="17">
        <v>3.5714285714285712E-2</v>
      </c>
      <c r="T6" s="16">
        <v>9185</v>
      </c>
      <c r="U6" s="17">
        <v>9.5338278071766688E-2</v>
      </c>
    </row>
    <row r="7" spans="1:21" x14ac:dyDescent="0.25">
      <c r="A7" s="12" t="s">
        <v>115</v>
      </c>
      <c r="B7" s="16">
        <v>3212</v>
      </c>
      <c r="C7" s="17">
        <v>3.7545456734821674E-2</v>
      </c>
      <c r="D7" s="16">
        <v>188</v>
      </c>
      <c r="E7" s="17">
        <v>3.5166479610924055E-2</v>
      </c>
      <c r="F7" s="16">
        <v>116</v>
      </c>
      <c r="G7" s="17">
        <v>3.2150776053215077E-2</v>
      </c>
      <c r="H7" s="16">
        <v>34</v>
      </c>
      <c r="I7" s="17">
        <v>3.9534883720930232E-2</v>
      </c>
      <c r="J7" s="16">
        <v>2</v>
      </c>
      <c r="K7" s="17">
        <v>2.6315789473684209E-2</v>
      </c>
      <c r="L7" s="16">
        <v>3</v>
      </c>
      <c r="M7" s="17">
        <v>2.4E-2</v>
      </c>
      <c r="N7" s="16">
        <v>0</v>
      </c>
      <c r="O7" s="17">
        <v>0</v>
      </c>
      <c r="P7" s="16">
        <v>1</v>
      </c>
      <c r="Q7" s="17">
        <v>6.666666666666668E-2</v>
      </c>
      <c r="R7" s="16">
        <v>0</v>
      </c>
      <c r="S7" s="17">
        <v>0</v>
      </c>
      <c r="T7" s="16">
        <v>3556</v>
      </c>
      <c r="U7" s="17">
        <v>3.7160675375417271E-2</v>
      </c>
    </row>
    <row r="8" spans="1:21" x14ac:dyDescent="0.25">
      <c r="A8" s="12" t="s">
        <v>116</v>
      </c>
      <c r="B8" s="16">
        <v>3841</v>
      </c>
      <c r="C8" s="17">
        <v>4.4842617344604194E-2</v>
      </c>
      <c r="D8" s="16">
        <v>242</v>
      </c>
      <c r="E8" s="17">
        <v>4.5267489711934158E-2</v>
      </c>
      <c r="F8" s="16">
        <v>115</v>
      </c>
      <c r="G8" s="17">
        <v>3.1873614190687363E-2</v>
      </c>
      <c r="H8" s="16">
        <v>36</v>
      </c>
      <c r="I8" s="17">
        <v>4.1860465116279076E-2</v>
      </c>
      <c r="J8" s="16">
        <v>3</v>
      </c>
      <c r="K8" s="17">
        <v>3.9473684210526314E-2</v>
      </c>
      <c r="L8" s="16">
        <v>4</v>
      </c>
      <c r="M8" s="17">
        <v>3.2000000000000001E-2</v>
      </c>
      <c r="N8" s="16">
        <v>3</v>
      </c>
      <c r="O8" s="17">
        <v>9.6774193548387094E-2</v>
      </c>
      <c r="P8" s="16">
        <v>1</v>
      </c>
      <c r="Q8" s="17">
        <v>6.666666666666668E-2</v>
      </c>
      <c r="R8" s="16">
        <v>4</v>
      </c>
      <c r="S8" s="17">
        <v>7.1428571428571425E-2</v>
      </c>
      <c r="T8" s="16">
        <v>4249</v>
      </c>
      <c r="U8" s="17">
        <v>4.4352371649689255E-2</v>
      </c>
    </row>
    <row r="9" spans="1:21" x14ac:dyDescent="0.25">
      <c r="A9" s="12" t="s">
        <v>117</v>
      </c>
      <c r="B9" s="16">
        <v>3595</v>
      </c>
      <c r="C9" s="17">
        <v>4.1832237555089948E-2</v>
      </c>
      <c r="D9" s="16">
        <v>242</v>
      </c>
      <c r="E9" s="17">
        <v>4.5267489711934158E-2</v>
      </c>
      <c r="F9" s="16">
        <v>114</v>
      </c>
      <c r="G9" s="17">
        <v>3.1596452328159642E-2</v>
      </c>
      <c r="H9" s="16">
        <v>38</v>
      </c>
      <c r="I9" s="17">
        <v>4.4186046511627906E-2</v>
      </c>
      <c r="J9" s="16">
        <v>3</v>
      </c>
      <c r="K9" s="17">
        <v>3.9473684210526314E-2</v>
      </c>
      <c r="L9" s="16">
        <v>6</v>
      </c>
      <c r="M9" s="17">
        <v>4.8000000000000001E-2</v>
      </c>
      <c r="N9" s="16">
        <v>3</v>
      </c>
      <c r="O9" s="17">
        <v>9.6774193548387094E-2</v>
      </c>
      <c r="P9" s="16">
        <v>4</v>
      </c>
      <c r="Q9" s="17">
        <v>0.26666666666666672</v>
      </c>
      <c r="R9" s="16">
        <v>2</v>
      </c>
      <c r="S9" s="17">
        <v>3.5714285714285712E-2</v>
      </c>
      <c r="T9" s="16">
        <v>4007</v>
      </c>
      <c r="U9" s="17">
        <v>4.1711838390777453E-2</v>
      </c>
    </row>
    <row r="10" spans="1:21" x14ac:dyDescent="0.25">
      <c r="A10" s="12" t="s">
        <v>118</v>
      </c>
      <c r="B10" s="16">
        <v>1993</v>
      </c>
      <c r="C10" s="17">
        <v>2.3505045396527223E-2</v>
      </c>
      <c r="D10" s="16">
        <v>135</v>
      </c>
      <c r="E10" s="17">
        <v>2.5252525252525252E-2</v>
      </c>
      <c r="F10" s="16">
        <v>58</v>
      </c>
      <c r="G10" s="17">
        <v>1.6075388026607539E-2</v>
      </c>
      <c r="H10" s="16">
        <v>14</v>
      </c>
      <c r="I10" s="17">
        <v>1.627906976744186E-2</v>
      </c>
      <c r="J10" s="16">
        <v>2</v>
      </c>
      <c r="K10" s="17">
        <v>2.6315789473684209E-2</v>
      </c>
      <c r="L10" s="16">
        <v>5</v>
      </c>
      <c r="M10" s="17">
        <v>0.04</v>
      </c>
      <c r="N10" s="16">
        <v>0</v>
      </c>
      <c r="O10" s="17">
        <v>0</v>
      </c>
      <c r="P10" s="16">
        <v>1</v>
      </c>
      <c r="Q10" s="17">
        <v>6.666666666666668E-2</v>
      </c>
      <c r="R10" s="16">
        <v>1</v>
      </c>
      <c r="S10" s="17">
        <v>1.7857142857142856E-2</v>
      </c>
      <c r="T10" s="16">
        <v>2209</v>
      </c>
      <c r="U10" s="17">
        <v>2.3271041078539764E-2</v>
      </c>
    </row>
    <row r="11" spans="1:21" x14ac:dyDescent="0.25">
      <c r="A11" s="12" t="s">
        <v>119</v>
      </c>
      <c r="B11" s="16">
        <v>1010</v>
      </c>
      <c r="C11" s="17">
        <v>1.1788647255737784E-2</v>
      </c>
      <c r="D11" s="16">
        <v>65</v>
      </c>
      <c r="E11" s="17">
        <v>1.2158623269734381E-2</v>
      </c>
      <c r="F11" s="16">
        <v>39</v>
      </c>
      <c r="G11" s="17">
        <v>1.0809312638580931E-2</v>
      </c>
      <c r="H11" s="16">
        <v>12</v>
      </c>
      <c r="I11" s="17">
        <v>1.3953488372093021E-2</v>
      </c>
      <c r="J11" s="16">
        <v>0</v>
      </c>
      <c r="K11" s="17">
        <v>0</v>
      </c>
      <c r="L11" s="16">
        <v>4</v>
      </c>
      <c r="M11" s="17">
        <v>3.2000000000000001E-2</v>
      </c>
      <c r="N11" s="16">
        <v>0</v>
      </c>
      <c r="O11" s="17">
        <v>0</v>
      </c>
      <c r="P11" s="16">
        <v>0</v>
      </c>
      <c r="Q11" s="17">
        <v>0</v>
      </c>
      <c r="R11" s="16">
        <v>1</v>
      </c>
      <c r="S11" s="17">
        <v>1.7857142857142856E-2</v>
      </c>
      <c r="T11" s="16">
        <v>1131</v>
      </c>
      <c r="U11" s="17">
        <v>1.1807262539849513E-2</v>
      </c>
    </row>
    <row r="12" spans="1:21" x14ac:dyDescent="0.25">
      <c r="A12" s="12" t="s">
        <v>120</v>
      </c>
      <c r="B12" s="16">
        <v>1620</v>
      </c>
      <c r="C12" s="17">
        <v>1.8893143558991403E-2</v>
      </c>
      <c r="D12" s="16">
        <v>82</v>
      </c>
      <c r="E12" s="17">
        <v>1.5338570894126449E-2</v>
      </c>
      <c r="F12" s="16">
        <v>69</v>
      </c>
      <c r="G12" s="17">
        <v>1.9124168514412419E-2</v>
      </c>
      <c r="H12" s="16">
        <v>6</v>
      </c>
      <c r="I12" s="17">
        <v>6.9767441860465107E-3</v>
      </c>
      <c r="J12" s="16">
        <v>1</v>
      </c>
      <c r="K12" s="17">
        <v>1.3157894736842105E-2</v>
      </c>
      <c r="L12" s="16">
        <v>2</v>
      </c>
      <c r="M12" s="17">
        <v>1.6E-2</v>
      </c>
      <c r="N12" s="16">
        <v>1</v>
      </c>
      <c r="O12" s="17">
        <v>3.2258064516129031E-2</v>
      </c>
      <c r="P12" s="16">
        <v>1</v>
      </c>
      <c r="Q12" s="17">
        <v>6.666666666666668E-2</v>
      </c>
      <c r="R12" s="16">
        <v>2</v>
      </c>
      <c r="S12" s="17">
        <v>3.5714285714285712E-2</v>
      </c>
      <c r="T12" s="16">
        <v>1784</v>
      </c>
      <c r="U12" s="17">
        <v>1.8601805437781095E-2</v>
      </c>
    </row>
    <row r="13" spans="1:21" x14ac:dyDescent="0.25">
      <c r="A13" s="12" t="s">
        <v>121</v>
      </c>
      <c r="B13" s="16">
        <v>1325</v>
      </c>
      <c r="C13" s="17">
        <v>1.5340895407364592E-2</v>
      </c>
      <c r="D13" s="16">
        <v>81</v>
      </c>
      <c r="E13" s="17">
        <v>1.5151515151515148E-2</v>
      </c>
      <c r="F13" s="16">
        <v>64</v>
      </c>
      <c r="G13" s="17">
        <v>1.7738359201773839E-2</v>
      </c>
      <c r="H13" s="16">
        <v>15</v>
      </c>
      <c r="I13" s="17">
        <v>1.7441860465116279E-2</v>
      </c>
      <c r="J13" s="16">
        <v>2</v>
      </c>
      <c r="K13" s="17">
        <v>2.6315789473684209E-2</v>
      </c>
      <c r="L13" s="16">
        <v>2</v>
      </c>
      <c r="M13" s="17">
        <v>1.6E-2</v>
      </c>
      <c r="N13" s="16">
        <v>1</v>
      </c>
      <c r="O13" s="17">
        <v>3.2258064516129031E-2</v>
      </c>
      <c r="P13" s="16">
        <v>0</v>
      </c>
      <c r="Q13" s="17">
        <v>0</v>
      </c>
      <c r="R13" s="16">
        <v>0</v>
      </c>
      <c r="S13" s="17">
        <v>0</v>
      </c>
      <c r="T13" s="16">
        <v>1490</v>
      </c>
      <c r="U13" s="17">
        <v>1.5446046177130406E-2</v>
      </c>
    </row>
    <row r="14" spans="1:21" x14ac:dyDescent="0.25">
      <c r="A14" s="12" t="s">
        <v>122</v>
      </c>
      <c r="B14" s="16">
        <v>661</v>
      </c>
      <c r="C14" s="17">
        <v>7.6945307419984095E-3</v>
      </c>
      <c r="D14" s="16">
        <v>44</v>
      </c>
      <c r="E14" s="17">
        <v>8.23045267489712E-3</v>
      </c>
      <c r="F14" s="16">
        <v>19</v>
      </c>
      <c r="G14" s="17">
        <v>5.2660753880266076E-3</v>
      </c>
      <c r="H14" s="16">
        <v>6</v>
      </c>
      <c r="I14" s="17">
        <v>6.9767441860465107E-3</v>
      </c>
      <c r="J14" s="16">
        <v>0</v>
      </c>
      <c r="K14" s="17">
        <v>0</v>
      </c>
      <c r="L14" s="16">
        <v>3</v>
      </c>
      <c r="M14" s="17">
        <v>2.4E-2</v>
      </c>
      <c r="N14" s="16">
        <v>0</v>
      </c>
      <c r="O14" s="17">
        <v>0</v>
      </c>
      <c r="P14" s="16">
        <v>0</v>
      </c>
      <c r="Q14" s="17">
        <v>0</v>
      </c>
      <c r="R14" s="16">
        <v>0</v>
      </c>
      <c r="S14" s="17">
        <v>0</v>
      </c>
      <c r="T14" s="16">
        <v>733</v>
      </c>
      <c r="U14" s="17">
        <v>7.631785150757275E-3</v>
      </c>
    </row>
    <row r="15" spans="1:21" x14ac:dyDescent="0.25">
      <c r="A15" s="12" t="s">
        <v>123</v>
      </c>
      <c r="B15" s="16">
        <v>5489</v>
      </c>
      <c r="C15" s="17">
        <v>6.3795968499385888E-2</v>
      </c>
      <c r="D15" s="16">
        <v>254</v>
      </c>
      <c r="E15" s="17">
        <v>4.7512158623269733E-2</v>
      </c>
      <c r="F15" s="16">
        <v>168</v>
      </c>
      <c r="G15" s="17">
        <v>4.6563192904656318E-2</v>
      </c>
      <c r="H15" s="16">
        <v>57</v>
      </c>
      <c r="I15" s="17">
        <v>6.6279069767441856E-2</v>
      </c>
      <c r="J15" s="16">
        <v>2</v>
      </c>
      <c r="K15" s="17">
        <v>2.6315789473684209E-2</v>
      </c>
      <c r="L15" s="16">
        <v>9</v>
      </c>
      <c r="M15" s="17">
        <v>7.1999999999999995E-2</v>
      </c>
      <c r="N15" s="16">
        <v>2</v>
      </c>
      <c r="O15" s="17">
        <v>6.4516129032258063E-2</v>
      </c>
      <c r="P15" s="16">
        <v>0</v>
      </c>
      <c r="Q15" s="17">
        <v>0</v>
      </c>
      <c r="R15" s="16">
        <v>3</v>
      </c>
      <c r="S15" s="17">
        <v>5.3571428571428568E-2</v>
      </c>
      <c r="T15" s="16">
        <v>5984</v>
      </c>
      <c r="U15" s="17">
        <v>6.2181338084862016E-2</v>
      </c>
    </row>
    <row r="16" spans="1:21" x14ac:dyDescent="0.25">
      <c r="A16" s="12" t="s">
        <v>124</v>
      </c>
      <c r="B16" s="16">
        <v>1047</v>
      </c>
      <c r="C16" s="17">
        <v>1.2294391060376175E-2</v>
      </c>
      <c r="D16" s="16">
        <v>42</v>
      </c>
      <c r="E16" s="17">
        <v>7.8563411896745237E-3</v>
      </c>
      <c r="F16" s="16">
        <v>38</v>
      </c>
      <c r="G16" s="17">
        <v>1.0532150776053215E-2</v>
      </c>
      <c r="H16" s="16">
        <v>14</v>
      </c>
      <c r="I16" s="17">
        <v>1.627906976744186E-2</v>
      </c>
      <c r="J16" s="16">
        <v>1</v>
      </c>
      <c r="K16" s="17">
        <v>1.3157894736842105E-2</v>
      </c>
      <c r="L16" s="16">
        <v>2</v>
      </c>
      <c r="M16" s="17">
        <v>1.6E-2</v>
      </c>
      <c r="N16" s="16">
        <v>0</v>
      </c>
      <c r="O16" s="17">
        <v>0</v>
      </c>
      <c r="P16" s="16">
        <v>0</v>
      </c>
      <c r="Q16" s="17">
        <v>0</v>
      </c>
      <c r="R16" s="16">
        <v>0</v>
      </c>
      <c r="S16" s="17">
        <v>0</v>
      </c>
      <c r="T16" s="16">
        <v>1144</v>
      </c>
      <c r="U16" s="17">
        <v>1.2000472290501593E-2</v>
      </c>
    </row>
    <row r="17" spans="1:21" x14ac:dyDescent="0.25">
      <c r="A17" s="12" t="s">
        <v>125</v>
      </c>
      <c r="B17" s="16">
        <v>2230</v>
      </c>
      <c r="C17" s="17">
        <v>2.5853141632348337E-2</v>
      </c>
      <c r="D17" s="16">
        <v>136</v>
      </c>
      <c r="E17" s="17">
        <v>2.5439580995136549E-2</v>
      </c>
      <c r="F17" s="16">
        <v>94</v>
      </c>
      <c r="G17" s="17">
        <v>2.6053215077605323E-2</v>
      </c>
      <c r="H17" s="16">
        <v>12</v>
      </c>
      <c r="I17" s="17">
        <v>1.3953488372093021E-2</v>
      </c>
      <c r="J17" s="16">
        <v>1</v>
      </c>
      <c r="K17" s="17">
        <v>1.3157894736842105E-2</v>
      </c>
      <c r="L17" s="16">
        <v>7</v>
      </c>
      <c r="M17" s="17">
        <v>5.5999999999999994E-2</v>
      </c>
      <c r="N17" s="16">
        <v>1</v>
      </c>
      <c r="O17" s="17">
        <v>3.2258064516129031E-2</v>
      </c>
      <c r="P17" s="16">
        <v>0</v>
      </c>
      <c r="Q17" s="17">
        <v>0</v>
      </c>
      <c r="R17" s="16">
        <v>4</v>
      </c>
      <c r="S17" s="17">
        <v>7.1428571428571425E-2</v>
      </c>
      <c r="T17" s="16">
        <v>2485</v>
      </c>
      <c r="U17" s="17">
        <v>2.5782767837016843E-2</v>
      </c>
    </row>
    <row r="18" spans="1:21" x14ac:dyDescent="0.25">
      <c r="A18" s="12" t="s">
        <v>126</v>
      </c>
      <c r="B18" s="16">
        <v>4192</v>
      </c>
      <c r="C18" s="17">
        <v>4.9008982973291912E-2</v>
      </c>
      <c r="D18" s="16">
        <v>268</v>
      </c>
      <c r="E18" s="17">
        <v>5.013093901982791E-2</v>
      </c>
      <c r="F18" s="16">
        <v>230</v>
      </c>
      <c r="G18" s="17">
        <v>6.3747228381374726E-2</v>
      </c>
      <c r="H18" s="16">
        <v>50</v>
      </c>
      <c r="I18" s="17">
        <v>5.8139534883720916E-2</v>
      </c>
      <c r="J18" s="16">
        <v>4</v>
      </c>
      <c r="K18" s="17">
        <v>5.2631578947368418E-2</v>
      </c>
      <c r="L18" s="16">
        <v>2</v>
      </c>
      <c r="M18" s="17">
        <v>1.6E-2</v>
      </c>
      <c r="N18" s="16">
        <v>2</v>
      </c>
      <c r="O18" s="17">
        <v>6.4516129032258063E-2</v>
      </c>
      <c r="P18" s="16">
        <v>0</v>
      </c>
      <c r="Q18" s="17">
        <v>0</v>
      </c>
      <c r="R18" s="16">
        <v>3</v>
      </c>
      <c r="S18" s="17">
        <v>5.3571428571428568E-2</v>
      </c>
      <c r="T18" s="16">
        <v>4751</v>
      </c>
      <c r="U18" s="17">
        <v>4.9687107542693988E-2</v>
      </c>
    </row>
    <row r="19" spans="1:21" x14ac:dyDescent="0.25">
      <c r="A19" s="12" t="s">
        <v>127</v>
      </c>
      <c r="B19" s="16">
        <v>3035</v>
      </c>
      <c r="C19" s="17">
        <v>3.4992654673313577E-2</v>
      </c>
      <c r="D19" s="16">
        <v>150</v>
      </c>
      <c r="E19" s="17">
        <v>2.8058361391694729E-2</v>
      </c>
      <c r="F19" s="16">
        <v>125</v>
      </c>
      <c r="G19" s="17">
        <v>3.4645232815964523E-2</v>
      </c>
      <c r="H19" s="16">
        <v>35</v>
      </c>
      <c r="I19" s="17">
        <v>4.0697674418604654E-2</v>
      </c>
      <c r="J19" s="16">
        <v>2</v>
      </c>
      <c r="K19" s="17">
        <v>2.6315789473684209E-2</v>
      </c>
      <c r="L19" s="16">
        <v>3</v>
      </c>
      <c r="M19" s="17">
        <v>2.4E-2</v>
      </c>
      <c r="N19" s="16">
        <v>2</v>
      </c>
      <c r="O19" s="17">
        <v>6.4516129032258063E-2</v>
      </c>
      <c r="P19" s="16">
        <v>0</v>
      </c>
      <c r="Q19" s="17">
        <v>0</v>
      </c>
      <c r="R19" s="16">
        <v>1</v>
      </c>
      <c r="S19" s="17">
        <v>1.7857142857142856E-2</v>
      </c>
      <c r="T19" s="16">
        <v>3353</v>
      </c>
      <c r="U19" s="17">
        <v>3.4606013116795294E-2</v>
      </c>
    </row>
    <row r="20" spans="1:21" x14ac:dyDescent="0.25">
      <c r="A20" s="12" t="s">
        <v>128</v>
      </c>
      <c r="B20" s="16">
        <v>2702</v>
      </c>
      <c r="C20" s="17">
        <v>3.1368157406738435E-2</v>
      </c>
      <c r="D20" s="16">
        <v>113</v>
      </c>
      <c r="E20" s="17">
        <v>2.1137298915076694E-2</v>
      </c>
      <c r="F20" s="16">
        <v>120</v>
      </c>
      <c r="G20" s="17">
        <v>3.325942350332594E-2</v>
      </c>
      <c r="H20" s="16">
        <v>27</v>
      </c>
      <c r="I20" s="17">
        <v>3.1395348837209305E-2</v>
      </c>
      <c r="J20" s="16">
        <v>0</v>
      </c>
      <c r="K20" s="17">
        <v>0</v>
      </c>
      <c r="L20" s="16">
        <v>2</v>
      </c>
      <c r="M20" s="17">
        <v>1.6E-2</v>
      </c>
      <c r="N20" s="16">
        <v>3</v>
      </c>
      <c r="O20" s="17">
        <v>9.6774193548387094E-2</v>
      </c>
      <c r="P20" s="16">
        <v>0</v>
      </c>
      <c r="Q20" s="17">
        <v>0</v>
      </c>
      <c r="R20" s="16">
        <v>5</v>
      </c>
      <c r="S20" s="17">
        <v>8.9285714285714288E-2</v>
      </c>
      <c r="T20" s="16">
        <v>2972</v>
      </c>
      <c r="U20" s="17">
        <v>3.0859890729152132E-2</v>
      </c>
    </row>
    <row r="21" spans="1:21" x14ac:dyDescent="0.25">
      <c r="A21" s="12" t="s">
        <v>129</v>
      </c>
      <c r="B21" s="16">
        <v>443</v>
      </c>
      <c r="C21" s="17">
        <v>5.1056041230161595E-3</v>
      </c>
      <c r="D21" s="16">
        <v>23</v>
      </c>
      <c r="E21" s="17">
        <v>4.3022820800598582E-3</v>
      </c>
      <c r="F21" s="16">
        <v>17</v>
      </c>
      <c r="G21" s="17">
        <v>4.7117516629711755E-3</v>
      </c>
      <c r="H21" s="16">
        <v>7</v>
      </c>
      <c r="I21" s="17">
        <v>8.1395348837209301E-3</v>
      </c>
      <c r="J21" s="16">
        <v>1</v>
      </c>
      <c r="K21" s="17">
        <v>1.3157894736842105E-2</v>
      </c>
      <c r="L21" s="16">
        <v>2</v>
      </c>
      <c r="M21" s="17">
        <v>1.6E-2</v>
      </c>
      <c r="N21" s="16">
        <v>0</v>
      </c>
      <c r="O21" s="17">
        <v>0</v>
      </c>
      <c r="P21" s="16">
        <v>0</v>
      </c>
      <c r="Q21" s="17">
        <v>0</v>
      </c>
      <c r="R21" s="16">
        <v>0</v>
      </c>
      <c r="S21" s="17">
        <v>0</v>
      </c>
      <c r="T21" s="16">
        <v>493</v>
      </c>
      <c r="U21" s="17">
        <v>5.0878567671715173E-3</v>
      </c>
    </row>
    <row r="22" spans="1:21" x14ac:dyDescent="0.25">
      <c r="A22" s="12" t="s">
        <v>130</v>
      </c>
      <c r="B22" s="16">
        <v>1286</v>
      </c>
      <c r="C22" s="17">
        <v>1.5280687811574309E-2</v>
      </c>
      <c r="D22" s="16">
        <v>61</v>
      </c>
      <c r="E22" s="17">
        <v>1.1410400299289187E-2</v>
      </c>
      <c r="F22" s="16">
        <v>33</v>
      </c>
      <c r="G22" s="17">
        <v>9.1463414634146336E-3</v>
      </c>
      <c r="H22" s="16">
        <v>8</v>
      </c>
      <c r="I22" s="17">
        <v>9.3023255813953487E-3</v>
      </c>
      <c r="J22" s="16">
        <v>3</v>
      </c>
      <c r="K22" s="17">
        <v>3.9473684210526314E-2</v>
      </c>
      <c r="L22" s="16">
        <v>3</v>
      </c>
      <c r="M22" s="17">
        <v>2.4E-2</v>
      </c>
      <c r="N22" s="16">
        <v>0</v>
      </c>
      <c r="O22" s="17">
        <v>0</v>
      </c>
      <c r="P22" s="16">
        <v>1</v>
      </c>
      <c r="Q22" s="17">
        <v>6.666666666666668E-2</v>
      </c>
      <c r="R22" s="16">
        <v>0</v>
      </c>
      <c r="S22" s="17">
        <v>0</v>
      </c>
      <c r="T22" s="16">
        <v>1395</v>
      </c>
      <c r="U22" s="17">
        <v>1.4791279799920566E-2</v>
      </c>
    </row>
    <row r="23" spans="1:21" x14ac:dyDescent="0.25">
      <c r="A23" s="12" t="s">
        <v>131</v>
      </c>
      <c r="B23" s="16">
        <v>3791</v>
      </c>
      <c r="C23" s="17">
        <v>4.4156250752594953E-2</v>
      </c>
      <c r="D23" s="16">
        <v>160</v>
      </c>
      <c r="E23" s="17">
        <v>2.9928918817807702E-2</v>
      </c>
      <c r="F23" s="16">
        <v>105</v>
      </c>
      <c r="G23" s="17">
        <v>2.91019955654102E-2</v>
      </c>
      <c r="H23" s="16">
        <v>31</v>
      </c>
      <c r="I23" s="17">
        <v>3.604651162790698E-2</v>
      </c>
      <c r="J23" s="16">
        <v>6</v>
      </c>
      <c r="K23" s="17">
        <v>7.8947368421052627E-2</v>
      </c>
      <c r="L23" s="16">
        <v>5</v>
      </c>
      <c r="M23" s="17">
        <v>0.04</v>
      </c>
      <c r="N23" s="16">
        <v>0</v>
      </c>
      <c r="O23" s="17">
        <v>0</v>
      </c>
      <c r="P23" s="16">
        <v>0</v>
      </c>
      <c r="Q23" s="17">
        <v>0</v>
      </c>
      <c r="R23" s="16">
        <v>2</v>
      </c>
      <c r="S23" s="17">
        <v>3.5714285714285712E-2</v>
      </c>
      <c r="T23" s="16">
        <v>4100</v>
      </c>
      <c r="U23" s="17">
        <v>4.267788714403787E-2</v>
      </c>
    </row>
    <row r="24" spans="1:21" x14ac:dyDescent="0.25">
      <c r="A24" s="12" t="s">
        <v>132</v>
      </c>
      <c r="B24" s="16">
        <v>1135</v>
      </c>
      <c r="C24" s="17">
        <v>1.307708980564988E-2</v>
      </c>
      <c r="D24" s="16">
        <v>25</v>
      </c>
      <c r="E24" s="17">
        <v>4.6763935652824546E-3</v>
      </c>
      <c r="F24" s="16">
        <v>35</v>
      </c>
      <c r="G24" s="17">
        <v>9.7006651884700684E-3</v>
      </c>
      <c r="H24" s="16">
        <v>8</v>
      </c>
      <c r="I24" s="17">
        <v>9.3023255813953487E-3</v>
      </c>
      <c r="J24" s="16">
        <v>2</v>
      </c>
      <c r="K24" s="17">
        <v>2.6315789473684209E-2</v>
      </c>
      <c r="L24" s="16">
        <v>0</v>
      </c>
      <c r="M24" s="17">
        <v>0</v>
      </c>
      <c r="N24" s="16">
        <v>0</v>
      </c>
      <c r="O24" s="17">
        <v>0</v>
      </c>
      <c r="P24" s="16">
        <v>0</v>
      </c>
      <c r="Q24" s="17">
        <v>0</v>
      </c>
      <c r="R24" s="16">
        <v>0</v>
      </c>
      <c r="S24" s="17">
        <v>0</v>
      </c>
      <c r="T24" s="16">
        <v>1205</v>
      </c>
      <c r="U24" s="17">
        <v>1.2408359541878213E-2</v>
      </c>
    </row>
    <row r="25" spans="1:21" x14ac:dyDescent="0.25">
      <c r="A25" s="12" t="s">
        <v>133</v>
      </c>
      <c r="B25" s="16">
        <v>2179</v>
      </c>
      <c r="C25" s="17">
        <v>2.5491896057606628E-2</v>
      </c>
      <c r="D25" s="16">
        <v>102</v>
      </c>
      <c r="E25" s="17">
        <v>1.9079685746352413E-2</v>
      </c>
      <c r="F25" s="16">
        <v>76</v>
      </c>
      <c r="G25" s="17">
        <v>2.1064301552106431E-2</v>
      </c>
      <c r="H25" s="16">
        <v>20</v>
      </c>
      <c r="I25" s="17">
        <v>2.3255813953488372E-2</v>
      </c>
      <c r="J25" s="16">
        <v>0</v>
      </c>
      <c r="K25" s="17">
        <v>0</v>
      </c>
      <c r="L25" s="16">
        <v>1</v>
      </c>
      <c r="M25" s="17">
        <v>8.0000000000000002E-3</v>
      </c>
      <c r="N25" s="16">
        <v>0</v>
      </c>
      <c r="O25" s="17">
        <v>0</v>
      </c>
      <c r="P25" s="16">
        <v>0</v>
      </c>
      <c r="Q25" s="17">
        <v>0</v>
      </c>
      <c r="R25" s="16">
        <v>0</v>
      </c>
      <c r="S25" s="17">
        <v>0</v>
      </c>
      <c r="T25" s="16">
        <v>2378</v>
      </c>
      <c r="U25" s="17">
        <v>2.4859654583901335E-2</v>
      </c>
    </row>
    <row r="26" spans="1:21" x14ac:dyDescent="0.25">
      <c r="A26" s="12" t="s">
        <v>134</v>
      </c>
      <c r="B26" s="16">
        <v>1356</v>
      </c>
      <c r="C26" s="17">
        <v>1.5942971365267442E-2</v>
      </c>
      <c r="D26" s="16">
        <v>74</v>
      </c>
      <c r="E26" s="17">
        <v>1.3842124953236064E-2</v>
      </c>
      <c r="F26" s="16">
        <v>49</v>
      </c>
      <c r="G26" s="17">
        <v>1.3580931263858091E-2</v>
      </c>
      <c r="H26" s="16">
        <v>15</v>
      </c>
      <c r="I26" s="17">
        <v>1.7441860465116279E-2</v>
      </c>
      <c r="J26" s="16">
        <v>2</v>
      </c>
      <c r="K26" s="17">
        <v>2.6315789473684209E-2</v>
      </c>
      <c r="L26" s="16">
        <v>3</v>
      </c>
      <c r="M26" s="17">
        <v>2.4E-2</v>
      </c>
      <c r="N26" s="16">
        <v>0</v>
      </c>
      <c r="O26" s="17">
        <v>0</v>
      </c>
      <c r="P26" s="16">
        <v>0</v>
      </c>
      <c r="Q26" s="17">
        <v>0</v>
      </c>
      <c r="R26" s="16">
        <v>1</v>
      </c>
      <c r="S26" s="17">
        <v>1.7857142857142856E-2</v>
      </c>
      <c r="T26" s="16">
        <v>1500</v>
      </c>
      <c r="U26" s="17">
        <v>1.5757328553180985E-2</v>
      </c>
    </row>
    <row r="27" spans="1:21" x14ac:dyDescent="0.25">
      <c r="A27" s="12" t="s">
        <v>135</v>
      </c>
      <c r="B27" s="16">
        <v>571</v>
      </c>
      <c r="C27" s="17">
        <v>6.6228355369313393E-3</v>
      </c>
      <c r="D27" s="16">
        <v>28</v>
      </c>
      <c r="E27" s="17">
        <v>5.2375607931163482E-3</v>
      </c>
      <c r="F27" s="16">
        <v>29</v>
      </c>
      <c r="G27" s="17">
        <v>8.0376940133037693E-3</v>
      </c>
      <c r="H27" s="16">
        <v>6</v>
      </c>
      <c r="I27" s="17">
        <v>6.9767441860465107E-3</v>
      </c>
      <c r="J27" s="16">
        <v>0</v>
      </c>
      <c r="K27" s="17">
        <v>0</v>
      </c>
      <c r="L27" s="16">
        <v>3</v>
      </c>
      <c r="M27" s="17">
        <v>2.4E-2</v>
      </c>
      <c r="N27" s="16">
        <v>1</v>
      </c>
      <c r="O27" s="17">
        <v>3.2258064516129031E-2</v>
      </c>
      <c r="P27" s="16">
        <v>0</v>
      </c>
      <c r="Q27" s="17">
        <v>0</v>
      </c>
      <c r="R27" s="16">
        <v>2</v>
      </c>
      <c r="S27" s="17">
        <v>3.5714285714285712E-2</v>
      </c>
      <c r="T27" s="16">
        <v>640</v>
      </c>
      <c r="U27" s="17">
        <v>6.6442686474244049E-3</v>
      </c>
    </row>
    <row r="28" spans="1:21" x14ac:dyDescent="0.25">
      <c r="A28" s="12" t="s">
        <v>136</v>
      </c>
      <c r="B28" s="16">
        <v>2297</v>
      </c>
      <c r="C28" s="17">
        <v>2.6780338607518727E-2</v>
      </c>
      <c r="D28" s="16">
        <v>167</v>
      </c>
      <c r="E28" s="17">
        <v>3.123830901608679E-2</v>
      </c>
      <c r="F28" s="16">
        <v>129</v>
      </c>
      <c r="G28" s="17">
        <v>3.5753880266075386E-2</v>
      </c>
      <c r="H28" s="16">
        <v>30</v>
      </c>
      <c r="I28" s="17">
        <v>3.4883720930232558E-2</v>
      </c>
      <c r="J28" s="16">
        <v>8</v>
      </c>
      <c r="K28" s="17">
        <v>0.10526315789473684</v>
      </c>
      <c r="L28" s="16">
        <v>2</v>
      </c>
      <c r="M28" s="17">
        <v>1.6E-2</v>
      </c>
      <c r="N28" s="16">
        <v>0</v>
      </c>
      <c r="O28" s="17">
        <v>0</v>
      </c>
      <c r="P28" s="16">
        <v>0</v>
      </c>
      <c r="Q28" s="17">
        <v>0</v>
      </c>
      <c r="R28" s="16">
        <v>2</v>
      </c>
      <c r="S28" s="17">
        <v>3.5714285714285712E-2</v>
      </c>
      <c r="T28" s="16">
        <v>2635</v>
      </c>
      <c r="U28" s="17">
        <v>2.7500187842813134E-2</v>
      </c>
    </row>
    <row r="29" spans="1:21" x14ac:dyDescent="0.25">
      <c r="A29" s="12" t="s">
        <v>137</v>
      </c>
      <c r="B29" s="16">
        <v>747</v>
      </c>
      <c r="C29" s="17">
        <v>8.7180598704332535E-3</v>
      </c>
      <c r="D29" s="16">
        <v>46</v>
      </c>
      <c r="E29" s="17">
        <v>8.6045641601197164E-3</v>
      </c>
      <c r="F29" s="16">
        <v>36</v>
      </c>
      <c r="G29" s="17">
        <v>9.9778270509977823E-3</v>
      </c>
      <c r="H29" s="16">
        <v>13</v>
      </c>
      <c r="I29" s="17">
        <v>1.5116279069767442E-2</v>
      </c>
      <c r="J29" s="16">
        <v>0</v>
      </c>
      <c r="K29" s="17">
        <v>0</v>
      </c>
      <c r="L29" s="16">
        <v>1</v>
      </c>
      <c r="M29" s="17">
        <v>8.0000000000000002E-3</v>
      </c>
      <c r="N29" s="16">
        <v>0</v>
      </c>
      <c r="O29" s="17">
        <v>0</v>
      </c>
      <c r="P29" s="16">
        <v>0</v>
      </c>
      <c r="Q29" s="17">
        <v>0</v>
      </c>
      <c r="R29" s="16">
        <v>0</v>
      </c>
      <c r="S29" s="17">
        <v>0</v>
      </c>
      <c r="T29" s="16">
        <v>843</v>
      </c>
      <c r="U29" s="17">
        <v>8.8017775297059998E-3</v>
      </c>
    </row>
    <row r="30" spans="1:21" x14ac:dyDescent="0.25">
      <c r="A30" s="12" t="s">
        <v>138</v>
      </c>
      <c r="B30" s="16">
        <v>2494</v>
      </c>
      <c r="C30" s="17">
        <v>2.8851479902704525E-2</v>
      </c>
      <c r="D30" s="16">
        <v>216</v>
      </c>
      <c r="E30" s="17">
        <v>4.0404040404040407E-2</v>
      </c>
      <c r="F30" s="16">
        <v>143</v>
      </c>
      <c r="G30" s="17">
        <v>3.9634146341463408E-2</v>
      </c>
      <c r="H30" s="16">
        <v>20</v>
      </c>
      <c r="I30" s="17">
        <v>2.3255813953488372E-2</v>
      </c>
      <c r="J30" s="16">
        <v>3</v>
      </c>
      <c r="K30" s="17">
        <v>3.9473684210526314E-2</v>
      </c>
      <c r="L30" s="16">
        <v>4</v>
      </c>
      <c r="M30" s="17">
        <v>3.2000000000000001E-2</v>
      </c>
      <c r="N30" s="16">
        <v>2</v>
      </c>
      <c r="O30" s="17">
        <v>6.4516129032258063E-2</v>
      </c>
      <c r="P30" s="16">
        <v>0</v>
      </c>
      <c r="Q30" s="17">
        <v>0</v>
      </c>
      <c r="R30" s="16">
        <v>1</v>
      </c>
      <c r="S30" s="17">
        <v>1.7857142857142856E-2</v>
      </c>
      <c r="T30" s="16">
        <v>2883</v>
      </c>
      <c r="U30" s="17">
        <v>2.9893841975891719E-2</v>
      </c>
    </row>
    <row r="31" spans="1:21" x14ac:dyDescent="0.25">
      <c r="A31" s="12" t="s">
        <v>139</v>
      </c>
      <c r="B31" s="16">
        <v>1281</v>
      </c>
      <c r="C31" s="17">
        <v>1.4847193121884256E-2</v>
      </c>
      <c r="D31" s="16">
        <v>85</v>
      </c>
      <c r="E31" s="17">
        <v>1.5899738121960345E-2</v>
      </c>
      <c r="F31" s="16">
        <v>73</v>
      </c>
      <c r="G31" s="17">
        <v>2.0232815964523282E-2</v>
      </c>
      <c r="H31" s="16">
        <v>12</v>
      </c>
      <c r="I31" s="17">
        <v>1.3953488372093021E-2</v>
      </c>
      <c r="J31" s="16">
        <v>1</v>
      </c>
      <c r="K31" s="17">
        <v>1.3157894736842105E-2</v>
      </c>
      <c r="L31" s="16">
        <v>2</v>
      </c>
      <c r="M31" s="17">
        <v>1.6E-2</v>
      </c>
      <c r="N31" s="16">
        <v>0</v>
      </c>
      <c r="O31" s="17">
        <v>0</v>
      </c>
      <c r="P31" s="16">
        <v>0</v>
      </c>
      <c r="Q31" s="17">
        <v>0</v>
      </c>
      <c r="R31" s="16">
        <v>0</v>
      </c>
      <c r="S31" s="17">
        <v>0</v>
      </c>
      <c r="T31" s="16">
        <v>1454</v>
      </c>
      <c r="U31" s="17">
        <v>1.5091828300934923E-2</v>
      </c>
    </row>
    <row r="32" spans="1:21" x14ac:dyDescent="0.25">
      <c r="A32" s="15" t="s">
        <v>163</v>
      </c>
      <c r="B32" s="16">
        <v>550</v>
      </c>
      <c r="C32" s="17">
        <v>6.4662957878765977E-3</v>
      </c>
      <c r="D32" s="16">
        <v>38</v>
      </c>
      <c r="E32" s="17">
        <v>7.1081182192293301E-3</v>
      </c>
      <c r="F32" s="16">
        <v>16</v>
      </c>
      <c r="G32" s="17">
        <v>4.4345898004434598E-3</v>
      </c>
      <c r="H32" s="16">
        <v>5</v>
      </c>
      <c r="I32" s="17">
        <v>5.8139534883720929E-3</v>
      </c>
      <c r="J32" s="16">
        <v>1</v>
      </c>
      <c r="K32" s="17">
        <v>1.3157894736842105E-2</v>
      </c>
      <c r="L32" s="16">
        <v>1</v>
      </c>
      <c r="M32" s="17">
        <v>8.0000000000000002E-3</v>
      </c>
      <c r="N32" s="16">
        <v>0</v>
      </c>
      <c r="O32" s="17">
        <v>0</v>
      </c>
      <c r="P32" s="16">
        <v>1</v>
      </c>
      <c r="Q32" s="17">
        <v>6.666666666666668E-2</v>
      </c>
      <c r="R32" s="16">
        <v>0</v>
      </c>
      <c r="S32" s="17">
        <v>0</v>
      </c>
      <c r="T32" s="16">
        <v>612</v>
      </c>
      <c r="U32" s="17">
        <v>6.4295911466998703E-3</v>
      </c>
    </row>
    <row r="33" spans="1:21" x14ac:dyDescent="0.25">
      <c r="A33" s="15" t="s">
        <v>141</v>
      </c>
      <c r="B33" s="16">
        <v>350</v>
      </c>
      <c r="C33" s="17">
        <v>4.0700334754232596E-3</v>
      </c>
      <c r="D33" s="16">
        <v>32</v>
      </c>
      <c r="E33" s="17">
        <v>5.985783763561541E-3</v>
      </c>
      <c r="F33" s="16">
        <v>25</v>
      </c>
      <c r="G33" s="17">
        <v>6.9290465631929058E-3</v>
      </c>
      <c r="H33" s="16">
        <v>3</v>
      </c>
      <c r="I33" s="17">
        <v>3.4883720930232553E-3</v>
      </c>
      <c r="J33" s="16">
        <v>0</v>
      </c>
      <c r="K33" s="17">
        <v>0</v>
      </c>
      <c r="L33" s="16">
        <v>0</v>
      </c>
      <c r="M33" s="17">
        <v>0</v>
      </c>
      <c r="N33" s="16">
        <v>0</v>
      </c>
      <c r="O33" s="17">
        <v>0</v>
      </c>
      <c r="P33" s="16">
        <v>0</v>
      </c>
      <c r="Q33" s="17">
        <v>0</v>
      </c>
      <c r="R33" s="16">
        <v>0</v>
      </c>
      <c r="S33" s="17">
        <v>0</v>
      </c>
      <c r="T33" s="16">
        <v>410</v>
      </c>
      <c r="U33" s="17">
        <v>4.272082264418278E-3</v>
      </c>
    </row>
    <row r="34" spans="1:21" x14ac:dyDescent="0.25">
      <c r="A34" s="15" t="s">
        <v>142</v>
      </c>
      <c r="B34" s="16">
        <v>634</v>
      </c>
      <c r="C34" s="17">
        <v>7.4055342822050433E-3</v>
      </c>
      <c r="D34" s="16">
        <v>38</v>
      </c>
      <c r="E34" s="17">
        <v>7.1081182192293301E-3</v>
      </c>
      <c r="F34" s="16">
        <v>37</v>
      </c>
      <c r="G34" s="17">
        <v>1.02549889135255E-2</v>
      </c>
      <c r="H34" s="16">
        <v>7</v>
      </c>
      <c r="I34" s="17">
        <v>8.1395348837209301E-3</v>
      </c>
      <c r="J34" s="16">
        <v>1</v>
      </c>
      <c r="K34" s="17">
        <v>1.3157894736842105E-2</v>
      </c>
      <c r="L34" s="16">
        <v>2</v>
      </c>
      <c r="M34" s="17">
        <v>1.6E-2</v>
      </c>
      <c r="N34" s="16">
        <v>0</v>
      </c>
      <c r="O34" s="17">
        <v>0</v>
      </c>
      <c r="P34" s="16">
        <v>0</v>
      </c>
      <c r="Q34" s="17">
        <v>0</v>
      </c>
      <c r="R34" s="16">
        <v>0</v>
      </c>
      <c r="S34" s="17">
        <v>0</v>
      </c>
      <c r="T34" s="16">
        <v>719</v>
      </c>
      <c r="U34" s="17">
        <v>7.5137125253587796E-3</v>
      </c>
    </row>
    <row r="35" spans="1:21" x14ac:dyDescent="0.25">
      <c r="A35" s="15" t="s">
        <v>164</v>
      </c>
      <c r="B35" s="16">
        <v>2434</v>
      </c>
      <c r="C35" s="17">
        <v>2.8490234327962813E-2</v>
      </c>
      <c r="D35" s="16">
        <v>134</v>
      </c>
      <c r="E35" s="17">
        <v>2.5065469509913955E-2</v>
      </c>
      <c r="F35" s="16">
        <v>62</v>
      </c>
      <c r="G35" s="17">
        <v>1.7184035476718405E-2</v>
      </c>
      <c r="H35" s="16">
        <v>18</v>
      </c>
      <c r="I35" s="17">
        <v>2.0930232558139538E-2</v>
      </c>
      <c r="J35" s="16">
        <v>3</v>
      </c>
      <c r="K35" s="17">
        <v>3.9473684210526314E-2</v>
      </c>
      <c r="L35" s="16">
        <v>6</v>
      </c>
      <c r="M35" s="17">
        <v>4.8000000000000001E-2</v>
      </c>
      <c r="N35" s="16">
        <v>1</v>
      </c>
      <c r="O35" s="17">
        <v>3.2258064516129031E-2</v>
      </c>
      <c r="P35" s="16">
        <v>1</v>
      </c>
      <c r="Q35" s="17">
        <v>6.666666666666668E-2</v>
      </c>
      <c r="R35" s="16">
        <v>3</v>
      </c>
      <c r="S35" s="17">
        <v>5.3571428571428568E-2</v>
      </c>
      <c r="T35" s="16">
        <v>2662</v>
      </c>
      <c r="U35" s="17">
        <v>2.7843671843972389E-2</v>
      </c>
    </row>
    <row r="36" spans="1:21" x14ac:dyDescent="0.25">
      <c r="A36" s="12" t="s">
        <v>143</v>
      </c>
      <c r="B36" s="16">
        <v>726</v>
      </c>
      <c r="C36" s="17">
        <v>8.2604821424270888E-3</v>
      </c>
      <c r="D36" s="16">
        <v>82</v>
      </c>
      <c r="E36" s="17">
        <v>1.5338570894126449E-2</v>
      </c>
      <c r="F36" s="16">
        <v>22</v>
      </c>
      <c r="G36" s="17">
        <v>6.0975609756097563E-3</v>
      </c>
      <c r="H36" s="16">
        <v>8</v>
      </c>
      <c r="I36" s="17">
        <v>9.3023255813953487E-3</v>
      </c>
      <c r="J36" s="16">
        <v>0</v>
      </c>
      <c r="K36" s="17">
        <v>0</v>
      </c>
      <c r="L36" s="16">
        <v>1</v>
      </c>
      <c r="M36" s="17">
        <v>8.0000000000000002E-3</v>
      </c>
      <c r="N36" s="16">
        <v>0</v>
      </c>
      <c r="O36" s="17">
        <v>0</v>
      </c>
      <c r="P36" s="16">
        <v>0</v>
      </c>
      <c r="Q36" s="17">
        <v>0</v>
      </c>
      <c r="R36" s="16">
        <v>2</v>
      </c>
      <c r="S36" s="17">
        <v>3.5714285714285712E-2</v>
      </c>
      <c r="T36" s="16">
        <v>841</v>
      </c>
      <c r="U36" s="17">
        <v>8.5978339040176915E-3</v>
      </c>
    </row>
    <row r="37" spans="1:21" x14ac:dyDescent="0.25">
      <c r="A37" s="12" t="s">
        <v>144</v>
      </c>
      <c r="B37" s="16">
        <v>4399</v>
      </c>
      <c r="C37" s="17">
        <v>5.0694795655419886E-2</v>
      </c>
      <c r="D37" s="16">
        <v>403</v>
      </c>
      <c r="E37" s="17">
        <v>7.5383464272353165E-2</v>
      </c>
      <c r="F37" s="16">
        <v>223</v>
      </c>
      <c r="G37" s="17">
        <v>6.1807095343680715E-2</v>
      </c>
      <c r="H37" s="16">
        <v>34</v>
      </c>
      <c r="I37" s="17">
        <v>3.9534883720930232E-2</v>
      </c>
      <c r="J37" s="16">
        <v>1</v>
      </c>
      <c r="K37" s="17">
        <v>1.3157894736842105E-2</v>
      </c>
      <c r="L37" s="16">
        <v>7</v>
      </c>
      <c r="M37" s="17">
        <v>5.5999999999999994E-2</v>
      </c>
      <c r="N37" s="16">
        <v>3</v>
      </c>
      <c r="O37" s="17">
        <v>9.6774193548387094E-2</v>
      </c>
      <c r="P37" s="16">
        <v>0</v>
      </c>
      <c r="Q37" s="17">
        <v>0</v>
      </c>
      <c r="R37" s="16">
        <v>6</v>
      </c>
      <c r="S37" s="17">
        <v>0.10714285714285714</v>
      </c>
      <c r="T37" s="16">
        <v>5076</v>
      </c>
      <c r="U37" s="17">
        <v>5.2456447302040514E-2</v>
      </c>
    </row>
    <row r="38" spans="1:21" x14ac:dyDescent="0.25">
      <c r="A38" s="12" t="s">
        <v>145</v>
      </c>
      <c r="B38" s="16">
        <v>396</v>
      </c>
      <c r="C38" s="17">
        <v>4.5998603183777667E-3</v>
      </c>
      <c r="D38" s="16">
        <v>51</v>
      </c>
      <c r="E38" s="17">
        <v>9.5398428731762065E-3</v>
      </c>
      <c r="F38" s="16">
        <v>17</v>
      </c>
      <c r="G38" s="17">
        <v>4.7117516629711755E-3</v>
      </c>
      <c r="H38" s="16">
        <v>2</v>
      </c>
      <c r="I38" s="17">
        <v>2.3255813953488372E-3</v>
      </c>
      <c r="J38" s="16">
        <v>0</v>
      </c>
      <c r="K38" s="17">
        <v>0</v>
      </c>
      <c r="L38" s="16">
        <v>0</v>
      </c>
      <c r="M38" s="17">
        <v>0</v>
      </c>
      <c r="N38" s="16">
        <v>0</v>
      </c>
      <c r="O38" s="17">
        <v>0</v>
      </c>
      <c r="P38" s="16">
        <v>0</v>
      </c>
      <c r="Q38" s="17">
        <v>0</v>
      </c>
      <c r="R38" s="16">
        <v>0</v>
      </c>
      <c r="S38" s="17">
        <v>0</v>
      </c>
      <c r="T38" s="16">
        <v>466</v>
      </c>
      <c r="U38" s="17">
        <v>4.8517115163745263E-3</v>
      </c>
    </row>
    <row r="39" spans="1:21" x14ac:dyDescent="0.25">
      <c r="A39" s="12" t="s">
        <v>146</v>
      </c>
      <c r="B39" s="16">
        <v>1261</v>
      </c>
      <c r="C39" s="17">
        <v>1.4510030585458659E-2</v>
      </c>
      <c r="D39" s="16">
        <v>110</v>
      </c>
      <c r="E39" s="17">
        <v>2.0576131687242798E-2</v>
      </c>
      <c r="F39" s="16">
        <v>91</v>
      </c>
      <c r="G39" s="17">
        <v>2.5221729490022174E-2</v>
      </c>
      <c r="H39" s="16">
        <v>14</v>
      </c>
      <c r="I39" s="17">
        <v>1.627906976744186E-2</v>
      </c>
      <c r="J39" s="16">
        <v>3</v>
      </c>
      <c r="K39" s="17">
        <v>3.9473684210526314E-2</v>
      </c>
      <c r="L39" s="16">
        <v>1</v>
      </c>
      <c r="M39" s="17">
        <v>8.0000000000000002E-3</v>
      </c>
      <c r="N39" s="16">
        <v>0</v>
      </c>
      <c r="O39" s="17">
        <v>0</v>
      </c>
      <c r="P39" s="16">
        <v>0</v>
      </c>
      <c r="Q39" s="17">
        <v>0</v>
      </c>
      <c r="R39" s="16">
        <v>1</v>
      </c>
      <c r="S39" s="17">
        <v>1.7857142857142856E-2</v>
      </c>
      <c r="T39" s="16">
        <v>1481</v>
      </c>
      <c r="U39" s="17">
        <v>1.5295771926623231E-2</v>
      </c>
    </row>
    <row r="40" spans="1:21" x14ac:dyDescent="0.25">
      <c r="A40" s="12" t="s">
        <v>147</v>
      </c>
      <c r="B40" s="16">
        <v>555</v>
      </c>
      <c r="C40" s="17">
        <v>6.442212749560485E-3</v>
      </c>
      <c r="D40" s="16">
        <v>48</v>
      </c>
      <c r="E40" s="17">
        <v>8.9786756453423128E-3</v>
      </c>
      <c r="F40" s="16">
        <v>40</v>
      </c>
      <c r="G40" s="17">
        <v>1.1086474501108647E-2</v>
      </c>
      <c r="H40" s="16">
        <v>7</v>
      </c>
      <c r="I40" s="17">
        <v>8.1395348837209301E-3</v>
      </c>
      <c r="J40" s="16">
        <v>0</v>
      </c>
      <c r="K40" s="17">
        <v>0</v>
      </c>
      <c r="L40" s="16">
        <v>0</v>
      </c>
      <c r="M40" s="17">
        <v>0</v>
      </c>
      <c r="N40" s="16">
        <v>0</v>
      </c>
      <c r="O40" s="17">
        <v>0</v>
      </c>
      <c r="P40" s="16">
        <v>0</v>
      </c>
      <c r="Q40" s="17">
        <v>0</v>
      </c>
      <c r="R40" s="16">
        <v>0</v>
      </c>
      <c r="S40" s="17">
        <v>0</v>
      </c>
      <c r="T40" s="16">
        <v>650</v>
      </c>
      <c r="U40" s="17">
        <v>6.762341272822903E-3</v>
      </c>
    </row>
    <row r="41" spans="1:21" x14ac:dyDescent="0.25">
      <c r="A41" s="12" t="s">
        <v>148</v>
      </c>
      <c r="B41" s="16">
        <v>392</v>
      </c>
      <c r="C41" s="17">
        <v>4.58781879921971E-3</v>
      </c>
      <c r="D41" s="16">
        <v>24</v>
      </c>
      <c r="E41" s="17">
        <v>4.4893378226711564E-3</v>
      </c>
      <c r="F41" s="16">
        <v>13</v>
      </c>
      <c r="G41" s="17">
        <v>3.6031042128603103E-3</v>
      </c>
      <c r="H41" s="16">
        <v>4</v>
      </c>
      <c r="I41" s="17">
        <v>4.6511627906976744E-3</v>
      </c>
      <c r="J41" s="16">
        <v>0</v>
      </c>
      <c r="K41" s="17">
        <v>0</v>
      </c>
      <c r="L41" s="16">
        <v>0</v>
      </c>
      <c r="M41" s="17">
        <v>0</v>
      </c>
      <c r="N41" s="16">
        <v>0</v>
      </c>
      <c r="O41" s="17">
        <v>0</v>
      </c>
      <c r="P41" s="16">
        <v>0</v>
      </c>
      <c r="Q41" s="17">
        <v>0</v>
      </c>
      <c r="R41" s="16">
        <v>0</v>
      </c>
      <c r="S41" s="17">
        <v>0</v>
      </c>
      <c r="T41" s="16">
        <v>433</v>
      </c>
      <c r="U41" s="17">
        <v>4.5296952652877217E-3</v>
      </c>
    </row>
    <row r="42" spans="1:21" x14ac:dyDescent="0.25">
      <c r="A42" s="12" t="s">
        <v>149</v>
      </c>
      <c r="B42" s="16">
        <v>304</v>
      </c>
      <c r="C42" s="17">
        <v>3.4679575175204105E-3</v>
      </c>
      <c r="D42" s="16">
        <v>21</v>
      </c>
      <c r="E42" s="17">
        <v>3.9281705948372618E-3</v>
      </c>
      <c r="F42" s="16">
        <v>18</v>
      </c>
      <c r="G42" s="17">
        <v>4.9889135254988911E-3</v>
      </c>
      <c r="H42" s="16">
        <v>0</v>
      </c>
      <c r="I42" s="17">
        <v>0</v>
      </c>
      <c r="J42" s="16">
        <v>1</v>
      </c>
      <c r="K42" s="17">
        <v>1.3157894736842105E-2</v>
      </c>
      <c r="L42" s="16">
        <v>0</v>
      </c>
      <c r="M42" s="17">
        <v>0</v>
      </c>
      <c r="N42" s="16">
        <v>0</v>
      </c>
      <c r="O42" s="17">
        <v>0</v>
      </c>
      <c r="P42" s="16">
        <v>0</v>
      </c>
      <c r="Q42" s="17">
        <v>0</v>
      </c>
      <c r="R42" s="16">
        <v>0</v>
      </c>
      <c r="S42" s="17">
        <v>0</v>
      </c>
      <c r="T42" s="16">
        <v>344</v>
      </c>
      <c r="U42" s="17">
        <v>3.5207110118823997E-3</v>
      </c>
    </row>
    <row r="43" spans="1:21" x14ac:dyDescent="0.25">
      <c r="A43" s="12" t="s">
        <v>150</v>
      </c>
      <c r="B43" s="16">
        <v>455</v>
      </c>
      <c r="C43" s="17">
        <v>5.2621438720709002E-3</v>
      </c>
      <c r="D43" s="16">
        <v>27</v>
      </c>
      <c r="E43" s="17">
        <v>5.0505050505050509E-3</v>
      </c>
      <c r="F43" s="16">
        <v>20</v>
      </c>
      <c r="G43" s="17">
        <v>5.5432372505543233E-3</v>
      </c>
      <c r="H43" s="16">
        <v>12</v>
      </c>
      <c r="I43" s="17">
        <v>1.3953488372093021E-2</v>
      </c>
      <c r="J43" s="16">
        <v>0</v>
      </c>
      <c r="K43" s="17">
        <v>0</v>
      </c>
      <c r="L43" s="16">
        <v>0</v>
      </c>
      <c r="M43" s="17">
        <v>0</v>
      </c>
      <c r="N43" s="16">
        <v>0</v>
      </c>
      <c r="O43" s="17">
        <v>0</v>
      </c>
      <c r="P43" s="16">
        <v>0</v>
      </c>
      <c r="Q43" s="17">
        <v>0</v>
      </c>
      <c r="R43" s="16">
        <v>0</v>
      </c>
      <c r="S43" s="17">
        <v>0</v>
      </c>
      <c r="T43" s="16">
        <v>514</v>
      </c>
      <c r="U43" s="17">
        <v>5.3240020179685064E-3</v>
      </c>
    </row>
    <row r="44" spans="1:21" x14ac:dyDescent="0.25">
      <c r="A44" s="12" t="s">
        <v>151</v>
      </c>
      <c r="B44" s="16">
        <v>407</v>
      </c>
      <c r="C44" s="17">
        <v>4.7323170291163931E-3</v>
      </c>
      <c r="D44" s="16">
        <v>21</v>
      </c>
      <c r="E44" s="17">
        <v>3.9281705948372618E-3</v>
      </c>
      <c r="F44" s="16">
        <v>19</v>
      </c>
      <c r="G44" s="17">
        <v>5.2660753880266076E-3</v>
      </c>
      <c r="H44" s="16">
        <v>5</v>
      </c>
      <c r="I44" s="17">
        <v>5.8139534883720929E-3</v>
      </c>
      <c r="J44" s="16">
        <v>0</v>
      </c>
      <c r="K44" s="17">
        <v>0</v>
      </c>
      <c r="L44" s="16">
        <v>0</v>
      </c>
      <c r="M44" s="17">
        <v>0</v>
      </c>
      <c r="N44" s="16">
        <v>0</v>
      </c>
      <c r="O44" s="17">
        <v>0</v>
      </c>
      <c r="P44" s="16">
        <v>0</v>
      </c>
      <c r="Q44" s="17">
        <v>0</v>
      </c>
      <c r="R44" s="16">
        <v>0</v>
      </c>
      <c r="S44" s="17">
        <v>0</v>
      </c>
      <c r="T44" s="16">
        <v>452</v>
      </c>
      <c r="U44" s="17">
        <v>4.7014372658673509E-3</v>
      </c>
    </row>
    <row r="45" spans="1:21" x14ac:dyDescent="0.25">
      <c r="A45" s="12" t="s">
        <v>152</v>
      </c>
      <c r="B45" s="16">
        <v>190</v>
      </c>
      <c r="C45" s="17">
        <v>2.1915564867663702E-3</v>
      </c>
      <c r="D45" s="16">
        <v>11</v>
      </c>
      <c r="E45" s="17">
        <v>2.05761316872428E-3</v>
      </c>
      <c r="F45" s="16">
        <v>7</v>
      </c>
      <c r="G45" s="17">
        <v>1.9401330376940134E-3</v>
      </c>
      <c r="H45" s="16">
        <v>4</v>
      </c>
      <c r="I45" s="17">
        <v>4.6511627906976744E-3</v>
      </c>
      <c r="J45" s="16">
        <v>0</v>
      </c>
      <c r="K45" s="17">
        <v>0</v>
      </c>
      <c r="L45" s="16">
        <v>1</v>
      </c>
      <c r="M45" s="17">
        <v>8.0000000000000002E-3</v>
      </c>
      <c r="N45" s="16">
        <v>0</v>
      </c>
      <c r="O45" s="17">
        <v>0</v>
      </c>
      <c r="P45" s="16">
        <v>0</v>
      </c>
      <c r="Q45" s="17">
        <v>0</v>
      </c>
      <c r="R45" s="16">
        <v>0</v>
      </c>
      <c r="S45" s="17">
        <v>0</v>
      </c>
      <c r="T45" s="16">
        <v>213</v>
      </c>
      <c r="U45" s="17">
        <v>2.2004443824264999E-3</v>
      </c>
    </row>
    <row r="46" spans="1:21" x14ac:dyDescent="0.25">
      <c r="A46" s="12" t="s">
        <v>153</v>
      </c>
      <c r="B46" s="16">
        <v>869</v>
      </c>
      <c r="C46" s="17">
        <v>1.0187125207716205E-2</v>
      </c>
      <c r="D46" s="16">
        <v>49</v>
      </c>
      <c r="E46" s="17">
        <v>9.1657313879536101E-3</v>
      </c>
      <c r="F46" s="16">
        <v>36</v>
      </c>
      <c r="G46" s="17">
        <v>9.9778270509977823E-3</v>
      </c>
      <c r="H46" s="16">
        <v>7</v>
      </c>
      <c r="I46" s="17">
        <v>8.1395348837209301E-3</v>
      </c>
      <c r="J46" s="16">
        <v>1</v>
      </c>
      <c r="K46" s="17">
        <v>1.3157894736842105E-2</v>
      </c>
      <c r="L46" s="16">
        <v>0</v>
      </c>
      <c r="M46" s="17">
        <v>0</v>
      </c>
      <c r="N46" s="16">
        <v>0</v>
      </c>
      <c r="O46" s="17">
        <v>0</v>
      </c>
      <c r="P46" s="16">
        <v>1</v>
      </c>
      <c r="Q46" s="17">
        <v>6.666666666666668E-2</v>
      </c>
      <c r="R46" s="16">
        <v>0</v>
      </c>
      <c r="S46" s="17">
        <v>0</v>
      </c>
      <c r="T46" s="16">
        <v>963</v>
      </c>
      <c r="U46" s="17">
        <v>1.0089842534053216E-2</v>
      </c>
    </row>
    <row r="47" spans="1:21" x14ac:dyDescent="0.25">
      <c r="A47" s="12" t="s">
        <v>154</v>
      </c>
      <c r="B47" s="16">
        <v>2108</v>
      </c>
      <c r="C47" s="17">
        <v>2.446836692917178E-2</v>
      </c>
      <c r="D47" s="16">
        <v>156</v>
      </c>
      <c r="E47" s="17">
        <v>2.918069584736252E-2</v>
      </c>
      <c r="F47" s="16">
        <v>102</v>
      </c>
      <c r="G47" s="17">
        <v>2.8270509977827048E-2</v>
      </c>
      <c r="H47" s="16">
        <v>38</v>
      </c>
      <c r="I47" s="17">
        <v>4.4186046511627906E-2</v>
      </c>
      <c r="J47" s="16">
        <v>5</v>
      </c>
      <c r="K47" s="17">
        <v>6.5789473684210523E-2</v>
      </c>
      <c r="L47" s="16">
        <v>2</v>
      </c>
      <c r="M47" s="17">
        <v>1.6E-2</v>
      </c>
      <c r="N47" s="16">
        <v>2</v>
      </c>
      <c r="O47" s="17">
        <v>6.4516129032258063E-2</v>
      </c>
      <c r="P47" s="16">
        <v>2</v>
      </c>
      <c r="Q47" s="17">
        <v>0.13333333333333336</v>
      </c>
      <c r="R47" s="16">
        <v>2</v>
      </c>
      <c r="S47" s="17">
        <v>3.5714285714285712E-2</v>
      </c>
      <c r="T47" s="16">
        <v>2417</v>
      </c>
      <c r="U47" s="17">
        <v>2.5128001459807002E-2</v>
      </c>
    </row>
    <row r="48" spans="1:21" x14ac:dyDescent="0.25">
      <c r="A48" s="12" t="s">
        <v>155</v>
      </c>
      <c r="B48" s="16">
        <v>288</v>
      </c>
      <c r="C48" s="17">
        <v>3.3355008067817837E-3</v>
      </c>
      <c r="D48" s="16">
        <v>22</v>
      </c>
      <c r="E48" s="17">
        <v>4.11522633744856E-3</v>
      </c>
      <c r="F48" s="16">
        <v>20</v>
      </c>
      <c r="G48" s="17">
        <v>5.5432372505543233E-3</v>
      </c>
      <c r="H48" s="16">
        <v>2</v>
      </c>
      <c r="I48" s="17">
        <v>2.3255813953488372E-3</v>
      </c>
      <c r="J48" s="16">
        <v>1</v>
      </c>
      <c r="K48" s="17">
        <v>1.3157894736842105E-2</v>
      </c>
      <c r="L48" s="16">
        <v>1</v>
      </c>
      <c r="M48" s="17">
        <v>8.0000000000000002E-3</v>
      </c>
      <c r="N48" s="16">
        <v>1</v>
      </c>
      <c r="O48" s="17">
        <v>3.2258064516129031E-2</v>
      </c>
      <c r="P48" s="16">
        <v>0</v>
      </c>
      <c r="Q48" s="17">
        <v>0</v>
      </c>
      <c r="R48" s="16">
        <v>0</v>
      </c>
      <c r="S48" s="17">
        <v>0</v>
      </c>
      <c r="T48" s="16">
        <v>335</v>
      </c>
      <c r="U48" s="17">
        <v>3.4777755117374924E-3</v>
      </c>
    </row>
    <row r="49" spans="1:21" x14ac:dyDescent="0.25">
      <c r="A49" s="12" t="s">
        <v>159</v>
      </c>
      <c r="B49" s="16">
        <v>38</v>
      </c>
      <c r="C49" s="17">
        <v>4.2145317053199431E-4</v>
      </c>
      <c r="D49" s="16">
        <v>0</v>
      </c>
      <c r="E49" s="17">
        <v>0</v>
      </c>
      <c r="F49" s="16">
        <v>0</v>
      </c>
      <c r="G49" s="17">
        <v>0</v>
      </c>
      <c r="H49" s="16">
        <v>0</v>
      </c>
      <c r="I49" s="17">
        <v>0</v>
      </c>
      <c r="J49" s="16">
        <v>0</v>
      </c>
      <c r="K49" s="17">
        <v>0</v>
      </c>
      <c r="L49" s="16">
        <v>0</v>
      </c>
      <c r="M49" s="17">
        <v>0</v>
      </c>
      <c r="N49" s="16">
        <v>0</v>
      </c>
      <c r="O49" s="17">
        <v>0</v>
      </c>
      <c r="P49" s="16">
        <v>0</v>
      </c>
      <c r="Q49" s="17">
        <v>0</v>
      </c>
      <c r="R49" s="16">
        <v>0</v>
      </c>
      <c r="S49" s="17">
        <v>0</v>
      </c>
      <c r="T49" s="16">
        <v>38</v>
      </c>
      <c r="U49" s="17">
        <v>3.7568562626793899E-4</v>
      </c>
    </row>
    <row r="50" spans="1:21" x14ac:dyDescent="0.25">
      <c r="A50" s="12" t="s">
        <v>156</v>
      </c>
      <c r="B50" s="16">
        <v>699</v>
      </c>
      <c r="C50" s="17">
        <v>8.0437347975820632E-3</v>
      </c>
      <c r="D50" s="16">
        <v>66</v>
      </c>
      <c r="E50" s="17">
        <v>1.2345679012345678E-2</v>
      </c>
      <c r="F50" s="16">
        <v>62</v>
      </c>
      <c r="G50" s="17">
        <v>1.7184035476718405E-2</v>
      </c>
      <c r="H50" s="16">
        <v>20</v>
      </c>
      <c r="I50" s="17">
        <v>2.3255813953488372E-2</v>
      </c>
      <c r="J50" s="16">
        <v>0</v>
      </c>
      <c r="K50" s="17">
        <v>0</v>
      </c>
      <c r="L50" s="16">
        <v>2</v>
      </c>
      <c r="M50" s="17">
        <v>1.6E-2</v>
      </c>
      <c r="N50" s="16">
        <v>0</v>
      </c>
      <c r="O50" s="17">
        <v>0</v>
      </c>
      <c r="P50" s="16">
        <v>0</v>
      </c>
      <c r="Q50" s="17">
        <v>0</v>
      </c>
      <c r="R50" s="16">
        <v>6</v>
      </c>
      <c r="S50" s="17">
        <v>0.10714285714285714</v>
      </c>
      <c r="T50" s="16">
        <v>855</v>
      </c>
      <c r="U50" s="17">
        <v>8.844713029850907E-3</v>
      </c>
    </row>
    <row r="51" spans="1:21" ht="15.75" thickBot="1" x14ac:dyDescent="0.3">
      <c r="A51" s="49" t="s">
        <v>193</v>
      </c>
      <c r="B51" s="19">
        <v>256</v>
      </c>
      <c r="C51" s="20">
        <v>2.8538400404595045E-3</v>
      </c>
      <c r="D51" s="19">
        <v>9</v>
      </c>
      <c r="E51" s="20">
        <v>1.6835016835016834E-3</v>
      </c>
      <c r="F51" s="19">
        <v>14</v>
      </c>
      <c r="G51" s="20">
        <v>3.8802660753880268E-3</v>
      </c>
      <c r="H51" s="19">
        <v>2</v>
      </c>
      <c r="I51" s="20">
        <v>2.3255813953488372E-3</v>
      </c>
      <c r="J51" s="19">
        <v>0</v>
      </c>
      <c r="K51" s="20">
        <v>0</v>
      </c>
      <c r="L51" s="19">
        <v>0</v>
      </c>
      <c r="M51" s="20">
        <v>0</v>
      </c>
      <c r="N51" s="19">
        <v>0</v>
      </c>
      <c r="O51" s="20">
        <v>0</v>
      </c>
      <c r="P51" s="19">
        <v>0</v>
      </c>
      <c r="Q51" s="20">
        <v>0</v>
      </c>
      <c r="R51" s="19">
        <v>0</v>
      </c>
      <c r="S51" s="20">
        <v>0</v>
      </c>
      <c r="T51" s="19">
        <v>281</v>
      </c>
      <c r="U51" s="20">
        <v>2.8122752594914291E-3</v>
      </c>
    </row>
    <row r="52" spans="1:21" ht="15.75" thickBot="1" x14ac:dyDescent="0.3">
      <c r="A52" s="21" t="s">
        <v>66</v>
      </c>
      <c r="B52" s="58">
        <v>86049</v>
      </c>
      <c r="C52" s="23">
        <v>1</v>
      </c>
      <c r="D52" s="58">
        <v>5346</v>
      </c>
      <c r="E52" s="23">
        <v>1</v>
      </c>
      <c r="F52" s="58">
        <v>3608</v>
      </c>
      <c r="G52" s="23">
        <v>1</v>
      </c>
      <c r="H52" s="58">
        <v>860</v>
      </c>
      <c r="I52" s="23">
        <v>1</v>
      </c>
      <c r="J52" s="58">
        <v>76</v>
      </c>
      <c r="K52" s="23">
        <v>1</v>
      </c>
      <c r="L52" s="58">
        <v>125</v>
      </c>
      <c r="M52" s="23">
        <v>1</v>
      </c>
      <c r="N52" s="58">
        <v>31</v>
      </c>
      <c r="O52" s="23">
        <v>1</v>
      </c>
      <c r="P52" s="58">
        <v>15</v>
      </c>
      <c r="Q52" s="23">
        <v>1</v>
      </c>
      <c r="R52" s="58">
        <v>56</v>
      </c>
      <c r="S52" s="23">
        <v>1</v>
      </c>
      <c r="T52" s="58">
        <v>96166</v>
      </c>
      <c r="U52" s="23">
        <v>1.0000000000000002</v>
      </c>
    </row>
    <row r="53" spans="1:21" x14ac:dyDescent="0.25">
      <c r="T53" s="107"/>
    </row>
    <row r="54" spans="1:21" x14ac:dyDescent="0.25">
      <c r="T54" s="107"/>
    </row>
  </sheetData>
  <mergeCells count="13">
    <mergeCell ref="T3:U3"/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 horizontalCentered="1"/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S56"/>
  <sheetViews>
    <sheetView workbookViewId="0">
      <selection sqref="A1:S1"/>
    </sheetView>
  </sheetViews>
  <sheetFormatPr defaultColWidth="8.85546875" defaultRowHeight="15" x14ac:dyDescent="0.25"/>
  <cols>
    <col min="1" max="1" width="24.7109375" style="89" bestFit="1" customWidth="1"/>
    <col min="2" max="19" width="10.7109375" style="89" customWidth="1"/>
    <col min="20" max="16384" width="8.85546875" style="89"/>
  </cols>
  <sheetData>
    <row r="1" spans="1:19" ht="25.15" customHeight="1" thickTop="1" thickBot="1" x14ac:dyDescent="0.3">
      <c r="A1" s="138" t="s">
        <v>157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</row>
    <row r="2" spans="1:19" ht="25.15" customHeight="1" thickTop="1" thickBot="1" x14ac:dyDescent="0.3">
      <c r="A2" s="141" t="s">
        <v>180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3"/>
    </row>
    <row r="3" spans="1:19" ht="19.899999999999999" customHeight="1" thickTop="1" thickBot="1" x14ac:dyDescent="0.3">
      <c r="A3" s="144" t="s">
        <v>17</v>
      </c>
      <c r="B3" s="135" t="s">
        <v>112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7"/>
    </row>
    <row r="4" spans="1:19" ht="19.899999999999999" customHeight="1" x14ac:dyDescent="0.25">
      <c r="A4" s="144"/>
      <c r="B4" s="148">
        <v>2012</v>
      </c>
      <c r="C4" s="149"/>
      <c r="D4" s="148">
        <v>2013</v>
      </c>
      <c r="E4" s="149"/>
      <c r="F4" s="148">
        <v>2014</v>
      </c>
      <c r="G4" s="149"/>
      <c r="H4" s="146">
        <v>2015</v>
      </c>
      <c r="I4" s="147"/>
      <c r="J4" s="146">
        <v>2016</v>
      </c>
      <c r="K4" s="147"/>
      <c r="L4" s="146">
        <v>2017</v>
      </c>
      <c r="M4" s="147"/>
      <c r="N4" s="146">
        <v>2018</v>
      </c>
      <c r="O4" s="147"/>
      <c r="P4" s="146">
        <v>2019</v>
      </c>
      <c r="Q4" s="147"/>
      <c r="R4" s="146">
        <v>2020</v>
      </c>
      <c r="S4" s="147"/>
    </row>
    <row r="5" spans="1:19" ht="19.899999999999999" customHeight="1" thickBot="1" x14ac:dyDescent="0.3">
      <c r="A5" s="145"/>
      <c r="B5" s="10" t="s">
        <v>18</v>
      </c>
      <c r="C5" s="11" t="s">
        <v>19</v>
      </c>
      <c r="D5" s="10" t="s">
        <v>18</v>
      </c>
      <c r="E5" s="11" t="s">
        <v>19</v>
      </c>
      <c r="F5" s="10" t="s">
        <v>18</v>
      </c>
      <c r="G5" s="11" t="s">
        <v>19</v>
      </c>
      <c r="H5" s="10" t="s">
        <v>18</v>
      </c>
      <c r="I5" s="11" t="s">
        <v>19</v>
      </c>
      <c r="J5" s="10" t="s">
        <v>18</v>
      </c>
      <c r="K5" s="11" t="s">
        <v>19</v>
      </c>
      <c r="L5" s="10" t="s">
        <v>18</v>
      </c>
      <c r="M5" s="11" t="s">
        <v>19</v>
      </c>
      <c r="N5" s="10" t="s">
        <v>18</v>
      </c>
      <c r="O5" s="11" t="s">
        <v>19</v>
      </c>
      <c r="P5" s="10" t="s">
        <v>18</v>
      </c>
      <c r="Q5" s="11" t="s">
        <v>19</v>
      </c>
      <c r="R5" s="10" t="s">
        <v>18</v>
      </c>
      <c r="S5" s="11" t="s">
        <v>19</v>
      </c>
    </row>
    <row r="6" spans="1:19" x14ac:dyDescent="0.25">
      <c r="A6" s="90" t="s">
        <v>20</v>
      </c>
      <c r="B6" s="13">
        <v>12889</v>
      </c>
      <c r="C6" s="14">
        <v>9.5390695540194498E-2</v>
      </c>
      <c r="D6" s="13">
        <v>11936</v>
      </c>
      <c r="E6" s="14">
        <v>9.4187459558417369E-2</v>
      </c>
      <c r="F6" s="13">
        <v>11347</v>
      </c>
      <c r="G6" s="14">
        <v>9.3625974668921988E-2</v>
      </c>
      <c r="H6" s="13">
        <v>11001</v>
      </c>
      <c r="I6" s="14">
        <v>9.4472163301759601E-2</v>
      </c>
      <c r="J6" s="54">
        <v>11051</v>
      </c>
      <c r="K6" s="117">
        <v>9.2182312607397274E-2</v>
      </c>
      <c r="L6" s="54">
        <v>11104</v>
      </c>
      <c r="M6" s="117">
        <v>9.1836143940584397E-2</v>
      </c>
      <c r="N6" s="122">
        <v>11453</v>
      </c>
      <c r="O6" s="30">
        <v>9.3314865360329152E-2</v>
      </c>
      <c r="P6" s="54">
        <v>11204</v>
      </c>
      <c r="Q6" s="117">
        <v>9.3306017755125842E-2</v>
      </c>
      <c r="R6" s="54">
        <v>8943</v>
      </c>
      <c r="S6" s="117">
        <v>9.2995445375704519E-2</v>
      </c>
    </row>
    <row r="7" spans="1:19" x14ac:dyDescent="0.25">
      <c r="A7" s="91" t="s">
        <v>21</v>
      </c>
      <c r="B7" s="16">
        <v>3970</v>
      </c>
      <c r="C7" s="17">
        <v>2.9381725602806434E-2</v>
      </c>
      <c r="D7" s="16">
        <v>3893</v>
      </c>
      <c r="E7" s="17">
        <v>3.0719820715559554E-2</v>
      </c>
      <c r="F7" s="16">
        <v>3797</v>
      </c>
      <c r="G7" s="17">
        <v>3.1329675316638474E-2</v>
      </c>
      <c r="H7" s="16">
        <v>3538</v>
      </c>
      <c r="I7" s="17">
        <v>3.0382920985512721E-2</v>
      </c>
      <c r="J7" s="13">
        <v>3607</v>
      </c>
      <c r="K7" s="118">
        <v>3.008791978779133E-2</v>
      </c>
      <c r="L7" s="13">
        <v>3738</v>
      </c>
      <c r="M7" s="118">
        <v>3.0915301337347306E-2</v>
      </c>
      <c r="N7" s="122">
        <v>3653</v>
      </c>
      <c r="O7" s="14">
        <v>2.9763311198924513E-2</v>
      </c>
      <c r="P7" s="13">
        <v>3430</v>
      </c>
      <c r="Q7" s="118">
        <v>2.8564766235280401E-2</v>
      </c>
      <c r="R7" s="13">
        <v>2744</v>
      </c>
      <c r="S7" s="118">
        <v>2.8533993303246474E-2</v>
      </c>
    </row>
    <row r="8" spans="1:19" x14ac:dyDescent="0.25">
      <c r="A8" s="91" t="s">
        <v>22</v>
      </c>
      <c r="B8" s="16">
        <v>6339</v>
      </c>
      <c r="C8" s="17">
        <v>4.6914548764783376E-2</v>
      </c>
      <c r="D8" s="16">
        <v>5811</v>
      </c>
      <c r="E8" s="17">
        <v>4.5854836418730172E-2</v>
      </c>
      <c r="F8" s="16">
        <v>5589</v>
      </c>
      <c r="G8" s="17">
        <v>4.6115763851644044E-2</v>
      </c>
      <c r="H8" s="16">
        <v>5484</v>
      </c>
      <c r="I8" s="17">
        <v>4.7094386287323847E-2</v>
      </c>
      <c r="J8" s="13">
        <v>5750</v>
      </c>
      <c r="K8" s="118">
        <v>4.7963831100582242E-2</v>
      </c>
      <c r="L8" s="13">
        <v>5707</v>
      </c>
      <c r="M8" s="118">
        <v>4.7200006616436883E-2</v>
      </c>
      <c r="N8" s="122">
        <v>5927</v>
      </c>
      <c r="O8" s="14">
        <v>4.8291033527518644E-2</v>
      </c>
      <c r="P8" s="13">
        <v>5790</v>
      </c>
      <c r="Q8" s="118">
        <v>4.8218657872382949E-2</v>
      </c>
      <c r="R8" s="13">
        <v>4744</v>
      </c>
      <c r="S8" s="118">
        <v>4.9331364515525236E-2</v>
      </c>
    </row>
    <row r="9" spans="1:19" x14ac:dyDescent="0.25">
      <c r="A9" s="91" t="s">
        <v>23</v>
      </c>
      <c r="B9" s="16">
        <v>7434</v>
      </c>
      <c r="C9" s="17">
        <v>5.5018576355481873E-2</v>
      </c>
      <c r="D9" s="16">
        <v>7017</v>
      </c>
      <c r="E9" s="17">
        <v>5.5371431276928174E-2</v>
      </c>
      <c r="F9" s="16">
        <v>6820</v>
      </c>
      <c r="G9" s="17">
        <v>5.6272948553983251E-2</v>
      </c>
      <c r="H9" s="16">
        <v>6374</v>
      </c>
      <c r="I9" s="17">
        <v>5.4737348321554011E-2</v>
      </c>
      <c r="J9" s="13">
        <v>6822</v>
      </c>
      <c r="K9" s="118">
        <v>5.6905957524899485E-2</v>
      </c>
      <c r="L9" s="13">
        <v>6806</v>
      </c>
      <c r="M9" s="118">
        <v>5.6289336784907905E-2</v>
      </c>
      <c r="N9" s="122">
        <v>6959</v>
      </c>
      <c r="O9" s="14">
        <v>5.669939300118141E-2</v>
      </c>
      <c r="P9" s="13">
        <v>6834</v>
      </c>
      <c r="Q9" s="118">
        <v>5.6913006545745264E-2</v>
      </c>
      <c r="R9" s="13">
        <v>4958</v>
      </c>
      <c r="S9" s="118">
        <v>5.155668323523907E-2</v>
      </c>
    </row>
    <row r="10" spans="1:19" x14ac:dyDescent="0.25">
      <c r="A10" s="91" t="s">
        <v>24</v>
      </c>
      <c r="B10" s="16">
        <v>5649</v>
      </c>
      <c r="C10" s="17">
        <v>4.1807901241877471E-2</v>
      </c>
      <c r="D10" s="16">
        <v>5424</v>
      </c>
      <c r="E10" s="17">
        <v>4.28010037403532E-2</v>
      </c>
      <c r="F10" s="16">
        <v>5278</v>
      </c>
      <c r="G10" s="17">
        <v>4.3549651388258594E-2</v>
      </c>
      <c r="H10" s="16">
        <v>5102</v>
      </c>
      <c r="I10" s="17">
        <v>4.3813923931058762E-2</v>
      </c>
      <c r="J10" s="13">
        <v>5274</v>
      </c>
      <c r="K10" s="118">
        <v>4.399326003903839E-2</v>
      </c>
      <c r="L10" s="13">
        <v>5263</v>
      </c>
      <c r="M10" s="118">
        <v>4.3527884146190174E-2</v>
      </c>
      <c r="N10" s="122">
        <v>5195</v>
      </c>
      <c r="O10" s="14">
        <v>4.232696459852528E-2</v>
      </c>
      <c r="P10" s="13">
        <v>5114</v>
      </c>
      <c r="Q10" s="118">
        <v>4.2588983827179003E-2</v>
      </c>
      <c r="R10" s="13">
        <v>3933</v>
      </c>
      <c r="S10" s="118">
        <v>4.0898030488946198E-2</v>
      </c>
    </row>
    <row r="11" spans="1:19" x14ac:dyDescent="0.25">
      <c r="A11" s="91" t="s">
        <v>25</v>
      </c>
      <c r="B11" s="16">
        <v>4928</v>
      </c>
      <c r="C11" s="17">
        <v>3.6471824627362752E-2</v>
      </c>
      <c r="D11" s="16">
        <v>4792</v>
      </c>
      <c r="E11" s="17">
        <v>3.7813866136388742E-2</v>
      </c>
      <c r="F11" s="16">
        <v>4537</v>
      </c>
      <c r="G11" s="17">
        <v>3.7435537769709974E-2</v>
      </c>
      <c r="H11" s="16">
        <v>4490</v>
      </c>
      <c r="I11" s="17">
        <v>3.8558314082801616E-2</v>
      </c>
      <c r="J11" s="13">
        <v>4651</v>
      </c>
      <c r="K11" s="118">
        <v>3.8796483208488351E-2</v>
      </c>
      <c r="L11" s="13">
        <v>4476</v>
      </c>
      <c r="M11" s="118">
        <v>3.7018964362216834E-2</v>
      </c>
      <c r="N11" s="122">
        <v>4540</v>
      </c>
      <c r="O11" s="14">
        <v>3.6990263575997065E-2</v>
      </c>
      <c r="P11" s="13">
        <v>4487</v>
      </c>
      <c r="Q11" s="118">
        <v>3.7367377871050482E-2</v>
      </c>
      <c r="R11" s="13">
        <v>3541</v>
      </c>
      <c r="S11" s="118">
        <v>3.6821745731339554E-2</v>
      </c>
    </row>
    <row r="12" spans="1:19" x14ac:dyDescent="0.25">
      <c r="A12" s="91" t="s">
        <v>26</v>
      </c>
      <c r="B12" s="16">
        <v>3063</v>
      </c>
      <c r="C12" s="17">
        <v>2.2669074438638821E-2</v>
      </c>
      <c r="D12" s="16">
        <v>2750</v>
      </c>
      <c r="E12" s="17">
        <v>2.1700361409655478E-2</v>
      </c>
      <c r="F12" s="16">
        <v>2651</v>
      </c>
      <c r="G12" s="17">
        <v>2.1873839679854779E-2</v>
      </c>
      <c r="H12" s="16">
        <v>2583</v>
      </c>
      <c r="I12" s="17">
        <v>2.2181765094850019E-2</v>
      </c>
      <c r="J12" s="13">
        <v>2619</v>
      </c>
      <c r="K12" s="118">
        <v>2.1846482374334762E-2</v>
      </c>
      <c r="L12" s="13">
        <v>2696</v>
      </c>
      <c r="M12" s="118">
        <v>2.2297392296813358E-2</v>
      </c>
      <c r="N12" s="122">
        <v>2695</v>
      </c>
      <c r="O12" s="14">
        <v>2.1957876726280197E-2</v>
      </c>
      <c r="P12" s="13">
        <v>2606</v>
      </c>
      <c r="Q12" s="118">
        <v>2.1702560002664933E-2</v>
      </c>
      <c r="R12" s="13">
        <v>2049</v>
      </c>
      <c r="S12" s="118">
        <v>2.1306906806979598E-2</v>
      </c>
    </row>
    <row r="13" spans="1:19" x14ac:dyDescent="0.25">
      <c r="A13" s="91" t="s">
        <v>27</v>
      </c>
      <c r="B13" s="16">
        <v>3672</v>
      </c>
      <c r="C13" s="17">
        <v>2.7176245947986205E-2</v>
      </c>
      <c r="D13" s="16">
        <v>3414</v>
      </c>
      <c r="E13" s="17">
        <v>2.6940012310023201E-2</v>
      </c>
      <c r="F13" s="16">
        <v>3286</v>
      </c>
      <c r="G13" s="17">
        <v>2.7113329757828292E-2</v>
      </c>
      <c r="H13" s="16">
        <v>3197</v>
      </c>
      <c r="I13" s="17">
        <v>2.7454550138689703E-2</v>
      </c>
      <c r="J13" s="13">
        <v>3210</v>
      </c>
      <c r="K13" s="118">
        <v>2.677633005789026E-2</v>
      </c>
      <c r="L13" s="13">
        <v>3252</v>
      </c>
      <c r="M13" s="118">
        <v>2.6895815930725906E-2</v>
      </c>
      <c r="N13" s="122">
        <v>3344</v>
      </c>
      <c r="O13" s="14">
        <v>2.7245691937915019E-2</v>
      </c>
      <c r="P13" s="13">
        <v>3173</v>
      </c>
      <c r="Q13" s="118">
        <v>2.6424490747680676E-2</v>
      </c>
      <c r="R13" s="13">
        <v>2598</v>
      </c>
      <c r="S13" s="118">
        <v>2.701578520475012E-2</v>
      </c>
    </row>
    <row r="14" spans="1:19" x14ac:dyDescent="0.25">
      <c r="A14" s="91" t="s">
        <v>28</v>
      </c>
      <c r="B14" s="16">
        <v>920</v>
      </c>
      <c r="C14" s="17">
        <v>6.8088633638745391E-3</v>
      </c>
      <c r="D14" s="16">
        <v>908</v>
      </c>
      <c r="E14" s="17">
        <v>7.1650647854426082E-3</v>
      </c>
      <c r="F14" s="16">
        <v>858</v>
      </c>
      <c r="G14" s="17">
        <v>7.0794999793720864E-3</v>
      </c>
      <c r="H14" s="16">
        <v>823</v>
      </c>
      <c r="I14" s="17">
        <v>7.0675929822150846E-3</v>
      </c>
      <c r="J14" s="13">
        <v>826</v>
      </c>
      <c r="K14" s="118">
        <v>6.890108606796683E-3</v>
      </c>
      <c r="L14" s="13">
        <v>932</v>
      </c>
      <c r="M14" s="118">
        <v>7.7081489690764282E-3</v>
      </c>
      <c r="N14" s="122">
        <v>818</v>
      </c>
      <c r="O14" s="14">
        <v>6.6647655517985916E-3</v>
      </c>
      <c r="P14" s="13">
        <v>853</v>
      </c>
      <c r="Q14" s="118">
        <v>7.1037159179866416E-3</v>
      </c>
      <c r="R14" s="13">
        <v>726</v>
      </c>
      <c r="S14" s="118">
        <v>7.5494457500571918E-3</v>
      </c>
    </row>
    <row r="15" spans="1:19" x14ac:dyDescent="0.25">
      <c r="A15" s="91" t="s">
        <v>29</v>
      </c>
      <c r="B15" s="16">
        <v>1951</v>
      </c>
      <c r="C15" s="17">
        <v>1.443923089447742E-2</v>
      </c>
      <c r="D15" s="16">
        <v>1793</v>
      </c>
      <c r="E15" s="17">
        <v>1.4148635639095372E-2</v>
      </c>
      <c r="F15" s="16">
        <v>1696</v>
      </c>
      <c r="G15" s="17">
        <v>1.3993976649201699E-2</v>
      </c>
      <c r="H15" s="16">
        <v>1688</v>
      </c>
      <c r="I15" s="17">
        <v>1.4495865071663503E-2</v>
      </c>
      <c r="J15" s="13">
        <v>1764</v>
      </c>
      <c r="K15" s="118">
        <v>1.4714469228074274E-2</v>
      </c>
      <c r="L15" s="13">
        <v>1692</v>
      </c>
      <c r="M15" s="118">
        <v>1.3993764008237463E-2</v>
      </c>
      <c r="N15" s="122">
        <v>1752</v>
      </c>
      <c r="O15" s="14">
        <v>1.4274656780869352E-2</v>
      </c>
      <c r="P15" s="13">
        <v>1635</v>
      </c>
      <c r="Q15" s="118">
        <v>1.3616149502823164E-2</v>
      </c>
      <c r="R15" s="13">
        <v>1413</v>
      </c>
      <c r="S15" s="118">
        <v>1.4693342761474951E-2</v>
      </c>
    </row>
    <row r="16" spans="1:19" x14ac:dyDescent="0.25">
      <c r="A16" s="91" t="s">
        <v>30</v>
      </c>
      <c r="B16" s="16">
        <v>4689</v>
      </c>
      <c r="C16" s="17">
        <v>3.4703000340443171E-2</v>
      </c>
      <c r="D16" s="16">
        <v>4539</v>
      </c>
      <c r="E16" s="17">
        <v>3.5817432886700439E-2</v>
      </c>
      <c r="F16" s="16">
        <v>4347</v>
      </c>
      <c r="G16" s="17">
        <v>3.586781632905648E-2</v>
      </c>
      <c r="H16" s="16">
        <v>4364</v>
      </c>
      <c r="I16" s="17">
        <v>3.7476276761101615E-2</v>
      </c>
      <c r="J16" s="13">
        <v>4431</v>
      </c>
      <c r="K16" s="118">
        <v>3.6961345322900858E-2</v>
      </c>
      <c r="L16" s="13">
        <v>4372</v>
      </c>
      <c r="M16" s="118">
        <v>3.6158827567384276E-2</v>
      </c>
      <c r="N16" s="122">
        <v>4520</v>
      </c>
      <c r="O16" s="14">
        <v>3.6827310873019097E-2</v>
      </c>
      <c r="P16" s="13">
        <v>4194</v>
      </c>
      <c r="Q16" s="118">
        <v>3.4927297256783098E-2</v>
      </c>
      <c r="R16" s="13">
        <v>3510</v>
      </c>
      <c r="S16" s="118">
        <v>3.6499386477549238E-2</v>
      </c>
    </row>
    <row r="17" spans="1:19" x14ac:dyDescent="0.25">
      <c r="A17" s="91" t="s">
        <v>31</v>
      </c>
      <c r="B17" s="16">
        <v>2052</v>
      </c>
      <c r="C17" s="17">
        <v>1.518672567681582E-2</v>
      </c>
      <c r="D17" s="16">
        <v>2011</v>
      </c>
      <c r="E17" s="17">
        <v>1.5868882470842605E-2</v>
      </c>
      <c r="F17" s="16">
        <v>1858</v>
      </c>
      <c r="G17" s="17">
        <v>1.533066545649573E-2</v>
      </c>
      <c r="H17" s="16">
        <v>1871</v>
      </c>
      <c r="I17" s="17">
        <v>1.6067395467465887E-2</v>
      </c>
      <c r="J17" s="13">
        <v>1857</v>
      </c>
      <c r="K17" s="118">
        <v>1.549023206152717E-2</v>
      </c>
      <c r="L17" s="13">
        <v>1890</v>
      </c>
      <c r="M17" s="118">
        <v>1.5631332136860996E-2</v>
      </c>
      <c r="N17" s="122">
        <v>1886</v>
      </c>
      <c r="O17" s="14">
        <v>1.536643989082169E-2</v>
      </c>
      <c r="P17" s="13">
        <v>1752</v>
      </c>
      <c r="Q17" s="118">
        <v>1.4590516164493078E-2</v>
      </c>
      <c r="R17" s="13">
        <v>1507</v>
      </c>
      <c r="S17" s="118">
        <v>1.5670819208452053E-2</v>
      </c>
    </row>
    <row r="18" spans="1:19" x14ac:dyDescent="0.25">
      <c r="A18" s="91" t="s">
        <v>32</v>
      </c>
      <c r="B18" s="16">
        <v>2656</v>
      </c>
      <c r="C18" s="17">
        <v>1.9656892493968237E-2</v>
      </c>
      <c r="D18" s="16">
        <v>2592</v>
      </c>
      <c r="E18" s="17">
        <v>2.0453577008664361E-2</v>
      </c>
      <c r="F18" s="16">
        <v>2494</v>
      </c>
      <c r="G18" s="17">
        <v>2.0578406699946369E-2</v>
      </c>
      <c r="H18" s="16">
        <v>2390</v>
      </c>
      <c r="I18" s="17">
        <v>2.0524358721134936E-2</v>
      </c>
      <c r="J18" s="13">
        <v>2569</v>
      </c>
      <c r="K18" s="118">
        <v>2.1429405582155791E-2</v>
      </c>
      <c r="L18" s="13">
        <v>2657</v>
      </c>
      <c r="M18" s="118">
        <v>2.1974840998751147E-2</v>
      </c>
      <c r="N18" s="122">
        <v>2620</v>
      </c>
      <c r="O18" s="14">
        <v>2.1346804090112845E-2</v>
      </c>
      <c r="P18" s="13">
        <v>2453</v>
      </c>
      <c r="Q18" s="118">
        <v>2.0428388214327353E-2</v>
      </c>
      <c r="R18" s="13">
        <v>2106</v>
      </c>
      <c r="S18" s="118">
        <v>2.1899631886529543E-2</v>
      </c>
    </row>
    <row r="19" spans="1:19" x14ac:dyDescent="0.25">
      <c r="A19" s="91" t="s">
        <v>33</v>
      </c>
      <c r="B19" s="16">
        <v>1511</v>
      </c>
      <c r="C19" s="17">
        <v>1.1182817981320032E-2</v>
      </c>
      <c r="D19" s="16">
        <v>1392</v>
      </c>
      <c r="E19" s="17">
        <v>1.0984328393541973E-2</v>
      </c>
      <c r="F19" s="16">
        <v>1360</v>
      </c>
      <c r="G19" s="17">
        <v>1.1221585048888155E-2</v>
      </c>
      <c r="H19" s="16">
        <v>1374</v>
      </c>
      <c r="I19" s="17">
        <v>1.1799359365204772E-2</v>
      </c>
      <c r="J19" s="13">
        <v>1509</v>
      </c>
      <c r="K19" s="118">
        <v>1.2587377587961494E-2</v>
      </c>
      <c r="L19" s="13">
        <v>1435</v>
      </c>
      <c r="M19" s="118">
        <v>1.1868233659468534E-2</v>
      </c>
      <c r="N19" s="122">
        <v>1421</v>
      </c>
      <c r="O19" s="14">
        <v>1.1577789546584106E-2</v>
      </c>
      <c r="P19" s="13">
        <v>1359</v>
      </c>
      <c r="Q19" s="118">
        <v>1.1317643531704393E-2</v>
      </c>
      <c r="R19" s="13">
        <v>1195</v>
      </c>
      <c r="S19" s="118">
        <v>1.2426429299336563E-2</v>
      </c>
    </row>
    <row r="20" spans="1:19" x14ac:dyDescent="0.25">
      <c r="A20" s="91" t="s">
        <v>34</v>
      </c>
      <c r="B20" s="16">
        <v>673</v>
      </c>
      <c r="C20" s="17">
        <v>4.9808315694430056E-3</v>
      </c>
      <c r="D20" s="16">
        <v>598</v>
      </c>
      <c r="E20" s="17">
        <v>4.7188422265359914E-3</v>
      </c>
      <c r="F20" s="16">
        <v>560</v>
      </c>
      <c r="G20" s="17">
        <v>4.6206526671892408E-3</v>
      </c>
      <c r="H20" s="16">
        <v>546</v>
      </c>
      <c r="I20" s="17">
        <v>4.6888283940333371E-3</v>
      </c>
      <c r="J20" s="13">
        <v>585</v>
      </c>
      <c r="K20" s="118">
        <v>4.879798468494019E-3</v>
      </c>
      <c r="L20" s="13">
        <v>602</v>
      </c>
      <c r="M20" s="118">
        <v>4.9788687547038732E-3</v>
      </c>
      <c r="N20" s="122">
        <v>615</v>
      </c>
      <c r="O20" s="14">
        <v>5.0107956165722899E-3</v>
      </c>
      <c r="P20" s="13">
        <v>560</v>
      </c>
      <c r="Q20" s="118">
        <v>4.6636353037192504E-3</v>
      </c>
      <c r="R20" s="13">
        <v>492</v>
      </c>
      <c r="S20" s="118">
        <v>5.1161533182205766E-3</v>
      </c>
    </row>
    <row r="21" spans="1:19" x14ac:dyDescent="0.25">
      <c r="A21" s="91" t="s">
        <v>35</v>
      </c>
      <c r="B21" s="16">
        <v>3489</v>
      </c>
      <c r="C21" s="17">
        <v>2.582187421365029E-2</v>
      </c>
      <c r="D21" s="16">
        <v>3569</v>
      </c>
      <c r="E21" s="17">
        <v>2.8163123589476508E-2</v>
      </c>
      <c r="F21" s="16">
        <v>3283</v>
      </c>
      <c r="G21" s="17">
        <v>2.7088576261396921E-2</v>
      </c>
      <c r="H21" s="16">
        <v>3134</v>
      </c>
      <c r="I21" s="17">
        <v>2.6913531477839703E-2</v>
      </c>
      <c r="J21" s="13">
        <v>3128</v>
      </c>
      <c r="K21" s="118">
        <v>2.6092324118716738E-2</v>
      </c>
      <c r="L21" s="13">
        <v>3238</v>
      </c>
      <c r="M21" s="118">
        <v>2.6780028285267675E-2</v>
      </c>
      <c r="N21" s="122">
        <v>3303</v>
      </c>
      <c r="O21" s="14">
        <v>2.6911638896810201E-2</v>
      </c>
      <c r="P21" s="13">
        <v>3218</v>
      </c>
      <c r="Q21" s="118">
        <v>2.6799247156015258E-2</v>
      </c>
      <c r="R21" s="13">
        <v>2583</v>
      </c>
      <c r="S21" s="118">
        <v>2.685980492065803E-2</v>
      </c>
    </row>
    <row r="22" spans="1:19" x14ac:dyDescent="0.25">
      <c r="A22" s="91" t="s">
        <v>36</v>
      </c>
      <c r="B22" s="16">
        <v>2832</v>
      </c>
      <c r="C22" s="17">
        <v>2.0959457659231191E-2</v>
      </c>
      <c r="D22" s="16">
        <v>2741</v>
      </c>
      <c r="E22" s="17">
        <v>2.162934204504206E-2</v>
      </c>
      <c r="F22" s="16">
        <v>2618</v>
      </c>
      <c r="G22" s="17">
        <v>2.1601551219109699E-2</v>
      </c>
      <c r="H22" s="16">
        <v>2469</v>
      </c>
      <c r="I22" s="17">
        <v>2.1202778946645254E-2</v>
      </c>
      <c r="J22" s="13">
        <v>2386</v>
      </c>
      <c r="K22" s="118">
        <v>1.9902904522780734E-2</v>
      </c>
      <c r="L22" s="13">
        <v>2444</v>
      </c>
      <c r="M22" s="118">
        <v>2.0213214678565225E-2</v>
      </c>
      <c r="N22" s="122">
        <v>2508</v>
      </c>
      <c r="O22" s="14">
        <v>2.0434268953436266E-2</v>
      </c>
      <c r="P22" s="13">
        <v>2537</v>
      </c>
      <c r="Q22" s="118">
        <v>2.112793350988524E-2</v>
      </c>
      <c r="R22" s="13">
        <v>2039</v>
      </c>
      <c r="S22" s="118">
        <v>2.1202919950918206E-2</v>
      </c>
    </row>
    <row r="23" spans="1:19" x14ac:dyDescent="0.25">
      <c r="A23" s="91" t="s">
        <v>37</v>
      </c>
      <c r="B23" s="16">
        <v>1394</v>
      </c>
      <c r="C23" s="17">
        <v>1.0316908183957725E-2</v>
      </c>
      <c r="D23" s="16">
        <v>1263</v>
      </c>
      <c r="E23" s="17">
        <v>9.9663841674163152E-3</v>
      </c>
      <c r="F23" s="16">
        <v>1264</v>
      </c>
      <c r="G23" s="17">
        <v>1.0429473163084286E-2</v>
      </c>
      <c r="H23" s="16">
        <v>1207</v>
      </c>
      <c r="I23" s="17">
        <v>1.0365230534062707E-2</v>
      </c>
      <c r="J23" s="13">
        <v>1194</v>
      </c>
      <c r="K23" s="118">
        <v>9.959793797233947E-3</v>
      </c>
      <c r="L23" s="13">
        <v>1225</v>
      </c>
      <c r="M23" s="118">
        <v>1.013141897759509E-2</v>
      </c>
      <c r="N23" s="122">
        <v>1259</v>
      </c>
      <c r="O23" s="14">
        <v>1.0257872652462623E-2</v>
      </c>
      <c r="P23" s="13">
        <v>1225</v>
      </c>
      <c r="Q23" s="118">
        <v>1.0201702226885857E-2</v>
      </c>
      <c r="R23" s="13">
        <v>1040</v>
      </c>
      <c r="S23" s="118">
        <v>1.0814633030384959E-2</v>
      </c>
    </row>
    <row r="24" spans="1:19" x14ac:dyDescent="0.25">
      <c r="A24" s="91" t="s">
        <v>38</v>
      </c>
      <c r="B24" s="16">
        <v>6744</v>
      </c>
      <c r="C24" s="17">
        <v>4.9911928832575968E-2</v>
      </c>
      <c r="D24" s="16">
        <v>6406</v>
      </c>
      <c r="E24" s="17">
        <v>5.0550005523728361E-2</v>
      </c>
      <c r="F24" s="16">
        <v>6101</v>
      </c>
      <c r="G24" s="17">
        <v>5.0340360575931352E-2</v>
      </c>
      <c r="H24" s="16">
        <v>5651</v>
      </c>
      <c r="I24" s="17">
        <v>4.8528515118465912E-2</v>
      </c>
      <c r="J24" s="13">
        <v>5848</v>
      </c>
      <c r="K24" s="118">
        <v>4.8781301613253031E-2</v>
      </c>
      <c r="L24" s="13">
        <v>6012</v>
      </c>
      <c r="M24" s="118">
        <v>4.9722523178205448E-2</v>
      </c>
      <c r="N24" s="122">
        <v>5949</v>
      </c>
      <c r="O24" s="14">
        <v>4.8470281500794396E-2</v>
      </c>
      <c r="P24" s="13">
        <v>4763</v>
      </c>
      <c r="Q24" s="118">
        <v>3.9665883842169257E-2</v>
      </c>
      <c r="R24" s="13">
        <v>3822</v>
      </c>
      <c r="S24" s="118">
        <v>3.9743776386664723E-2</v>
      </c>
    </row>
    <row r="25" spans="1:19" x14ac:dyDescent="0.25">
      <c r="A25" s="91" t="s">
        <v>39</v>
      </c>
      <c r="B25" s="16">
        <v>1901</v>
      </c>
      <c r="C25" s="17">
        <v>1.4069183972527717E-2</v>
      </c>
      <c r="D25" s="16">
        <v>1759</v>
      </c>
      <c r="E25" s="17">
        <v>1.3880340261666903E-2</v>
      </c>
      <c r="F25" s="16">
        <v>1691</v>
      </c>
      <c r="G25" s="17">
        <v>1.3952720821816082E-2</v>
      </c>
      <c r="H25" s="16">
        <v>1610</v>
      </c>
      <c r="I25" s="17">
        <v>1.3826032443944456E-2</v>
      </c>
      <c r="J25" s="13">
        <v>1665</v>
      </c>
      <c r="K25" s="118">
        <v>1.38886571795599E-2</v>
      </c>
      <c r="L25" s="13">
        <v>1722</v>
      </c>
      <c r="M25" s="118">
        <v>1.424188039136224E-2</v>
      </c>
      <c r="N25" s="122">
        <v>1681</v>
      </c>
      <c r="O25" s="14">
        <v>1.3696174685297593E-2</v>
      </c>
      <c r="P25" s="13">
        <v>1441</v>
      </c>
      <c r="Q25" s="118">
        <v>1.2000532986891854E-2</v>
      </c>
      <c r="R25" s="13">
        <v>1172</v>
      </c>
      <c r="S25" s="118">
        <v>1.2187259530395358E-2</v>
      </c>
    </row>
    <row r="26" spans="1:19" x14ac:dyDescent="0.25">
      <c r="A26" s="91" t="s">
        <v>40</v>
      </c>
      <c r="B26" s="16">
        <v>3571</v>
      </c>
      <c r="C26" s="17">
        <v>2.6428751165647805E-2</v>
      </c>
      <c r="D26" s="16">
        <v>3402</v>
      </c>
      <c r="E26" s="17">
        <v>2.6845319823871977E-2</v>
      </c>
      <c r="F26" s="16">
        <v>3218</v>
      </c>
      <c r="G26" s="17">
        <v>2.6552250505383887E-2</v>
      </c>
      <c r="H26" s="16">
        <v>3165</v>
      </c>
      <c r="I26" s="17">
        <v>2.7179747009369069E-2</v>
      </c>
      <c r="J26" s="13">
        <v>3136</v>
      </c>
      <c r="K26" s="118">
        <v>2.6159056405465373E-2</v>
      </c>
      <c r="L26" s="13">
        <v>3210</v>
      </c>
      <c r="M26" s="118">
        <v>2.6548452994351216E-2</v>
      </c>
      <c r="N26" s="122">
        <v>3338</v>
      </c>
      <c r="O26" s="14">
        <v>2.719680612702163E-2</v>
      </c>
      <c r="P26" s="13">
        <v>3163</v>
      </c>
      <c r="Q26" s="118">
        <v>2.6341211545828545E-2</v>
      </c>
      <c r="R26" s="13">
        <v>2559</v>
      </c>
      <c r="S26" s="118">
        <v>2.6610236466110684E-2</v>
      </c>
    </row>
    <row r="27" spans="1:19" x14ac:dyDescent="0.25">
      <c r="A27" s="91" t="s">
        <v>41</v>
      </c>
      <c r="B27" s="16">
        <v>946</v>
      </c>
      <c r="C27" s="17">
        <v>7.0012877632883849E-3</v>
      </c>
      <c r="D27" s="16">
        <v>1014</v>
      </c>
      <c r="E27" s="17">
        <v>8.001515079778419E-3</v>
      </c>
      <c r="F27" s="16">
        <v>916</v>
      </c>
      <c r="G27" s="17">
        <v>7.5580675770452578E-3</v>
      </c>
      <c r="H27" s="16">
        <v>793</v>
      </c>
      <c r="I27" s="17">
        <v>6.8099650484769892E-3</v>
      </c>
      <c r="J27" s="13">
        <v>863</v>
      </c>
      <c r="K27" s="118">
        <v>7.1987454330091245E-3</v>
      </c>
      <c r="L27" s="13">
        <v>933</v>
      </c>
      <c r="M27" s="118">
        <v>7.716419515180587E-3</v>
      </c>
      <c r="N27" s="122">
        <v>949</v>
      </c>
      <c r="O27" s="14">
        <v>7.7321057563042332E-3</v>
      </c>
      <c r="P27" s="13">
        <v>1270</v>
      </c>
      <c r="Q27" s="118">
        <v>1.0576458635220441E-2</v>
      </c>
      <c r="R27" s="13">
        <v>1011</v>
      </c>
      <c r="S27" s="118">
        <v>1.0513071147806917E-2</v>
      </c>
    </row>
    <row r="28" spans="1:19" x14ac:dyDescent="0.25">
      <c r="A28" s="91" t="s">
        <v>42</v>
      </c>
      <c r="B28" s="16">
        <v>4920</v>
      </c>
      <c r="C28" s="17">
        <v>3.6412617119850797E-2</v>
      </c>
      <c r="D28" s="16">
        <v>4490</v>
      </c>
      <c r="E28" s="17">
        <v>3.543077190158294E-2</v>
      </c>
      <c r="F28" s="16">
        <v>4374</v>
      </c>
      <c r="G28" s="17">
        <v>3.6090597796938816E-2</v>
      </c>
      <c r="H28" s="16">
        <v>4118</v>
      </c>
      <c r="I28" s="17">
        <v>3.5363727704449233E-2</v>
      </c>
      <c r="J28" s="13">
        <v>4313</v>
      </c>
      <c r="K28" s="118">
        <v>3.5977044093358466E-2</v>
      </c>
      <c r="L28" s="13">
        <v>4068</v>
      </c>
      <c r="M28" s="118">
        <v>3.3644581551719857E-2</v>
      </c>
      <c r="N28" s="122">
        <v>4293</v>
      </c>
      <c r="O28" s="14">
        <v>3.497779769421925E-2</v>
      </c>
      <c r="P28" s="13">
        <v>3934</v>
      </c>
      <c r="Q28" s="118">
        <v>3.2762038008627724E-2</v>
      </c>
      <c r="R28" s="13">
        <v>3027</v>
      </c>
      <c r="S28" s="118">
        <v>3.1476821329783918E-2</v>
      </c>
    </row>
    <row r="29" spans="1:19" x14ac:dyDescent="0.25">
      <c r="A29" s="91" t="s">
        <v>43</v>
      </c>
      <c r="B29" s="16">
        <v>2521</v>
      </c>
      <c r="C29" s="17">
        <v>1.8657765804704036E-2</v>
      </c>
      <c r="D29" s="16">
        <v>2247</v>
      </c>
      <c r="E29" s="17">
        <v>1.7731168031816676E-2</v>
      </c>
      <c r="F29" s="16">
        <v>2208</v>
      </c>
      <c r="G29" s="17">
        <v>1.8218573373489005E-2</v>
      </c>
      <c r="H29" s="16">
        <v>2189</v>
      </c>
      <c r="I29" s="17">
        <v>1.8798251565089699E-2</v>
      </c>
      <c r="J29" s="13">
        <v>2197</v>
      </c>
      <c r="K29" s="118">
        <v>1.8326354248344206E-2</v>
      </c>
      <c r="L29" s="13">
        <v>2233</v>
      </c>
      <c r="M29" s="118">
        <v>1.8468129450587623E-2</v>
      </c>
      <c r="N29" s="122">
        <v>2232</v>
      </c>
      <c r="O29" s="14">
        <v>1.8185521652340407E-2</v>
      </c>
      <c r="P29" s="13">
        <v>2190</v>
      </c>
      <c r="Q29" s="118">
        <v>1.8238145205616351E-2</v>
      </c>
      <c r="R29" s="13">
        <v>1757</v>
      </c>
      <c r="S29" s="118">
        <v>1.8270490609986902E-2</v>
      </c>
    </row>
    <row r="30" spans="1:19" x14ac:dyDescent="0.25">
      <c r="A30" s="91" t="s">
        <v>161</v>
      </c>
      <c r="B30" s="112"/>
      <c r="C30" s="113"/>
      <c r="D30" s="112"/>
      <c r="E30" s="113"/>
      <c r="F30" s="112"/>
      <c r="G30" s="113"/>
      <c r="H30" s="112"/>
      <c r="I30" s="113"/>
      <c r="J30" s="111"/>
      <c r="K30" s="119"/>
      <c r="L30" s="111"/>
      <c r="M30" s="119"/>
      <c r="N30" s="123"/>
      <c r="O30" s="127"/>
      <c r="P30" s="13">
        <v>1336</v>
      </c>
      <c r="Q30" s="118">
        <v>1.1126101367444494E-2</v>
      </c>
      <c r="R30" s="13">
        <v>956</v>
      </c>
      <c r="S30" s="118">
        <v>9.9411434394692504E-3</v>
      </c>
    </row>
    <row r="31" spans="1:19" x14ac:dyDescent="0.25">
      <c r="A31" s="91" t="s">
        <v>44</v>
      </c>
      <c r="B31" s="16">
        <v>2416</v>
      </c>
      <c r="C31" s="17">
        <v>1.7880667268609658E-2</v>
      </c>
      <c r="D31" s="16">
        <v>2119</v>
      </c>
      <c r="E31" s="17">
        <v>1.672111484620362E-2</v>
      </c>
      <c r="F31" s="16">
        <v>2024</v>
      </c>
      <c r="G31" s="17">
        <v>1.6700358925698256E-2</v>
      </c>
      <c r="H31" s="16">
        <v>1948</v>
      </c>
      <c r="I31" s="17">
        <v>1.6728640497393664E-2</v>
      </c>
      <c r="J31" s="13">
        <v>1930</v>
      </c>
      <c r="K31" s="118">
        <v>1.6099164178108475E-2</v>
      </c>
      <c r="L31" s="13">
        <v>1991</v>
      </c>
      <c r="M31" s="118">
        <v>1.6466657293381082E-2</v>
      </c>
      <c r="N31" s="122">
        <v>1909</v>
      </c>
      <c r="O31" s="14">
        <v>1.5553835499246344E-2</v>
      </c>
      <c r="P31" s="13">
        <v>1030</v>
      </c>
      <c r="Q31" s="118">
        <v>8.5777577907693338E-3</v>
      </c>
      <c r="R31" s="13">
        <v>739</v>
      </c>
      <c r="S31" s="118">
        <v>7.6846286629370045E-3</v>
      </c>
    </row>
    <row r="32" spans="1:19" ht="15.75" customHeight="1" x14ac:dyDescent="0.25">
      <c r="A32" s="91" t="s">
        <v>45</v>
      </c>
      <c r="B32" s="16">
        <v>1774</v>
      </c>
      <c r="C32" s="17">
        <v>1.3129264790775471E-2</v>
      </c>
      <c r="D32" s="16">
        <v>1547</v>
      </c>
      <c r="E32" s="17">
        <v>1.2207439672995282E-2</v>
      </c>
      <c r="F32" s="16">
        <v>1489</v>
      </c>
      <c r="G32" s="17">
        <v>1.2285985395437106E-2</v>
      </c>
      <c r="H32" s="16">
        <v>1405</v>
      </c>
      <c r="I32" s="17">
        <v>1.2065574896734137E-2</v>
      </c>
      <c r="J32" s="13">
        <v>1450</v>
      </c>
      <c r="K32" s="118">
        <v>1.2095226973190303E-2</v>
      </c>
      <c r="L32" s="13">
        <v>1535</v>
      </c>
      <c r="M32" s="118">
        <v>1.2695288269884461E-2</v>
      </c>
      <c r="N32" s="122">
        <v>1483</v>
      </c>
      <c r="O32" s="14">
        <v>1.2082942925815783E-2</v>
      </c>
      <c r="P32" s="13">
        <v>834</v>
      </c>
      <c r="Q32" s="118">
        <v>6.9454854344675968E-3</v>
      </c>
      <c r="R32" s="13">
        <v>678</v>
      </c>
      <c r="S32" s="118">
        <v>7.0503088409625027E-3</v>
      </c>
    </row>
    <row r="33" spans="1:19" ht="15.75" customHeight="1" x14ac:dyDescent="0.25">
      <c r="A33" s="91" t="s">
        <v>160</v>
      </c>
      <c r="B33" s="16">
        <v>1739</v>
      </c>
      <c r="C33" s="17">
        <v>1.2870231945410678E-2</v>
      </c>
      <c r="D33" s="16">
        <v>1530</v>
      </c>
      <c r="E33" s="17">
        <v>1.2073291984281047E-2</v>
      </c>
      <c r="F33" s="16">
        <v>1589</v>
      </c>
      <c r="G33" s="17">
        <v>1.311110194314947E-2</v>
      </c>
      <c r="H33" s="16">
        <v>1532</v>
      </c>
      <c r="I33" s="17">
        <v>1.3156199816225407E-2</v>
      </c>
      <c r="J33" s="13">
        <v>1611</v>
      </c>
      <c r="K33" s="118">
        <v>1.3438214244006607E-2</v>
      </c>
      <c r="L33" s="13">
        <v>1663</v>
      </c>
      <c r="M33" s="118">
        <v>1.3753918171216843E-2</v>
      </c>
      <c r="N33" s="122">
        <v>1655</v>
      </c>
      <c r="O33" s="14">
        <v>1.3484336171426243E-2</v>
      </c>
      <c r="P33" s="13">
        <v>2914</v>
      </c>
      <c r="Q33" s="118">
        <v>2.4267559419710524E-2</v>
      </c>
      <c r="R33" s="13">
        <v>2205</v>
      </c>
      <c r="S33" s="118">
        <v>2.2929101761537344E-2</v>
      </c>
    </row>
    <row r="34" spans="1:19" ht="15.75" customHeight="1" x14ac:dyDescent="0.25">
      <c r="A34" s="91" t="s">
        <v>46</v>
      </c>
      <c r="B34" s="16">
        <v>1253</v>
      </c>
      <c r="C34" s="17">
        <v>9.2733758640595621E-3</v>
      </c>
      <c r="D34" s="16">
        <v>1185</v>
      </c>
      <c r="E34" s="17">
        <v>9.3508830074333603E-3</v>
      </c>
      <c r="F34" s="16">
        <v>1112</v>
      </c>
      <c r="G34" s="17">
        <v>9.1752960105614921E-3</v>
      </c>
      <c r="H34" s="16">
        <v>1018</v>
      </c>
      <c r="I34" s="17">
        <v>8.7421745515127054E-3</v>
      </c>
      <c r="J34" s="13">
        <v>1088</v>
      </c>
      <c r="K34" s="118">
        <v>9.0755909978145182E-3</v>
      </c>
      <c r="L34" s="13">
        <v>1164</v>
      </c>
      <c r="M34" s="118">
        <v>9.6269156652413757E-3</v>
      </c>
      <c r="N34" s="122">
        <v>1141</v>
      </c>
      <c r="O34" s="14">
        <v>9.2964517048926554E-3</v>
      </c>
      <c r="P34" s="13">
        <v>1128</v>
      </c>
      <c r="Q34" s="118">
        <v>9.3938939689202014E-3</v>
      </c>
      <c r="R34" s="13">
        <v>873</v>
      </c>
      <c r="S34" s="118">
        <v>9.0780525341596814E-3</v>
      </c>
    </row>
    <row r="35" spans="1:19" ht="15.75" customHeight="1" x14ac:dyDescent="0.25">
      <c r="A35" s="91" t="s">
        <v>47</v>
      </c>
      <c r="B35" s="16">
        <v>7772</v>
      </c>
      <c r="C35" s="17">
        <v>5.7520093547861868E-2</v>
      </c>
      <c r="D35" s="16">
        <v>7043</v>
      </c>
      <c r="E35" s="17">
        <v>5.5576598330255828E-2</v>
      </c>
      <c r="F35" s="16">
        <v>6602</v>
      </c>
      <c r="G35" s="17">
        <v>5.4474194479970296E-2</v>
      </c>
      <c r="H35" s="16">
        <v>6363</v>
      </c>
      <c r="I35" s="17">
        <v>5.4642884745850044E-2</v>
      </c>
      <c r="J35" s="13">
        <v>6514</v>
      </c>
      <c r="K35" s="118">
        <v>5.4336764485076995E-2</v>
      </c>
      <c r="L35" s="13">
        <v>6531</v>
      </c>
      <c r="M35" s="118">
        <v>5.4014936606264115E-2</v>
      </c>
      <c r="N35" s="122">
        <v>6668</v>
      </c>
      <c r="O35" s="14">
        <v>5.4328431172852076E-2</v>
      </c>
      <c r="P35" s="13">
        <v>6558</v>
      </c>
      <c r="Q35" s="118">
        <v>5.4614500574626509E-2</v>
      </c>
      <c r="R35" s="13">
        <v>5115</v>
      </c>
      <c r="S35" s="118">
        <v>5.3189276875402945E-2</v>
      </c>
    </row>
    <row r="36" spans="1:19" x14ac:dyDescent="0.25">
      <c r="A36" s="91" t="s">
        <v>48</v>
      </c>
      <c r="B36" s="16">
        <v>3577</v>
      </c>
      <c r="C36" s="17">
        <v>2.6473156796281767E-2</v>
      </c>
      <c r="D36" s="16">
        <v>3276</v>
      </c>
      <c r="E36" s="17">
        <v>2.5851048719284123E-2</v>
      </c>
      <c r="F36" s="16">
        <v>3043</v>
      </c>
      <c r="G36" s="17">
        <v>2.5108296546887249E-2</v>
      </c>
      <c r="H36" s="16">
        <v>2968</v>
      </c>
      <c r="I36" s="17">
        <v>2.548799024448891E-2</v>
      </c>
      <c r="J36" s="13">
        <v>3099</v>
      </c>
      <c r="K36" s="118">
        <v>2.5850419579252933E-2</v>
      </c>
      <c r="L36" s="13">
        <v>2970</v>
      </c>
      <c r="M36" s="118">
        <v>2.4563521929352995E-2</v>
      </c>
      <c r="N36" s="122">
        <v>3113</v>
      </c>
      <c r="O36" s="14">
        <v>2.5363588218519573E-2</v>
      </c>
      <c r="P36" s="13">
        <v>3097</v>
      </c>
      <c r="Q36" s="118">
        <v>2.579156881360449E-2</v>
      </c>
      <c r="R36" s="13">
        <v>2372</v>
      </c>
      <c r="S36" s="118">
        <v>2.4665682257762618E-2</v>
      </c>
    </row>
    <row r="37" spans="1:19" x14ac:dyDescent="0.25">
      <c r="A37" s="91" t="s">
        <v>49</v>
      </c>
      <c r="B37" s="16">
        <v>882</v>
      </c>
      <c r="C37" s="17">
        <v>6.5276277031927647E-3</v>
      </c>
      <c r="D37" s="16">
        <v>823</v>
      </c>
      <c r="E37" s="17">
        <v>6.4943263418714391E-3</v>
      </c>
      <c r="F37" s="16">
        <v>740</v>
      </c>
      <c r="G37" s="17">
        <v>6.1058624530714962E-3</v>
      </c>
      <c r="H37" s="16">
        <v>790</v>
      </c>
      <c r="I37" s="17">
        <v>6.7842022551031804E-3</v>
      </c>
      <c r="J37" s="13">
        <v>759</v>
      </c>
      <c r="K37" s="118">
        <v>6.3312257052768554E-3</v>
      </c>
      <c r="L37" s="13">
        <v>777</v>
      </c>
      <c r="M37" s="118">
        <v>6.4262143229317425E-3</v>
      </c>
      <c r="N37" s="122">
        <v>804</v>
      </c>
      <c r="O37" s="14">
        <v>6.5506986597140184E-3</v>
      </c>
      <c r="P37" s="13">
        <v>844</v>
      </c>
      <c r="Q37" s="118">
        <v>7.0287646363197268E-3</v>
      </c>
      <c r="R37" s="13">
        <v>679</v>
      </c>
      <c r="S37" s="118">
        <v>7.0607075265686414E-3</v>
      </c>
    </row>
    <row r="38" spans="1:19" x14ac:dyDescent="0.25">
      <c r="A38" s="91" t="s">
        <v>50</v>
      </c>
      <c r="B38" s="16">
        <v>5655</v>
      </c>
      <c r="C38" s="17">
        <v>4.1852306872511437E-2</v>
      </c>
      <c r="D38" s="16">
        <v>5298</v>
      </c>
      <c r="E38" s="17">
        <v>4.1806732635765349E-2</v>
      </c>
      <c r="F38" s="16">
        <v>4989</v>
      </c>
      <c r="G38" s="17">
        <v>4.1165064565369856E-2</v>
      </c>
      <c r="H38" s="16">
        <v>4578</v>
      </c>
      <c r="I38" s="17">
        <v>3.9314022688433363E-2</v>
      </c>
      <c r="J38" s="13">
        <v>4695</v>
      </c>
      <c r="K38" s="118">
        <v>3.9163510785605843E-2</v>
      </c>
      <c r="L38" s="13">
        <v>4774</v>
      </c>
      <c r="M38" s="118">
        <v>3.9483587101256296E-2</v>
      </c>
      <c r="N38" s="122">
        <v>4844</v>
      </c>
      <c r="O38" s="14">
        <v>3.9467144661262069E-2</v>
      </c>
      <c r="P38" s="13">
        <v>4607</v>
      </c>
      <c r="Q38" s="118">
        <v>3.8366728293276038E-2</v>
      </c>
      <c r="R38" s="13">
        <v>3707</v>
      </c>
      <c r="S38" s="118">
        <v>3.8547927541958696E-2</v>
      </c>
    </row>
    <row r="39" spans="1:19" x14ac:dyDescent="0.25">
      <c r="A39" s="91" t="s">
        <v>51</v>
      </c>
      <c r="B39" s="16">
        <v>3614</v>
      </c>
      <c r="C39" s="17">
        <v>2.6746991518524547E-2</v>
      </c>
      <c r="D39" s="16">
        <v>3421</v>
      </c>
      <c r="E39" s="17">
        <v>2.6995249593611412E-2</v>
      </c>
      <c r="F39" s="16">
        <v>3185</v>
      </c>
      <c r="G39" s="17">
        <v>2.6279962044638804E-2</v>
      </c>
      <c r="H39" s="16">
        <v>3087</v>
      </c>
      <c r="I39" s="17">
        <v>2.650991438165002E-2</v>
      </c>
      <c r="J39" s="13">
        <v>3180</v>
      </c>
      <c r="K39" s="118">
        <v>2.6526083982582872E-2</v>
      </c>
      <c r="L39" s="13">
        <v>3065</v>
      </c>
      <c r="M39" s="118">
        <v>2.5349223809248124E-2</v>
      </c>
      <c r="N39" s="122">
        <v>3168</v>
      </c>
      <c r="O39" s="14">
        <v>2.5811708151708967E-2</v>
      </c>
      <c r="P39" s="13">
        <v>2512</v>
      </c>
      <c r="Q39" s="118">
        <v>2.0919735505254916E-2</v>
      </c>
      <c r="R39" s="13">
        <v>2112</v>
      </c>
      <c r="S39" s="118">
        <v>2.1962024000166377E-2</v>
      </c>
    </row>
    <row r="40" spans="1:19" x14ac:dyDescent="0.25">
      <c r="A40" s="91" t="s">
        <v>52</v>
      </c>
      <c r="B40" s="16">
        <v>2633</v>
      </c>
      <c r="C40" s="17">
        <v>1.948667090987137E-2</v>
      </c>
      <c r="D40" s="16">
        <v>2343</v>
      </c>
      <c r="E40" s="17">
        <v>1.8488707921026467E-2</v>
      </c>
      <c r="F40" s="16">
        <v>2269</v>
      </c>
      <c r="G40" s="17">
        <v>1.8721894467593547E-2</v>
      </c>
      <c r="H40" s="16">
        <v>2114</v>
      </c>
      <c r="I40" s="17">
        <v>1.815418173074446E-2</v>
      </c>
      <c r="J40" s="13">
        <v>2084</v>
      </c>
      <c r="K40" s="118">
        <v>1.738376069801972E-2</v>
      </c>
      <c r="L40" s="13">
        <v>2111</v>
      </c>
      <c r="M40" s="118">
        <v>1.7459122825880191E-2</v>
      </c>
      <c r="N40" s="122">
        <v>2139</v>
      </c>
      <c r="O40" s="14">
        <v>1.7427791583492891E-2</v>
      </c>
      <c r="P40" s="13">
        <v>2136</v>
      </c>
      <c r="Q40" s="118">
        <v>1.778843751561485E-2</v>
      </c>
      <c r="R40" s="13">
        <v>1755</v>
      </c>
      <c r="S40" s="118">
        <v>1.8249693238774619E-2</v>
      </c>
    </row>
    <row r="41" spans="1:19" x14ac:dyDescent="0.25">
      <c r="A41" s="91" t="s">
        <v>53</v>
      </c>
      <c r="B41" s="16">
        <v>210</v>
      </c>
      <c r="C41" s="17">
        <v>1.5541970721887535E-3</v>
      </c>
      <c r="D41" s="16">
        <v>173</v>
      </c>
      <c r="E41" s="17">
        <v>1.3651500086801446E-3</v>
      </c>
      <c r="F41" s="16">
        <v>149</v>
      </c>
      <c r="G41" s="17">
        <v>1.2294236560914228E-3</v>
      </c>
      <c r="H41" s="16">
        <v>152</v>
      </c>
      <c r="I41" s="17">
        <v>1.305314864273017E-3</v>
      </c>
      <c r="J41" s="13">
        <v>142</v>
      </c>
      <c r="K41" s="118">
        <v>1.1844980897882918E-3</v>
      </c>
      <c r="L41" s="13">
        <v>172</v>
      </c>
      <c r="M41" s="118">
        <v>1.4225339299153922E-3</v>
      </c>
      <c r="N41" s="122">
        <v>159</v>
      </c>
      <c r="O41" s="14">
        <v>1.2954739886747871E-3</v>
      </c>
      <c r="P41" s="13">
        <v>170</v>
      </c>
      <c r="Q41" s="118">
        <v>1.4157464314862006E-3</v>
      </c>
      <c r="R41" s="13">
        <v>122</v>
      </c>
      <c r="S41" s="118">
        <v>1.2686396439490046E-3</v>
      </c>
    </row>
    <row r="42" spans="1:19" x14ac:dyDescent="0.25">
      <c r="A42" s="91" t="s">
        <v>54</v>
      </c>
      <c r="B42" s="16">
        <v>366</v>
      </c>
      <c r="C42" s="17">
        <v>2.7087434686718275E-3</v>
      </c>
      <c r="D42" s="16">
        <v>329</v>
      </c>
      <c r="E42" s="17">
        <v>2.5961523286460553E-3</v>
      </c>
      <c r="F42" s="16">
        <v>301</v>
      </c>
      <c r="G42" s="17">
        <v>2.4836008086142167E-3</v>
      </c>
      <c r="H42" s="16">
        <v>330</v>
      </c>
      <c r="I42" s="17">
        <v>2.83390727111905E-3</v>
      </c>
      <c r="J42" s="13">
        <v>328</v>
      </c>
      <c r="K42" s="118">
        <v>2.7360237566940826E-3</v>
      </c>
      <c r="L42" s="13">
        <v>343</v>
      </c>
      <c r="M42" s="118">
        <v>2.8367973137266248E-3</v>
      </c>
      <c r="N42" s="122">
        <v>312</v>
      </c>
      <c r="O42" s="14">
        <v>2.542062166456186E-3</v>
      </c>
      <c r="P42" s="13">
        <v>355</v>
      </c>
      <c r="Q42" s="118">
        <v>2.9564116657505956E-3</v>
      </c>
      <c r="R42" s="13">
        <v>288</v>
      </c>
      <c r="S42" s="118">
        <v>2.9948214545681431E-3</v>
      </c>
    </row>
    <row r="43" spans="1:19" ht="28.5" x14ac:dyDescent="0.25">
      <c r="A43" s="91" t="s">
        <v>55</v>
      </c>
      <c r="B43" s="16">
        <v>583</v>
      </c>
      <c r="C43" s="17">
        <v>4.3147471099335396E-3</v>
      </c>
      <c r="D43" s="16">
        <v>570</v>
      </c>
      <c r="E43" s="17">
        <v>4.4978930921831355E-3</v>
      </c>
      <c r="F43" s="16">
        <v>481</v>
      </c>
      <c r="G43" s="17">
        <v>3.9688105944964726E-3</v>
      </c>
      <c r="H43" s="16">
        <v>561</v>
      </c>
      <c r="I43" s="17">
        <v>4.8176423609023848E-3</v>
      </c>
      <c r="J43" s="13">
        <v>543</v>
      </c>
      <c r="K43" s="118">
        <v>4.5294539630636793E-3</v>
      </c>
      <c r="L43" s="13">
        <v>592</v>
      </c>
      <c r="M43" s="118">
        <v>4.8961632936622805E-3</v>
      </c>
      <c r="N43" s="122">
        <v>618</v>
      </c>
      <c r="O43" s="14">
        <v>5.0352385220189836E-3</v>
      </c>
      <c r="P43" s="13">
        <v>634</v>
      </c>
      <c r="Q43" s="118">
        <v>5.2799013974250079E-3</v>
      </c>
      <c r="R43" s="13">
        <v>554</v>
      </c>
      <c r="S43" s="118">
        <v>5.7608718258012189E-3</v>
      </c>
    </row>
    <row r="44" spans="1:19" x14ac:dyDescent="0.25">
      <c r="A44" s="91" t="s">
        <v>56</v>
      </c>
      <c r="B44" s="16">
        <v>506</v>
      </c>
      <c r="C44" s="17">
        <v>3.7448748501309964E-3</v>
      </c>
      <c r="D44" s="16">
        <v>492</v>
      </c>
      <c r="E44" s="17">
        <v>3.8823919322001801E-3</v>
      </c>
      <c r="F44" s="16">
        <v>489</v>
      </c>
      <c r="G44" s="17">
        <v>4.034819918313462E-3</v>
      </c>
      <c r="H44" s="16">
        <v>474</v>
      </c>
      <c r="I44" s="17">
        <v>4.0705213530619084E-3</v>
      </c>
      <c r="J44" s="13">
        <v>521</v>
      </c>
      <c r="K44" s="118">
        <v>4.34594017450493E-3</v>
      </c>
      <c r="L44" s="13">
        <v>496</v>
      </c>
      <c r="M44" s="118">
        <v>4.1021908676629922E-3</v>
      </c>
      <c r="N44" s="122">
        <v>503</v>
      </c>
      <c r="O44" s="14">
        <v>4.0982604798957102E-3</v>
      </c>
      <c r="P44" s="13">
        <v>496</v>
      </c>
      <c r="Q44" s="118">
        <v>4.1306484118656204E-3</v>
      </c>
      <c r="R44" s="13">
        <v>446</v>
      </c>
      <c r="S44" s="118">
        <v>4.6378137803381649E-3</v>
      </c>
    </row>
    <row r="45" spans="1:19" x14ac:dyDescent="0.25">
      <c r="A45" s="91" t="s">
        <v>57</v>
      </c>
      <c r="B45" s="16">
        <v>263</v>
      </c>
      <c r="C45" s="17">
        <v>1.946446809455439E-3</v>
      </c>
      <c r="D45" s="16">
        <v>267</v>
      </c>
      <c r="E45" s="17">
        <v>2.106907816864732E-3</v>
      </c>
      <c r="F45" s="16">
        <v>241</v>
      </c>
      <c r="G45" s="17">
        <v>1.9885308799867983E-3</v>
      </c>
      <c r="H45" s="16">
        <v>259</v>
      </c>
      <c r="I45" s="17">
        <v>2.2241878279388905E-3</v>
      </c>
      <c r="J45" s="13">
        <v>293</v>
      </c>
      <c r="K45" s="118">
        <v>2.4440700021687994E-3</v>
      </c>
      <c r="L45" s="13">
        <v>276</v>
      </c>
      <c r="M45" s="118">
        <v>2.2826707247479549E-3</v>
      </c>
      <c r="N45" s="122">
        <v>291</v>
      </c>
      <c r="O45" s="14">
        <v>2.3709618283293274E-3</v>
      </c>
      <c r="P45" s="13">
        <v>282</v>
      </c>
      <c r="Q45" s="118">
        <v>2.3484734922300503E-3</v>
      </c>
      <c r="R45" s="13">
        <v>241</v>
      </c>
      <c r="S45" s="118">
        <v>2.5060832310795918E-3</v>
      </c>
    </row>
    <row r="46" spans="1:19" x14ac:dyDescent="0.25">
      <c r="A46" s="91" t="s">
        <v>58</v>
      </c>
      <c r="B46" s="16">
        <v>1283</v>
      </c>
      <c r="C46" s="17">
        <v>9.4954040172293853E-3</v>
      </c>
      <c r="D46" s="16">
        <v>1214</v>
      </c>
      <c r="E46" s="17">
        <v>9.5797231822988185E-3</v>
      </c>
      <c r="F46" s="16">
        <v>1252</v>
      </c>
      <c r="G46" s="17">
        <v>1.0330459177358801E-2</v>
      </c>
      <c r="H46" s="16">
        <v>1074</v>
      </c>
      <c r="I46" s="17">
        <v>9.223080027823816E-3</v>
      </c>
      <c r="J46" s="13">
        <v>1266</v>
      </c>
      <c r="K46" s="118">
        <v>1.0560384377971672E-2</v>
      </c>
      <c r="L46" s="13">
        <v>1245</v>
      </c>
      <c r="M46" s="118">
        <v>1.0296829899678275E-2</v>
      </c>
      <c r="N46" s="122">
        <v>1293</v>
      </c>
      <c r="O46" s="14">
        <v>1.0534892247525155E-2</v>
      </c>
      <c r="P46" s="13">
        <v>1214</v>
      </c>
      <c r="Q46" s="118">
        <v>1.0110095104848515E-2</v>
      </c>
      <c r="R46" s="13">
        <v>1067</v>
      </c>
      <c r="S46" s="118">
        <v>1.1095397541750722E-2</v>
      </c>
    </row>
    <row r="47" spans="1:19" x14ac:dyDescent="0.25">
      <c r="A47" s="91" t="s">
        <v>59</v>
      </c>
      <c r="B47" s="16">
        <v>3141</v>
      </c>
      <c r="C47" s="17">
        <v>2.3246347636880358E-2</v>
      </c>
      <c r="D47" s="16">
        <v>2974</v>
      </c>
      <c r="E47" s="17">
        <v>2.3467954484478325E-2</v>
      </c>
      <c r="F47" s="16">
        <v>2926</v>
      </c>
      <c r="G47" s="17">
        <v>2.4142910186063783E-2</v>
      </c>
      <c r="H47" s="16">
        <v>2740</v>
      </c>
      <c r="I47" s="17">
        <v>2.3530017948079383E-2</v>
      </c>
      <c r="J47" s="13">
        <v>2890</v>
      </c>
      <c r="K47" s="118">
        <v>2.4107038587944812E-2</v>
      </c>
      <c r="L47" s="13">
        <v>2897</v>
      </c>
      <c r="M47" s="118">
        <v>2.3959772063749371E-2</v>
      </c>
      <c r="N47" s="122">
        <v>3027</v>
      </c>
      <c r="O47" s="14">
        <v>2.4662891595714345E-2</v>
      </c>
      <c r="P47" s="13">
        <v>3005</v>
      </c>
      <c r="Q47" s="118">
        <v>2.50254001565649E-2</v>
      </c>
      <c r="R47" s="13">
        <v>2433</v>
      </c>
      <c r="S47" s="118">
        <v>2.5300002079737122E-2</v>
      </c>
    </row>
    <row r="48" spans="1:19" x14ac:dyDescent="0.25">
      <c r="A48" s="91" t="s">
        <v>60</v>
      </c>
      <c r="B48" s="16">
        <v>744</v>
      </c>
      <c r="C48" s="17">
        <v>5.5062981986115835E-3</v>
      </c>
      <c r="D48" s="16">
        <v>659</v>
      </c>
      <c r="E48" s="17">
        <v>5.2001956978047128E-3</v>
      </c>
      <c r="F48" s="16">
        <v>709</v>
      </c>
      <c r="G48" s="17">
        <v>5.8500763232806636E-3</v>
      </c>
      <c r="H48" s="16">
        <v>671</v>
      </c>
      <c r="I48" s="17">
        <v>5.7622781179420685E-3</v>
      </c>
      <c r="J48" s="13">
        <v>668</v>
      </c>
      <c r="K48" s="118">
        <v>5.5721459435111196E-3</v>
      </c>
      <c r="L48" s="13">
        <v>676</v>
      </c>
      <c r="M48" s="118">
        <v>5.5908891664116578E-3</v>
      </c>
      <c r="N48" s="122">
        <v>652</v>
      </c>
      <c r="O48" s="14">
        <v>5.3122581170815175E-3</v>
      </c>
      <c r="P48" s="13">
        <v>654</v>
      </c>
      <c r="Q48" s="118">
        <v>5.4464598011292661E-3</v>
      </c>
      <c r="R48" s="13">
        <v>539</v>
      </c>
      <c r="S48" s="118">
        <v>5.6048915417091279E-3</v>
      </c>
    </row>
    <row r="49" spans="1:19" x14ac:dyDescent="0.25">
      <c r="A49" s="91" t="s">
        <v>162</v>
      </c>
      <c r="B49" s="16">
        <v>1193</v>
      </c>
      <c r="C49" s="17">
        <v>8.8293195577199193E-3</v>
      </c>
      <c r="D49" s="16">
        <v>1166</v>
      </c>
      <c r="E49" s="17">
        <v>9.2009532376939231E-3</v>
      </c>
      <c r="F49" s="16">
        <v>1167</v>
      </c>
      <c r="G49" s="17">
        <v>9.6291101118032921E-3</v>
      </c>
      <c r="H49" s="16">
        <v>1131</v>
      </c>
      <c r="I49" s="17">
        <v>9.7125731019261988E-3</v>
      </c>
      <c r="J49" s="13">
        <v>1171</v>
      </c>
      <c r="K49" s="118">
        <v>9.7679384728316179E-3</v>
      </c>
      <c r="L49" s="13">
        <v>1262</v>
      </c>
      <c r="M49" s="118">
        <v>1.0437429183448983E-2</v>
      </c>
      <c r="N49" s="122">
        <v>1248</v>
      </c>
      <c r="O49" s="14">
        <v>1.0168248665824744E-2</v>
      </c>
      <c r="P49" s="111"/>
      <c r="Q49" s="119"/>
      <c r="R49" s="111"/>
      <c r="S49" s="119"/>
    </row>
    <row r="50" spans="1:19" x14ac:dyDescent="0.25">
      <c r="A50" s="91" t="s">
        <v>61</v>
      </c>
      <c r="B50" s="16">
        <v>331</v>
      </c>
      <c r="C50" s="17">
        <v>2.4497106233070352E-3</v>
      </c>
      <c r="D50" s="16">
        <v>318</v>
      </c>
      <c r="E50" s="17">
        <v>2.5093508830074333E-3</v>
      </c>
      <c r="F50" s="16">
        <v>334</v>
      </c>
      <c r="G50" s="17">
        <v>2.7558892693592971E-3</v>
      </c>
      <c r="H50" s="16">
        <v>329</v>
      </c>
      <c r="I50" s="17">
        <v>2.82531967332778E-3</v>
      </c>
      <c r="J50" s="13">
        <v>309</v>
      </c>
      <c r="K50" s="118">
        <v>2.5775345756660715E-3</v>
      </c>
      <c r="L50" s="13">
        <v>74</v>
      </c>
      <c r="M50" s="118">
        <v>6.1202041170778506E-4</v>
      </c>
      <c r="N50" s="122">
        <v>209</v>
      </c>
      <c r="O50" s="14">
        <v>1.7028557461196887E-3</v>
      </c>
      <c r="P50" s="13">
        <v>2509</v>
      </c>
      <c r="Q50" s="118">
        <v>2.0894751744699278E-2</v>
      </c>
      <c r="R50" s="13">
        <v>2143</v>
      </c>
      <c r="S50" s="118">
        <v>2.2284383253956701E-2</v>
      </c>
    </row>
    <row r="51" spans="1:19" ht="28.5" x14ac:dyDescent="0.25">
      <c r="A51" s="91" t="s">
        <v>62</v>
      </c>
      <c r="B51" s="16">
        <v>1129</v>
      </c>
      <c r="C51" s="17">
        <v>8.3556594976242991E-3</v>
      </c>
      <c r="D51" s="16">
        <v>1063</v>
      </c>
      <c r="E51" s="17">
        <v>8.3881760648959174E-3</v>
      </c>
      <c r="F51" s="16">
        <v>948</v>
      </c>
      <c r="G51" s="17">
        <v>7.8221048723132146E-3</v>
      </c>
      <c r="H51" s="16">
        <v>878</v>
      </c>
      <c r="I51" s="17">
        <v>7.5399108607349264E-3</v>
      </c>
      <c r="J51" s="13">
        <v>898</v>
      </c>
      <c r="K51" s="118">
        <v>7.490699187534409E-3</v>
      </c>
      <c r="L51" s="13">
        <v>1199</v>
      </c>
      <c r="M51" s="118">
        <v>9.91638477888695E-3</v>
      </c>
      <c r="N51" s="122">
        <v>1268</v>
      </c>
      <c r="O51" s="14">
        <v>1.0331201368802705E-2</v>
      </c>
      <c r="P51" s="13">
        <v>1230</v>
      </c>
      <c r="Q51" s="118">
        <v>1.0243341827811923E-2</v>
      </c>
      <c r="R51" s="13">
        <v>998</v>
      </c>
      <c r="S51" s="118">
        <v>1.0377888234927106E-2</v>
      </c>
    </row>
    <row r="52" spans="1:19" ht="29.25" thickBot="1" x14ac:dyDescent="0.3">
      <c r="A52" s="92" t="s">
        <v>63</v>
      </c>
      <c r="B52" s="19">
        <v>3340</v>
      </c>
      <c r="C52" s="20">
        <v>2.4719134386240176E-2</v>
      </c>
      <c r="D52" s="19">
        <v>3155</v>
      </c>
      <c r="E52" s="20">
        <v>2.4896232817259285E-2</v>
      </c>
      <c r="F52" s="19">
        <v>3005</v>
      </c>
      <c r="G52" s="20">
        <v>2.4794752258756551E-2</v>
      </c>
      <c r="H52" s="19">
        <v>2884</v>
      </c>
      <c r="I52" s="20">
        <v>2.4766632030022242E-2</v>
      </c>
      <c r="J52" s="97">
        <v>3188</v>
      </c>
      <c r="K52" s="120">
        <v>2.659281626933151E-2</v>
      </c>
      <c r="L52" s="97">
        <v>3391</v>
      </c>
      <c r="M52" s="120">
        <v>2.8045421839204044E-2</v>
      </c>
      <c r="N52" s="124">
        <v>3321</v>
      </c>
      <c r="O52" s="128">
        <v>2.7058296329490358E-2</v>
      </c>
      <c r="P52" s="97">
        <v>3348</v>
      </c>
      <c r="Q52" s="120">
        <v>2.7881876780092938E-2</v>
      </c>
      <c r="R52" s="97">
        <v>2675</v>
      </c>
      <c r="S52" s="120">
        <v>2.781648399642285E-2</v>
      </c>
    </row>
    <row r="53" spans="1:19" ht="15.75" thickBot="1" x14ac:dyDescent="0.3">
      <c r="A53" s="21" t="s">
        <v>64</v>
      </c>
      <c r="B53" s="22">
        <v>135118</v>
      </c>
      <c r="C53" s="23">
        <v>1</v>
      </c>
      <c r="D53" s="22">
        <v>126726</v>
      </c>
      <c r="E53" s="23">
        <v>1</v>
      </c>
      <c r="F53" s="22">
        <v>121195</v>
      </c>
      <c r="G53" s="23">
        <v>1</v>
      </c>
      <c r="H53" s="22">
        <v>116447</v>
      </c>
      <c r="I53" s="23">
        <v>1</v>
      </c>
      <c r="J53" s="58">
        <v>119882</v>
      </c>
      <c r="K53" s="121">
        <v>1</v>
      </c>
      <c r="L53" s="58">
        <v>120911</v>
      </c>
      <c r="M53" s="121">
        <v>1</v>
      </c>
      <c r="N53" s="125">
        <v>122735</v>
      </c>
      <c r="O53" s="129">
        <v>1</v>
      </c>
      <c r="P53" s="58">
        <v>120078</v>
      </c>
      <c r="Q53" s="121">
        <v>1</v>
      </c>
      <c r="R53" s="58">
        <v>96166</v>
      </c>
      <c r="S53" s="121">
        <v>1</v>
      </c>
    </row>
    <row r="54" spans="1:19" x14ac:dyDescent="0.25">
      <c r="P54" s="107"/>
      <c r="R54" s="107"/>
    </row>
    <row r="55" spans="1:19" ht="21" customHeight="1" x14ac:dyDescent="0.25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</row>
    <row r="56" spans="1:19" x14ac:dyDescent="0.25">
      <c r="A56" s="89" t="s">
        <v>179</v>
      </c>
    </row>
  </sheetData>
  <mergeCells count="14">
    <mergeCell ref="A55:S55"/>
    <mergeCell ref="H4:I4"/>
    <mergeCell ref="J4:K4"/>
    <mergeCell ref="L4:M4"/>
    <mergeCell ref="N4:O4"/>
    <mergeCell ref="B3:S3"/>
    <mergeCell ref="A1:S1"/>
    <mergeCell ref="A2:S2"/>
    <mergeCell ref="A3:A5"/>
    <mergeCell ref="R4:S4"/>
    <mergeCell ref="B4:C4"/>
    <mergeCell ref="D4:E4"/>
    <mergeCell ref="F4:G4"/>
    <mergeCell ref="P4:Q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K93"/>
  <sheetViews>
    <sheetView workbookViewId="0">
      <selection sqref="A1:K1"/>
    </sheetView>
  </sheetViews>
  <sheetFormatPr defaultColWidth="8.85546875" defaultRowHeight="15" x14ac:dyDescent="0.25"/>
  <cols>
    <col min="1" max="1" width="24.7109375" style="89" bestFit="1" customWidth="1"/>
    <col min="2" max="11" width="13" style="89" customWidth="1"/>
    <col min="12" max="16384" width="8.85546875" style="89"/>
  </cols>
  <sheetData>
    <row r="1" spans="1:11" ht="25.15" customHeight="1" thickTop="1" thickBot="1" x14ac:dyDescent="0.3">
      <c r="A1" s="151" t="s">
        <v>181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25.15" customHeight="1" thickTop="1" thickBot="1" x14ac:dyDescent="0.3">
      <c r="A2" s="154" t="s">
        <v>17</v>
      </c>
      <c r="B2" s="157" t="s">
        <v>65</v>
      </c>
      <c r="C2" s="158"/>
      <c r="D2" s="158"/>
      <c r="E2" s="158"/>
      <c r="F2" s="158"/>
      <c r="G2" s="158"/>
      <c r="H2" s="158"/>
      <c r="I2" s="159"/>
      <c r="J2" s="160" t="s">
        <v>66</v>
      </c>
      <c r="K2" s="161"/>
    </row>
    <row r="3" spans="1:11" ht="25.15" customHeight="1" x14ac:dyDescent="0.25">
      <c r="A3" s="155"/>
      <c r="B3" s="164" t="s">
        <v>67</v>
      </c>
      <c r="C3" s="165"/>
      <c r="D3" s="166" t="s">
        <v>68</v>
      </c>
      <c r="E3" s="165"/>
      <c r="F3" s="166" t="s">
        <v>69</v>
      </c>
      <c r="G3" s="165"/>
      <c r="H3" s="166" t="s">
        <v>70</v>
      </c>
      <c r="I3" s="165"/>
      <c r="J3" s="162"/>
      <c r="K3" s="163"/>
    </row>
    <row r="4" spans="1:11" ht="25.15" customHeight="1" thickBot="1" x14ac:dyDescent="0.3">
      <c r="A4" s="156"/>
      <c r="B4" s="24" t="s">
        <v>18</v>
      </c>
      <c r="C4" s="25" t="s">
        <v>19</v>
      </c>
      <c r="D4" s="26" t="s">
        <v>18</v>
      </c>
      <c r="E4" s="25" t="s">
        <v>19</v>
      </c>
      <c r="F4" s="26" t="s">
        <v>18</v>
      </c>
      <c r="G4" s="25" t="s">
        <v>19</v>
      </c>
      <c r="H4" s="26" t="s">
        <v>18</v>
      </c>
      <c r="I4" s="25" t="s">
        <v>19</v>
      </c>
      <c r="J4" s="27" t="s">
        <v>18</v>
      </c>
      <c r="K4" s="28" t="s">
        <v>19</v>
      </c>
    </row>
    <row r="5" spans="1:11" x14ac:dyDescent="0.25">
      <c r="A5" s="90" t="s">
        <v>20</v>
      </c>
      <c r="B5" s="29">
        <v>4004</v>
      </c>
      <c r="C5" s="30">
        <v>9.8725250881475463E-2</v>
      </c>
      <c r="D5" s="29">
        <v>4041</v>
      </c>
      <c r="E5" s="30">
        <v>8.8828805064626745E-2</v>
      </c>
      <c r="F5" s="29">
        <v>893</v>
      </c>
      <c r="G5" s="30">
        <v>8.8758572706490402E-2</v>
      </c>
      <c r="H5" s="31">
        <v>5</v>
      </c>
      <c r="I5" s="30">
        <v>8.9285714285714288E-2</v>
      </c>
      <c r="J5" s="29">
        <v>8943</v>
      </c>
      <c r="K5" s="30">
        <v>9.2995445375704519E-2</v>
      </c>
    </row>
    <row r="6" spans="1:11" x14ac:dyDescent="0.25">
      <c r="A6" s="91" t="s">
        <v>21</v>
      </c>
      <c r="B6" s="32">
        <v>1217</v>
      </c>
      <c r="C6" s="17">
        <v>3.0007150430258648E-2</v>
      </c>
      <c r="D6" s="32">
        <v>1280</v>
      </c>
      <c r="E6" s="17">
        <v>2.8136815264222279E-2</v>
      </c>
      <c r="F6" s="32">
        <v>246</v>
      </c>
      <c r="G6" s="17">
        <v>2.4450849816121657E-2</v>
      </c>
      <c r="H6" s="33">
        <v>1</v>
      </c>
      <c r="I6" s="17">
        <v>1.7857142857142856E-2</v>
      </c>
      <c r="J6" s="32">
        <v>2744</v>
      </c>
      <c r="K6" s="17">
        <v>2.8533993303246474E-2</v>
      </c>
    </row>
    <row r="7" spans="1:11" x14ac:dyDescent="0.25">
      <c r="A7" s="91" t="s">
        <v>22</v>
      </c>
      <c r="B7" s="32">
        <v>2013</v>
      </c>
      <c r="C7" s="17">
        <v>4.9633848657445079E-2</v>
      </c>
      <c r="D7" s="32">
        <v>2249</v>
      </c>
      <c r="E7" s="17">
        <v>4.9437263694715551E-2</v>
      </c>
      <c r="F7" s="32">
        <v>476</v>
      </c>
      <c r="G7" s="17">
        <v>4.7311400457211016E-2</v>
      </c>
      <c r="H7" s="33">
        <v>6</v>
      </c>
      <c r="I7" s="17">
        <v>0.10714285714285714</v>
      </c>
      <c r="J7" s="32">
        <v>4744</v>
      </c>
      <c r="K7" s="17">
        <v>4.9331364515525236E-2</v>
      </c>
    </row>
    <row r="8" spans="1:11" x14ac:dyDescent="0.25">
      <c r="A8" s="91" t="s">
        <v>23</v>
      </c>
      <c r="B8" s="32">
        <v>2089</v>
      </c>
      <c r="C8" s="17">
        <v>5.1507754518332227E-2</v>
      </c>
      <c r="D8" s="32">
        <v>2242</v>
      </c>
      <c r="E8" s="17">
        <v>4.9283390486239337E-2</v>
      </c>
      <c r="F8" s="32">
        <v>626</v>
      </c>
      <c r="G8" s="17">
        <v>6.2220455223138862E-2</v>
      </c>
      <c r="H8" s="33">
        <v>1</v>
      </c>
      <c r="I8" s="17">
        <v>1.7857142857142856E-2</v>
      </c>
      <c r="J8" s="32">
        <v>4958</v>
      </c>
      <c r="K8" s="17">
        <v>5.155668323523907E-2</v>
      </c>
    </row>
    <row r="9" spans="1:11" x14ac:dyDescent="0.25">
      <c r="A9" s="91" t="s">
        <v>24</v>
      </c>
      <c r="B9" s="32">
        <v>1699</v>
      </c>
      <c r="C9" s="17">
        <v>4.1891658653253436E-2</v>
      </c>
      <c r="D9" s="32">
        <v>1740</v>
      </c>
      <c r="E9" s="17">
        <v>3.8248483249802165E-2</v>
      </c>
      <c r="F9" s="32">
        <v>491</v>
      </c>
      <c r="G9" s="17">
        <v>4.8802305933803795E-2</v>
      </c>
      <c r="H9" s="33">
        <v>3</v>
      </c>
      <c r="I9" s="17">
        <v>5.3571428571428568E-2</v>
      </c>
      <c r="J9" s="32">
        <v>3933</v>
      </c>
      <c r="K9" s="17">
        <v>4.0898030488946198E-2</v>
      </c>
    </row>
    <row r="10" spans="1:11" x14ac:dyDescent="0.25">
      <c r="A10" s="91" t="s">
        <v>25</v>
      </c>
      <c r="B10" s="32">
        <v>1715</v>
      </c>
      <c r="C10" s="17">
        <v>4.2286165150282322E-2</v>
      </c>
      <c r="D10" s="32">
        <v>1499</v>
      </c>
      <c r="E10" s="17">
        <v>3.2950848500835309E-2</v>
      </c>
      <c r="F10" s="32">
        <v>326</v>
      </c>
      <c r="G10" s="17">
        <v>3.2402345691283176E-2</v>
      </c>
      <c r="H10" s="33">
        <v>1</v>
      </c>
      <c r="I10" s="17">
        <v>1.7857142857142856E-2</v>
      </c>
      <c r="J10" s="32">
        <v>3541</v>
      </c>
      <c r="K10" s="17">
        <v>3.6821745731339554E-2</v>
      </c>
    </row>
    <row r="11" spans="1:11" x14ac:dyDescent="0.25">
      <c r="A11" s="91" t="s">
        <v>26</v>
      </c>
      <c r="B11" s="32">
        <v>886</v>
      </c>
      <c r="C11" s="17">
        <v>2.1845797272973838E-2</v>
      </c>
      <c r="D11" s="32">
        <v>927</v>
      </c>
      <c r="E11" s="17">
        <v>2.0377209179635977E-2</v>
      </c>
      <c r="F11" s="32">
        <v>235</v>
      </c>
      <c r="G11" s="17">
        <v>2.3357519133286951E-2</v>
      </c>
      <c r="H11" s="33">
        <v>1</v>
      </c>
      <c r="I11" s="17">
        <v>1.7857142857142856E-2</v>
      </c>
      <c r="J11" s="32">
        <v>2049</v>
      </c>
      <c r="K11" s="17">
        <v>2.1306906806979598E-2</v>
      </c>
    </row>
    <row r="12" spans="1:11" x14ac:dyDescent="0.25">
      <c r="A12" s="91" t="s">
        <v>27</v>
      </c>
      <c r="B12" s="32">
        <v>1142</v>
      </c>
      <c r="C12" s="17">
        <v>2.8157901225435808E-2</v>
      </c>
      <c r="D12" s="32">
        <v>1224</v>
      </c>
      <c r="E12" s="17">
        <v>2.6905829596412557E-2</v>
      </c>
      <c r="F12" s="32">
        <v>227</v>
      </c>
      <c r="G12" s="17">
        <v>2.2562369545770799E-2</v>
      </c>
      <c r="H12" s="33">
        <v>5</v>
      </c>
      <c r="I12" s="17">
        <v>8.9285714285714288E-2</v>
      </c>
      <c r="J12" s="32">
        <v>2598</v>
      </c>
      <c r="K12" s="17">
        <v>2.701578520475012E-2</v>
      </c>
    </row>
    <row r="13" spans="1:11" x14ac:dyDescent="0.25">
      <c r="A13" s="91" t="s">
        <v>28</v>
      </c>
      <c r="B13" s="32">
        <v>312</v>
      </c>
      <c r="C13" s="17">
        <v>7.6928766920630245E-3</v>
      </c>
      <c r="D13" s="32">
        <v>344</v>
      </c>
      <c r="E13" s="17">
        <v>7.5617691022597392E-3</v>
      </c>
      <c r="F13" s="32">
        <v>70</v>
      </c>
      <c r="G13" s="17">
        <v>6.9575588907663253E-3</v>
      </c>
      <c r="H13" s="33">
        <v>0</v>
      </c>
      <c r="I13" s="17">
        <v>0</v>
      </c>
      <c r="J13" s="32">
        <v>726</v>
      </c>
      <c r="K13" s="17">
        <v>7.5494457500571918E-3</v>
      </c>
    </row>
    <row r="14" spans="1:11" x14ac:dyDescent="0.25">
      <c r="A14" s="91" t="s">
        <v>29</v>
      </c>
      <c r="B14" s="32">
        <v>637</v>
      </c>
      <c r="C14" s="17">
        <v>1.5706289912962003E-2</v>
      </c>
      <c r="D14" s="32">
        <v>675</v>
      </c>
      <c r="E14" s="17">
        <v>1.4837773674492218E-2</v>
      </c>
      <c r="F14" s="32">
        <v>101</v>
      </c>
      <c r="G14" s="17">
        <v>1.003876354239141E-2</v>
      </c>
      <c r="H14" s="33">
        <v>0</v>
      </c>
      <c r="I14" s="17">
        <v>0</v>
      </c>
      <c r="J14" s="32">
        <v>1413</v>
      </c>
      <c r="K14" s="17">
        <v>1.4693342761474951E-2</v>
      </c>
    </row>
    <row r="15" spans="1:11" x14ac:dyDescent="0.25">
      <c r="A15" s="91" t="s">
        <v>30</v>
      </c>
      <c r="B15" s="32">
        <v>1628</v>
      </c>
      <c r="C15" s="17">
        <v>4.0141036072687812E-2</v>
      </c>
      <c r="D15" s="32">
        <v>1623</v>
      </c>
      <c r="E15" s="17">
        <v>3.5676602479556847E-2</v>
      </c>
      <c r="F15" s="32">
        <v>256</v>
      </c>
      <c r="G15" s="17">
        <v>2.5444786800516851E-2</v>
      </c>
      <c r="H15" s="33">
        <v>3</v>
      </c>
      <c r="I15" s="17">
        <v>5.3571428571428568E-2</v>
      </c>
      <c r="J15" s="32">
        <v>3510</v>
      </c>
      <c r="K15" s="17">
        <v>3.6499386477549238E-2</v>
      </c>
    </row>
    <row r="16" spans="1:11" x14ac:dyDescent="0.25">
      <c r="A16" s="91" t="s">
        <v>31</v>
      </c>
      <c r="B16" s="32">
        <v>650</v>
      </c>
      <c r="C16" s="17">
        <v>1.6026826441797964E-2</v>
      </c>
      <c r="D16" s="32">
        <v>760</v>
      </c>
      <c r="E16" s="17">
        <v>1.6706234063131979E-2</v>
      </c>
      <c r="F16" s="32">
        <v>96</v>
      </c>
      <c r="G16" s="17">
        <v>9.5417950501938201E-3</v>
      </c>
      <c r="H16" s="33">
        <v>1</v>
      </c>
      <c r="I16" s="17">
        <v>1.7857142857142856E-2</v>
      </c>
      <c r="J16" s="32">
        <v>1507</v>
      </c>
      <c r="K16" s="17">
        <v>1.5670819208452053E-2</v>
      </c>
    </row>
    <row r="17" spans="1:11" x14ac:dyDescent="0.25">
      <c r="A17" s="91" t="s">
        <v>32</v>
      </c>
      <c r="B17" s="32">
        <v>1027</v>
      </c>
      <c r="C17" s="17">
        <v>2.532238577804078E-2</v>
      </c>
      <c r="D17" s="32">
        <v>923</v>
      </c>
      <c r="E17" s="17">
        <v>2.0289281631935285E-2</v>
      </c>
      <c r="F17" s="32">
        <v>156</v>
      </c>
      <c r="G17" s="17">
        <v>1.5505416956564953E-2</v>
      </c>
      <c r="H17" s="33">
        <v>0</v>
      </c>
      <c r="I17" s="17">
        <v>0</v>
      </c>
      <c r="J17" s="32">
        <v>2106</v>
      </c>
      <c r="K17" s="17">
        <v>2.1899631886529543E-2</v>
      </c>
    </row>
    <row r="18" spans="1:11" x14ac:dyDescent="0.25">
      <c r="A18" s="91" t="s">
        <v>33</v>
      </c>
      <c r="B18" s="32">
        <v>521</v>
      </c>
      <c r="C18" s="17">
        <v>1.2846117809502676E-2</v>
      </c>
      <c r="D18" s="32">
        <v>555</v>
      </c>
      <c r="E18" s="17">
        <v>1.2199947243471378E-2</v>
      </c>
      <c r="F18" s="32">
        <v>118</v>
      </c>
      <c r="G18" s="17">
        <v>1.1728456415863236E-2</v>
      </c>
      <c r="H18" s="33">
        <v>1</v>
      </c>
      <c r="I18" s="17">
        <v>1.7857142857142856E-2</v>
      </c>
      <c r="J18" s="32">
        <v>1195</v>
      </c>
      <c r="K18" s="17">
        <v>1.2426429299336563E-2</v>
      </c>
    </row>
    <row r="19" spans="1:11" x14ac:dyDescent="0.25">
      <c r="A19" s="91" t="s">
        <v>34</v>
      </c>
      <c r="B19" s="32">
        <v>218</v>
      </c>
      <c r="C19" s="17">
        <v>5.3751510220183939E-3</v>
      </c>
      <c r="D19" s="32">
        <v>232</v>
      </c>
      <c r="E19" s="17">
        <v>5.0997977666402882E-3</v>
      </c>
      <c r="F19" s="32">
        <v>42</v>
      </c>
      <c r="G19" s="17">
        <v>4.174535334459795E-3</v>
      </c>
      <c r="H19" s="33">
        <v>0</v>
      </c>
      <c r="I19" s="17">
        <v>0</v>
      </c>
      <c r="J19" s="32">
        <v>492</v>
      </c>
      <c r="K19" s="17">
        <v>5.1161533182205766E-3</v>
      </c>
    </row>
    <row r="20" spans="1:11" x14ac:dyDescent="0.25">
      <c r="A20" s="91" t="s">
        <v>35</v>
      </c>
      <c r="B20" s="32">
        <v>1091</v>
      </c>
      <c r="C20" s="17">
        <v>2.6900411766156276E-2</v>
      </c>
      <c r="D20" s="32">
        <v>1251</v>
      </c>
      <c r="E20" s="17">
        <v>2.7499340543392245E-2</v>
      </c>
      <c r="F20" s="32">
        <v>238</v>
      </c>
      <c r="G20" s="17">
        <v>2.3655700228605508E-2</v>
      </c>
      <c r="H20" s="33">
        <v>3</v>
      </c>
      <c r="I20" s="17">
        <v>5.3571428571428568E-2</v>
      </c>
      <c r="J20" s="32">
        <v>2583</v>
      </c>
      <c r="K20" s="17">
        <v>2.685980492065803E-2</v>
      </c>
    </row>
    <row r="21" spans="1:11" x14ac:dyDescent="0.25">
      <c r="A21" s="91" t="s">
        <v>36</v>
      </c>
      <c r="B21" s="32">
        <v>923</v>
      </c>
      <c r="C21" s="17">
        <v>2.2758093547353107E-2</v>
      </c>
      <c r="D21" s="32">
        <v>912</v>
      </c>
      <c r="E21" s="17">
        <v>2.0047480875758375E-2</v>
      </c>
      <c r="F21" s="32">
        <v>204</v>
      </c>
      <c r="G21" s="17">
        <v>2.0276314481661863E-2</v>
      </c>
      <c r="H21" s="33">
        <v>0</v>
      </c>
      <c r="I21" s="17">
        <v>0</v>
      </c>
      <c r="J21" s="32">
        <v>2039</v>
      </c>
      <c r="K21" s="17">
        <v>2.1202919950918206E-2</v>
      </c>
    </row>
    <row r="22" spans="1:11" x14ac:dyDescent="0.25">
      <c r="A22" s="91" t="s">
        <v>37</v>
      </c>
      <c r="B22" s="32">
        <v>453</v>
      </c>
      <c r="C22" s="17">
        <v>1.1169465197129963E-2</v>
      </c>
      <c r="D22" s="32">
        <v>487</v>
      </c>
      <c r="E22" s="17">
        <v>1.0705178932559572E-2</v>
      </c>
      <c r="F22" s="32">
        <v>100</v>
      </c>
      <c r="G22" s="17">
        <v>9.9393698439518927E-3</v>
      </c>
      <c r="H22" s="33">
        <v>0</v>
      </c>
      <c r="I22" s="17">
        <v>0</v>
      </c>
      <c r="J22" s="32">
        <v>1040</v>
      </c>
      <c r="K22" s="17">
        <v>1.0814633030384959E-2</v>
      </c>
    </row>
    <row r="23" spans="1:11" x14ac:dyDescent="0.25">
      <c r="A23" s="91" t="s">
        <v>38</v>
      </c>
      <c r="B23" s="32">
        <v>1878</v>
      </c>
      <c r="C23" s="17">
        <v>4.6305200088763959E-2</v>
      </c>
      <c r="D23" s="32">
        <v>1661</v>
      </c>
      <c r="E23" s="17">
        <v>3.6511914182713441E-2</v>
      </c>
      <c r="F23" s="32">
        <v>282</v>
      </c>
      <c r="G23" s="17">
        <v>2.802902295994434E-2</v>
      </c>
      <c r="H23" s="33">
        <v>1</v>
      </c>
      <c r="I23" s="17">
        <v>1.7857142857142856E-2</v>
      </c>
      <c r="J23" s="32">
        <v>3822</v>
      </c>
      <c r="K23" s="17">
        <v>3.9743776386664723E-2</v>
      </c>
    </row>
    <row r="24" spans="1:11" x14ac:dyDescent="0.25">
      <c r="A24" s="91" t="s">
        <v>39</v>
      </c>
      <c r="B24" s="32">
        <v>497</v>
      </c>
      <c r="C24" s="17">
        <v>1.2254358063959365E-2</v>
      </c>
      <c r="D24" s="32">
        <v>585</v>
      </c>
      <c r="E24" s="17">
        <v>1.2859403851226588E-2</v>
      </c>
      <c r="F24" s="32">
        <v>89</v>
      </c>
      <c r="G24" s="17">
        <v>8.8460391611171856E-3</v>
      </c>
      <c r="H24" s="33">
        <v>1</v>
      </c>
      <c r="I24" s="17">
        <v>1.7857142857142856E-2</v>
      </c>
      <c r="J24" s="32">
        <v>1172</v>
      </c>
      <c r="K24" s="17">
        <v>1.2187259530395358E-2</v>
      </c>
    </row>
    <row r="25" spans="1:11" x14ac:dyDescent="0.25">
      <c r="A25" s="91" t="s">
        <v>40</v>
      </c>
      <c r="B25" s="32">
        <v>1102</v>
      </c>
      <c r="C25" s="17">
        <v>2.7171634982863627E-2</v>
      </c>
      <c r="D25" s="32">
        <v>1177</v>
      </c>
      <c r="E25" s="17">
        <v>2.5872680910929393E-2</v>
      </c>
      <c r="F25" s="32">
        <v>278</v>
      </c>
      <c r="G25" s="17">
        <v>2.7631448166186262E-2</v>
      </c>
      <c r="H25" s="33">
        <v>2</v>
      </c>
      <c r="I25" s="17">
        <v>3.5714285714285712E-2</v>
      </c>
      <c r="J25" s="32">
        <v>2559</v>
      </c>
      <c r="K25" s="17">
        <v>2.6610236466110684E-2</v>
      </c>
    </row>
    <row r="26" spans="1:11" x14ac:dyDescent="0.25">
      <c r="A26" s="91" t="s">
        <v>41</v>
      </c>
      <c r="B26" s="32">
        <v>387</v>
      </c>
      <c r="C26" s="17">
        <v>9.5421258968858644E-3</v>
      </c>
      <c r="D26" s="32">
        <v>517</v>
      </c>
      <c r="E26" s="17">
        <v>1.136463554031478E-2</v>
      </c>
      <c r="F26" s="32">
        <v>107</v>
      </c>
      <c r="G26" s="17">
        <v>1.0635125733028526E-2</v>
      </c>
      <c r="H26" s="33">
        <v>0</v>
      </c>
      <c r="I26" s="17">
        <v>0</v>
      </c>
      <c r="J26" s="32">
        <v>1011</v>
      </c>
      <c r="K26" s="17">
        <v>1.0513071147806917E-2</v>
      </c>
    </row>
    <row r="27" spans="1:11" x14ac:dyDescent="0.25">
      <c r="A27" s="91" t="s">
        <v>42</v>
      </c>
      <c r="B27" s="32">
        <v>1107</v>
      </c>
      <c r="C27" s="17">
        <v>2.7294918263185145E-2</v>
      </c>
      <c r="D27" s="32">
        <v>1514</v>
      </c>
      <c r="E27" s="17">
        <v>3.3280576804712914E-2</v>
      </c>
      <c r="F27" s="32">
        <v>406</v>
      </c>
      <c r="G27" s="17">
        <v>4.0353841566444684E-2</v>
      </c>
      <c r="H27" s="33">
        <v>0</v>
      </c>
      <c r="I27" s="17">
        <v>0</v>
      </c>
      <c r="J27" s="32">
        <v>3027</v>
      </c>
      <c r="K27" s="17">
        <v>3.1476821329783918E-2</v>
      </c>
    </row>
    <row r="28" spans="1:11" x14ac:dyDescent="0.25">
      <c r="A28" s="91" t="s">
        <v>43</v>
      </c>
      <c r="B28" s="32">
        <v>664</v>
      </c>
      <c r="C28" s="17">
        <v>1.6372019626698226E-2</v>
      </c>
      <c r="D28" s="32">
        <v>890</v>
      </c>
      <c r="E28" s="17">
        <v>1.9563879363404556E-2</v>
      </c>
      <c r="F28" s="32">
        <v>202</v>
      </c>
      <c r="G28" s="17">
        <v>2.0077527084782821E-2</v>
      </c>
      <c r="H28" s="33">
        <v>1</v>
      </c>
      <c r="I28" s="17">
        <v>1.7857142857142856E-2</v>
      </c>
      <c r="J28" s="32">
        <v>1757</v>
      </c>
      <c r="K28" s="17">
        <v>1.8270490609986902E-2</v>
      </c>
    </row>
    <row r="29" spans="1:11" x14ac:dyDescent="0.25">
      <c r="A29" s="91" t="s">
        <v>161</v>
      </c>
      <c r="B29" s="32">
        <v>379</v>
      </c>
      <c r="C29" s="17">
        <v>9.3448726483714283E-3</v>
      </c>
      <c r="D29" s="32">
        <v>441</v>
      </c>
      <c r="E29" s="17">
        <v>9.6940121340015825E-3</v>
      </c>
      <c r="F29" s="32">
        <v>136</v>
      </c>
      <c r="G29" s="17">
        <v>1.3517542987774573E-2</v>
      </c>
      <c r="H29" s="33">
        <v>0</v>
      </c>
      <c r="I29" s="17">
        <v>0</v>
      </c>
      <c r="J29" s="32">
        <v>956</v>
      </c>
      <c r="K29" s="17">
        <v>9.9411434394692504E-3</v>
      </c>
    </row>
    <row r="30" spans="1:11" x14ac:dyDescent="0.25">
      <c r="A30" s="91" t="s">
        <v>44</v>
      </c>
      <c r="B30" s="32">
        <v>303</v>
      </c>
      <c r="C30" s="17">
        <v>7.4709667874842808E-3</v>
      </c>
      <c r="D30" s="32">
        <v>337</v>
      </c>
      <c r="E30" s="17">
        <v>7.4078958937835223E-3</v>
      </c>
      <c r="F30" s="32">
        <v>99</v>
      </c>
      <c r="G30" s="17">
        <v>9.839976145512375E-3</v>
      </c>
      <c r="H30" s="33">
        <v>0</v>
      </c>
      <c r="I30" s="17">
        <v>0</v>
      </c>
      <c r="J30" s="32">
        <v>739</v>
      </c>
      <c r="K30" s="17">
        <v>7.6846286629370045E-3</v>
      </c>
    </row>
    <row r="31" spans="1:11" x14ac:dyDescent="0.25">
      <c r="A31" s="91" t="s">
        <v>45</v>
      </c>
      <c r="B31" s="32">
        <v>266</v>
      </c>
      <c r="C31" s="17">
        <v>6.5586705131050124E-3</v>
      </c>
      <c r="D31" s="32">
        <v>328</v>
      </c>
      <c r="E31" s="17">
        <v>7.2100589114569595E-3</v>
      </c>
      <c r="F31" s="32">
        <v>84</v>
      </c>
      <c r="G31" s="17">
        <v>8.34907066891959E-3</v>
      </c>
      <c r="H31" s="33">
        <v>0</v>
      </c>
      <c r="I31" s="17">
        <v>0</v>
      </c>
      <c r="J31" s="32">
        <v>678</v>
      </c>
      <c r="K31" s="17">
        <v>7.0503088409625027E-3</v>
      </c>
    </row>
    <row r="32" spans="1:11" ht="17.25" customHeight="1" x14ac:dyDescent="0.25">
      <c r="A32" s="91" t="s">
        <v>160</v>
      </c>
      <c r="B32" s="32">
        <v>825</v>
      </c>
      <c r="C32" s="17">
        <v>2.034174125305126E-2</v>
      </c>
      <c r="D32" s="32">
        <v>1176</v>
      </c>
      <c r="E32" s="17">
        <v>2.5850699024004217E-2</v>
      </c>
      <c r="F32" s="32">
        <v>203</v>
      </c>
      <c r="G32" s="17">
        <v>2.0176920783222342E-2</v>
      </c>
      <c r="H32" s="33">
        <v>1</v>
      </c>
      <c r="I32" s="17">
        <v>1.7857142857142856E-2</v>
      </c>
      <c r="J32" s="32">
        <v>2205</v>
      </c>
      <c r="K32" s="17">
        <v>2.2929101761537344E-2</v>
      </c>
    </row>
    <row r="33" spans="1:11" x14ac:dyDescent="0.25">
      <c r="A33" s="91" t="s">
        <v>46</v>
      </c>
      <c r="B33" s="32">
        <v>352</v>
      </c>
      <c r="C33" s="17">
        <v>8.6791429346352051E-3</v>
      </c>
      <c r="D33" s="32">
        <v>409</v>
      </c>
      <c r="E33" s="17">
        <v>8.9905917523960249E-3</v>
      </c>
      <c r="F33" s="32">
        <v>111</v>
      </c>
      <c r="G33" s="17">
        <v>1.10327005267866E-2</v>
      </c>
      <c r="H33" s="33">
        <v>1</v>
      </c>
      <c r="I33" s="17">
        <v>1.7857142857142856E-2</v>
      </c>
      <c r="J33" s="32">
        <v>873</v>
      </c>
      <c r="K33" s="17">
        <v>9.0780525341596814E-3</v>
      </c>
    </row>
    <row r="34" spans="1:11" x14ac:dyDescent="0.25">
      <c r="A34" s="91" t="s">
        <v>47</v>
      </c>
      <c r="B34" s="32">
        <v>2075</v>
      </c>
      <c r="C34" s="17">
        <v>5.1162561333431958E-2</v>
      </c>
      <c r="D34" s="32">
        <v>2337</v>
      </c>
      <c r="E34" s="17">
        <v>5.1371669744130821E-2</v>
      </c>
      <c r="F34" s="32">
        <v>698</v>
      </c>
      <c r="G34" s="17">
        <v>6.9376801510784222E-2</v>
      </c>
      <c r="H34" s="33">
        <v>5</v>
      </c>
      <c r="I34" s="17">
        <v>8.9285714285714288E-2</v>
      </c>
      <c r="J34" s="32">
        <v>5115</v>
      </c>
      <c r="K34" s="17">
        <v>5.3189276875402945E-2</v>
      </c>
    </row>
    <row r="35" spans="1:11" x14ac:dyDescent="0.25">
      <c r="A35" s="91" t="s">
        <v>48</v>
      </c>
      <c r="B35" s="32">
        <v>748</v>
      </c>
      <c r="C35" s="17">
        <v>1.8443178736099811E-2</v>
      </c>
      <c r="D35" s="32">
        <v>1267</v>
      </c>
      <c r="E35" s="17">
        <v>2.7851050734195026E-2</v>
      </c>
      <c r="F35" s="32">
        <v>356</v>
      </c>
      <c r="G35" s="17">
        <v>3.5384156644468742E-2</v>
      </c>
      <c r="H35" s="33">
        <v>1</v>
      </c>
      <c r="I35" s="17">
        <v>1.7857142857142856E-2</v>
      </c>
      <c r="J35" s="32">
        <v>2372</v>
      </c>
      <c r="K35" s="17">
        <v>2.4665682257762618E-2</v>
      </c>
    </row>
    <row r="36" spans="1:11" x14ac:dyDescent="0.25">
      <c r="A36" s="91" t="s">
        <v>49</v>
      </c>
      <c r="B36" s="32">
        <v>267</v>
      </c>
      <c r="C36" s="17">
        <v>6.5833271691693174E-3</v>
      </c>
      <c r="D36" s="32">
        <v>313</v>
      </c>
      <c r="E36" s="17">
        <v>6.8803306075793545E-3</v>
      </c>
      <c r="F36" s="32">
        <v>97</v>
      </c>
      <c r="G36" s="17">
        <v>9.6411887486333361E-3</v>
      </c>
      <c r="H36" s="33">
        <v>2</v>
      </c>
      <c r="I36" s="17">
        <v>3.5714285714285712E-2</v>
      </c>
      <c r="J36" s="32">
        <v>679</v>
      </c>
      <c r="K36" s="17">
        <v>7.0607075265686414E-3</v>
      </c>
    </row>
    <row r="37" spans="1:11" x14ac:dyDescent="0.25">
      <c r="A37" s="91" t="s">
        <v>50</v>
      </c>
      <c r="B37" s="32">
        <v>1511</v>
      </c>
      <c r="C37" s="17">
        <v>3.7256207313164189E-2</v>
      </c>
      <c r="D37" s="32">
        <v>1842</v>
      </c>
      <c r="E37" s="17">
        <v>4.0490635716169877E-2</v>
      </c>
      <c r="F37" s="32">
        <v>351</v>
      </c>
      <c r="G37" s="17">
        <v>3.4887188152271147E-2</v>
      </c>
      <c r="H37" s="33">
        <v>3</v>
      </c>
      <c r="I37" s="17">
        <v>5.3571428571428568E-2</v>
      </c>
      <c r="J37" s="32">
        <v>3707</v>
      </c>
      <c r="K37" s="17">
        <v>3.8547927541958696E-2</v>
      </c>
    </row>
    <row r="38" spans="1:11" x14ac:dyDescent="0.25">
      <c r="A38" s="91" t="s">
        <v>51</v>
      </c>
      <c r="B38" s="32">
        <v>807</v>
      </c>
      <c r="C38" s="17">
        <v>1.9897921443893778E-2</v>
      </c>
      <c r="D38" s="32">
        <v>1086</v>
      </c>
      <c r="E38" s="17">
        <v>2.387232920073859E-2</v>
      </c>
      <c r="F38" s="32">
        <v>219</v>
      </c>
      <c r="G38" s="17">
        <v>2.1767219958254643E-2</v>
      </c>
      <c r="H38" s="33">
        <v>0</v>
      </c>
      <c r="I38" s="17">
        <v>0</v>
      </c>
      <c r="J38" s="32">
        <v>2112</v>
      </c>
      <c r="K38" s="17">
        <v>2.1962024000166377E-2</v>
      </c>
    </row>
    <row r="39" spans="1:11" x14ac:dyDescent="0.25">
      <c r="A39" s="91" t="s">
        <v>52</v>
      </c>
      <c r="B39" s="32">
        <v>686</v>
      </c>
      <c r="C39" s="17">
        <v>1.6914466060112928E-2</v>
      </c>
      <c r="D39" s="32">
        <v>897</v>
      </c>
      <c r="E39" s="17">
        <v>1.971775257188077E-2</v>
      </c>
      <c r="F39" s="32">
        <v>171</v>
      </c>
      <c r="G39" s="17">
        <v>1.6996322433157737E-2</v>
      </c>
      <c r="H39" s="33">
        <v>1</v>
      </c>
      <c r="I39" s="17">
        <v>1.7857142857142856E-2</v>
      </c>
      <c r="J39" s="32">
        <v>1755</v>
      </c>
      <c r="K39" s="17">
        <v>1.8249693238774619E-2</v>
      </c>
    </row>
    <row r="40" spans="1:11" x14ac:dyDescent="0.25">
      <c r="A40" s="91" t="s">
        <v>53</v>
      </c>
      <c r="B40" s="32">
        <v>56</v>
      </c>
      <c r="C40" s="17">
        <v>1.3807727396010553E-3</v>
      </c>
      <c r="D40" s="32">
        <v>56</v>
      </c>
      <c r="E40" s="17">
        <v>1.2309856678097248E-3</v>
      </c>
      <c r="F40" s="32">
        <v>10</v>
      </c>
      <c r="G40" s="17">
        <v>9.9393698439518945E-4</v>
      </c>
      <c r="H40" s="33">
        <v>0</v>
      </c>
      <c r="I40" s="17">
        <v>0</v>
      </c>
      <c r="J40" s="32">
        <v>122</v>
      </c>
      <c r="K40" s="17">
        <v>1.2686396439490046E-3</v>
      </c>
    </row>
    <row r="41" spans="1:11" x14ac:dyDescent="0.25">
      <c r="A41" s="91" t="s">
        <v>54</v>
      </c>
      <c r="B41" s="32">
        <v>111</v>
      </c>
      <c r="C41" s="17">
        <v>2.736888823137806E-3</v>
      </c>
      <c r="D41" s="32">
        <v>147</v>
      </c>
      <c r="E41" s="17">
        <v>3.2313373780005271E-3</v>
      </c>
      <c r="F41" s="32">
        <v>30</v>
      </c>
      <c r="G41" s="17">
        <v>2.9818109531855679E-3</v>
      </c>
      <c r="H41" s="33">
        <v>0</v>
      </c>
      <c r="I41" s="17">
        <v>0</v>
      </c>
      <c r="J41" s="32">
        <v>288</v>
      </c>
      <c r="K41" s="17">
        <v>2.9948214545681431E-3</v>
      </c>
    </row>
    <row r="42" spans="1:11" ht="28.5" x14ac:dyDescent="0.25">
      <c r="A42" s="91" t="s">
        <v>55</v>
      </c>
      <c r="B42" s="32">
        <v>183</v>
      </c>
      <c r="C42" s="17">
        <v>4.5121680597677346E-3</v>
      </c>
      <c r="D42" s="32">
        <v>310</v>
      </c>
      <c r="E42" s="17">
        <v>6.8143849468038338E-3</v>
      </c>
      <c r="F42" s="32">
        <v>61</v>
      </c>
      <c r="G42" s="17">
        <v>6.0630156048106553E-3</v>
      </c>
      <c r="H42" s="33">
        <v>0</v>
      </c>
      <c r="I42" s="17">
        <v>0</v>
      </c>
      <c r="J42" s="32">
        <v>554</v>
      </c>
      <c r="K42" s="17">
        <v>5.7608718258012189E-3</v>
      </c>
    </row>
    <row r="43" spans="1:11" x14ac:dyDescent="0.25">
      <c r="A43" s="91" t="s">
        <v>56</v>
      </c>
      <c r="B43" s="32">
        <v>177</v>
      </c>
      <c r="C43" s="17">
        <v>4.3642281233819066E-3</v>
      </c>
      <c r="D43" s="32">
        <v>226</v>
      </c>
      <c r="E43" s="17">
        <v>4.9679064450892461E-3</v>
      </c>
      <c r="F43" s="32">
        <v>43</v>
      </c>
      <c r="G43" s="17">
        <v>4.2739290328993144E-3</v>
      </c>
      <c r="H43" s="33">
        <v>0</v>
      </c>
      <c r="I43" s="17">
        <v>0</v>
      </c>
      <c r="J43" s="32">
        <v>446</v>
      </c>
      <c r="K43" s="17">
        <v>4.6378137803381649E-3</v>
      </c>
    </row>
    <row r="44" spans="1:11" x14ac:dyDescent="0.25">
      <c r="A44" s="91" t="s">
        <v>57</v>
      </c>
      <c r="B44" s="32">
        <v>78</v>
      </c>
      <c r="C44" s="17">
        <v>1.9232191730157561E-3</v>
      </c>
      <c r="D44" s="32">
        <v>138</v>
      </c>
      <c r="E44" s="17">
        <v>3.0335003956739647E-3</v>
      </c>
      <c r="F44" s="32">
        <v>25</v>
      </c>
      <c r="G44" s="17">
        <v>2.4848424609879732E-3</v>
      </c>
      <c r="H44" s="33">
        <v>0</v>
      </c>
      <c r="I44" s="17">
        <v>0</v>
      </c>
      <c r="J44" s="32">
        <v>241</v>
      </c>
      <c r="K44" s="17">
        <v>2.5060832310795918E-3</v>
      </c>
    </row>
    <row r="45" spans="1:11" x14ac:dyDescent="0.25">
      <c r="A45" s="91" t="s">
        <v>58</v>
      </c>
      <c r="B45" s="32">
        <v>376</v>
      </c>
      <c r="C45" s="17">
        <v>9.2709026801785135E-3</v>
      </c>
      <c r="D45" s="32">
        <v>568</v>
      </c>
      <c r="E45" s="17">
        <v>1.2485711773498638E-2</v>
      </c>
      <c r="F45" s="32">
        <v>123</v>
      </c>
      <c r="G45" s="17">
        <v>1.2225424908060828E-2</v>
      </c>
      <c r="H45" s="33">
        <v>0</v>
      </c>
      <c r="I45" s="17">
        <v>0</v>
      </c>
      <c r="J45" s="32">
        <v>1067</v>
      </c>
      <c r="K45" s="17">
        <v>1.1095397541750722E-2</v>
      </c>
    </row>
    <row r="46" spans="1:11" x14ac:dyDescent="0.25">
      <c r="A46" s="91" t="s">
        <v>59</v>
      </c>
      <c r="B46" s="32">
        <v>936</v>
      </c>
      <c r="C46" s="17">
        <v>2.3078630076189065E-2</v>
      </c>
      <c r="D46" s="32">
        <v>1209</v>
      </c>
      <c r="E46" s="17">
        <v>2.6576101292534949E-2</v>
      </c>
      <c r="F46" s="32">
        <v>285</v>
      </c>
      <c r="G46" s="17">
        <v>2.8327204055262897E-2</v>
      </c>
      <c r="H46" s="33">
        <v>3</v>
      </c>
      <c r="I46" s="17">
        <v>5.3571428571428568E-2</v>
      </c>
      <c r="J46" s="32">
        <v>2433</v>
      </c>
      <c r="K46" s="17">
        <v>2.5300002079737122E-2</v>
      </c>
    </row>
    <row r="47" spans="1:11" x14ac:dyDescent="0.25">
      <c r="A47" s="91" t="s">
        <v>60</v>
      </c>
      <c r="B47" s="32">
        <v>181</v>
      </c>
      <c r="C47" s="17">
        <v>4.4628547476391256E-3</v>
      </c>
      <c r="D47" s="32">
        <v>288</v>
      </c>
      <c r="E47" s="17">
        <v>6.3307834344500128E-3</v>
      </c>
      <c r="F47" s="32">
        <v>70</v>
      </c>
      <c r="G47" s="17">
        <v>6.9575588907663253E-3</v>
      </c>
      <c r="H47" s="33">
        <v>0</v>
      </c>
      <c r="I47" s="17">
        <v>0</v>
      </c>
      <c r="J47" s="32">
        <v>539</v>
      </c>
      <c r="K47" s="17">
        <v>5.6048915417091279E-3</v>
      </c>
    </row>
    <row r="48" spans="1:11" x14ac:dyDescent="0.25">
      <c r="A48" s="91" t="s">
        <v>61</v>
      </c>
      <c r="B48" s="32">
        <v>976</v>
      </c>
      <c r="C48" s="17">
        <v>2.4064896318761249E-2</v>
      </c>
      <c r="D48" s="32">
        <v>947</v>
      </c>
      <c r="E48" s="17">
        <v>2.0816846918139453E-2</v>
      </c>
      <c r="F48" s="32">
        <v>220</v>
      </c>
      <c r="G48" s="17">
        <v>2.1866613656694164E-2</v>
      </c>
      <c r="H48" s="33">
        <v>0</v>
      </c>
      <c r="I48" s="17">
        <v>0</v>
      </c>
      <c r="J48" s="32">
        <v>2143</v>
      </c>
      <c r="K48" s="17">
        <v>2.2284383253956701E-2</v>
      </c>
    </row>
    <row r="49" spans="1:11" ht="28.5" x14ac:dyDescent="0.25">
      <c r="A49" s="91" t="s">
        <v>62</v>
      </c>
      <c r="B49" s="32">
        <v>390</v>
      </c>
      <c r="C49" s="17">
        <v>9.6160958650787776E-3</v>
      </c>
      <c r="D49" s="32">
        <v>476</v>
      </c>
      <c r="E49" s="17">
        <v>1.0463378176382661E-2</v>
      </c>
      <c r="F49" s="32">
        <v>132</v>
      </c>
      <c r="G49" s="17">
        <v>1.31199681940165E-2</v>
      </c>
      <c r="H49" s="33">
        <v>0</v>
      </c>
      <c r="I49" s="17">
        <v>0</v>
      </c>
      <c r="J49" s="32">
        <v>998</v>
      </c>
      <c r="K49" s="17">
        <v>1.0377888234927106E-2</v>
      </c>
    </row>
    <row r="50" spans="1:11" ht="29.25" thickBot="1" x14ac:dyDescent="0.3">
      <c r="A50" s="92" t="s">
        <v>63</v>
      </c>
      <c r="B50" s="34">
        <v>1014</v>
      </c>
      <c r="C50" s="20">
        <v>2.5001849249204823E-2</v>
      </c>
      <c r="D50" s="34">
        <v>1386</v>
      </c>
      <c r="E50" s="20">
        <v>3.046689527829069E-2</v>
      </c>
      <c r="F50" s="34">
        <v>272</v>
      </c>
      <c r="G50" s="20">
        <v>2.7035085975549145E-2</v>
      </c>
      <c r="H50" s="35">
        <v>3</v>
      </c>
      <c r="I50" s="20">
        <v>5.3571428571428568E-2</v>
      </c>
      <c r="J50" s="34">
        <v>2675</v>
      </c>
      <c r="K50" s="20">
        <v>2.781648399642285E-2</v>
      </c>
    </row>
    <row r="51" spans="1:11" ht="15.75" thickBot="1" x14ac:dyDescent="0.3">
      <c r="A51" s="21" t="s">
        <v>64</v>
      </c>
      <c r="B51" s="22">
        <v>40557</v>
      </c>
      <c r="C51" s="23">
        <v>1</v>
      </c>
      <c r="D51" s="22">
        <v>45492</v>
      </c>
      <c r="E51" s="23">
        <v>1</v>
      </c>
      <c r="F51" s="22">
        <v>10061</v>
      </c>
      <c r="G51" s="23">
        <v>1</v>
      </c>
      <c r="H51" s="36">
        <v>56</v>
      </c>
      <c r="I51" s="23">
        <v>1</v>
      </c>
      <c r="J51" s="22">
        <v>96166</v>
      </c>
      <c r="K51" s="23">
        <v>1</v>
      </c>
    </row>
    <row r="52" spans="1:11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 x14ac:dyDescent="0.25">
      <c r="A53" s="37"/>
      <c r="B53" s="37"/>
      <c r="C53" s="37"/>
      <c r="D53" s="108"/>
      <c r="E53" s="37"/>
      <c r="F53" s="37"/>
      <c r="G53" s="37"/>
      <c r="H53" s="37"/>
      <c r="I53" s="37"/>
      <c r="J53" s="108"/>
      <c r="K53" s="37"/>
    </row>
    <row r="54" spans="1:11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108"/>
      <c r="K54" s="109"/>
    </row>
    <row r="55" spans="1:11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11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1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1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11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1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1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1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</row>
    <row r="75" spans="1:11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6" spans="1:11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1:11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</row>
    <row r="78" spans="1:11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</row>
    <row r="79" spans="1:11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</row>
    <row r="80" spans="1:11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</row>
    <row r="81" spans="1:11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</row>
    <row r="82" spans="1:11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1:11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1:11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1:11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</row>
    <row r="87" spans="1:11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1:11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1:11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11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1:11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</row>
  </sheetData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V55"/>
  <sheetViews>
    <sheetView workbookViewId="0">
      <selection sqref="A1:V1"/>
    </sheetView>
  </sheetViews>
  <sheetFormatPr defaultColWidth="8.85546875" defaultRowHeight="15" x14ac:dyDescent="0.25"/>
  <cols>
    <col min="1" max="1" width="28.5703125" style="89" customWidth="1"/>
    <col min="2" max="22" width="10" style="89" customWidth="1"/>
    <col min="23" max="16384" width="8.85546875" style="89"/>
  </cols>
  <sheetData>
    <row r="1" spans="1:22" ht="25.15" customHeight="1" thickTop="1" thickBot="1" x14ac:dyDescent="0.3">
      <c r="A1" s="151" t="s">
        <v>182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67"/>
    </row>
    <row r="2" spans="1:22" ht="25.15" customHeight="1" thickTop="1" thickBot="1" x14ac:dyDescent="0.3">
      <c r="A2" s="160" t="s">
        <v>17</v>
      </c>
      <c r="B2" s="170" t="s">
        <v>71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60" t="s">
        <v>66</v>
      </c>
      <c r="V2" s="172"/>
    </row>
    <row r="3" spans="1:22" ht="25.15" customHeight="1" thickBot="1" x14ac:dyDescent="0.3">
      <c r="A3" s="168"/>
      <c r="B3" s="173" t="s">
        <v>72</v>
      </c>
      <c r="C3" s="174"/>
      <c r="D3" s="174"/>
      <c r="E3" s="174"/>
      <c r="F3" s="174"/>
      <c r="G3" s="174"/>
      <c r="H3" s="174"/>
      <c r="I3" s="175"/>
      <c r="J3" s="176"/>
      <c r="K3" s="174" t="s">
        <v>73</v>
      </c>
      <c r="L3" s="175"/>
      <c r="M3" s="175"/>
      <c r="N3" s="175"/>
      <c r="O3" s="175"/>
      <c r="P3" s="175"/>
      <c r="Q3" s="175"/>
      <c r="R3" s="175"/>
      <c r="S3" s="177"/>
      <c r="T3" s="178"/>
      <c r="U3" s="160"/>
      <c r="V3" s="172"/>
    </row>
    <row r="4" spans="1:22" ht="25.15" customHeight="1" thickBot="1" x14ac:dyDescent="0.3">
      <c r="A4" s="168"/>
      <c r="B4" s="173" t="s">
        <v>65</v>
      </c>
      <c r="C4" s="175"/>
      <c r="D4" s="175"/>
      <c r="E4" s="175"/>
      <c r="F4" s="175"/>
      <c r="G4" s="175"/>
      <c r="H4" s="175"/>
      <c r="I4" s="179" t="s">
        <v>75</v>
      </c>
      <c r="J4" s="180"/>
      <c r="K4" s="173" t="s">
        <v>65</v>
      </c>
      <c r="L4" s="174"/>
      <c r="M4" s="174"/>
      <c r="N4" s="174"/>
      <c r="O4" s="174"/>
      <c r="P4" s="174"/>
      <c r="Q4" s="174"/>
      <c r="R4" s="183"/>
      <c r="S4" s="179" t="s">
        <v>76</v>
      </c>
      <c r="T4" s="180"/>
      <c r="U4" s="160"/>
      <c r="V4" s="172"/>
    </row>
    <row r="5" spans="1:22" ht="25.15" customHeight="1" x14ac:dyDescent="0.25">
      <c r="A5" s="168"/>
      <c r="B5" s="166" t="s">
        <v>67</v>
      </c>
      <c r="C5" s="165"/>
      <c r="D5" s="166" t="s">
        <v>68</v>
      </c>
      <c r="E5" s="165"/>
      <c r="F5" s="185" t="s">
        <v>69</v>
      </c>
      <c r="G5" s="186"/>
      <c r="H5" s="38" t="s">
        <v>70</v>
      </c>
      <c r="I5" s="181"/>
      <c r="J5" s="182"/>
      <c r="K5" s="185" t="s">
        <v>67</v>
      </c>
      <c r="L5" s="186"/>
      <c r="M5" s="187" t="s">
        <v>68</v>
      </c>
      <c r="N5" s="188"/>
      <c r="O5" s="166" t="s">
        <v>69</v>
      </c>
      <c r="P5" s="165"/>
      <c r="Q5" s="162" t="s">
        <v>70</v>
      </c>
      <c r="R5" s="162"/>
      <c r="S5" s="184"/>
      <c r="T5" s="182"/>
      <c r="U5" s="160"/>
      <c r="V5" s="172"/>
    </row>
    <row r="6" spans="1:22" ht="25.15" customHeight="1" thickBot="1" x14ac:dyDescent="0.3">
      <c r="A6" s="169"/>
      <c r="B6" s="26" t="s">
        <v>18</v>
      </c>
      <c r="C6" s="25" t="s">
        <v>19</v>
      </c>
      <c r="D6" s="26" t="s">
        <v>18</v>
      </c>
      <c r="E6" s="25" t="s">
        <v>19</v>
      </c>
      <c r="F6" s="24" t="s">
        <v>18</v>
      </c>
      <c r="G6" s="39" t="s">
        <v>19</v>
      </c>
      <c r="H6" s="40" t="s">
        <v>18</v>
      </c>
      <c r="I6" s="27" t="s">
        <v>18</v>
      </c>
      <c r="J6" s="41" t="s">
        <v>19</v>
      </c>
      <c r="K6" s="24" t="s">
        <v>18</v>
      </c>
      <c r="L6" s="39" t="s">
        <v>19</v>
      </c>
      <c r="M6" s="26" t="s">
        <v>18</v>
      </c>
      <c r="N6" s="25" t="s">
        <v>19</v>
      </c>
      <c r="O6" s="42" t="s">
        <v>18</v>
      </c>
      <c r="P6" s="43" t="s">
        <v>19</v>
      </c>
      <c r="Q6" s="24" t="s">
        <v>18</v>
      </c>
      <c r="R6" s="39" t="s">
        <v>19</v>
      </c>
      <c r="S6" s="44" t="s">
        <v>18</v>
      </c>
      <c r="T6" s="45" t="s">
        <v>19</v>
      </c>
      <c r="U6" s="42" t="s">
        <v>18</v>
      </c>
      <c r="V6" s="46" t="s">
        <v>19</v>
      </c>
    </row>
    <row r="7" spans="1:22" x14ac:dyDescent="0.25">
      <c r="A7" s="90" t="s">
        <v>20</v>
      </c>
      <c r="B7" s="29">
        <v>1433</v>
      </c>
      <c r="C7" s="30">
        <v>9.0627371616493799E-2</v>
      </c>
      <c r="D7" s="29">
        <v>1136</v>
      </c>
      <c r="E7" s="30">
        <v>8.586545729402871E-2</v>
      </c>
      <c r="F7" s="29">
        <v>212</v>
      </c>
      <c r="G7" s="30">
        <v>8.3530338849487767E-2</v>
      </c>
      <c r="H7" s="47">
        <v>0</v>
      </c>
      <c r="I7" s="29">
        <v>2781</v>
      </c>
      <c r="J7" s="30">
        <v>8.8053699775195518E-2</v>
      </c>
      <c r="K7" s="29">
        <v>2571</v>
      </c>
      <c r="L7" s="30">
        <v>0.10389977773287534</v>
      </c>
      <c r="M7" s="29">
        <v>2905</v>
      </c>
      <c r="N7" s="30">
        <v>9.0044014630215108E-2</v>
      </c>
      <c r="O7" s="29">
        <v>681</v>
      </c>
      <c r="P7" s="30">
        <v>9.0522397979529448E-2</v>
      </c>
      <c r="Q7" s="29">
        <v>5</v>
      </c>
      <c r="R7" s="30">
        <v>9.4339622641509441E-2</v>
      </c>
      <c r="S7" s="29">
        <v>6162</v>
      </c>
      <c r="T7" s="30">
        <v>9.5412105352801826E-2</v>
      </c>
      <c r="U7" s="29">
        <v>8943</v>
      </c>
      <c r="V7" s="30">
        <v>9.2995445375704519E-2</v>
      </c>
    </row>
    <row r="8" spans="1:22" x14ac:dyDescent="0.25">
      <c r="A8" s="90" t="s">
        <v>21</v>
      </c>
      <c r="B8" s="32">
        <v>531</v>
      </c>
      <c r="C8" s="17">
        <v>3.3582089552238806E-2</v>
      </c>
      <c r="D8" s="32">
        <v>389</v>
      </c>
      <c r="E8" s="17">
        <v>2.9402872260015117E-2</v>
      </c>
      <c r="F8" s="32">
        <v>77</v>
      </c>
      <c r="G8" s="17">
        <v>3.0338849487785657E-2</v>
      </c>
      <c r="H8" s="48">
        <v>0</v>
      </c>
      <c r="I8" s="32">
        <v>997</v>
      </c>
      <c r="J8" s="17">
        <v>3.1567615489345537E-2</v>
      </c>
      <c r="K8" s="32">
        <v>686</v>
      </c>
      <c r="L8" s="17">
        <v>2.772277227722773E-2</v>
      </c>
      <c r="M8" s="32">
        <v>891</v>
      </c>
      <c r="N8" s="17">
        <v>2.7617630649060816E-2</v>
      </c>
      <c r="O8" s="32">
        <v>169</v>
      </c>
      <c r="P8" s="17">
        <v>2.2464442376711417E-2</v>
      </c>
      <c r="Q8" s="32">
        <v>1</v>
      </c>
      <c r="R8" s="17">
        <v>1.8867924528301886E-2</v>
      </c>
      <c r="S8" s="32">
        <v>1747</v>
      </c>
      <c r="T8" s="17">
        <v>2.7050462195933912E-2</v>
      </c>
      <c r="U8" s="32">
        <v>2744</v>
      </c>
      <c r="V8" s="17">
        <v>2.8533993303246474E-2</v>
      </c>
    </row>
    <row r="9" spans="1:22" x14ac:dyDescent="0.25">
      <c r="A9" s="90" t="s">
        <v>22</v>
      </c>
      <c r="B9" s="32">
        <v>767</v>
      </c>
      <c r="C9" s="17">
        <v>4.8507462686567165E-2</v>
      </c>
      <c r="D9" s="32">
        <v>712</v>
      </c>
      <c r="E9" s="17">
        <v>5.3817082388510962E-2</v>
      </c>
      <c r="F9" s="32">
        <v>106</v>
      </c>
      <c r="G9" s="17">
        <v>4.1765169424743884E-2</v>
      </c>
      <c r="H9" s="48">
        <v>1</v>
      </c>
      <c r="I9" s="32">
        <v>1586</v>
      </c>
      <c r="J9" s="17">
        <v>5.0216888832599817E-2</v>
      </c>
      <c r="K9" s="32">
        <v>1246</v>
      </c>
      <c r="L9" s="17">
        <v>5.0353606789250355E-2</v>
      </c>
      <c r="M9" s="32">
        <v>1537</v>
      </c>
      <c r="N9" s="17">
        <v>4.7641187775091437E-2</v>
      </c>
      <c r="O9" s="32">
        <v>370</v>
      </c>
      <c r="P9" s="17">
        <v>4.9182506978598967E-2</v>
      </c>
      <c r="Q9" s="32">
        <v>5</v>
      </c>
      <c r="R9" s="17">
        <v>9.4339622641509441E-2</v>
      </c>
      <c r="S9" s="32">
        <v>3158</v>
      </c>
      <c r="T9" s="17">
        <v>4.8898316894538808E-2</v>
      </c>
      <c r="U9" s="32">
        <v>4744</v>
      </c>
      <c r="V9" s="17">
        <v>4.9331364515525236E-2</v>
      </c>
    </row>
    <row r="10" spans="1:22" x14ac:dyDescent="0.25">
      <c r="A10" s="90" t="s">
        <v>23</v>
      </c>
      <c r="B10" s="32">
        <v>929</v>
      </c>
      <c r="C10" s="17">
        <v>5.8752845939792554E-2</v>
      </c>
      <c r="D10" s="32">
        <v>712</v>
      </c>
      <c r="E10" s="17">
        <v>5.3817082388510962E-2</v>
      </c>
      <c r="F10" s="32">
        <v>186</v>
      </c>
      <c r="G10" s="17">
        <v>7.328605200945626E-2</v>
      </c>
      <c r="H10" s="48">
        <v>0</v>
      </c>
      <c r="I10" s="32">
        <v>1827</v>
      </c>
      <c r="J10" s="17">
        <v>5.784757622771744E-2</v>
      </c>
      <c r="K10" s="32">
        <v>1160</v>
      </c>
      <c r="L10" s="17">
        <v>4.6878157203475448E-2</v>
      </c>
      <c r="M10" s="32">
        <v>1530</v>
      </c>
      <c r="N10" s="17">
        <v>4.7424214245862004E-2</v>
      </c>
      <c r="O10" s="32">
        <v>440</v>
      </c>
      <c r="P10" s="17">
        <v>5.848730559617174E-2</v>
      </c>
      <c r="Q10" s="32">
        <v>1</v>
      </c>
      <c r="R10" s="17">
        <v>1.8867924528301886E-2</v>
      </c>
      <c r="S10" s="32">
        <v>3131</v>
      </c>
      <c r="T10" s="17">
        <v>4.8480250220646302E-2</v>
      </c>
      <c r="U10" s="32">
        <v>4958</v>
      </c>
      <c r="V10" s="17">
        <v>5.155668323523907E-2</v>
      </c>
    </row>
    <row r="11" spans="1:22" x14ac:dyDescent="0.25">
      <c r="A11" s="90" t="s">
        <v>24</v>
      </c>
      <c r="B11" s="32">
        <v>817</v>
      </c>
      <c r="C11" s="17">
        <v>5.1669618011636741E-2</v>
      </c>
      <c r="D11" s="32">
        <v>549</v>
      </c>
      <c r="E11" s="17">
        <v>4.1496598639455783E-2</v>
      </c>
      <c r="F11" s="32">
        <v>121</v>
      </c>
      <c r="G11" s="17">
        <v>4.7675334909377455E-2</v>
      </c>
      <c r="H11" s="48">
        <v>0</v>
      </c>
      <c r="I11" s="32">
        <v>1487</v>
      </c>
      <c r="J11" s="17">
        <v>4.7082291105974734E-2</v>
      </c>
      <c r="K11" s="32">
        <v>882</v>
      </c>
      <c r="L11" s="17">
        <v>3.5643564356435641E-2</v>
      </c>
      <c r="M11" s="32">
        <v>1191</v>
      </c>
      <c r="N11" s="17">
        <v>3.6916496187465127E-2</v>
      </c>
      <c r="O11" s="32">
        <v>370</v>
      </c>
      <c r="P11" s="17">
        <v>4.9182506978598967E-2</v>
      </c>
      <c r="Q11" s="32">
        <v>3</v>
      </c>
      <c r="R11" s="17">
        <v>5.6603773584905669E-2</v>
      </c>
      <c r="S11" s="32">
        <v>2446</v>
      </c>
      <c r="T11" s="17">
        <v>3.7873743864484465E-2</v>
      </c>
      <c r="U11" s="32">
        <v>3933</v>
      </c>
      <c r="V11" s="17">
        <v>4.0898030488946198E-2</v>
      </c>
    </row>
    <row r="12" spans="1:22" x14ac:dyDescent="0.25">
      <c r="A12" s="90" t="s">
        <v>25</v>
      </c>
      <c r="B12" s="32">
        <v>877</v>
      </c>
      <c r="C12" s="17">
        <v>5.546420440172023E-2</v>
      </c>
      <c r="D12" s="32">
        <v>510</v>
      </c>
      <c r="E12" s="17">
        <v>3.8548752834467112E-2</v>
      </c>
      <c r="F12" s="32">
        <v>108</v>
      </c>
      <c r="G12" s="17">
        <v>4.2553191489361701E-2</v>
      </c>
      <c r="H12" s="48">
        <v>0</v>
      </c>
      <c r="I12" s="32">
        <v>1495</v>
      </c>
      <c r="J12" s="17">
        <v>4.7335591932368679E-2</v>
      </c>
      <c r="K12" s="32">
        <v>838</v>
      </c>
      <c r="L12" s="17">
        <v>3.3865427359062436E-2</v>
      </c>
      <c r="M12" s="32">
        <v>989</v>
      </c>
      <c r="N12" s="17">
        <v>3.065526005827289E-2</v>
      </c>
      <c r="O12" s="32">
        <v>218</v>
      </c>
      <c r="P12" s="17">
        <v>2.8977801409012363E-2</v>
      </c>
      <c r="Q12" s="32">
        <v>1</v>
      </c>
      <c r="R12" s="17">
        <v>1.8867924528301886E-2</v>
      </c>
      <c r="S12" s="32">
        <v>2046</v>
      </c>
      <c r="T12" s="17">
        <v>3.1680163510521345E-2</v>
      </c>
      <c r="U12" s="32">
        <v>3541</v>
      </c>
      <c r="V12" s="17">
        <v>3.6821745731339554E-2</v>
      </c>
    </row>
    <row r="13" spans="1:22" x14ac:dyDescent="0.25">
      <c r="A13" s="90" t="s">
        <v>26</v>
      </c>
      <c r="B13" s="32">
        <v>425</v>
      </c>
      <c r="C13" s="17">
        <v>2.6878320263091324E-2</v>
      </c>
      <c r="D13" s="32">
        <v>333</v>
      </c>
      <c r="E13" s="17">
        <v>2.517006802721088E-2</v>
      </c>
      <c r="F13" s="32">
        <v>83</v>
      </c>
      <c r="G13" s="17">
        <v>3.2702915681639085E-2</v>
      </c>
      <c r="H13" s="48">
        <v>0</v>
      </c>
      <c r="I13" s="32">
        <v>841</v>
      </c>
      <c r="J13" s="17">
        <v>2.6628249374663585E-2</v>
      </c>
      <c r="K13" s="32">
        <v>461</v>
      </c>
      <c r="L13" s="17">
        <v>1.8630026267932916E-2</v>
      </c>
      <c r="M13" s="32">
        <v>594</v>
      </c>
      <c r="N13" s="17">
        <v>1.8411753766040543E-2</v>
      </c>
      <c r="O13" s="32">
        <v>152</v>
      </c>
      <c r="P13" s="17">
        <v>2.02047055695866E-2</v>
      </c>
      <c r="Q13" s="32">
        <v>1</v>
      </c>
      <c r="R13" s="17">
        <v>1.8867924528301886E-2</v>
      </c>
      <c r="S13" s="32">
        <v>1208</v>
      </c>
      <c r="T13" s="17">
        <v>1.8704612668968616E-2</v>
      </c>
      <c r="U13" s="32">
        <v>2049</v>
      </c>
      <c r="V13" s="17">
        <v>2.1306906806979598E-2</v>
      </c>
    </row>
    <row r="14" spans="1:22" x14ac:dyDescent="0.25">
      <c r="A14" s="90" t="s">
        <v>27</v>
      </c>
      <c r="B14" s="32">
        <v>437</v>
      </c>
      <c r="C14" s="17">
        <v>2.7637237541108018E-2</v>
      </c>
      <c r="D14" s="32">
        <v>379</v>
      </c>
      <c r="E14" s="17">
        <v>2.8647014361300075E-2</v>
      </c>
      <c r="F14" s="32">
        <v>63</v>
      </c>
      <c r="G14" s="17">
        <v>2.4822695035460994E-2</v>
      </c>
      <c r="H14" s="48">
        <v>1</v>
      </c>
      <c r="I14" s="32">
        <v>880</v>
      </c>
      <c r="J14" s="17">
        <v>2.7863090903334067E-2</v>
      </c>
      <c r="K14" s="32">
        <v>705</v>
      </c>
      <c r="L14" s="17">
        <v>2.8490604162457061E-2</v>
      </c>
      <c r="M14" s="32">
        <v>845</v>
      </c>
      <c r="N14" s="17">
        <v>2.619180459983882E-2</v>
      </c>
      <c r="O14" s="32">
        <v>164</v>
      </c>
      <c r="P14" s="17">
        <v>2.1799813904027649E-2</v>
      </c>
      <c r="Q14" s="32">
        <v>4</v>
      </c>
      <c r="R14" s="17">
        <v>7.5471698113207544E-2</v>
      </c>
      <c r="S14" s="32">
        <v>1718</v>
      </c>
      <c r="T14" s="17">
        <v>2.6601427620271581E-2</v>
      </c>
      <c r="U14" s="32">
        <v>2598</v>
      </c>
      <c r="V14" s="17">
        <v>2.701578520475012E-2</v>
      </c>
    </row>
    <row r="15" spans="1:22" x14ac:dyDescent="0.25">
      <c r="A15" s="90" t="s">
        <v>28</v>
      </c>
      <c r="B15" s="32">
        <v>117</v>
      </c>
      <c r="C15" s="17">
        <v>7.3994434606627878E-3</v>
      </c>
      <c r="D15" s="32">
        <v>105</v>
      </c>
      <c r="E15" s="17">
        <v>7.9365079365079378E-3</v>
      </c>
      <c r="F15" s="32">
        <v>11</v>
      </c>
      <c r="G15" s="17">
        <v>4.3341213553979513E-3</v>
      </c>
      <c r="H15" s="48">
        <v>0</v>
      </c>
      <c r="I15" s="32">
        <v>233</v>
      </c>
      <c r="J15" s="17">
        <v>7.3773865687236807E-3</v>
      </c>
      <c r="K15" s="32">
        <v>195</v>
      </c>
      <c r="L15" s="17">
        <v>7.8803798747221661E-3</v>
      </c>
      <c r="M15" s="32">
        <v>239</v>
      </c>
      <c r="N15" s="17">
        <v>7.408096212262104E-3</v>
      </c>
      <c r="O15" s="32">
        <v>59</v>
      </c>
      <c r="P15" s="17">
        <v>7.8426159776684851E-3</v>
      </c>
      <c r="Q15" s="32">
        <v>0</v>
      </c>
      <c r="R15" s="17">
        <v>0</v>
      </c>
      <c r="S15" s="32">
        <v>493</v>
      </c>
      <c r="T15" s="17">
        <v>7.6335877862595417E-3</v>
      </c>
      <c r="U15" s="32">
        <v>726</v>
      </c>
      <c r="V15" s="17">
        <v>7.5494457500571918E-3</v>
      </c>
    </row>
    <row r="16" spans="1:22" x14ac:dyDescent="0.25">
      <c r="A16" s="90" t="s">
        <v>29</v>
      </c>
      <c r="B16" s="32">
        <v>251</v>
      </c>
      <c r="C16" s="17">
        <v>1.587401973184923E-2</v>
      </c>
      <c r="D16" s="32">
        <v>191</v>
      </c>
      <c r="E16" s="17">
        <v>1.4436885865457294E-2</v>
      </c>
      <c r="F16" s="32">
        <v>23</v>
      </c>
      <c r="G16" s="17">
        <v>9.0622537431048079E-3</v>
      </c>
      <c r="H16" s="48">
        <v>0</v>
      </c>
      <c r="I16" s="32">
        <v>465</v>
      </c>
      <c r="J16" s="17">
        <v>1.4723110534148121E-2</v>
      </c>
      <c r="K16" s="32">
        <v>386</v>
      </c>
      <c r="L16" s="17">
        <v>1.5599110931501313E-2</v>
      </c>
      <c r="M16" s="32">
        <v>484</v>
      </c>
      <c r="N16" s="17">
        <v>1.5002169735292297E-2</v>
      </c>
      <c r="O16" s="32">
        <v>78</v>
      </c>
      <c r="P16" s="17">
        <v>1.0368204173866809E-2</v>
      </c>
      <c r="Q16" s="32">
        <v>0</v>
      </c>
      <c r="R16" s="17">
        <v>0</v>
      </c>
      <c r="S16" s="32">
        <v>948</v>
      </c>
      <c r="T16" s="17">
        <v>1.4678785438892587E-2</v>
      </c>
      <c r="U16" s="32">
        <v>1413</v>
      </c>
      <c r="V16" s="17">
        <v>1.4693342761474951E-2</v>
      </c>
    </row>
    <row r="17" spans="1:22" x14ac:dyDescent="0.25">
      <c r="A17" s="90" t="s">
        <v>30</v>
      </c>
      <c r="B17" s="32">
        <v>618</v>
      </c>
      <c r="C17" s="17">
        <v>3.9084239817859856E-2</v>
      </c>
      <c r="D17" s="32">
        <v>436</v>
      </c>
      <c r="E17" s="17">
        <v>3.295540438397581E-2</v>
      </c>
      <c r="F17" s="32">
        <v>52</v>
      </c>
      <c r="G17" s="17">
        <v>2.048857368006304E-2</v>
      </c>
      <c r="H17" s="48">
        <v>0</v>
      </c>
      <c r="I17" s="32">
        <v>1106</v>
      </c>
      <c r="J17" s="17">
        <v>3.5018839248963048E-2</v>
      </c>
      <c r="K17" s="32">
        <v>1010</v>
      </c>
      <c r="L17" s="17">
        <v>4.0816326530612249E-2</v>
      </c>
      <c r="M17" s="32">
        <v>1187</v>
      </c>
      <c r="N17" s="17">
        <v>3.6792511313619741E-2</v>
      </c>
      <c r="O17" s="32">
        <v>204</v>
      </c>
      <c r="P17" s="17">
        <v>2.7116841685497807E-2</v>
      </c>
      <c r="Q17" s="32">
        <v>3</v>
      </c>
      <c r="R17" s="17">
        <v>5.6603773584905669E-2</v>
      </c>
      <c r="S17" s="32">
        <v>2404</v>
      </c>
      <c r="T17" s="17">
        <v>3.7223417927318335E-2</v>
      </c>
      <c r="U17" s="32">
        <v>3510</v>
      </c>
      <c r="V17" s="17">
        <v>3.6499386477549238E-2</v>
      </c>
    </row>
    <row r="18" spans="1:22" x14ac:dyDescent="0.25">
      <c r="A18" s="90" t="s">
        <v>31</v>
      </c>
      <c r="B18" s="32">
        <v>235</v>
      </c>
      <c r="C18" s="17">
        <v>1.4862130027826968E-2</v>
      </c>
      <c r="D18" s="32">
        <v>237</v>
      </c>
      <c r="E18" s="17">
        <v>1.7913832199546485E-2</v>
      </c>
      <c r="F18" s="32">
        <v>20</v>
      </c>
      <c r="G18" s="17">
        <v>7.8802206461780922E-3</v>
      </c>
      <c r="H18" s="48">
        <v>0</v>
      </c>
      <c r="I18" s="32">
        <v>492</v>
      </c>
      <c r="J18" s="17">
        <v>1.5578000823227684E-2</v>
      </c>
      <c r="K18" s="32">
        <v>415</v>
      </c>
      <c r="L18" s="17">
        <v>1.6771064861588199E-2</v>
      </c>
      <c r="M18" s="32">
        <v>523</v>
      </c>
      <c r="N18" s="17">
        <v>1.6211022255284854E-2</v>
      </c>
      <c r="O18" s="32">
        <v>76</v>
      </c>
      <c r="P18" s="17">
        <v>1.01023527847933E-2</v>
      </c>
      <c r="Q18" s="32">
        <v>1</v>
      </c>
      <c r="R18" s="17">
        <v>1.8867924528301886E-2</v>
      </c>
      <c r="S18" s="32">
        <v>1015</v>
      </c>
      <c r="T18" s="17">
        <v>1.5716210148181409E-2</v>
      </c>
      <c r="U18" s="32">
        <v>1507</v>
      </c>
      <c r="V18" s="17">
        <v>1.5670819208452053E-2</v>
      </c>
    </row>
    <row r="19" spans="1:22" x14ac:dyDescent="0.25">
      <c r="A19" s="90" t="s">
        <v>32</v>
      </c>
      <c r="B19" s="32">
        <v>395</v>
      </c>
      <c r="C19" s="17">
        <v>2.4981027068049583E-2</v>
      </c>
      <c r="D19" s="32">
        <v>239</v>
      </c>
      <c r="E19" s="17">
        <v>1.8065003779289494E-2</v>
      </c>
      <c r="F19" s="32">
        <v>41</v>
      </c>
      <c r="G19" s="17">
        <v>1.615445232466509E-2</v>
      </c>
      <c r="H19" s="48">
        <v>0</v>
      </c>
      <c r="I19" s="32">
        <v>675</v>
      </c>
      <c r="J19" s="17">
        <v>2.13722572269892E-2</v>
      </c>
      <c r="K19" s="32">
        <v>632</v>
      </c>
      <c r="L19" s="17">
        <v>2.5540513234996971E-2</v>
      </c>
      <c r="M19" s="32">
        <v>684</v>
      </c>
      <c r="N19" s="17">
        <v>2.1201413427561835E-2</v>
      </c>
      <c r="O19" s="32">
        <v>115</v>
      </c>
      <c r="P19" s="17">
        <v>1.5286454871726704E-2</v>
      </c>
      <c r="Q19" s="32">
        <v>0</v>
      </c>
      <c r="R19" s="17">
        <v>0</v>
      </c>
      <c r="S19" s="32">
        <v>1431</v>
      </c>
      <c r="T19" s="17">
        <v>2.2157533716303052E-2</v>
      </c>
      <c r="U19" s="32">
        <v>2106</v>
      </c>
      <c r="V19" s="17">
        <v>2.1899631886529543E-2</v>
      </c>
    </row>
    <row r="20" spans="1:22" x14ac:dyDescent="0.25">
      <c r="A20" s="90" t="s">
        <v>33</v>
      </c>
      <c r="B20" s="32">
        <v>220</v>
      </c>
      <c r="C20" s="17">
        <v>1.3913483430306099E-2</v>
      </c>
      <c r="D20" s="32">
        <v>153</v>
      </c>
      <c r="E20" s="17">
        <v>1.1564625850340135E-2</v>
      </c>
      <c r="F20" s="32">
        <v>25</v>
      </c>
      <c r="G20" s="17">
        <v>9.8502758077226166E-3</v>
      </c>
      <c r="H20" s="48">
        <v>0</v>
      </c>
      <c r="I20" s="32">
        <v>398</v>
      </c>
      <c r="J20" s="17">
        <v>1.2601716113098819E-2</v>
      </c>
      <c r="K20" s="32">
        <v>301</v>
      </c>
      <c r="L20" s="17">
        <v>1.2164073550212161E-2</v>
      </c>
      <c r="M20" s="32">
        <v>402</v>
      </c>
      <c r="N20" s="17">
        <v>1.2460479821461782E-2</v>
      </c>
      <c r="O20" s="32">
        <v>93</v>
      </c>
      <c r="P20" s="17">
        <v>1.2362089591918117E-2</v>
      </c>
      <c r="Q20" s="32">
        <v>1</v>
      </c>
      <c r="R20" s="17">
        <v>1.8867924528301886E-2</v>
      </c>
      <c r="S20" s="32">
        <v>797</v>
      </c>
      <c r="T20" s="17">
        <v>1.2340708855271509E-2</v>
      </c>
      <c r="U20" s="32">
        <v>1195</v>
      </c>
      <c r="V20" s="17">
        <v>1.2426429299336563E-2</v>
      </c>
    </row>
    <row r="21" spans="1:22" x14ac:dyDescent="0.25">
      <c r="A21" s="90" t="s">
        <v>34</v>
      </c>
      <c r="B21" s="32">
        <v>91</v>
      </c>
      <c r="C21" s="17">
        <v>5.7551226916266133E-3</v>
      </c>
      <c r="D21" s="32">
        <v>71</v>
      </c>
      <c r="E21" s="17">
        <v>5.3665910808767944E-3</v>
      </c>
      <c r="F21" s="32">
        <v>11</v>
      </c>
      <c r="G21" s="17">
        <v>4.3341213553979513E-3</v>
      </c>
      <c r="H21" s="48">
        <v>0</v>
      </c>
      <c r="I21" s="32">
        <v>173</v>
      </c>
      <c r="J21" s="17">
        <v>5.4776303707690845E-3</v>
      </c>
      <c r="K21" s="32">
        <v>127</v>
      </c>
      <c r="L21" s="17">
        <v>5.1323499696908463E-3</v>
      </c>
      <c r="M21" s="32">
        <v>161</v>
      </c>
      <c r="N21" s="17">
        <v>4.990391172276982E-3</v>
      </c>
      <c r="O21" s="32">
        <v>31</v>
      </c>
      <c r="P21" s="17">
        <v>4.1206965306393728E-3</v>
      </c>
      <c r="Q21" s="32">
        <v>0</v>
      </c>
      <c r="R21" s="17">
        <v>0</v>
      </c>
      <c r="S21" s="32">
        <v>319</v>
      </c>
      <c r="T21" s="17">
        <v>4.9393803322855864E-3</v>
      </c>
      <c r="U21" s="32">
        <v>492</v>
      </c>
      <c r="V21" s="17">
        <v>5.1161533182205766E-3</v>
      </c>
    </row>
    <row r="22" spans="1:22" x14ac:dyDescent="0.25">
      <c r="A22" s="90" t="s">
        <v>35</v>
      </c>
      <c r="B22" s="32">
        <v>455</v>
      </c>
      <c r="C22" s="17">
        <v>2.8775613458133065E-2</v>
      </c>
      <c r="D22" s="32">
        <v>381</v>
      </c>
      <c r="E22" s="17">
        <v>2.8798185941043088E-2</v>
      </c>
      <c r="F22" s="32">
        <v>58</v>
      </c>
      <c r="G22" s="17">
        <v>2.2852639873916468E-2</v>
      </c>
      <c r="H22" s="48">
        <v>0</v>
      </c>
      <c r="I22" s="32">
        <v>894</v>
      </c>
      <c r="J22" s="17">
        <v>2.8306367349523479E-2</v>
      </c>
      <c r="K22" s="32">
        <v>636</v>
      </c>
      <c r="L22" s="17">
        <v>2.5702162052939986E-2</v>
      </c>
      <c r="M22" s="32">
        <v>870</v>
      </c>
      <c r="N22" s="17">
        <v>2.6966710061372513E-2</v>
      </c>
      <c r="O22" s="32">
        <v>180</v>
      </c>
      <c r="P22" s="17">
        <v>2.3926625016615709E-2</v>
      </c>
      <c r="Q22" s="32">
        <v>3</v>
      </c>
      <c r="R22" s="17">
        <v>5.6603773584905669E-2</v>
      </c>
      <c r="S22" s="32">
        <v>1689</v>
      </c>
      <c r="T22" s="17">
        <v>2.6152393044609267E-2</v>
      </c>
      <c r="U22" s="32">
        <v>2583</v>
      </c>
      <c r="V22" s="17">
        <v>2.685980492065803E-2</v>
      </c>
    </row>
    <row r="23" spans="1:22" x14ac:dyDescent="0.25">
      <c r="A23" s="90" t="s">
        <v>36</v>
      </c>
      <c r="B23" s="32">
        <v>374</v>
      </c>
      <c r="C23" s="17">
        <v>2.3652921831520363E-2</v>
      </c>
      <c r="D23" s="32">
        <v>275</v>
      </c>
      <c r="E23" s="17">
        <v>2.0786092214663644E-2</v>
      </c>
      <c r="F23" s="32">
        <v>47</v>
      </c>
      <c r="G23" s="17">
        <v>1.8518518518518517E-2</v>
      </c>
      <c r="H23" s="48">
        <v>0</v>
      </c>
      <c r="I23" s="32">
        <v>696</v>
      </c>
      <c r="J23" s="17">
        <v>2.203717189627331E-2</v>
      </c>
      <c r="K23" s="32">
        <v>549</v>
      </c>
      <c r="L23" s="17">
        <v>2.2186300262679329E-2</v>
      </c>
      <c r="M23" s="32">
        <v>637</v>
      </c>
      <c r="N23" s="17">
        <v>1.9744591159878495E-2</v>
      </c>
      <c r="O23" s="32">
        <v>157</v>
      </c>
      <c r="P23" s="17">
        <v>2.0869334042270368E-2</v>
      </c>
      <c r="Q23" s="32">
        <v>0</v>
      </c>
      <c r="R23" s="17">
        <v>0</v>
      </c>
      <c r="S23" s="32">
        <v>1343</v>
      </c>
      <c r="T23" s="17">
        <v>2.079494603843117E-2</v>
      </c>
      <c r="U23" s="32">
        <v>2039</v>
      </c>
      <c r="V23" s="17">
        <v>2.1202919950918206E-2</v>
      </c>
    </row>
    <row r="24" spans="1:22" x14ac:dyDescent="0.25">
      <c r="A24" s="90" t="s">
        <v>37</v>
      </c>
      <c r="B24" s="32">
        <v>162</v>
      </c>
      <c r="C24" s="17">
        <v>1.0245383253225399E-2</v>
      </c>
      <c r="D24" s="32">
        <v>152</v>
      </c>
      <c r="E24" s="17">
        <v>1.1489040060468631E-2</v>
      </c>
      <c r="F24" s="32">
        <v>22</v>
      </c>
      <c r="G24" s="17">
        <v>8.6682427107959027E-3</v>
      </c>
      <c r="H24" s="48">
        <v>0</v>
      </c>
      <c r="I24" s="32">
        <v>336</v>
      </c>
      <c r="J24" s="17">
        <v>1.0638634708545737E-2</v>
      </c>
      <c r="K24" s="32">
        <v>291</v>
      </c>
      <c r="L24" s="17">
        <v>1.1759951505354617E-2</v>
      </c>
      <c r="M24" s="32">
        <v>335</v>
      </c>
      <c r="N24" s="17">
        <v>1.0383733184551484E-2</v>
      </c>
      <c r="O24" s="32">
        <v>78</v>
      </c>
      <c r="P24" s="17">
        <v>1.0368204173866809E-2</v>
      </c>
      <c r="Q24" s="32">
        <v>0</v>
      </c>
      <c r="R24" s="17">
        <v>0</v>
      </c>
      <c r="S24" s="32">
        <v>704</v>
      </c>
      <c r="T24" s="17">
        <v>1.0900701422975086E-2</v>
      </c>
      <c r="U24" s="32">
        <v>1040</v>
      </c>
      <c r="V24" s="17">
        <v>1.0814633030384959E-2</v>
      </c>
    </row>
    <row r="25" spans="1:22" x14ac:dyDescent="0.25">
      <c r="A25" s="90" t="s">
        <v>38</v>
      </c>
      <c r="B25" s="32">
        <v>769</v>
      </c>
      <c r="C25" s="17">
        <v>4.863394889956995E-2</v>
      </c>
      <c r="D25" s="32">
        <v>546</v>
      </c>
      <c r="E25" s="17">
        <v>4.1269841269841262E-2</v>
      </c>
      <c r="F25" s="32">
        <v>71</v>
      </c>
      <c r="G25" s="17">
        <v>2.7974783293932229E-2</v>
      </c>
      <c r="H25" s="48">
        <v>0</v>
      </c>
      <c r="I25" s="32">
        <v>1386</v>
      </c>
      <c r="J25" s="17">
        <v>4.3884368172751168E-2</v>
      </c>
      <c r="K25" s="32">
        <v>1109</v>
      </c>
      <c r="L25" s="17">
        <v>4.4817134774701957E-2</v>
      </c>
      <c r="M25" s="32">
        <v>1115</v>
      </c>
      <c r="N25" s="17">
        <v>3.4560783584402711E-2</v>
      </c>
      <c r="O25" s="32">
        <v>211</v>
      </c>
      <c r="P25" s="17">
        <v>2.8047321547255085E-2</v>
      </c>
      <c r="Q25" s="32">
        <v>1</v>
      </c>
      <c r="R25" s="17">
        <v>1.8867924528301886E-2</v>
      </c>
      <c r="S25" s="32">
        <v>2436</v>
      </c>
      <c r="T25" s="17">
        <v>3.7718904355635387E-2</v>
      </c>
      <c r="U25" s="32">
        <v>3822</v>
      </c>
      <c r="V25" s="17">
        <v>3.9743776386664723E-2</v>
      </c>
    </row>
    <row r="26" spans="1:22" x14ac:dyDescent="0.25">
      <c r="A26" s="90" t="s">
        <v>39</v>
      </c>
      <c r="B26" s="32">
        <v>207</v>
      </c>
      <c r="C26" s="17">
        <v>1.3091323045788007E-2</v>
      </c>
      <c r="D26" s="32">
        <v>173</v>
      </c>
      <c r="E26" s="17">
        <v>1.3076341647770219E-2</v>
      </c>
      <c r="F26" s="32">
        <v>15</v>
      </c>
      <c r="G26" s="17">
        <v>5.9101654846335696E-3</v>
      </c>
      <c r="H26" s="48">
        <v>0</v>
      </c>
      <c r="I26" s="32">
        <v>395</v>
      </c>
      <c r="J26" s="17">
        <v>1.2506728303201089E-2</v>
      </c>
      <c r="K26" s="32">
        <v>290</v>
      </c>
      <c r="L26" s="17">
        <v>1.1719539300868862E-2</v>
      </c>
      <c r="M26" s="32">
        <v>412</v>
      </c>
      <c r="N26" s="17">
        <v>1.2770442006075258E-2</v>
      </c>
      <c r="O26" s="32">
        <v>74</v>
      </c>
      <c r="P26" s="17">
        <v>9.836501395719793E-3</v>
      </c>
      <c r="Q26" s="32">
        <v>1</v>
      </c>
      <c r="R26" s="17">
        <v>1.8867924528301886E-2</v>
      </c>
      <c r="S26" s="32">
        <v>777</v>
      </c>
      <c r="T26" s="17">
        <v>1.2031029837573355E-2</v>
      </c>
      <c r="U26" s="32">
        <v>1172</v>
      </c>
      <c r="V26" s="17">
        <v>1.2187259530395358E-2</v>
      </c>
    </row>
    <row r="27" spans="1:22" x14ac:dyDescent="0.25">
      <c r="A27" s="90" t="s">
        <v>40</v>
      </c>
      <c r="B27" s="32">
        <v>408</v>
      </c>
      <c r="C27" s="17">
        <v>2.5803187452567669E-2</v>
      </c>
      <c r="D27" s="32">
        <v>326</v>
      </c>
      <c r="E27" s="17">
        <v>2.4640967498110355E-2</v>
      </c>
      <c r="F27" s="32">
        <v>82</v>
      </c>
      <c r="G27" s="17">
        <v>3.2308904649330179E-2</v>
      </c>
      <c r="H27" s="48">
        <v>0</v>
      </c>
      <c r="I27" s="32">
        <v>816</v>
      </c>
      <c r="J27" s="17">
        <v>2.5836684292182503E-2</v>
      </c>
      <c r="K27" s="32">
        <v>694</v>
      </c>
      <c r="L27" s="17">
        <v>2.8046069913113762E-2</v>
      </c>
      <c r="M27" s="32">
        <v>851</v>
      </c>
      <c r="N27" s="17">
        <v>2.6377781910606902E-2</v>
      </c>
      <c r="O27" s="32">
        <v>196</v>
      </c>
      <c r="P27" s="17">
        <v>2.6053436129203775E-2</v>
      </c>
      <c r="Q27" s="32">
        <v>2</v>
      </c>
      <c r="R27" s="17">
        <v>3.7735849056603772E-2</v>
      </c>
      <c r="S27" s="32">
        <v>1743</v>
      </c>
      <c r="T27" s="17">
        <v>2.6988526392394283E-2</v>
      </c>
      <c r="U27" s="32">
        <v>2559</v>
      </c>
      <c r="V27" s="17">
        <v>2.6610236466110684E-2</v>
      </c>
    </row>
    <row r="28" spans="1:22" x14ac:dyDescent="0.25">
      <c r="A28" s="90" t="s">
        <v>41</v>
      </c>
      <c r="B28" s="32">
        <v>151</v>
      </c>
      <c r="C28" s="17">
        <v>9.5497090817100935E-3</v>
      </c>
      <c r="D28" s="32">
        <v>159</v>
      </c>
      <c r="E28" s="17">
        <v>1.2018140589569161E-2</v>
      </c>
      <c r="F28" s="32">
        <v>35</v>
      </c>
      <c r="G28" s="17">
        <v>1.3790386130811662E-2</v>
      </c>
      <c r="H28" s="48">
        <v>0</v>
      </c>
      <c r="I28" s="32">
        <v>345</v>
      </c>
      <c r="J28" s="17">
        <v>1.0923598138238925E-2</v>
      </c>
      <c r="K28" s="32">
        <v>236</v>
      </c>
      <c r="L28" s="17">
        <v>9.5372802586381096E-3</v>
      </c>
      <c r="M28" s="32">
        <v>358</v>
      </c>
      <c r="N28" s="17">
        <v>1.1096646209162482E-2</v>
      </c>
      <c r="O28" s="32">
        <v>72</v>
      </c>
      <c r="P28" s="17">
        <v>9.5706500066462842E-3</v>
      </c>
      <c r="Q28" s="32">
        <v>0</v>
      </c>
      <c r="R28" s="17">
        <v>0</v>
      </c>
      <c r="S28" s="32">
        <v>666</v>
      </c>
      <c r="T28" s="17">
        <v>1.031231128934859E-2</v>
      </c>
      <c r="U28" s="32">
        <v>1011</v>
      </c>
      <c r="V28" s="17">
        <v>1.0513071147806917E-2</v>
      </c>
    </row>
    <row r="29" spans="1:22" x14ac:dyDescent="0.25">
      <c r="A29" s="90" t="s">
        <v>42</v>
      </c>
      <c r="B29" s="32">
        <v>419</v>
      </c>
      <c r="C29" s="17">
        <v>2.6498861624082975E-2</v>
      </c>
      <c r="D29" s="32">
        <v>408</v>
      </c>
      <c r="E29" s="17">
        <v>3.08390022675737E-2</v>
      </c>
      <c r="F29" s="32">
        <v>108</v>
      </c>
      <c r="G29" s="17">
        <v>4.2553191489361701E-2</v>
      </c>
      <c r="H29" s="48">
        <v>0</v>
      </c>
      <c r="I29" s="32">
        <v>935</v>
      </c>
      <c r="J29" s="17">
        <v>2.9604534084792453E-2</v>
      </c>
      <c r="K29" s="32">
        <v>688</v>
      </c>
      <c r="L29" s="17">
        <v>2.7803596686199233E-2</v>
      </c>
      <c r="M29" s="32">
        <v>1106</v>
      </c>
      <c r="N29" s="17">
        <v>3.4281817618250575E-2</v>
      </c>
      <c r="O29" s="32">
        <v>298</v>
      </c>
      <c r="P29" s="17">
        <v>3.9611856971952679E-2</v>
      </c>
      <c r="Q29" s="32">
        <v>0</v>
      </c>
      <c r="R29" s="17">
        <v>0</v>
      </c>
      <c r="S29" s="32">
        <v>2092</v>
      </c>
      <c r="T29" s="17">
        <v>3.2392425251227104E-2</v>
      </c>
      <c r="U29" s="32">
        <v>3027</v>
      </c>
      <c r="V29" s="17">
        <v>3.1476821329783918E-2</v>
      </c>
    </row>
    <row r="30" spans="1:22" x14ac:dyDescent="0.25">
      <c r="A30" s="90" t="s">
        <v>43</v>
      </c>
      <c r="B30" s="32">
        <v>240</v>
      </c>
      <c r="C30" s="17">
        <v>1.5178345560333923E-2</v>
      </c>
      <c r="D30" s="32">
        <v>271</v>
      </c>
      <c r="E30" s="17">
        <v>2.0483749055177625E-2</v>
      </c>
      <c r="F30" s="32">
        <v>49</v>
      </c>
      <c r="G30" s="17">
        <v>1.9306540583136328E-2</v>
      </c>
      <c r="H30" s="48">
        <v>0</v>
      </c>
      <c r="I30" s="32">
        <v>560</v>
      </c>
      <c r="J30" s="17">
        <v>1.7731057847576229E-2</v>
      </c>
      <c r="K30" s="32">
        <v>424</v>
      </c>
      <c r="L30" s="17">
        <v>1.7134774701959992E-2</v>
      </c>
      <c r="M30" s="32">
        <v>619</v>
      </c>
      <c r="N30" s="17">
        <v>1.9186659227574236E-2</v>
      </c>
      <c r="O30" s="32">
        <v>153</v>
      </c>
      <c r="P30" s="17">
        <v>2.0337631264123354E-2</v>
      </c>
      <c r="Q30" s="32">
        <v>1</v>
      </c>
      <c r="R30" s="17">
        <v>1.8867924528301886E-2</v>
      </c>
      <c r="S30" s="32">
        <v>1197</v>
      </c>
      <c r="T30" s="17">
        <v>1.8534289209234629E-2</v>
      </c>
      <c r="U30" s="32">
        <v>1757</v>
      </c>
      <c r="V30" s="17">
        <v>1.8270490609986902E-2</v>
      </c>
    </row>
    <row r="31" spans="1:22" x14ac:dyDescent="0.25">
      <c r="A31" s="91" t="s">
        <v>161</v>
      </c>
      <c r="B31" s="32">
        <v>138</v>
      </c>
      <c r="C31" s="17">
        <v>8.7275486971920054E-3</v>
      </c>
      <c r="D31" s="32">
        <v>127</v>
      </c>
      <c r="E31" s="17">
        <v>9.5993953136810275E-3</v>
      </c>
      <c r="F31" s="32">
        <v>38</v>
      </c>
      <c r="G31" s="17">
        <v>1.4972419227738377E-2</v>
      </c>
      <c r="H31" s="48">
        <v>0</v>
      </c>
      <c r="I31" s="32">
        <v>303</v>
      </c>
      <c r="J31" s="17">
        <v>9.5937687996707089E-3</v>
      </c>
      <c r="K31" s="32">
        <v>241</v>
      </c>
      <c r="L31" s="17">
        <v>9.7393412810668819E-3</v>
      </c>
      <c r="M31" s="32">
        <v>314</v>
      </c>
      <c r="N31" s="17">
        <v>9.7328125968631825E-3</v>
      </c>
      <c r="O31" s="32">
        <v>98</v>
      </c>
      <c r="P31" s="17">
        <v>1.3026718064601888E-2</v>
      </c>
      <c r="Q31" s="32">
        <v>0</v>
      </c>
      <c r="R31" s="17">
        <v>0</v>
      </c>
      <c r="S31" s="32">
        <v>653</v>
      </c>
      <c r="T31" s="17">
        <v>1.0111019927844789E-2</v>
      </c>
      <c r="U31" s="32">
        <v>956</v>
      </c>
      <c r="V31" s="17">
        <v>9.9411434394692504E-3</v>
      </c>
    </row>
    <row r="32" spans="1:22" x14ac:dyDescent="0.25">
      <c r="A32" s="91" t="s">
        <v>44</v>
      </c>
      <c r="B32" s="32">
        <v>130</v>
      </c>
      <c r="C32" s="17">
        <v>8.2216038451808759E-3</v>
      </c>
      <c r="D32" s="32">
        <v>100</v>
      </c>
      <c r="E32" s="17">
        <v>7.5585789871504159E-3</v>
      </c>
      <c r="F32" s="32">
        <v>35</v>
      </c>
      <c r="G32" s="17">
        <v>1.3790386130811662E-2</v>
      </c>
      <c r="H32" s="48">
        <v>0</v>
      </c>
      <c r="I32" s="32">
        <v>265</v>
      </c>
      <c r="J32" s="17">
        <v>8.3905898742994648E-3</v>
      </c>
      <c r="K32" s="32">
        <v>173</v>
      </c>
      <c r="L32" s="17">
        <v>6.991311376035563E-3</v>
      </c>
      <c r="M32" s="32">
        <v>237</v>
      </c>
      <c r="N32" s="17">
        <v>7.3461037753394078E-3</v>
      </c>
      <c r="O32" s="32">
        <v>64</v>
      </c>
      <c r="P32" s="17">
        <v>8.5072444503522544E-3</v>
      </c>
      <c r="Q32" s="32">
        <v>0</v>
      </c>
      <c r="R32" s="17">
        <v>0</v>
      </c>
      <c r="S32" s="32">
        <v>474</v>
      </c>
      <c r="T32" s="17">
        <v>7.3393927194462935E-3</v>
      </c>
      <c r="U32" s="32">
        <v>739</v>
      </c>
      <c r="V32" s="17">
        <v>7.6846286629370045E-3</v>
      </c>
    </row>
    <row r="33" spans="1:22" x14ac:dyDescent="0.25">
      <c r="A33" s="91" t="s">
        <v>45</v>
      </c>
      <c r="B33" s="32">
        <v>111</v>
      </c>
      <c r="C33" s="17">
        <v>7.0199848216544389E-3</v>
      </c>
      <c r="D33" s="32">
        <v>87</v>
      </c>
      <c r="E33" s="17">
        <v>6.575963718820862E-3</v>
      </c>
      <c r="F33" s="32">
        <v>26</v>
      </c>
      <c r="G33" s="17">
        <v>1.024428684003152E-2</v>
      </c>
      <c r="H33" s="48">
        <v>0</v>
      </c>
      <c r="I33" s="32">
        <v>224</v>
      </c>
      <c r="J33" s="17">
        <v>7.092423139030489E-3</v>
      </c>
      <c r="K33" s="32">
        <v>155</v>
      </c>
      <c r="L33" s="17">
        <v>6.2638916952919791E-3</v>
      </c>
      <c r="M33" s="32">
        <v>241</v>
      </c>
      <c r="N33" s="17">
        <v>7.4700886491847994E-3</v>
      </c>
      <c r="O33" s="32">
        <v>58</v>
      </c>
      <c r="P33" s="17">
        <v>7.7096902831317289E-3</v>
      </c>
      <c r="Q33" s="32">
        <v>0</v>
      </c>
      <c r="R33" s="17">
        <v>0</v>
      </c>
      <c r="S33" s="32">
        <v>454</v>
      </c>
      <c r="T33" s="17">
        <v>7.029713701748137E-3</v>
      </c>
      <c r="U33" s="32">
        <v>678</v>
      </c>
      <c r="V33" s="17">
        <v>7.0503088409625027E-3</v>
      </c>
    </row>
    <row r="34" spans="1:22" x14ac:dyDescent="0.25">
      <c r="A34" s="91" t="s">
        <v>160</v>
      </c>
      <c r="B34" s="32">
        <v>290</v>
      </c>
      <c r="C34" s="17">
        <v>1.8340500885403493E-2</v>
      </c>
      <c r="D34" s="32">
        <v>319</v>
      </c>
      <c r="E34" s="17">
        <v>2.4111866969009826E-2</v>
      </c>
      <c r="F34" s="32">
        <v>55</v>
      </c>
      <c r="G34" s="17">
        <v>2.1670606776989752E-2</v>
      </c>
      <c r="H34" s="48">
        <v>0</v>
      </c>
      <c r="I34" s="32">
        <v>664</v>
      </c>
      <c r="J34" s="17">
        <v>2.102396859069753E-2</v>
      </c>
      <c r="K34" s="32">
        <v>535</v>
      </c>
      <c r="L34" s="17">
        <v>2.1620529399878765E-2</v>
      </c>
      <c r="M34" s="32">
        <v>857</v>
      </c>
      <c r="N34" s="17">
        <v>2.6563759221374991E-2</v>
      </c>
      <c r="O34" s="32">
        <v>148</v>
      </c>
      <c r="P34" s="17">
        <v>1.9673002791439586E-2</v>
      </c>
      <c r="Q34" s="32">
        <v>1</v>
      </c>
      <c r="R34" s="17">
        <v>1.8867924528301886E-2</v>
      </c>
      <c r="S34" s="32">
        <v>1541</v>
      </c>
      <c r="T34" s="17">
        <v>2.3860768313642908E-2</v>
      </c>
      <c r="U34" s="32">
        <v>2205</v>
      </c>
      <c r="V34" s="17">
        <v>2.2929101761537344E-2</v>
      </c>
    </row>
    <row r="35" spans="1:22" x14ac:dyDescent="0.25">
      <c r="A35" s="90" t="s">
        <v>46</v>
      </c>
      <c r="B35" s="32">
        <v>114</v>
      </c>
      <c r="C35" s="17">
        <v>7.2097141411586142E-3</v>
      </c>
      <c r="D35" s="32">
        <v>123</v>
      </c>
      <c r="E35" s="17">
        <v>9.2970521541950128E-3</v>
      </c>
      <c r="F35" s="32">
        <v>34</v>
      </c>
      <c r="G35" s="17">
        <v>1.339637509850276E-2</v>
      </c>
      <c r="H35" s="48">
        <v>0</v>
      </c>
      <c r="I35" s="32">
        <v>271</v>
      </c>
      <c r="J35" s="17">
        <v>8.5805654940949248E-3</v>
      </c>
      <c r="K35" s="32">
        <v>238</v>
      </c>
      <c r="L35" s="17">
        <v>9.6181046676096175E-3</v>
      </c>
      <c r="M35" s="32">
        <v>286</v>
      </c>
      <c r="N35" s="17">
        <v>8.8649184799454474E-3</v>
      </c>
      <c r="O35" s="32">
        <v>77</v>
      </c>
      <c r="P35" s="17">
        <v>1.0235278479330055E-2</v>
      </c>
      <c r="Q35" s="32">
        <v>1</v>
      </c>
      <c r="R35" s="17">
        <v>1.8867924528301886E-2</v>
      </c>
      <c r="S35" s="32">
        <v>602</v>
      </c>
      <c r="T35" s="17">
        <v>9.3213384327144912E-3</v>
      </c>
      <c r="U35" s="32">
        <v>873</v>
      </c>
      <c r="V35" s="17">
        <v>9.0780525341596814E-3</v>
      </c>
    </row>
    <row r="36" spans="1:22" x14ac:dyDescent="0.25">
      <c r="A36" s="90" t="s">
        <v>47</v>
      </c>
      <c r="B36" s="32">
        <v>642</v>
      </c>
      <c r="C36" s="17">
        <v>4.0602074373893252E-2</v>
      </c>
      <c r="D36" s="32">
        <v>609</v>
      </c>
      <c r="E36" s="17">
        <v>4.6031746031746035E-2</v>
      </c>
      <c r="F36" s="32">
        <v>156</v>
      </c>
      <c r="G36" s="17">
        <v>6.1465721040189124E-2</v>
      </c>
      <c r="H36" s="48">
        <v>0</v>
      </c>
      <c r="I36" s="32">
        <v>1407</v>
      </c>
      <c r="J36" s="17">
        <v>4.454928284203527E-2</v>
      </c>
      <c r="K36" s="32">
        <v>1433</v>
      </c>
      <c r="L36" s="17">
        <v>5.7910689028086472E-2</v>
      </c>
      <c r="M36" s="32">
        <v>1728</v>
      </c>
      <c r="N36" s="17">
        <v>5.3561465501208855E-2</v>
      </c>
      <c r="O36" s="32">
        <v>542</v>
      </c>
      <c r="P36" s="17">
        <v>7.2045726438920626E-2</v>
      </c>
      <c r="Q36" s="32">
        <v>5</v>
      </c>
      <c r="R36" s="17">
        <v>9.4339622641509441E-2</v>
      </c>
      <c r="S36" s="32">
        <v>3708</v>
      </c>
      <c r="T36" s="17">
        <v>5.7414489881238095E-2</v>
      </c>
      <c r="U36" s="32">
        <v>5115</v>
      </c>
      <c r="V36" s="17">
        <v>5.3189276875402945E-2</v>
      </c>
    </row>
    <row r="37" spans="1:22" x14ac:dyDescent="0.25">
      <c r="A37" s="90" t="s">
        <v>48</v>
      </c>
      <c r="B37" s="32">
        <v>231</v>
      </c>
      <c r="C37" s="17">
        <v>1.4609157601821401E-2</v>
      </c>
      <c r="D37" s="32">
        <v>272</v>
      </c>
      <c r="E37" s="17">
        <v>2.055933484504913E-2</v>
      </c>
      <c r="F37" s="32">
        <v>73</v>
      </c>
      <c r="G37" s="17">
        <v>2.8762805358550039E-2</v>
      </c>
      <c r="H37" s="48">
        <v>0</v>
      </c>
      <c r="I37" s="32">
        <v>576</v>
      </c>
      <c r="J37" s="17">
        <v>1.8237659500364121E-2</v>
      </c>
      <c r="K37" s="32">
        <v>517</v>
      </c>
      <c r="L37" s="17">
        <v>2.0893109719135178E-2</v>
      </c>
      <c r="M37" s="32">
        <v>995</v>
      </c>
      <c r="N37" s="17">
        <v>3.0841237369040975E-2</v>
      </c>
      <c r="O37" s="32">
        <v>283</v>
      </c>
      <c r="P37" s="17">
        <v>3.7617971553901369E-2</v>
      </c>
      <c r="Q37" s="32">
        <v>1</v>
      </c>
      <c r="R37" s="17">
        <v>1.8867924528301886E-2</v>
      </c>
      <c r="S37" s="32">
        <v>1796</v>
      </c>
      <c r="T37" s="17">
        <v>2.7809175789294396E-2</v>
      </c>
      <c r="U37" s="32">
        <v>2372</v>
      </c>
      <c r="V37" s="17">
        <v>2.4665682257762618E-2</v>
      </c>
    </row>
    <row r="38" spans="1:22" x14ac:dyDescent="0.25">
      <c r="A38" s="90" t="s">
        <v>49</v>
      </c>
      <c r="B38" s="32">
        <v>100</v>
      </c>
      <c r="C38" s="17">
        <v>6.324310650139134E-3</v>
      </c>
      <c r="D38" s="32">
        <v>78</v>
      </c>
      <c r="E38" s="17">
        <v>5.8956916099773245E-3</v>
      </c>
      <c r="F38" s="32">
        <v>25</v>
      </c>
      <c r="G38" s="17">
        <v>9.8502758077226166E-3</v>
      </c>
      <c r="H38" s="48">
        <v>1</v>
      </c>
      <c r="I38" s="32">
        <v>204</v>
      </c>
      <c r="J38" s="17">
        <v>6.4591710730456256E-3</v>
      </c>
      <c r="K38" s="32">
        <v>167</v>
      </c>
      <c r="L38" s="17">
        <v>6.7488381491210333E-3</v>
      </c>
      <c r="M38" s="32">
        <v>235</v>
      </c>
      <c r="N38" s="17">
        <v>7.2841113384167133E-3</v>
      </c>
      <c r="O38" s="32">
        <v>72</v>
      </c>
      <c r="P38" s="17">
        <v>9.5706500066462842E-3</v>
      </c>
      <c r="Q38" s="32">
        <v>1</v>
      </c>
      <c r="R38" s="17">
        <v>1.8867924528301886E-2</v>
      </c>
      <c r="S38" s="32">
        <v>475</v>
      </c>
      <c r="T38" s="17">
        <v>7.3548766703312009E-3</v>
      </c>
      <c r="U38" s="32">
        <v>679</v>
      </c>
      <c r="V38" s="17">
        <v>7.0607075265686414E-3</v>
      </c>
    </row>
    <row r="39" spans="1:22" x14ac:dyDescent="0.25">
      <c r="A39" s="90" t="s">
        <v>50</v>
      </c>
      <c r="B39" s="32">
        <v>610</v>
      </c>
      <c r="C39" s="17">
        <v>3.857829496584872E-2</v>
      </c>
      <c r="D39" s="32">
        <v>570</v>
      </c>
      <c r="E39" s="17">
        <v>4.3083900226757371E-2</v>
      </c>
      <c r="F39" s="32">
        <v>85</v>
      </c>
      <c r="G39" s="17">
        <v>3.3490937746256895E-2</v>
      </c>
      <c r="H39" s="48">
        <v>0</v>
      </c>
      <c r="I39" s="32">
        <v>1265</v>
      </c>
      <c r="J39" s="17">
        <v>4.005319317354273E-2</v>
      </c>
      <c r="K39" s="32">
        <v>901</v>
      </c>
      <c r="L39" s="17">
        <v>3.6411396241664985E-2</v>
      </c>
      <c r="M39" s="32">
        <v>1272</v>
      </c>
      <c r="N39" s="17">
        <v>3.9427189882834293E-2</v>
      </c>
      <c r="O39" s="32">
        <v>266</v>
      </c>
      <c r="P39" s="17">
        <v>3.5358234746776546E-2</v>
      </c>
      <c r="Q39" s="32">
        <v>3</v>
      </c>
      <c r="R39" s="17">
        <v>5.6603773584905669E-2</v>
      </c>
      <c r="S39" s="32">
        <v>2442</v>
      </c>
      <c r="T39" s="17">
        <v>3.7811808060944828E-2</v>
      </c>
      <c r="U39" s="32">
        <v>3707</v>
      </c>
      <c r="V39" s="17">
        <v>3.8547927541958696E-2</v>
      </c>
    </row>
    <row r="40" spans="1:22" x14ac:dyDescent="0.25">
      <c r="A40" s="90" t="s">
        <v>51</v>
      </c>
      <c r="B40" s="32">
        <v>296</v>
      </c>
      <c r="C40" s="17">
        <v>1.8719959524411838E-2</v>
      </c>
      <c r="D40" s="32">
        <v>315</v>
      </c>
      <c r="E40" s="17">
        <v>2.3809523809523808E-2</v>
      </c>
      <c r="F40" s="32">
        <v>49</v>
      </c>
      <c r="G40" s="17">
        <v>1.9306540583136328E-2</v>
      </c>
      <c r="H40" s="48">
        <v>0</v>
      </c>
      <c r="I40" s="32">
        <v>660</v>
      </c>
      <c r="J40" s="17">
        <v>2.0897318177500554E-2</v>
      </c>
      <c r="K40" s="32">
        <v>511</v>
      </c>
      <c r="L40" s="17">
        <v>2.065063649222065E-2</v>
      </c>
      <c r="M40" s="32">
        <v>771</v>
      </c>
      <c r="N40" s="17">
        <v>2.3898084433699087E-2</v>
      </c>
      <c r="O40" s="32">
        <v>170</v>
      </c>
      <c r="P40" s="17">
        <v>2.2597368071248174E-2</v>
      </c>
      <c r="Q40" s="32">
        <v>0</v>
      </c>
      <c r="R40" s="17">
        <v>0</v>
      </c>
      <c r="S40" s="32">
        <v>1452</v>
      </c>
      <c r="T40" s="17">
        <v>2.2482696684886117E-2</v>
      </c>
      <c r="U40" s="32">
        <v>2112</v>
      </c>
      <c r="V40" s="17">
        <v>2.1962024000166377E-2</v>
      </c>
    </row>
    <row r="41" spans="1:22" x14ac:dyDescent="0.25">
      <c r="A41" s="90" t="s">
        <v>52</v>
      </c>
      <c r="B41" s="32">
        <v>233</v>
      </c>
      <c r="C41" s="17">
        <v>1.4735643814824183E-2</v>
      </c>
      <c r="D41" s="32">
        <v>244</v>
      </c>
      <c r="E41" s="17">
        <v>1.8442932728647009E-2</v>
      </c>
      <c r="F41" s="32">
        <v>47</v>
      </c>
      <c r="G41" s="17">
        <v>1.8518518518518517E-2</v>
      </c>
      <c r="H41" s="48">
        <v>0</v>
      </c>
      <c r="I41" s="32">
        <v>524</v>
      </c>
      <c r="J41" s="17">
        <v>1.659120412880347E-2</v>
      </c>
      <c r="K41" s="32">
        <v>453</v>
      </c>
      <c r="L41" s="17">
        <v>1.8306728632046878E-2</v>
      </c>
      <c r="M41" s="32">
        <v>653</v>
      </c>
      <c r="N41" s="17">
        <v>2.0240530655260058E-2</v>
      </c>
      <c r="O41" s="32">
        <v>124</v>
      </c>
      <c r="P41" s="17">
        <v>1.6482786122557491E-2</v>
      </c>
      <c r="Q41" s="32">
        <v>1</v>
      </c>
      <c r="R41" s="17">
        <v>1.8867924528301886E-2</v>
      </c>
      <c r="S41" s="32">
        <v>1231</v>
      </c>
      <c r="T41" s="17">
        <v>1.9060743539321492E-2</v>
      </c>
      <c r="U41" s="32">
        <v>1755</v>
      </c>
      <c r="V41" s="17">
        <v>1.8249693238774619E-2</v>
      </c>
    </row>
    <row r="42" spans="1:22" x14ac:dyDescent="0.25">
      <c r="A42" s="90" t="s">
        <v>53</v>
      </c>
      <c r="B42" s="32">
        <v>24</v>
      </c>
      <c r="C42" s="17">
        <v>1.5178345560333923E-3</v>
      </c>
      <c r="D42" s="32">
        <v>21</v>
      </c>
      <c r="E42" s="17">
        <v>1.5873015873015873E-3</v>
      </c>
      <c r="F42" s="32">
        <v>5</v>
      </c>
      <c r="G42" s="17">
        <v>1.9700551615445231E-3</v>
      </c>
      <c r="H42" s="48">
        <v>0</v>
      </c>
      <c r="I42" s="32">
        <v>50</v>
      </c>
      <c r="J42" s="17">
        <v>1.5831301649621632E-3</v>
      </c>
      <c r="K42" s="32">
        <v>32</v>
      </c>
      <c r="L42" s="17">
        <v>1.2931905435441505E-3</v>
      </c>
      <c r="M42" s="32">
        <v>35</v>
      </c>
      <c r="N42" s="17">
        <v>1.0848676461471701E-3</v>
      </c>
      <c r="O42" s="32">
        <v>5</v>
      </c>
      <c r="P42" s="17">
        <v>6.6462847268376974E-4</v>
      </c>
      <c r="Q42" s="32">
        <v>0</v>
      </c>
      <c r="R42" s="17">
        <v>0</v>
      </c>
      <c r="S42" s="32">
        <v>72</v>
      </c>
      <c r="T42" s="17">
        <v>1.1148444637133611E-3</v>
      </c>
      <c r="U42" s="32">
        <v>122</v>
      </c>
      <c r="V42" s="17">
        <v>1.2686396439490046E-3</v>
      </c>
    </row>
    <row r="43" spans="1:22" x14ac:dyDescent="0.25">
      <c r="A43" s="90" t="s">
        <v>54</v>
      </c>
      <c r="B43" s="32">
        <v>34</v>
      </c>
      <c r="C43" s="17">
        <v>2.1502656210473058E-3</v>
      </c>
      <c r="D43" s="32">
        <v>32</v>
      </c>
      <c r="E43" s="17">
        <v>2.418745275888133E-3</v>
      </c>
      <c r="F43" s="32">
        <v>1</v>
      </c>
      <c r="G43" s="17">
        <v>3.9401103230890468E-4</v>
      </c>
      <c r="H43" s="48">
        <v>0</v>
      </c>
      <c r="I43" s="32">
        <v>67</v>
      </c>
      <c r="J43" s="17">
        <v>2.1213944210492991E-3</v>
      </c>
      <c r="K43" s="32">
        <v>77</v>
      </c>
      <c r="L43" s="17">
        <v>3.1117397454031113E-3</v>
      </c>
      <c r="M43" s="32">
        <v>115</v>
      </c>
      <c r="N43" s="17">
        <v>3.5645651230549872E-3</v>
      </c>
      <c r="O43" s="32">
        <v>29</v>
      </c>
      <c r="P43" s="17">
        <v>3.8548451415658645E-3</v>
      </c>
      <c r="Q43" s="32">
        <v>0</v>
      </c>
      <c r="R43" s="17">
        <v>0</v>
      </c>
      <c r="S43" s="32">
        <v>221</v>
      </c>
      <c r="T43" s="17">
        <v>3.4219531455646226E-3</v>
      </c>
      <c r="U43" s="32">
        <v>288</v>
      </c>
      <c r="V43" s="17">
        <v>2.9948214545681431E-3</v>
      </c>
    </row>
    <row r="44" spans="1:22" ht="19.5" customHeight="1" x14ac:dyDescent="0.25">
      <c r="A44" s="90" t="s">
        <v>55</v>
      </c>
      <c r="B44" s="32">
        <v>56</v>
      </c>
      <c r="C44" s="17">
        <v>3.5416139640779159E-3</v>
      </c>
      <c r="D44" s="32">
        <v>85</v>
      </c>
      <c r="E44" s="17">
        <v>6.4247921390778538E-3</v>
      </c>
      <c r="F44" s="32">
        <v>20</v>
      </c>
      <c r="G44" s="17">
        <v>7.8802206461780922E-3</v>
      </c>
      <c r="H44" s="48">
        <v>0</v>
      </c>
      <c r="I44" s="32">
        <v>161</v>
      </c>
      <c r="J44" s="17">
        <v>5.0976791311781655E-3</v>
      </c>
      <c r="K44" s="32">
        <v>127</v>
      </c>
      <c r="L44" s="17">
        <v>5.1323499696908463E-3</v>
      </c>
      <c r="M44" s="32">
        <v>225</v>
      </c>
      <c r="N44" s="17">
        <v>6.9741491538032356E-3</v>
      </c>
      <c r="O44" s="32">
        <v>41</v>
      </c>
      <c r="P44" s="17">
        <v>5.4499534760069123E-3</v>
      </c>
      <c r="Q44" s="32">
        <v>0</v>
      </c>
      <c r="R44" s="17">
        <v>0</v>
      </c>
      <c r="S44" s="32">
        <v>393</v>
      </c>
      <c r="T44" s="17">
        <v>6.0851926977687617E-3</v>
      </c>
      <c r="U44" s="32">
        <v>554</v>
      </c>
      <c r="V44" s="17">
        <v>5.7608718258012189E-3</v>
      </c>
    </row>
    <row r="45" spans="1:22" x14ac:dyDescent="0.25">
      <c r="A45" s="90" t="s">
        <v>56</v>
      </c>
      <c r="B45" s="32">
        <v>67</v>
      </c>
      <c r="C45" s="17">
        <v>4.2372881355932203E-3</v>
      </c>
      <c r="D45" s="32">
        <v>62</v>
      </c>
      <c r="E45" s="17">
        <v>4.6863189720332578E-3</v>
      </c>
      <c r="F45" s="32">
        <v>10</v>
      </c>
      <c r="G45" s="17">
        <v>3.9401103230890461E-3</v>
      </c>
      <c r="H45" s="48">
        <v>0</v>
      </c>
      <c r="I45" s="32">
        <v>139</v>
      </c>
      <c r="J45" s="17">
        <v>4.4011018585948134E-3</v>
      </c>
      <c r="K45" s="32">
        <v>110</v>
      </c>
      <c r="L45" s="17">
        <v>4.4453424934330164E-3</v>
      </c>
      <c r="M45" s="32">
        <v>164</v>
      </c>
      <c r="N45" s="17">
        <v>5.0833798276610255E-3</v>
      </c>
      <c r="O45" s="32">
        <v>33</v>
      </c>
      <c r="P45" s="17">
        <v>4.3865479197128807E-3</v>
      </c>
      <c r="Q45" s="32">
        <v>0</v>
      </c>
      <c r="R45" s="17">
        <v>0</v>
      </c>
      <c r="S45" s="32">
        <v>307</v>
      </c>
      <c r="T45" s="17">
        <v>4.7535729216666928E-3</v>
      </c>
      <c r="U45" s="32">
        <v>446</v>
      </c>
      <c r="V45" s="17">
        <v>4.6378137803381649E-3</v>
      </c>
    </row>
    <row r="46" spans="1:22" x14ac:dyDescent="0.25">
      <c r="A46" s="90" t="s">
        <v>57</v>
      </c>
      <c r="B46" s="32">
        <v>29</v>
      </c>
      <c r="C46" s="17">
        <v>1.8340500885403491E-3</v>
      </c>
      <c r="D46" s="32">
        <v>51</v>
      </c>
      <c r="E46" s="17">
        <v>3.8548752834467125E-3</v>
      </c>
      <c r="F46" s="32">
        <v>4</v>
      </c>
      <c r="G46" s="17">
        <v>1.5760441292356187E-3</v>
      </c>
      <c r="H46" s="48">
        <v>0</v>
      </c>
      <c r="I46" s="32">
        <v>84</v>
      </c>
      <c r="J46" s="17">
        <v>2.6596586771364342E-3</v>
      </c>
      <c r="K46" s="32">
        <v>49</v>
      </c>
      <c r="L46" s="17">
        <v>1.9801980198019802E-3</v>
      </c>
      <c r="M46" s="32">
        <v>87</v>
      </c>
      <c r="N46" s="17">
        <v>2.6966710061372512E-3</v>
      </c>
      <c r="O46" s="32">
        <v>21</v>
      </c>
      <c r="P46" s="17">
        <v>2.7914395852718325E-3</v>
      </c>
      <c r="Q46" s="32">
        <v>0</v>
      </c>
      <c r="R46" s="17">
        <v>0</v>
      </c>
      <c r="S46" s="32">
        <v>157</v>
      </c>
      <c r="T46" s="17">
        <v>2.4309802889305237E-3</v>
      </c>
      <c r="U46" s="32">
        <v>241</v>
      </c>
      <c r="V46" s="17">
        <v>2.5060832310795918E-3</v>
      </c>
    </row>
    <row r="47" spans="1:22" x14ac:dyDescent="0.25">
      <c r="A47" s="90" t="s">
        <v>58</v>
      </c>
      <c r="B47" s="32">
        <v>161</v>
      </c>
      <c r="C47" s="17">
        <v>1.0182140146724007E-2</v>
      </c>
      <c r="D47" s="32">
        <v>160</v>
      </c>
      <c r="E47" s="17">
        <v>1.2093726379440665E-2</v>
      </c>
      <c r="F47" s="32">
        <v>34</v>
      </c>
      <c r="G47" s="17">
        <v>1.339637509850276E-2</v>
      </c>
      <c r="H47" s="48">
        <v>0</v>
      </c>
      <c r="I47" s="32">
        <v>355</v>
      </c>
      <c r="J47" s="17">
        <v>1.1240224171231359E-2</v>
      </c>
      <c r="K47" s="32">
        <v>215</v>
      </c>
      <c r="L47" s="17">
        <v>8.6886239644372604E-3</v>
      </c>
      <c r="M47" s="32">
        <v>408</v>
      </c>
      <c r="N47" s="17">
        <v>1.2646457132229868E-2</v>
      </c>
      <c r="O47" s="32">
        <v>89</v>
      </c>
      <c r="P47" s="17">
        <v>1.1830386813771103E-2</v>
      </c>
      <c r="Q47" s="32">
        <v>0</v>
      </c>
      <c r="R47" s="17">
        <v>0</v>
      </c>
      <c r="S47" s="32">
        <v>712</v>
      </c>
      <c r="T47" s="17">
        <v>1.1024573030054351E-2</v>
      </c>
      <c r="U47" s="32">
        <v>1067</v>
      </c>
      <c r="V47" s="17">
        <v>1.1095397541750722E-2</v>
      </c>
    </row>
    <row r="48" spans="1:22" x14ac:dyDescent="0.25">
      <c r="A48" s="90" t="s">
        <v>59</v>
      </c>
      <c r="B48" s="32">
        <v>405</v>
      </c>
      <c r="C48" s="17">
        <v>2.5613458133063496E-2</v>
      </c>
      <c r="D48" s="32">
        <v>397</v>
      </c>
      <c r="E48" s="17">
        <v>3.0007558578987154E-2</v>
      </c>
      <c r="F48" s="32">
        <v>77</v>
      </c>
      <c r="G48" s="17">
        <v>3.0338849487785657E-2</v>
      </c>
      <c r="H48" s="48">
        <v>0</v>
      </c>
      <c r="I48" s="32">
        <v>879</v>
      </c>
      <c r="J48" s="17">
        <v>2.7831428300034832E-2</v>
      </c>
      <c r="K48" s="32">
        <v>531</v>
      </c>
      <c r="L48" s="17">
        <v>2.1458880581935746E-2</v>
      </c>
      <c r="M48" s="32">
        <v>812</v>
      </c>
      <c r="N48" s="17">
        <v>2.5168929390614346E-2</v>
      </c>
      <c r="O48" s="32">
        <v>208</v>
      </c>
      <c r="P48" s="17">
        <v>2.7648544463644825E-2</v>
      </c>
      <c r="Q48" s="32">
        <v>3</v>
      </c>
      <c r="R48" s="17">
        <v>5.6603773584905669E-2</v>
      </c>
      <c r="S48" s="32">
        <v>1554</v>
      </c>
      <c r="T48" s="17">
        <v>2.406205967514671E-2</v>
      </c>
      <c r="U48" s="32">
        <v>2433</v>
      </c>
      <c r="V48" s="17">
        <v>2.5300002079737122E-2</v>
      </c>
    </row>
    <row r="49" spans="1:22" x14ac:dyDescent="0.25">
      <c r="A49" s="90" t="s">
        <v>60</v>
      </c>
      <c r="B49" s="32">
        <v>73</v>
      </c>
      <c r="C49" s="17">
        <v>4.6167467746015683E-3</v>
      </c>
      <c r="D49" s="32">
        <v>70</v>
      </c>
      <c r="E49" s="17">
        <v>5.2910052910052907E-3</v>
      </c>
      <c r="F49" s="32">
        <v>17</v>
      </c>
      <c r="G49" s="17">
        <v>6.69818754925138E-3</v>
      </c>
      <c r="H49" s="48">
        <v>0</v>
      </c>
      <c r="I49" s="32">
        <v>160</v>
      </c>
      <c r="J49" s="17">
        <v>5.0660165278789224E-3</v>
      </c>
      <c r="K49" s="32">
        <v>108</v>
      </c>
      <c r="L49" s="17">
        <v>4.3645180844615076E-3</v>
      </c>
      <c r="M49" s="32">
        <v>218</v>
      </c>
      <c r="N49" s="17">
        <v>6.7571756245738031E-3</v>
      </c>
      <c r="O49" s="32">
        <v>53</v>
      </c>
      <c r="P49" s="17">
        <v>7.0450618104479605E-3</v>
      </c>
      <c r="Q49" s="32">
        <v>0</v>
      </c>
      <c r="R49" s="17">
        <v>0</v>
      </c>
      <c r="S49" s="32">
        <v>379</v>
      </c>
      <c r="T49" s="17">
        <v>5.8684173853800533E-3</v>
      </c>
      <c r="U49" s="32">
        <v>539</v>
      </c>
      <c r="V49" s="17">
        <v>5.6048915417091279E-3</v>
      </c>
    </row>
    <row r="50" spans="1:22" x14ac:dyDescent="0.25">
      <c r="A50" s="90" t="s">
        <v>61</v>
      </c>
      <c r="B50" s="32">
        <v>379</v>
      </c>
      <c r="C50" s="17">
        <v>2.3969137364027324E-2</v>
      </c>
      <c r="D50" s="32">
        <v>298</v>
      </c>
      <c r="E50" s="17">
        <v>2.2524565381708238E-2</v>
      </c>
      <c r="F50" s="32">
        <v>55</v>
      </c>
      <c r="G50" s="17">
        <v>2.1670606776989752E-2</v>
      </c>
      <c r="H50" s="48">
        <v>0</v>
      </c>
      <c r="I50" s="32">
        <v>732</v>
      </c>
      <c r="J50" s="17">
        <v>2.317702561504607E-2</v>
      </c>
      <c r="K50" s="32">
        <v>597</v>
      </c>
      <c r="L50" s="17">
        <v>2.4126086077995556E-2</v>
      </c>
      <c r="M50" s="32">
        <v>649</v>
      </c>
      <c r="N50" s="17">
        <v>2.0116545781414669E-2</v>
      </c>
      <c r="O50" s="32">
        <v>165</v>
      </c>
      <c r="P50" s="17">
        <v>2.1932739598564403E-2</v>
      </c>
      <c r="Q50" s="32">
        <v>0</v>
      </c>
      <c r="R50" s="17">
        <v>0</v>
      </c>
      <c r="S50" s="32">
        <v>1411</v>
      </c>
      <c r="T50" s="17">
        <v>2.18478546986049E-2</v>
      </c>
      <c r="U50" s="32">
        <v>2143</v>
      </c>
      <c r="V50" s="17">
        <v>2.2284383253956701E-2</v>
      </c>
    </row>
    <row r="51" spans="1:22" ht="28.5" x14ac:dyDescent="0.25">
      <c r="A51" s="90" t="s">
        <v>62</v>
      </c>
      <c r="B51" s="32">
        <v>106</v>
      </c>
      <c r="C51" s="17">
        <v>6.7037692891474829E-3</v>
      </c>
      <c r="D51" s="32">
        <v>105</v>
      </c>
      <c r="E51" s="17">
        <v>7.9365079365079378E-3</v>
      </c>
      <c r="F51" s="32">
        <v>24</v>
      </c>
      <c r="G51" s="17">
        <v>9.4562647754137114E-3</v>
      </c>
      <c r="H51" s="48">
        <v>0</v>
      </c>
      <c r="I51" s="32">
        <v>235</v>
      </c>
      <c r="J51" s="17">
        <v>7.4407117753221676E-3</v>
      </c>
      <c r="K51" s="32">
        <v>284</v>
      </c>
      <c r="L51" s="17">
        <v>1.1477066073954333E-2</v>
      </c>
      <c r="M51" s="32">
        <v>371</v>
      </c>
      <c r="N51" s="17">
        <v>1.1499597049160003E-2</v>
      </c>
      <c r="O51" s="32">
        <v>108</v>
      </c>
      <c r="P51" s="17">
        <v>1.4355975009969426E-2</v>
      </c>
      <c r="Q51" s="32">
        <v>0</v>
      </c>
      <c r="R51" s="17">
        <v>0</v>
      </c>
      <c r="S51" s="32">
        <v>763</v>
      </c>
      <c r="T51" s="17">
        <v>1.1814254525184647E-2</v>
      </c>
      <c r="U51" s="32">
        <v>998</v>
      </c>
      <c r="V51" s="17">
        <v>1.0377888234927106E-2</v>
      </c>
    </row>
    <row r="52" spans="1:22" ht="29.25" thickBot="1" x14ac:dyDescent="0.3">
      <c r="A52" s="93" t="s">
        <v>63</v>
      </c>
      <c r="B52" s="34">
        <v>255</v>
      </c>
      <c r="C52" s="20">
        <v>1.6126992157854795E-2</v>
      </c>
      <c r="D52" s="34">
        <v>262</v>
      </c>
      <c r="E52" s="20">
        <v>1.9803476946334088E-2</v>
      </c>
      <c r="F52" s="34">
        <v>42</v>
      </c>
      <c r="G52" s="20">
        <v>1.6548463356973995E-2</v>
      </c>
      <c r="H52" s="50">
        <v>0</v>
      </c>
      <c r="I52" s="34">
        <v>559</v>
      </c>
      <c r="J52" s="20">
        <v>1.7699395244276984E-2</v>
      </c>
      <c r="K52" s="34">
        <v>759</v>
      </c>
      <c r="L52" s="20">
        <v>3.0672863204687813E-2</v>
      </c>
      <c r="M52" s="34">
        <v>1124</v>
      </c>
      <c r="N52" s="20">
        <v>3.4839749550554834E-2</v>
      </c>
      <c r="O52" s="34">
        <v>230</v>
      </c>
      <c r="P52" s="20">
        <v>3.0572909743453409E-2</v>
      </c>
      <c r="Q52" s="34">
        <v>3</v>
      </c>
      <c r="R52" s="20">
        <v>5.6603773584905669E-2</v>
      </c>
      <c r="S52" s="34">
        <v>2116</v>
      </c>
      <c r="T52" s="20">
        <v>3.2764040072464889E-2</v>
      </c>
      <c r="U52" s="34">
        <v>2675</v>
      </c>
      <c r="V52" s="20">
        <v>2.781648399642285E-2</v>
      </c>
    </row>
    <row r="53" spans="1:22" ht="15.75" thickBot="1" x14ac:dyDescent="0.3">
      <c r="A53" s="21" t="s">
        <v>64</v>
      </c>
      <c r="B53" s="22">
        <v>15812</v>
      </c>
      <c r="C53" s="23">
        <v>1</v>
      </c>
      <c r="D53" s="22">
        <v>13230</v>
      </c>
      <c r="E53" s="23">
        <v>1</v>
      </c>
      <c r="F53" s="22">
        <v>2538</v>
      </c>
      <c r="G53" s="23">
        <v>1</v>
      </c>
      <c r="H53" s="52">
        <v>3</v>
      </c>
      <c r="I53" s="22">
        <v>31583</v>
      </c>
      <c r="J53" s="23">
        <v>1</v>
      </c>
      <c r="K53" s="22">
        <v>24745</v>
      </c>
      <c r="L53" s="23">
        <v>1</v>
      </c>
      <c r="M53" s="22">
        <v>32262</v>
      </c>
      <c r="N53" s="23">
        <v>1</v>
      </c>
      <c r="O53" s="22">
        <v>7523</v>
      </c>
      <c r="P53" s="23">
        <v>1</v>
      </c>
      <c r="Q53" s="22">
        <v>53</v>
      </c>
      <c r="R53" s="23">
        <v>1</v>
      </c>
      <c r="S53" s="22">
        <v>64583</v>
      </c>
      <c r="T53" s="23">
        <v>1</v>
      </c>
      <c r="U53" s="22">
        <v>96166</v>
      </c>
      <c r="V53" s="23">
        <v>1</v>
      </c>
    </row>
    <row r="55" spans="1:22" x14ac:dyDescent="0.25">
      <c r="U55" s="107"/>
    </row>
  </sheetData>
  <mergeCells count="17">
    <mergeCell ref="M5:N5"/>
    <mergeCell ref="O5:P5"/>
    <mergeCell ref="A1:V1"/>
    <mergeCell ref="A2:A6"/>
    <mergeCell ref="B2:T2"/>
    <mergeCell ref="U2:V5"/>
    <mergeCell ref="B3:J3"/>
    <mergeCell ref="K3:T3"/>
    <mergeCell ref="B4:H4"/>
    <mergeCell ref="I4:J5"/>
    <mergeCell ref="K4:R4"/>
    <mergeCell ref="S4:T5"/>
    <mergeCell ref="Q5:R5"/>
    <mergeCell ref="B5:C5"/>
    <mergeCell ref="D5:E5"/>
    <mergeCell ref="F5:G5"/>
    <mergeCell ref="K5:L5"/>
  </mergeCells>
  <printOptions horizontalCentered="1"/>
  <pageMargins left="0.7" right="0.7" top="0.75" bottom="0.75" header="0.3" footer="0.3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O125"/>
  <sheetViews>
    <sheetView workbookViewId="0">
      <selection sqref="A1:O1"/>
    </sheetView>
  </sheetViews>
  <sheetFormatPr defaultColWidth="8.85546875" defaultRowHeight="15" x14ac:dyDescent="0.25"/>
  <cols>
    <col min="1" max="1" width="24.7109375" style="89" bestFit="1" customWidth="1"/>
    <col min="2" max="14" width="11.42578125" style="89" customWidth="1"/>
    <col min="15" max="15" width="10.140625" style="89" customWidth="1"/>
    <col min="16" max="16384" width="8.85546875" style="89"/>
  </cols>
  <sheetData>
    <row r="1" spans="1:15" ht="25.15" customHeight="1" thickTop="1" thickBot="1" x14ac:dyDescent="0.3">
      <c r="A1" s="138" t="s">
        <v>183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40"/>
    </row>
    <row r="2" spans="1:15" ht="25.15" customHeight="1" thickTop="1" thickBot="1" x14ac:dyDescent="0.3">
      <c r="A2" s="144" t="s">
        <v>77</v>
      </c>
      <c r="B2" s="189" t="s">
        <v>78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90" t="s">
        <v>79</v>
      </c>
      <c r="O2" s="191"/>
    </row>
    <row r="3" spans="1:15" ht="25.15" customHeight="1" x14ac:dyDescent="0.25">
      <c r="A3" s="144"/>
      <c r="B3" s="148" t="s">
        <v>80</v>
      </c>
      <c r="C3" s="149"/>
      <c r="D3" s="148" t="s">
        <v>81</v>
      </c>
      <c r="E3" s="149"/>
      <c r="F3" s="192" t="s">
        <v>82</v>
      </c>
      <c r="G3" s="193"/>
      <c r="H3" s="192" t="s">
        <v>83</v>
      </c>
      <c r="I3" s="193"/>
      <c r="J3" s="192" t="s">
        <v>84</v>
      </c>
      <c r="K3" s="193"/>
      <c r="L3" s="192" t="s">
        <v>85</v>
      </c>
      <c r="M3" s="193"/>
      <c r="N3" s="190"/>
      <c r="O3" s="191"/>
    </row>
    <row r="4" spans="1:15" ht="25.15" customHeight="1" thickBot="1" x14ac:dyDescent="0.3">
      <c r="A4" s="145"/>
      <c r="B4" s="10" t="s">
        <v>18</v>
      </c>
      <c r="C4" s="11" t="s">
        <v>19</v>
      </c>
      <c r="D4" s="10" t="s">
        <v>18</v>
      </c>
      <c r="E4" s="11" t="s">
        <v>19</v>
      </c>
      <c r="F4" s="10" t="s">
        <v>18</v>
      </c>
      <c r="G4" s="53" t="s">
        <v>19</v>
      </c>
      <c r="H4" s="10" t="s">
        <v>18</v>
      </c>
      <c r="I4" s="11" t="s">
        <v>19</v>
      </c>
      <c r="J4" s="10" t="s">
        <v>18</v>
      </c>
      <c r="K4" s="11" t="s">
        <v>19</v>
      </c>
      <c r="L4" s="10" t="s">
        <v>18</v>
      </c>
      <c r="M4" s="11" t="s">
        <v>19</v>
      </c>
      <c r="N4" s="10" t="s">
        <v>18</v>
      </c>
      <c r="O4" s="11" t="s">
        <v>19</v>
      </c>
    </row>
    <row r="5" spans="1:15" x14ac:dyDescent="0.25">
      <c r="A5" s="90" t="s">
        <v>20</v>
      </c>
      <c r="B5" s="54">
        <v>237</v>
      </c>
      <c r="C5" s="30">
        <v>8.2406119610570233E-2</v>
      </c>
      <c r="D5" s="54">
        <v>2483</v>
      </c>
      <c r="E5" s="30">
        <v>9.3142771400705232E-2</v>
      </c>
      <c r="F5" s="29">
        <v>2259</v>
      </c>
      <c r="G5" s="55">
        <v>9.4625727809659443E-2</v>
      </c>
      <c r="H5" s="54">
        <v>1907</v>
      </c>
      <c r="I5" s="55">
        <v>9.1480379929003167E-2</v>
      </c>
      <c r="J5" s="131">
        <v>1769</v>
      </c>
      <c r="K5" s="55">
        <v>9.3017141655273944E-2</v>
      </c>
      <c r="L5" s="131">
        <v>288</v>
      </c>
      <c r="M5" s="30">
        <v>9.9481865284974089E-2</v>
      </c>
      <c r="N5" s="130">
        <v>8943</v>
      </c>
      <c r="O5" s="30">
        <v>9.2995445375704519E-2</v>
      </c>
    </row>
    <row r="6" spans="1:15" x14ac:dyDescent="0.25">
      <c r="A6" s="90" t="s">
        <v>21</v>
      </c>
      <c r="B6" s="16">
        <v>93</v>
      </c>
      <c r="C6" s="17">
        <v>3.2336578581362997E-2</v>
      </c>
      <c r="D6" s="16">
        <v>764</v>
      </c>
      <c r="E6" s="17">
        <v>2.865931427714007E-2</v>
      </c>
      <c r="F6" s="32">
        <v>630</v>
      </c>
      <c r="G6" s="56">
        <v>2.6389645205881121E-2</v>
      </c>
      <c r="H6" s="16">
        <v>568</v>
      </c>
      <c r="I6" s="17">
        <v>2.7247433560395277E-2</v>
      </c>
      <c r="J6" s="32">
        <v>586</v>
      </c>
      <c r="K6" s="56">
        <v>3.081291408139657E-2</v>
      </c>
      <c r="L6" s="16">
        <v>103</v>
      </c>
      <c r="M6" s="17">
        <v>3.5578583765112262E-2</v>
      </c>
      <c r="N6" s="16">
        <v>2744</v>
      </c>
      <c r="O6" s="17">
        <v>2.8533993303246474E-2</v>
      </c>
    </row>
    <row r="7" spans="1:15" x14ac:dyDescent="0.25">
      <c r="A7" s="90" t="s">
        <v>22</v>
      </c>
      <c r="B7" s="16">
        <v>189</v>
      </c>
      <c r="C7" s="17">
        <v>6.5716272600834486E-2</v>
      </c>
      <c r="D7" s="16">
        <v>1355</v>
      </c>
      <c r="E7" s="17">
        <v>5.0829019431315174E-2</v>
      </c>
      <c r="F7" s="32">
        <v>1072</v>
      </c>
      <c r="G7" s="56">
        <v>4.490428517572153E-2</v>
      </c>
      <c r="H7" s="16">
        <v>983</v>
      </c>
      <c r="I7" s="17">
        <v>4.715532955962775E-2</v>
      </c>
      <c r="J7" s="32">
        <v>1012</v>
      </c>
      <c r="K7" s="56">
        <v>5.3212745819749718E-2</v>
      </c>
      <c r="L7" s="16">
        <v>133</v>
      </c>
      <c r="M7" s="17">
        <v>4.5941278065630399E-2</v>
      </c>
      <c r="N7" s="16">
        <v>4744</v>
      </c>
      <c r="O7" s="17">
        <v>4.9331364515525236E-2</v>
      </c>
    </row>
    <row r="8" spans="1:15" x14ac:dyDescent="0.25">
      <c r="A8" s="90" t="s">
        <v>23</v>
      </c>
      <c r="B8" s="16">
        <v>84</v>
      </c>
      <c r="C8" s="17">
        <v>2.9207232267037551E-2</v>
      </c>
      <c r="D8" s="16">
        <v>1318</v>
      </c>
      <c r="E8" s="17">
        <v>4.9441068347212846E-2</v>
      </c>
      <c r="F8" s="32">
        <v>1340</v>
      </c>
      <c r="G8" s="56">
        <v>5.6130356469651907E-2</v>
      </c>
      <c r="H8" s="16">
        <v>1172</v>
      </c>
      <c r="I8" s="17">
        <v>5.6221817135181811E-2</v>
      </c>
      <c r="J8" s="32">
        <v>883</v>
      </c>
      <c r="K8" s="56">
        <v>4.6429698180670942E-2</v>
      </c>
      <c r="L8" s="16">
        <v>161</v>
      </c>
      <c r="M8" s="17">
        <v>5.5613126079447323E-2</v>
      </c>
      <c r="N8" s="16">
        <v>4958</v>
      </c>
      <c r="O8" s="17">
        <v>5.155668323523907E-2</v>
      </c>
    </row>
    <row r="9" spans="1:15" x14ac:dyDescent="0.25">
      <c r="A9" s="90" t="s">
        <v>24</v>
      </c>
      <c r="B9" s="16">
        <v>133</v>
      </c>
      <c r="C9" s="17">
        <v>4.6244784422809458E-2</v>
      </c>
      <c r="D9" s="16">
        <v>1008</v>
      </c>
      <c r="E9" s="17">
        <v>3.781228899392302E-2</v>
      </c>
      <c r="F9" s="32">
        <v>921</v>
      </c>
      <c r="G9" s="56">
        <v>3.8579147991454781E-2</v>
      </c>
      <c r="H9" s="16">
        <v>846</v>
      </c>
      <c r="I9" s="17">
        <v>4.0583325338194379E-2</v>
      </c>
      <c r="J9" s="32">
        <v>871</v>
      </c>
      <c r="K9" s="56">
        <v>4.5798717004942688E-2</v>
      </c>
      <c r="L9" s="16">
        <v>154</v>
      </c>
      <c r="M9" s="17">
        <v>5.319516407599309E-2</v>
      </c>
      <c r="N9" s="16">
        <v>3933</v>
      </c>
      <c r="O9" s="17">
        <v>4.0898030488946198E-2</v>
      </c>
    </row>
    <row r="10" spans="1:15" x14ac:dyDescent="0.25">
      <c r="A10" s="90" t="s">
        <v>25</v>
      </c>
      <c r="B10" s="16">
        <v>84</v>
      </c>
      <c r="C10" s="17">
        <v>2.9207232267037551E-2</v>
      </c>
      <c r="D10" s="16">
        <v>1026</v>
      </c>
      <c r="E10" s="17">
        <v>3.8487508440243075E-2</v>
      </c>
      <c r="F10" s="32">
        <v>790</v>
      </c>
      <c r="G10" s="56">
        <v>3.3091777321660451E-2</v>
      </c>
      <c r="H10" s="16">
        <v>743</v>
      </c>
      <c r="I10" s="17">
        <v>3.5642329463686076E-2</v>
      </c>
      <c r="J10" s="32">
        <v>731</v>
      </c>
      <c r="K10" s="56">
        <v>3.8437269954779675E-2</v>
      </c>
      <c r="L10" s="16">
        <v>167</v>
      </c>
      <c r="M10" s="17">
        <v>5.7685664939550942E-2</v>
      </c>
      <c r="N10" s="16">
        <v>3541</v>
      </c>
      <c r="O10" s="17">
        <v>3.6821745731339554E-2</v>
      </c>
    </row>
    <row r="11" spans="1:15" x14ac:dyDescent="0.25">
      <c r="A11" s="90" t="s">
        <v>26</v>
      </c>
      <c r="B11" s="16">
        <v>64</v>
      </c>
      <c r="C11" s="17">
        <v>2.2253129346314324E-2</v>
      </c>
      <c r="D11" s="16">
        <v>571</v>
      </c>
      <c r="E11" s="17">
        <v>2.1419461324930604E-2</v>
      </c>
      <c r="F11" s="32">
        <v>519</v>
      </c>
      <c r="G11" s="56">
        <v>2.1740041050559208E-2</v>
      </c>
      <c r="H11" s="16">
        <v>427</v>
      </c>
      <c r="I11" s="17">
        <v>2.0483546004029553E-2</v>
      </c>
      <c r="J11" s="32">
        <v>395</v>
      </c>
      <c r="K11" s="56">
        <v>2.0769797034388474E-2</v>
      </c>
      <c r="L11" s="16">
        <v>73</v>
      </c>
      <c r="M11" s="17">
        <v>2.5215889464594129E-2</v>
      </c>
      <c r="N11" s="16">
        <v>2049</v>
      </c>
      <c r="O11" s="17">
        <v>2.1306906806979598E-2</v>
      </c>
    </row>
    <row r="12" spans="1:15" x14ac:dyDescent="0.25">
      <c r="A12" s="90" t="s">
        <v>27</v>
      </c>
      <c r="B12" s="16">
        <v>82</v>
      </c>
      <c r="C12" s="17">
        <v>2.8511821974965226E-2</v>
      </c>
      <c r="D12" s="16">
        <v>699</v>
      </c>
      <c r="E12" s="17">
        <v>2.6221021832095431E-2</v>
      </c>
      <c r="F12" s="32">
        <v>586</v>
      </c>
      <c r="G12" s="56">
        <v>2.45465588740418E-2</v>
      </c>
      <c r="H12" s="16">
        <v>543</v>
      </c>
      <c r="I12" s="17">
        <v>2.6048162717068019E-2</v>
      </c>
      <c r="J12" s="32">
        <v>597</v>
      </c>
      <c r="K12" s="56">
        <v>3.139131349248081E-2</v>
      </c>
      <c r="L12" s="16">
        <v>91</v>
      </c>
      <c r="M12" s="17">
        <v>3.143350604490501E-2</v>
      </c>
      <c r="N12" s="16">
        <v>2598</v>
      </c>
      <c r="O12" s="17">
        <v>2.701578520475012E-2</v>
      </c>
    </row>
    <row r="13" spans="1:15" x14ac:dyDescent="0.25">
      <c r="A13" s="90" t="s">
        <v>28</v>
      </c>
      <c r="B13" s="16">
        <v>19</v>
      </c>
      <c r="C13" s="17">
        <v>6.6063977746870653E-3</v>
      </c>
      <c r="D13" s="16">
        <v>215</v>
      </c>
      <c r="E13" s="17">
        <v>8.0651211643784238E-3</v>
      </c>
      <c r="F13" s="32">
        <v>176</v>
      </c>
      <c r="G13" s="56">
        <v>7.3723453273572652E-3</v>
      </c>
      <c r="H13" s="16">
        <v>154</v>
      </c>
      <c r="I13" s="17">
        <v>7.3875083948959034E-3</v>
      </c>
      <c r="J13" s="32">
        <v>138</v>
      </c>
      <c r="K13" s="56">
        <v>7.25628352087496E-3</v>
      </c>
      <c r="L13" s="16">
        <v>24</v>
      </c>
      <c r="M13" s="17">
        <v>8.2901554404145074E-3</v>
      </c>
      <c r="N13" s="16">
        <v>726</v>
      </c>
      <c r="O13" s="17">
        <v>7.5494457500571918E-3</v>
      </c>
    </row>
    <row r="14" spans="1:15" x14ac:dyDescent="0.25">
      <c r="A14" s="90" t="s">
        <v>29</v>
      </c>
      <c r="B14" s="16">
        <v>42</v>
      </c>
      <c r="C14" s="17">
        <v>1.4603616133518776E-2</v>
      </c>
      <c r="D14" s="16">
        <v>391</v>
      </c>
      <c r="E14" s="17">
        <v>1.4667266861730062E-2</v>
      </c>
      <c r="F14" s="32">
        <v>336</v>
      </c>
      <c r="G14" s="56">
        <v>1.4074477443136599E-2</v>
      </c>
      <c r="H14" s="16">
        <v>297</v>
      </c>
      <c r="I14" s="17">
        <v>1.4247337618727811E-2</v>
      </c>
      <c r="J14" s="32">
        <v>311</v>
      </c>
      <c r="K14" s="56">
        <v>1.6352928804290671E-2</v>
      </c>
      <c r="L14" s="16">
        <v>36</v>
      </c>
      <c r="M14" s="17">
        <v>1.2435233160621761E-2</v>
      </c>
      <c r="N14" s="16">
        <v>1413</v>
      </c>
      <c r="O14" s="17">
        <v>1.4693342761474951E-2</v>
      </c>
    </row>
    <row r="15" spans="1:15" x14ac:dyDescent="0.25">
      <c r="A15" s="90" t="s">
        <v>30</v>
      </c>
      <c r="B15" s="16">
        <v>100</v>
      </c>
      <c r="C15" s="17">
        <v>3.4770514603616132E-2</v>
      </c>
      <c r="D15" s="16">
        <v>995</v>
      </c>
      <c r="E15" s="17">
        <v>3.7324630504914094E-2</v>
      </c>
      <c r="F15" s="32">
        <v>824</v>
      </c>
      <c r="G15" s="56">
        <v>3.4515980396263558E-2</v>
      </c>
      <c r="H15" s="16">
        <v>733</v>
      </c>
      <c r="I15" s="17">
        <v>3.5162621126355174E-2</v>
      </c>
      <c r="J15" s="32">
        <v>780</v>
      </c>
      <c r="K15" s="56">
        <v>4.1013776422336737E-2</v>
      </c>
      <c r="L15" s="16">
        <v>78</v>
      </c>
      <c r="M15" s="17">
        <v>2.6943005181347159E-2</v>
      </c>
      <c r="N15" s="16">
        <v>3510</v>
      </c>
      <c r="O15" s="17">
        <v>3.6499386477549238E-2</v>
      </c>
    </row>
    <row r="16" spans="1:15" x14ac:dyDescent="0.25">
      <c r="A16" s="90" t="s">
        <v>31</v>
      </c>
      <c r="B16" s="16">
        <v>35</v>
      </c>
      <c r="C16" s="17">
        <v>1.2169680111265646E-2</v>
      </c>
      <c r="D16" s="16">
        <v>395</v>
      </c>
      <c r="E16" s="17">
        <v>1.4817315627578964E-2</v>
      </c>
      <c r="F16" s="32">
        <v>376</v>
      </c>
      <c r="G16" s="56">
        <v>1.5750010472081431E-2</v>
      </c>
      <c r="H16" s="16">
        <v>317</v>
      </c>
      <c r="I16" s="17">
        <v>1.5206754293389619E-2</v>
      </c>
      <c r="J16" s="32">
        <v>330</v>
      </c>
      <c r="K16" s="56">
        <v>1.7351982332527081E-2</v>
      </c>
      <c r="L16" s="16">
        <v>54</v>
      </c>
      <c r="M16" s="17">
        <v>1.8652849740932641E-2</v>
      </c>
      <c r="N16" s="16">
        <v>1507</v>
      </c>
      <c r="O16" s="17">
        <v>1.5670819208452053E-2</v>
      </c>
    </row>
    <row r="17" spans="1:15" x14ac:dyDescent="0.25">
      <c r="A17" s="90" t="s">
        <v>32</v>
      </c>
      <c r="B17" s="16">
        <v>68</v>
      </c>
      <c r="C17" s="17">
        <v>2.3643949930458971E-2</v>
      </c>
      <c r="D17" s="16">
        <v>609</v>
      </c>
      <c r="E17" s="17">
        <v>2.284492460049516E-2</v>
      </c>
      <c r="F17" s="32">
        <v>544</v>
      </c>
      <c r="G17" s="56">
        <v>2.2787249193649731E-2</v>
      </c>
      <c r="H17" s="16">
        <v>433</v>
      </c>
      <c r="I17" s="17">
        <v>2.0771371006428091E-2</v>
      </c>
      <c r="J17" s="32">
        <v>407</v>
      </c>
      <c r="K17" s="56">
        <v>2.1400778210116732E-2</v>
      </c>
      <c r="L17" s="16">
        <v>45</v>
      </c>
      <c r="M17" s="17">
        <v>1.55440414507772E-2</v>
      </c>
      <c r="N17" s="16">
        <v>2106</v>
      </c>
      <c r="O17" s="17">
        <v>2.1899631886529543E-2</v>
      </c>
    </row>
    <row r="18" spans="1:15" x14ac:dyDescent="0.25">
      <c r="A18" s="90" t="s">
        <v>33</v>
      </c>
      <c r="B18" s="16">
        <v>42</v>
      </c>
      <c r="C18" s="17">
        <v>1.4603616133518776E-2</v>
      </c>
      <c r="D18" s="16">
        <v>303</v>
      </c>
      <c r="E18" s="17">
        <v>1.1366194013054243E-2</v>
      </c>
      <c r="F18" s="32">
        <v>296</v>
      </c>
      <c r="G18" s="56">
        <v>1.2398944414191765E-2</v>
      </c>
      <c r="H18" s="16">
        <v>253</v>
      </c>
      <c r="I18" s="17">
        <v>1.2136620934471841E-2</v>
      </c>
      <c r="J18" s="32">
        <v>270</v>
      </c>
      <c r="K18" s="56">
        <v>1.4197076453885793E-2</v>
      </c>
      <c r="L18" s="16">
        <v>31</v>
      </c>
      <c r="M18" s="17">
        <v>1.0708117443868742E-2</v>
      </c>
      <c r="N18" s="16">
        <v>1195</v>
      </c>
      <c r="O18" s="17">
        <v>1.2426429299336563E-2</v>
      </c>
    </row>
    <row r="19" spans="1:15" x14ac:dyDescent="0.25">
      <c r="A19" s="90" t="s">
        <v>34</v>
      </c>
      <c r="B19" s="16">
        <v>17</v>
      </c>
      <c r="C19" s="17">
        <v>5.9109874826147428E-3</v>
      </c>
      <c r="D19" s="16">
        <v>143</v>
      </c>
      <c r="E19" s="17">
        <v>5.3642433790982071E-3</v>
      </c>
      <c r="F19" s="32">
        <v>114</v>
      </c>
      <c r="G19" s="56">
        <v>4.7752691324927741E-3</v>
      </c>
      <c r="H19" s="16">
        <v>93</v>
      </c>
      <c r="I19" s="17">
        <v>4.4612875371773959E-3</v>
      </c>
      <c r="J19" s="32">
        <v>106</v>
      </c>
      <c r="K19" s="56">
        <v>5.5736670522662738E-3</v>
      </c>
      <c r="L19" s="16">
        <v>19</v>
      </c>
      <c r="M19" s="17">
        <v>6.5630397236614854E-3</v>
      </c>
      <c r="N19" s="16">
        <v>492</v>
      </c>
      <c r="O19" s="17">
        <v>5.1161533182205766E-3</v>
      </c>
    </row>
    <row r="20" spans="1:15" x14ac:dyDescent="0.25">
      <c r="A20" s="90" t="s">
        <v>35</v>
      </c>
      <c r="B20" s="16">
        <v>63</v>
      </c>
      <c r="C20" s="17">
        <v>2.1905424200278169E-2</v>
      </c>
      <c r="D20" s="16">
        <v>684</v>
      </c>
      <c r="E20" s="17">
        <v>2.5658338960162053E-2</v>
      </c>
      <c r="F20" s="32">
        <v>620</v>
      </c>
      <c r="G20" s="56">
        <v>2.5970761948644911E-2</v>
      </c>
      <c r="H20" s="16">
        <v>612</v>
      </c>
      <c r="I20" s="17">
        <v>2.9358150244651257E-2</v>
      </c>
      <c r="J20" s="32">
        <v>530</v>
      </c>
      <c r="K20" s="56">
        <v>2.7868335261331371E-2</v>
      </c>
      <c r="L20" s="16">
        <v>74</v>
      </c>
      <c r="M20" s="17">
        <v>2.5561312607944732E-2</v>
      </c>
      <c r="N20" s="16">
        <v>2583</v>
      </c>
      <c r="O20" s="17">
        <v>2.685980492065803E-2</v>
      </c>
    </row>
    <row r="21" spans="1:15" x14ac:dyDescent="0.25">
      <c r="A21" s="90" t="s">
        <v>36</v>
      </c>
      <c r="B21" s="16">
        <v>66</v>
      </c>
      <c r="C21" s="17">
        <v>2.2948539638386653E-2</v>
      </c>
      <c r="D21" s="16">
        <v>607</v>
      </c>
      <c r="E21" s="17">
        <v>2.2769900217570707E-2</v>
      </c>
      <c r="F21" s="32">
        <v>478</v>
      </c>
      <c r="G21" s="56">
        <v>2.0022619695890757E-2</v>
      </c>
      <c r="H21" s="16">
        <v>396</v>
      </c>
      <c r="I21" s="17">
        <v>1.899645015830375E-2</v>
      </c>
      <c r="J21" s="32">
        <v>442</v>
      </c>
      <c r="K21" s="56">
        <v>2.3241139972657483E-2</v>
      </c>
      <c r="L21" s="16">
        <v>50</v>
      </c>
      <c r="M21" s="17">
        <v>1.7271157167530225E-2</v>
      </c>
      <c r="N21" s="16">
        <v>2039</v>
      </c>
      <c r="O21" s="17">
        <v>2.1202919950918206E-2</v>
      </c>
    </row>
    <row r="22" spans="1:15" x14ac:dyDescent="0.25">
      <c r="A22" s="90" t="s">
        <v>37</v>
      </c>
      <c r="B22" s="16">
        <v>25</v>
      </c>
      <c r="C22" s="17">
        <v>8.6926286509040329E-3</v>
      </c>
      <c r="D22" s="16">
        <v>277</v>
      </c>
      <c r="E22" s="17">
        <v>1.0390877035036388E-2</v>
      </c>
      <c r="F22" s="32">
        <v>251</v>
      </c>
      <c r="G22" s="56">
        <v>1.0513969756628827E-2</v>
      </c>
      <c r="H22" s="16">
        <v>226</v>
      </c>
      <c r="I22" s="17">
        <v>1.0841408423678402E-2</v>
      </c>
      <c r="J22" s="32">
        <v>229</v>
      </c>
      <c r="K22" s="56">
        <v>1.2041224103480913E-2</v>
      </c>
      <c r="L22" s="16">
        <v>32</v>
      </c>
      <c r="M22" s="17">
        <v>1.1053540587219343E-2</v>
      </c>
      <c r="N22" s="16">
        <v>1040</v>
      </c>
      <c r="O22" s="17">
        <v>1.0814633030384959E-2</v>
      </c>
    </row>
    <row r="23" spans="1:15" x14ac:dyDescent="0.25">
      <c r="A23" s="90" t="s">
        <v>38</v>
      </c>
      <c r="B23" s="16">
        <v>105</v>
      </c>
      <c r="C23" s="17">
        <v>3.6509040333796941E-2</v>
      </c>
      <c r="D23" s="16">
        <v>1135</v>
      </c>
      <c r="E23" s="17">
        <v>4.257633730962563E-2</v>
      </c>
      <c r="F23" s="32">
        <v>959</v>
      </c>
      <c r="G23" s="56">
        <v>4.0170904368952376E-2</v>
      </c>
      <c r="H23" s="16">
        <v>773</v>
      </c>
      <c r="I23" s="17">
        <v>3.7081454475678788E-2</v>
      </c>
      <c r="J23" s="32">
        <v>727</v>
      </c>
      <c r="K23" s="56">
        <v>3.8226942896203597E-2</v>
      </c>
      <c r="L23" s="16">
        <v>123</v>
      </c>
      <c r="M23" s="17">
        <v>4.2487046632124353E-2</v>
      </c>
      <c r="N23" s="16">
        <v>3822</v>
      </c>
      <c r="O23" s="17">
        <v>3.9743776386664723E-2</v>
      </c>
    </row>
    <row r="24" spans="1:15" x14ac:dyDescent="0.25">
      <c r="A24" s="90" t="s">
        <v>39</v>
      </c>
      <c r="B24" s="16">
        <v>47</v>
      </c>
      <c r="C24" s="17">
        <v>1.6342141863699582E-2</v>
      </c>
      <c r="D24" s="16">
        <v>306</v>
      </c>
      <c r="E24" s="17">
        <v>1.1478730587440917E-2</v>
      </c>
      <c r="F24" s="32">
        <v>264</v>
      </c>
      <c r="G24" s="56">
        <v>1.10585179910359E-2</v>
      </c>
      <c r="H24" s="16">
        <v>262</v>
      </c>
      <c r="I24" s="17">
        <v>1.2568358438069653E-2</v>
      </c>
      <c r="J24" s="32">
        <v>267</v>
      </c>
      <c r="K24" s="56">
        <v>1.4039331159953728E-2</v>
      </c>
      <c r="L24" s="16">
        <v>26</v>
      </c>
      <c r="M24" s="17">
        <v>8.9810017271157189E-3</v>
      </c>
      <c r="N24" s="16">
        <v>1172</v>
      </c>
      <c r="O24" s="17">
        <v>1.2187259530395358E-2</v>
      </c>
    </row>
    <row r="25" spans="1:15" x14ac:dyDescent="0.25">
      <c r="A25" s="90" t="s">
        <v>40</v>
      </c>
      <c r="B25" s="16">
        <v>81</v>
      </c>
      <c r="C25" s="17">
        <v>2.8164116828929067E-2</v>
      </c>
      <c r="D25" s="16">
        <v>731</v>
      </c>
      <c r="E25" s="17">
        <v>2.7421411958886636E-2</v>
      </c>
      <c r="F25" s="32">
        <v>615</v>
      </c>
      <c r="G25" s="56">
        <v>2.5761320320026808E-2</v>
      </c>
      <c r="H25" s="16">
        <v>549</v>
      </c>
      <c r="I25" s="17">
        <v>2.6335987719466568E-2</v>
      </c>
      <c r="J25" s="32">
        <v>507</v>
      </c>
      <c r="K25" s="56">
        <v>2.6658954674518877E-2</v>
      </c>
      <c r="L25" s="16">
        <v>76</v>
      </c>
      <c r="M25" s="17">
        <v>2.6252158894645942E-2</v>
      </c>
      <c r="N25" s="16">
        <v>2559</v>
      </c>
      <c r="O25" s="17">
        <v>2.6610236466110684E-2</v>
      </c>
    </row>
    <row r="26" spans="1:15" x14ac:dyDescent="0.25">
      <c r="A26" s="90" t="s">
        <v>41</v>
      </c>
      <c r="B26" s="16">
        <v>34</v>
      </c>
      <c r="C26" s="17">
        <v>1.1821974965229486E-2</v>
      </c>
      <c r="D26" s="16">
        <v>305</v>
      </c>
      <c r="E26" s="17">
        <v>1.1441218395978694E-2</v>
      </c>
      <c r="F26" s="32">
        <v>243</v>
      </c>
      <c r="G26" s="56">
        <v>1.0178863150839861E-2</v>
      </c>
      <c r="H26" s="16">
        <v>211</v>
      </c>
      <c r="I26" s="17">
        <v>1.0121845917682049E-2</v>
      </c>
      <c r="J26" s="32">
        <v>189</v>
      </c>
      <c r="K26" s="56">
        <v>9.9379535177200554E-3</v>
      </c>
      <c r="L26" s="16">
        <v>29</v>
      </c>
      <c r="M26" s="17">
        <v>1.001727115716753E-2</v>
      </c>
      <c r="N26" s="16">
        <v>1011</v>
      </c>
      <c r="O26" s="17">
        <v>1.0513071147806917E-2</v>
      </c>
    </row>
    <row r="27" spans="1:15" x14ac:dyDescent="0.25">
      <c r="A27" s="90" t="s">
        <v>42</v>
      </c>
      <c r="B27" s="16">
        <v>88</v>
      </c>
      <c r="C27" s="17">
        <v>3.0598052851182202E-2</v>
      </c>
      <c r="D27" s="16">
        <v>802</v>
      </c>
      <c r="E27" s="17">
        <v>3.0084777552704625E-2</v>
      </c>
      <c r="F27" s="32">
        <v>805</v>
      </c>
      <c r="G27" s="56">
        <v>3.3720102207514764E-2</v>
      </c>
      <c r="H27" s="16">
        <v>743</v>
      </c>
      <c r="I27" s="17">
        <v>3.5642329463686076E-2</v>
      </c>
      <c r="J27" s="32">
        <v>506</v>
      </c>
      <c r="K27" s="56">
        <v>2.6606372909874859E-2</v>
      </c>
      <c r="L27" s="16">
        <v>83</v>
      </c>
      <c r="M27" s="17">
        <v>2.8670120898100174E-2</v>
      </c>
      <c r="N27" s="16">
        <v>3027</v>
      </c>
      <c r="O27" s="17">
        <v>3.1476821329783918E-2</v>
      </c>
    </row>
    <row r="28" spans="1:15" x14ac:dyDescent="0.25">
      <c r="A28" s="90" t="s">
        <v>43</v>
      </c>
      <c r="B28" s="16">
        <v>42</v>
      </c>
      <c r="C28" s="17">
        <v>1.4603616133518776E-2</v>
      </c>
      <c r="D28" s="16">
        <v>489</v>
      </c>
      <c r="E28" s="17">
        <v>1.8343461625028135E-2</v>
      </c>
      <c r="F28" s="32">
        <v>512</v>
      </c>
      <c r="G28" s="56">
        <v>2.1446822770493864E-2</v>
      </c>
      <c r="H28" s="16">
        <v>373</v>
      </c>
      <c r="I28" s="17">
        <v>1.7893120982442674E-2</v>
      </c>
      <c r="J28" s="32">
        <v>284</v>
      </c>
      <c r="K28" s="56">
        <v>1.4933221158902093E-2</v>
      </c>
      <c r="L28" s="16">
        <v>57</v>
      </c>
      <c r="M28" s="17">
        <v>1.9689119170984457E-2</v>
      </c>
      <c r="N28" s="16">
        <v>1757</v>
      </c>
      <c r="O28" s="17">
        <v>1.8270490609986902E-2</v>
      </c>
    </row>
    <row r="29" spans="1:15" x14ac:dyDescent="0.25">
      <c r="A29" s="91" t="s">
        <v>161</v>
      </c>
      <c r="B29" s="16">
        <v>17</v>
      </c>
      <c r="C29" s="17">
        <v>5.9109874826147428E-3</v>
      </c>
      <c r="D29" s="16">
        <v>266</v>
      </c>
      <c r="E29" s="17">
        <v>9.9782429289519102E-3</v>
      </c>
      <c r="F29" s="32">
        <v>244</v>
      </c>
      <c r="G29" s="56">
        <v>1.0220751476563482E-2</v>
      </c>
      <c r="H29" s="16">
        <v>208</v>
      </c>
      <c r="I29" s="17">
        <v>9.9779334164827784E-3</v>
      </c>
      <c r="J29" s="32">
        <v>202</v>
      </c>
      <c r="K29" s="56">
        <v>1.0621516458092334E-2</v>
      </c>
      <c r="L29" s="16">
        <v>19</v>
      </c>
      <c r="M29" s="17">
        <v>6.5630397236614854E-3</v>
      </c>
      <c r="N29" s="16">
        <v>956</v>
      </c>
      <c r="O29" s="17">
        <v>9.9411434394692504E-3</v>
      </c>
    </row>
    <row r="30" spans="1:15" x14ac:dyDescent="0.25">
      <c r="A30" s="91" t="s">
        <v>44</v>
      </c>
      <c r="B30" s="16">
        <v>25</v>
      </c>
      <c r="C30" s="17">
        <v>8.6926286509040329E-3</v>
      </c>
      <c r="D30" s="16">
        <v>181</v>
      </c>
      <c r="E30" s="17">
        <v>6.7897066546627662E-3</v>
      </c>
      <c r="F30" s="32">
        <v>201</v>
      </c>
      <c r="G30" s="56">
        <v>8.4195534704477864E-3</v>
      </c>
      <c r="H30" s="16">
        <v>171</v>
      </c>
      <c r="I30" s="17">
        <v>8.2030125683584375E-3</v>
      </c>
      <c r="J30" s="32">
        <v>145</v>
      </c>
      <c r="K30" s="56">
        <v>7.6243558733831108E-3</v>
      </c>
      <c r="L30" s="16">
        <v>16</v>
      </c>
      <c r="M30" s="17">
        <v>5.5267702936096716E-3</v>
      </c>
      <c r="N30" s="16">
        <v>739</v>
      </c>
      <c r="O30" s="17">
        <v>7.6846286629370045E-3</v>
      </c>
    </row>
    <row r="31" spans="1:15" x14ac:dyDescent="0.25">
      <c r="A31" s="91" t="s">
        <v>45</v>
      </c>
      <c r="B31" s="16">
        <v>17</v>
      </c>
      <c r="C31" s="17">
        <v>5.9109874826147428E-3</v>
      </c>
      <c r="D31" s="16">
        <v>193</v>
      </c>
      <c r="E31" s="17">
        <v>7.2398529522094681E-3</v>
      </c>
      <c r="F31" s="32">
        <v>181</v>
      </c>
      <c r="G31" s="56">
        <v>7.5817869559753693E-3</v>
      </c>
      <c r="H31" s="16">
        <v>155</v>
      </c>
      <c r="I31" s="17">
        <v>7.4354792286289943E-3</v>
      </c>
      <c r="J31" s="32">
        <v>114</v>
      </c>
      <c r="K31" s="56">
        <v>5.9943211694184458E-3</v>
      </c>
      <c r="L31" s="16">
        <v>18</v>
      </c>
      <c r="M31" s="17">
        <v>6.2176165803108805E-3</v>
      </c>
      <c r="N31" s="16">
        <v>678</v>
      </c>
      <c r="O31" s="17">
        <v>7.0503088409625027E-3</v>
      </c>
    </row>
    <row r="32" spans="1:15" ht="18.75" customHeight="1" x14ac:dyDescent="0.25">
      <c r="A32" s="91" t="s">
        <v>160</v>
      </c>
      <c r="B32" s="16">
        <v>61</v>
      </c>
      <c r="C32" s="17">
        <v>2.121001390820584E-2</v>
      </c>
      <c r="D32" s="16">
        <v>643</v>
      </c>
      <c r="E32" s="17">
        <v>2.4120339110210817E-2</v>
      </c>
      <c r="F32" s="32">
        <v>552</v>
      </c>
      <c r="G32" s="56">
        <v>2.3122355799438696E-2</v>
      </c>
      <c r="H32" s="16">
        <v>539</v>
      </c>
      <c r="I32" s="17">
        <v>2.5856279382135659E-2</v>
      </c>
      <c r="J32" s="32">
        <v>373</v>
      </c>
      <c r="K32" s="56">
        <v>1.9612998212220002E-2</v>
      </c>
      <c r="L32" s="16">
        <v>37</v>
      </c>
      <c r="M32" s="17">
        <v>1.2780656303972366E-2</v>
      </c>
      <c r="N32" s="16">
        <v>2205</v>
      </c>
      <c r="O32" s="17">
        <v>2.2929101761537344E-2</v>
      </c>
    </row>
    <row r="33" spans="1:15" x14ac:dyDescent="0.25">
      <c r="A33" s="90" t="s">
        <v>46</v>
      </c>
      <c r="B33" s="16">
        <v>28</v>
      </c>
      <c r="C33" s="17">
        <v>9.7357440890125154E-3</v>
      </c>
      <c r="D33" s="16">
        <v>245</v>
      </c>
      <c r="E33" s="17">
        <v>9.1904869082451799E-3</v>
      </c>
      <c r="F33" s="32">
        <v>216</v>
      </c>
      <c r="G33" s="56">
        <v>9.0478783563020995E-3</v>
      </c>
      <c r="H33" s="16">
        <v>191</v>
      </c>
      <c r="I33" s="17">
        <v>9.1624292430202443E-3</v>
      </c>
      <c r="J33" s="32">
        <v>165</v>
      </c>
      <c r="K33" s="56">
        <v>8.6759911662635403E-3</v>
      </c>
      <c r="L33" s="16">
        <v>28</v>
      </c>
      <c r="M33" s="17">
        <v>9.6718480138169253E-3</v>
      </c>
      <c r="N33" s="16">
        <v>873</v>
      </c>
      <c r="O33" s="17">
        <v>9.0780525341596814E-3</v>
      </c>
    </row>
    <row r="34" spans="1:15" x14ac:dyDescent="0.25">
      <c r="A34" s="90" t="s">
        <v>47</v>
      </c>
      <c r="B34" s="16">
        <v>131</v>
      </c>
      <c r="C34" s="17">
        <v>4.554937413073714E-2</v>
      </c>
      <c r="D34" s="16">
        <v>1387</v>
      </c>
      <c r="E34" s="17">
        <v>5.2029409558106386E-2</v>
      </c>
      <c r="F34" s="32">
        <v>1344</v>
      </c>
      <c r="G34" s="56">
        <v>5.6297909772546395E-2</v>
      </c>
      <c r="H34" s="16">
        <v>1176</v>
      </c>
      <c r="I34" s="17">
        <v>5.6413700470114174E-2</v>
      </c>
      <c r="J34" s="32">
        <v>915</v>
      </c>
      <c r="K34" s="56">
        <v>4.8112314649279633E-2</v>
      </c>
      <c r="L34" s="16">
        <v>162</v>
      </c>
      <c r="M34" s="17">
        <v>5.5958549222797929E-2</v>
      </c>
      <c r="N34" s="16">
        <v>5115</v>
      </c>
      <c r="O34" s="17">
        <v>5.3189276875402945E-2</v>
      </c>
    </row>
    <row r="35" spans="1:15" x14ac:dyDescent="0.25">
      <c r="A35" s="90" t="s">
        <v>48</v>
      </c>
      <c r="B35" s="16">
        <v>129</v>
      </c>
      <c r="C35" s="17">
        <v>4.4853963838664815E-2</v>
      </c>
      <c r="D35" s="16">
        <v>679</v>
      </c>
      <c r="E35" s="17">
        <v>2.5470778002850927E-2</v>
      </c>
      <c r="F35" s="32">
        <v>571</v>
      </c>
      <c r="G35" s="56">
        <v>2.3918233988187491E-2</v>
      </c>
      <c r="H35" s="16">
        <v>477</v>
      </c>
      <c r="I35" s="17">
        <v>2.2882087690684064E-2</v>
      </c>
      <c r="J35" s="32">
        <v>469</v>
      </c>
      <c r="K35" s="56">
        <v>2.4660847618046058E-2</v>
      </c>
      <c r="L35" s="16">
        <v>47</v>
      </c>
      <c r="M35" s="17">
        <v>1.6234887737478412E-2</v>
      </c>
      <c r="N35" s="16">
        <v>2372</v>
      </c>
      <c r="O35" s="17">
        <v>2.4665682257762618E-2</v>
      </c>
    </row>
    <row r="36" spans="1:15" x14ac:dyDescent="0.25">
      <c r="A36" s="90" t="s">
        <v>49</v>
      </c>
      <c r="B36" s="16">
        <v>35</v>
      </c>
      <c r="C36" s="17">
        <v>1.2169680111265646E-2</v>
      </c>
      <c r="D36" s="16">
        <v>176</v>
      </c>
      <c r="E36" s="17">
        <v>6.6021456973516393E-3</v>
      </c>
      <c r="F36" s="32">
        <v>166</v>
      </c>
      <c r="G36" s="56">
        <v>6.9534620701210571E-3</v>
      </c>
      <c r="H36" s="16">
        <v>146</v>
      </c>
      <c r="I36" s="17">
        <v>7.0037417250311809E-3</v>
      </c>
      <c r="J36" s="32">
        <v>124</v>
      </c>
      <c r="K36" s="56">
        <v>6.5201388158586619E-3</v>
      </c>
      <c r="L36" s="16">
        <v>32</v>
      </c>
      <c r="M36" s="17">
        <v>1.1053540587219343E-2</v>
      </c>
      <c r="N36" s="16">
        <v>679</v>
      </c>
      <c r="O36" s="17">
        <v>7.0607075265686414E-3</v>
      </c>
    </row>
    <row r="37" spans="1:15" x14ac:dyDescent="0.25">
      <c r="A37" s="90" t="s">
        <v>50</v>
      </c>
      <c r="B37" s="16">
        <v>97</v>
      </c>
      <c r="C37" s="17">
        <v>3.3727399165507647E-2</v>
      </c>
      <c r="D37" s="16">
        <v>1036</v>
      </c>
      <c r="E37" s="17">
        <v>3.8862630354865334E-2</v>
      </c>
      <c r="F37" s="32">
        <v>912</v>
      </c>
      <c r="G37" s="56">
        <v>3.8202153059942193E-2</v>
      </c>
      <c r="H37" s="16">
        <v>822</v>
      </c>
      <c r="I37" s="17">
        <v>3.9432025328600212E-2</v>
      </c>
      <c r="J37" s="32">
        <v>730</v>
      </c>
      <c r="K37" s="56">
        <v>3.8384688190135664E-2</v>
      </c>
      <c r="L37" s="16">
        <v>110</v>
      </c>
      <c r="M37" s="17">
        <v>3.7996545768566495E-2</v>
      </c>
      <c r="N37" s="16">
        <v>3707</v>
      </c>
      <c r="O37" s="17">
        <v>3.8547927541958696E-2</v>
      </c>
    </row>
    <row r="38" spans="1:15" x14ac:dyDescent="0.25">
      <c r="A38" s="90" t="s">
        <v>51</v>
      </c>
      <c r="B38" s="16">
        <v>70</v>
      </c>
      <c r="C38" s="17">
        <v>2.4339360222531293E-2</v>
      </c>
      <c r="D38" s="16">
        <v>605</v>
      </c>
      <c r="E38" s="17">
        <v>2.2694875834646262E-2</v>
      </c>
      <c r="F38" s="32">
        <v>484</v>
      </c>
      <c r="G38" s="56">
        <v>2.0273949650232482E-2</v>
      </c>
      <c r="H38" s="16">
        <v>457</v>
      </c>
      <c r="I38" s="17">
        <v>2.1922671016022258E-2</v>
      </c>
      <c r="J38" s="32">
        <v>449</v>
      </c>
      <c r="K38" s="56">
        <v>2.3609212325165631E-2</v>
      </c>
      <c r="L38" s="16">
        <v>47</v>
      </c>
      <c r="M38" s="17">
        <v>1.6234887737478412E-2</v>
      </c>
      <c r="N38" s="16">
        <v>2112</v>
      </c>
      <c r="O38" s="17">
        <v>2.1962024000166377E-2</v>
      </c>
    </row>
    <row r="39" spans="1:15" x14ac:dyDescent="0.25">
      <c r="A39" s="90" t="s">
        <v>52</v>
      </c>
      <c r="B39" s="16">
        <v>51</v>
      </c>
      <c r="C39" s="17">
        <v>1.7732962447844228E-2</v>
      </c>
      <c r="D39" s="16">
        <v>463</v>
      </c>
      <c r="E39" s="17">
        <v>1.7368144647010277E-2</v>
      </c>
      <c r="F39" s="32">
        <v>395</v>
      </c>
      <c r="G39" s="56">
        <v>1.6545888660830226E-2</v>
      </c>
      <c r="H39" s="16">
        <v>389</v>
      </c>
      <c r="I39" s="17">
        <v>1.8660654322172121E-2</v>
      </c>
      <c r="J39" s="32">
        <v>396</v>
      </c>
      <c r="K39" s="56">
        <v>2.0822378799032495E-2</v>
      </c>
      <c r="L39" s="16">
        <v>61</v>
      </c>
      <c r="M39" s="17">
        <v>2.1070811744386873E-2</v>
      </c>
      <c r="N39" s="16">
        <v>1755</v>
      </c>
      <c r="O39" s="17">
        <v>1.8249693238774619E-2</v>
      </c>
    </row>
    <row r="40" spans="1:15" x14ac:dyDescent="0.25">
      <c r="A40" s="90" t="s">
        <v>53</v>
      </c>
      <c r="B40" s="16">
        <v>1</v>
      </c>
      <c r="C40" s="17">
        <v>3.4770514603616132E-4</v>
      </c>
      <c r="D40" s="16">
        <v>48</v>
      </c>
      <c r="E40" s="17">
        <v>1.8005851901868105E-3</v>
      </c>
      <c r="F40" s="32">
        <v>28</v>
      </c>
      <c r="G40" s="56">
        <v>1.1728731202613832E-3</v>
      </c>
      <c r="H40" s="16">
        <v>21</v>
      </c>
      <c r="I40" s="17">
        <v>1.0073875083948958E-3</v>
      </c>
      <c r="J40" s="32">
        <v>22</v>
      </c>
      <c r="K40" s="56">
        <v>1.1567988221684719E-3</v>
      </c>
      <c r="L40" s="16">
        <v>2</v>
      </c>
      <c r="M40" s="17">
        <v>6.9084628670120895E-4</v>
      </c>
      <c r="N40" s="16">
        <v>122</v>
      </c>
      <c r="O40" s="17">
        <v>1.2686396439490046E-3</v>
      </c>
    </row>
    <row r="41" spans="1:15" x14ac:dyDescent="0.25">
      <c r="A41" s="90" t="s">
        <v>54</v>
      </c>
      <c r="B41" s="16">
        <v>16</v>
      </c>
      <c r="C41" s="17">
        <v>5.5632823365785811E-3</v>
      </c>
      <c r="D41" s="16">
        <v>94</v>
      </c>
      <c r="E41" s="17">
        <v>3.5261459974491706E-3</v>
      </c>
      <c r="F41" s="32">
        <v>73</v>
      </c>
      <c r="G41" s="56">
        <v>3.05784777782432E-3</v>
      </c>
      <c r="H41" s="16">
        <v>49</v>
      </c>
      <c r="I41" s="17">
        <v>2.3505708529214238E-3</v>
      </c>
      <c r="J41" s="32">
        <v>51</v>
      </c>
      <c r="K41" s="56">
        <v>2.6816699968450941E-3</v>
      </c>
      <c r="L41" s="16">
        <v>5</v>
      </c>
      <c r="M41" s="17">
        <v>1.7271157167530224E-3</v>
      </c>
      <c r="N41" s="16">
        <v>288</v>
      </c>
      <c r="O41" s="17">
        <v>2.9948214545681431E-3</v>
      </c>
    </row>
    <row r="42" spans="1:15" ht="28.5" x14ac:dyDescent="0.25">
      <c r="A42" s="90" t="s">
        <v>55</v>
      </c>
      <c r="B42" s="16">
        <v>30</v>
      </c>
      <c r="C42" s="17">
        <v>1.0431154381084839E-2</v>
      </c>
      <c r="D42" s="16">
        <v>166</v>
      </c>
      <c r="E42" s="17">
        <v>6.2270237827293873E-3</v>
      </c>
      <c r="F42" s="32">
        <v>144</v>
      </c>
      <c r="G42" s="56">
        <v>6.0319189042014002E-3</v>
      </c>
      <c r="H42" s="16">
        <v>105</v>
      </c>
      <c r="I42" s="17">
        <v>5.0369375419744792E-3</v>
      </c>
      <c r="J42" s="32">
        <v>90</v>
      </c>
      <c r="K42" s="56">
        <v>4.7323588179619307E-3</v>
      </c>
      <c r="L42" s="16">
        <v>19</v>
      </c>
      <c r="M42" s="17">
        <v>6.5630397236614854E-3</v>
      </c>
      <c r="N42" s="16">
        <v>554</v>
      </c>
      <c r="O42" s="17">
        <v>5.7608718258012189E-3</v>
      </c>
    </row>
    <row r="43" spans="1:15" x14ac:dyDescent="0.25">
      <c r="A43" s="90" t="s">
        <v>56</v>
      </c>
      <c r="B43" s="16">
        <v>21</v>
      </c>
      <c r="C43" s="17">
        <v>7.3018080667593879E-3</v>
      </c>
      <c r="D43" s="16">
        <v>148</v>
      </c>
      <c r="E43" s="17">
        <v>5.5518043364093331E-3</v>
      </c>
      <c r="F43" s="32">
        <v>112</v>
      </c>
      <c r="G43" s="56">
        <v>4.6914924810455326E-3</v>
      </c>
      <c r="H43" s="16">
        <v>84</v>
      </c>
      <c r="I43" s="17">
        <v>4.0295500335795834E-3</v>
      </c>
      <c r="J43" s="32">
        <v>66</v>
      </c>
      <c r="K43" s="56">
        <v>3.4703964665054161E-3</v>
      </c>
      <c r="L43" s="16">
        <v>15</v>
      </c>
      <c r="M43" s="17">
        <v>5.1813471502590684E-3</v>
      </c>
      <c r="N43" s="16">
        <v>446</v>
      </c>
      <c r="O43" s="17">
        <v>4.6378137803381649E-3</v>
      </c>
    </row>
    <row r="44" spans="1:15" x14ac:dyDescent="0.25">
      <c r="A44" s="90" t="s">
        <v>57</v>
      </c>
      <c r="B44" s="16">
        <v>10</v>
      </c>
      <c r="C44" s="17">
        <v>3.4770514603616135E-3</v>
      </c>
      <c r="D44" s="16">
        <v>76</v>
      </c>
      <c r="E44" s="17">
        <v>2.8509265511291169E-3</v>
      </c>
      <c r="F44" s="32">
        <v>62</v>
      </c>
      <c r="G44" s="56">
        <v>2.5970761948644911E-3</v>
      </c>
      <c r="H44" s="16">
        <v>43</v>
      </c>
      <c r="I44" s="17">
        <v>2.0627458505228817E-3</v>
      </c>
      <c r="J44" s="32">
        <v>40</v>
      </c>
      <c r="K44" s="56">
        <v>2.1032705857608582E-3</v>
      </c>
      <c r="L44" s="16">
        <v>10</v>
      </c>
      <c r="M44" s="17">
        <v>3.4542314335060447E-3</v>
      </c>
      <c r="N44" s="16">
        <v>241</v>
      </c>
      <c r="O44" s="17">
        <v>2.5060832310795918E-3</v>
      </c>
    </row>
    <row r="45" spans="1:15" x14ac:dyDescent="0.25">
      <c r="A45" s="90" t="s">
        <v>58</v>
      </c>
      <c r="B45" s="16">
        <v>39</v>
      </c>
      <c r="C45" s="17">
        <v>1.3560500695410291E-2</v>
      </c>
      <c r="D45" s="16">
        <v>301</v>
      </c>
      <c r="E45" s="17">
        <v>1.1291169630129792E-2</v>
      </c>
      <c r="F45" s="32">
        <v>254</v>
      </c>
      <c r="G45" s="56">
        <v>1.063963473379969E-2</v>
      </c>
      <c r="H45" s="16">
        <v>222</v>
      </c>
      <c r="I45" s="17">
        <v>1.0649525088746042E-2</v>
      </c>
      <c r="J45" s="32">
        <v>220</v>
      </c>
      <c r="K45" s="56">
        <v>1.156798822168472E-2</v>
      </c>
      <c r="L45" s="16">
        <v>31</v>
      </c>
      <c r="M45" s="17">
        <v>1.0708117443868742E-2</v>
      </c>
      <c r="N45" s="16">
        <v>1067</v>
      </c>
      <c r="O45" s="17">
        <v>1.1095397541750722E-2</v>
      </c>
    </row>
    <row r="46" spans="1:15" x14ac:dyDescent="0.25">
      <c r="A46" s="90" t="s">
        <v>59</v>
      </c>
      <c r="B46" s="16">
        <v>76</v>
      </c>
      <c r="C46" s="17">
        <v>2.6425591098748261E-2</v>
      </c>
      <c r="D46" s="16">
        <v>706</v>
      </c>
      <c r="E46" s="17">
        <v>2.6483607172331006E-2</v>
      </c>
      <c r="F46" s="32">
        <v>655</v>
      </c>
      <c r="G46" s="56">
        <v>2.743685334897164E-2</v>
      </c>
      <c r="H46" s="16">
        <v>504</v>
      </c>
      <c r="I46" s="17">
        <v>2.41773002014775E-2</v>
      </c>
      <c r="J46" s="32">
        <v>423</v>
      </c>
      <c r="K46" s="56">
        <v>2.2242086444421071E-2</v>
      </c>
      <c r="L46" s="16">
        <v>69</v>
      </c>
      <c r="M46" s="17">
        <v>2.3834196891191709E-2</v>
      </c>
      <c r="N46" s="16">
        <v>2433</v>
      </c>
      <c r="O46" s="17">
        <v>2.5300002079737122E-2</v>
      </c>
    </row>
    <row r="47" spans="1:15" x14ac:dyDescent="0.25">
      <c r="A47" s="90" t="s">
        <v>60</v>
      </c>
      <c r="B47" s="16">
        <v>30</v>
      </c>
      <c r="C47" s="17">
        <v>1.0431154381084839E-2</v>
      </c>
      <c r="D47" s="16">
        <v>140</v>
      </c>
      <c r="E47" s="17">
        <v>5.251706804711531E-3</v>
      </c>
      <c r="F47" s="32">
        <v>152</v>
      </c>
      <c r="G47" s="56">
        <v>6.367025509990366E-3</v>
      </c>
      <c r="H47" s="16">
        <v>104</v>
      </c>
      <c r="I47" s="17">
        <v>4.9889667082413892E-3</v>
      </c>
      <c r="J47" s="32">
        <v>99</v>
      </c>
      <c r="K47" s="56">
        <v>5.2055946997581239E-3</v>
      </c>
      <c r="L47" s="16">
        <v>14</v>
      </c>
      <c r="M47" s="17">
        <v>4.8359240069084626E-3</v>
      </c>
      <c r="N47" s="16">
        <v>539</v>
      </c>
      <c r="O47" s="17">
        <v>5.6048915417091279E-3</v>
      </c>
    </row>
    <row r="48" spans="1:15" x14ac:dyDescent="0.25">
      <c r="A48" s="90" t="s">
        <v>61</v>
      </c>
      <c r="B48" s="16">
        <v>71</v>
      </c>
      <c r="C48" s="17">
        <v>2.4687065368567452E-2</v>
      </c>
      <c r="D48" s="16">
        <v>586</v>
      </c>
      <c r="E48" s="17">
        <v>2.1982144196863982E-2</v>
      </c>
      <c r="F48" s="32">
        <v>484</v>
      </c>
      <c r="G48" s="56">
        <v>2.0273949650232482E-2</v>
      </c>
      <c r="H48" s="16">
        <v>440</v>
      </c>
      <c r="I48" s="17">
        <v>2.1107166842559724E-2</v>
      </c>
      <c r="J48" s="32">
        <v>500</v>
      </c>
      <c r="K48" s="56">
        <v>2.6290882322010725E-2</v>
      </c>
      <c r="L48" s="16">
        <v>62</v>
      </c>
      <c r="M48" s="17">
        <v>2.1416234887737483E-2</v>
      </c>
      <c r="N48" s="16">
        <v>2143</v>
      </c>
      <c r="O48" s="17">
        <v>2.2284383253956701E-2</v>
      </c>
    </row>
    <row r="49" spans="1:15" ht="28.5" x14ac:dyDescent="0.25">
      <c r="A49" s="90" t="s">
        <v>62</v>
      </c>
      <c r="B49" s="16">
        <v>23</v>
      </c>
      <c r="C49" s="17">
        <v>7.9972183588317095E-3</v>
      </c>
      <c r="D49" s="16">
        <v>250</v>
      </c>
      <c r="E49" s="17">
        <v>9.3780478655563059E-3</v>
      </c>
      <c r="F49" s="32">
        <v>300</v>
      </c>
      <c r="G49" s="56">
        <v>1.2566497717086247E-2</v>
      </c>
      <c r="H49" s="16">
        <v>259</v>
      </c>
      <c r="I49" s="17">
        <v>1.2424445936870383E-2</v>
      </c>
      <c r="J49" s="32">
        <v>146</v>
      </c>
      <c r="K49" s="56">
        <v>7.6769376380271311E-3</v>
      </c>
      <c r="L49" s="16">
        <v>20</v>
      </c>
      <c r="M49" s="17">
        <v>6.9084628670120895E-3</v>
      </c>
      <c r="N49" s="16">
        <v>998</v>
      </c>
      <c r="O49" s="17">
        <v>1.0377888234927106E-2</v>
      </c>
    </row>
    <row r="50" spans="1:15" ht="29.25" thickBot="1" x14ac:dyDescent="0.3">
      <c r="A50" s="93" t="s">
        <v>63</v>
      </c>
      <c r="B50" s="19">
        <v>58</v>
      </c>
      <c r="C50" s="20">
        <v>2.0166898470097356E-2</v>
      </c>
      <c r="D50" s="19">
        <v>658</v>
      </c>
      <c r="E50" s="20">
        <v>2.4683021982144195E-2</v>
      </c>
      <c r="F50" s="34">
        <v>813</v>
      </c>
      <c r="G50" s="57">
        <v>3.4055208813303733E-2</v>
      </c>
      <c r="H50" s="19">
        <v>670</v>
      </c>
      <c r="I50" s="20">
        <v>3.2140458601170485E-2</v>
      </c>
      <c r="J50" s="34">
        <v>412</v>
      </c>
      <c r="K50" s="57">
        <v>2.1663687033336834E-2</v>
      </c>
      <c r="L50" s="19">
        <v>64</v>
      </c>
      <c r="M50" s="20">
        <v>2.2107081174438686E-2</v>
      </c>
      <c r="N50" s="19">
        <v>2675</v>
      </c>
      <c r="O50" s="20">
        <v>2.781648399642285E-2</v>
      </c>
    </row>
    <row r="51" spans="1:15" ht="15.75" thickBot="1" x14ac:dyDescent="0.3">
      <c r="A51" s="21" t="s">
        <v>64</v>
      </c>
      <c r="B51" s="58">
        <v>2876</v>
      </c>
      <c r="C51" s="23">
        <v>1</v>
      </c>
      <c r="D51" s="58">
        <v>26658</v>
      </c>
      <c r="E51" s="23">
        <v>1</v>
      </c>
      <c r="F51" s="22">
        <v>23873</v>
      </c>
      <c r="G51" s="59">
        <v>1</v>
      </c>
      <c r="H51" s="58">
        <v>20846</v>
      </c>
      <c r="I51" s="23">
        <v>1</v>
      </c>
      <c r="J51" s="22">
        <v>19018</v>
      </c>
      <c r="K51" s="59">
        <v>1</v>
      </c>
      <c r="L51" s="58">
        <v>2895</v>
      </c>
      <c r="M51" s="23">
        <v>1</v>
      </c>
      <c r="N51" s="58">
        <v>96166</v>
      </c>
      <c r="O51" s="23">
        <v>1</v>
      </c>
    </row>
    <row r="52" spans="1:15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</sheetData>
  <mergeCells count="10">
    <mergeCell ref="A1:O1"/>
    <mergeCell ref="A2:A4"/>
    <mergeCell ref="B2:M2"/>
    <mergeCell ref="N2:O3"/>
    <mergeCell ref="B3:C3"/>
    <mergeCell ref="D3:E3"/>
    <mergeCell ref="F3:G3"/>
    <mergeCell ref="H3:I3"/>
    <mergeCell ref="J3:K3"/>
    <mergeCell ref="L3:M3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S52"/>
  <sheetViews>
    <sheetView workbookViewId="0">
      <selection activeCell="I5" sqref="I5"/>
    </sheetView>
  </sheetViews>
  <sheetFormatPr defaultColWidth="8.85546875" defaultRowHeight="15" x14ac:dyDescent="0.25"/>
  <cols>
    <col min="1" max="1" width="24.7109375" style="89" bestFit="1" customWidth="1"/>
    <col min="2" max="19" width="10" style="89" customWidth="1"/>
    <col min="20" max="16384" width="8.85546875" style="89"/>
  </cols>
  <sheetData>
    <row r="1" spans="1:19" ht="25.15" customHeight="1" thickTop="1" thickBot="1" x14ac:dyDescent="0.3">
      <c r="A1" s="151" t="s">
        <v>184</v>
      </c>
      <c r="B1" s="152"/>
      <c r="C1" s="152"/>
      <c r="D1" s="152"/>
      <c r="E1" s="152"/>
      <c r="F1" s="152"/>
      <c r="G1" s="152"/>
      <c r="H1" s="152"/>
      <c r="I1" s="152"/>
      <c r="J1" s="152"/>
      <c r="K1" s="194"/>
      <c r="L1" s="195"/>
      <c r="M1" s="195"/>
      <c r="N1" s="195"/>
      <c r="O1" s="195"/>
      <c r="P1" s="195"/>
      <c r="Q1" s="195"/>
      <c r="R1" s="195"/>
      <c r="S1" s="153"/>
    </row>
    <row r="2" spans="1:19" ht="25.15" customHeight="1" thickTop="1" thickBot="1" x14ac:dyDescent="0.3">
      <c r="A2" s="196" t="s">
        <v>86</v>
      </c>
      <c r="B2" s="160" t="s">
        <v>87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8"/>
    </row>
    <row r="3" spans="1:19" ht="25.15" customHeight="1" x14ac:dyDescent="0.25">
      <c r="A3" s="168"/>
      <c r="B3" s="166" t="s">
        <v>88</v>
      </c>
      <c r="C3" s="199"/>
      <c r="D3" s="166" t="s">
        <v>89</v>
      </c>
      <c r="E3" s="199"/>
      <c r="F3" s="166" t="s">
        <v>90</v>
      </c>
      <c r="G3" s="165"/>
      <c r="H3" s="166" t="s">
        <v>91</v>
      </c>
      <c r="I3" s="199"/>
      <c r="J3" s="166" t="s">
        <v>92</v>
      </c>
      <c r="K3" s="165"/>
      <c r="L3" s="166" t="s">
        <v>93</v>
      </c>
      <c r="M3" s="199"/>
      <c r="N3" s="166" t="s">
        <v>94</v>
      </c>
      <c r="O3" s="165"/>
      <c r="P3" s="166" t="s">
        <v>95</v>
      </c>
      <c r="Q3" s="199"/>
      <c r="R3" s="166" t="s">
        <v>64</v>
      </c>
      <c r="S3" s="165"/>
    </row>
    <row r="4" spans="1:19" ht="25.15" customHeight="1" thickBot="1" x14ac:dyDescent="0.3">
      <c r="A4" s="169"/>
      <c r="B4" s="60" t="s">
        <v>18</v>
      </c>
      <c r="C4" s="61" t="s">
        <v>19</v>
      </c>
      <c r="D4" s="60" t="s">
        <v>18</v>
      </c>
      <c r="E4" s="61" t="s">
        <v>19</v>
      </c>
      <c r="F4" s="60" t="s">
        <v>18</v>
      </c>
      <c r="G4" s="62" t="s">
        <v>19</v>
      </c>
      <c r="H4" s="60" t="s">
        <v>18</v>
      </c>
      <c r="I4" s="61" t="s">
        <v>19</v>
      </c>
      <c r="J4" s="60" t="s">
        <v>18</v>
      </c>
      <c r="K4" s="62" t="s">
        <v>19</v>
      </c>
      <c r="L4" s="60" t="s">
        <v>18</v>
      </c>
      <c r="M4" s="61" t="s">
        <v>19</v>
      </c>
      <c r="N4" s="60" t="s">
        <v>18</v>
      </c>
      <c r="O4" s="62" t="s">
        <v>19</v>
      </c>
      <c r="P4" s="60" t="s">
        <v>18</v>
      </c>
      <c r="Q4" s="61" t="s">
        <v>19</v>
      </c>
      <c r="R4" s="60" t="s">
        <v>18</v>
      </c>
      <c r="S4" s="62" t="s">
        <v>19</v>
      </c>
    </row>
    <row r="5" spans="1:19" x14ac:dyDescent="0.25">
      <c r="A5" s="90" t="s">
        <v>20</v>
      </c>
      <c r="B5" s="54">
        <v>4169</v>
      </c>
      <c r="C5" s="30">
        <v>9.9176895993909983E-2</v>
      </c>
      <c r="D5" s="54">
        <v>1031</v>
      </c>
      <c r="E5" s="30">
        <v>0.10225131409302786</v>
      </c>
      <c r="F5" s="54">
        <v>1050</v>
      </c>
      <c r="G5" s="30">
        <v>9.6818810511756587E-2</v>
      </c>
      <c r="H5" s="54">
        <v>983</v>
      </c>
      <c r="I5" s="30">
        <v>8.5784099834191482E-2</v>
      </c>
      <c r="J5" s="54">
        <v>612</v>
      </c>
      <c r="K5" s="30">
        <v>8.1134826991913031E-2</v>
      </c>
      <c r="L5" s="54">
        <v>749</v>
      </c>
      <c r="M5" s="30">
        <v>7.6631880499283808E-2</v>
      </c>
      <c r="N5" s="54">
        <v>243</v>
      </c>
      <c r="O5" s="30">
        <v>7.6631977294228937E-2</v>
      </c>
      <c r="P5" s="54">
        <v>106</v>
      </c>
      <c r="Q5" s="30">
        <v>8.4462151394422313E-2</v>
      </c>
      <c r="R5" s="54">
        <v>8943</v>
      </c>
      <c r="S5" s="30">
        <v>9.2995445375704519E-2</v>
      </c>
    </row>
    <row r="6" spans="1:19" x14ac:dyDescent="0.25">
      <c r="A6" s="90" t="s">
        <v>21</v>
      </c>
      <c r="B6" s="16">
        <v>1266</v>
      </c>
      <c r="C6" s="17">
        <v>3.011704253497003E-2</v>
      </c>
      <c r="D6" s="16">
        <v>299</v>
      </c>
      <c r="E6" s="17">
        <v>2.9653872855301001E-2</v>
      </c>
      <c r="F6" s="16">
        <v>321</v>
      </c>
      <c r="G6" s="17">
        <v>2.9598893499308433E-2</v>
      </c>
      <c r="H6" s="16">
        <v>311</v>
      </c>
      <c r="I6" s="17">
        <v>2.7140239113360679E-2</v>
      </c>
      <c r="J6" s="16">
        <v>200</v>
      </c>
      <c r="K6" s="17">
        <v>2.6514649343762423E-2</v>
      </c>
      <c r="L6" s="16">
        <v>251</v>
      </c>
      <c r="M6" s="17">
        <v>2.568037650910579E-2</v>
      </c>
      <c r="N6" s="16">
        <v>70</v>
      </c>
      <c r="O6" s="17">
        <v>2.2075055187637971E-2</v>
      </c>
      <c r="P6" s="16">
        <v>26</v>
      </c>
      <c r="Q6" s="17">
        <v>2.0717131474103586E-2</v>
      </c>
      <c r="R6" s="16">
        <v>2744</v>
      </c>
      <c r="S6" s="17">
        <v>2.8533993303246474E-2</v>
      </c>
    </row>
    <row r="7" spans="1:19" x14ac:dyDescent="0.25">
      <c r="A7" s="90" t="s">
        <v>22</v>
      </c>
      <c r="B7" s="16">
        <v>2077</v>
      </c>
      <c r="C7" s="17">
        <v>4.9410029498525077E-2</v>
      </c>
      <c r="D7" s="16">
        <v>540</v>
      </c>
      <c r="E7" s="17">
        <v>5.3555489437667358E-2</v>
      </c>
      <c r="F7" s="16">
        <v>551</v>
      </c>
      <c r="G7" s="17">
        <v>5.0806823420931305E-2</v>
      </c>
      <c r="H7" s="16">
        <v>549</v>
      </c>
      <c r="I7" s="17">
        <v>4.7909939785321584E-2</v>
      </c>
      <c r="J7" s="16">
        <v>373</v>
      </c>
      <c r="K7" s="17">
        <v>4.9449821026116926E-2</v>
      </c>
      <c r="L7" s="16">
        <v>499</v>
      </c>
      <c r="M7" s="17">
        <v>5.1053816247186405E-2</v>
      </c>
      <c r="N7" s="16">
        <v>107</v>
      </c>
      <c r="O7" s="17">
        <v>3.3743298643960896E-2</v>
      </c>
      <c r="P7" s="16">
        <v>48</v>
      </c>
      <c r="Q7" s="17">
        <v>3.8247011952191226E-2</v>
      </c>
      <c r="R7" s="16">
        <v>4744</v>
      </c>
      <c r="S7" s="17">
        <v>4.9331364515525236E-2</v>
      </c>
    </row>
    <row r="8" spans="1:19" x14ac:dyDescent="0.25">
      <c r="A8" s="90" t="s">
        <v>23</v>
      </c>
      <c r="B8" s="16">
        <v>2165</v>
      </c>
      <c r="C8" s="17">
        <v>5.150347321343611E-2</v>
      </c>
      <c r="D8" s="16">
        <v>500</v>
      </c>
      <c r="E8" s="17">
        <v>4.9588416145988294E-2</v>
      </c>
      <c r="F8" s="16">
        <v>568</v>
      </c>
      <c r="G8" s="17">
        <v>5.237436606731212E-2</v>
      </c>
      <c r="H8" s="16">
        <v>540</v>
      </c>
      <c r="I8" s="17">
        <v>4.7124530936381887E-2</v>
      </c>
      <c r="J8" s="16">
        <v>382</v>
      </c>
      <c r="K8" s="17">
        <v>5.0642980246586242E-2</v>
      </c>
      <c r="L8" s="16">
        <v>493</v>
      </c>
      <c r="M8" s="17">
        <v>5.0439942705136076E-2</v>
      </c>
      <c r="N8" s="16">
        <v>214</v>
      </c>
      <c r="O8" s="17">
        <v>6.7486597287921793E-2</v>
      </c>
      <c r="P8" s="16">
        <v>96</v>
      </c>
      <c r="Q8" s="17">
        <v>7.6494023904382452E-2</v>
      </c>
      <c r="R8" s="16">
        <v>4958</v>
      </c>
      <c r="S8" s="17">
        <v>5.155668323523907E-2</v>
      </c>
    </row>
    <row r="9" spans="1:19" x14ac:dyDescent="0.25">
      <c r="A9" s="90" t="s">
        <v>24</v>
      </c>
      <c r="B9" s="16">
        <v>1771</v>
      </c>
      <c r="C9" s="17">
        <v>4.2130554762584455E-2</v>
      </c>
      <c r="D9" s="16">
        <v>408</v>
      </c>
      <c r="E9" s="17">
        <v>4.0464147575126452E-2</v>
      </c>
      <c r="F9" s="16">
        <v>400</v>
      </c>
      <c r="G9" s="17">
        <v>3.6883356385431075E-2</v>
      </c>
      <c r="H9" s="16">
        <v>457</v>
      </c>
      <c r="I9" s="17">
        <v>3.9881315996160224E-2</v>
      </c>
      <c r="J9" s="16">
        <v>282</v>
      </c>
      <c r="K9" s="17">
        <v>3.7385655574705023E-2</v>
      </c>
      <c r="L9" s="16">
        <v>403</v>
      </c>
      <c r="M9" s="17">
        <v>4.1231839574381014E-2</v>
      </c>
      <c r="N9" s="16">
        <v>154</v>
      </c>
      <c r="O9" s="17">
        <v>4.856512141280353E-2</v>
      </c>
      <c r="P9" s="16">
        <v>58</v>
      </c>
      <c r="Q9" s="17">
        <v>4.6215139442231074E-2</v>
      </c>
      <c r="R9" s="16">
        <v>3933</v>
      </c>
      <c r="S9" s="17">
        <v>4.0898030488946198E-2</v>
      </c>
    </row>
    <row r="10" spans="1:19" x14ac:dyDescent="0.25">
      <c r="A10" s="90" t="s">
        <v>25</v>
      </c>
      <c r="B10" s="16">
        <v>1765</v>
      </c>
      <c r="C10" s="17">
        <v>4.1987819963840517E-2</v>
      </c>
      <c r="D10" s="16">
        <v>357</v>
      </c>
      <c r="E10" s="17">
        <v>3.5406129128235646E-2</v>
      </c>
      <c r="F10" s="16">
        <v>332</v>
      </c>
      <c r="G10" s="17">
        <v>3.061318579990779E-2</v>
      </c>
      <c r="H10" s="16">
        <v>402</v>
      </c>
      <c r="I10" s="17">
        <v>3.5081595252639847E-2</v>
      </c>
      <c r="J10" s="16">
        <v>268</v>
      </c>
      <c r="K10" s="17">
        <v>3.5529630120641656E-2</v>
      </c>
      <c r="L10" s="16">
        <v>314</v>
      </c>
      <c r="M10" s="17">
        <v>3.2126048700634326E-2</v>
      </c>
      <c r="N10" s="16">
        <v>73</v>
      </c>
      <c r="O10" s="17">
        <v>2.3021128981393878E-2</v>
      </c>
      <c r="P10" s="16">
        <v>30</v>
      </c>
      <c r="Q10" s="17">
        <v>2.3904382470119521E-2</v>
      </c>
      <c r="R10" s="16">
        <v>3541</v>
      </c>
      <c r="S10" s="17">
        <v>3.6821745731339554E-2</v>
      </c>
    </row>
    <row r="11" spans="1:19" x14ac:dyDescent="0.25">
      <c r="A11" s="90" t="s">
        <v>26</v>
      </c>
      <c r="B11" s="16">
        <v>915</v>
      </c>
      <c r="C11" s="17">
        <v>2.1767056808449904E-2</v>
      </c>
      <c r="D11" s="16">
        <v>189</v>
      </c>
      <c r="E11" s="17">
        <v>1.874442130318358E-2</v>
      </c>
      <c r="F11" s="16">
        <v>237</v>
      </c>
      <c r="G11" s="17">
        <v>2.185338865836791E-2</v>
      </c>
      <c r="H11" s="16">
        <v>225</v>
      </c>
      <c r="I11" s="17">
        <v>1.9635221223492452E-2</v>
      </c>
      <c r="J11" s="16">
        <v>153</v>
      </c>
      <c r="K11" s="17">
        <v>2.0283706747978258E-2</v>
      </c>
      <c r="L11" s="16">
        <v>220</v>
      </c>
      <c r="M11" s="17">
        <v>2.2508696541845712E-2</v>
      </c>
      <c r="N11" s="16">
        <v>86</v>
      </c>
      <c r="O11" s="17">
        <v>2.7120782087669514E-2</v>
      </c>
      <c r="P11" s="16">
        <v>24</v>
      </c>
      <c r="Q11" s="17">
        <v>1.9123505976095613E-2</v>
      </c>
      <c r="R11" s="16">
        <v>2049</v>
      </c>
      <c r="S11" s="17">
        <v>2.1306906806979598E-2</v>
      </c>
    </row>
    <row r="12" spans="1:19" x14ac:dyDescent="0.25">
      <c r="A12" s="90" t="s">
        <v>27</v>
      </c>
      <c r="B12" s="16">
        <v>1180</v>
      </c>
      <c r="C12" s="17">
        <v>2.8071177086306975E-2</v>
      </c>
      <c r="D12" s="16">
        <v>319</v>
      </c>
      <c r="E12" s="17">
        <v>3.163740950114053E-2</v>
      </c>
      <c r="F12" s="16">
        <v>326</v>
      </c>
      <c r="G12" s="17">
        <v>3.0059935454126326E-2</v>
      </c>
      <c r="H12" s="16">
        <v>251</v>
      </c>
      <c r="I12" s="17">
        <v>2.1904180120429356E-2</v>
      </c>
      <c r="J12" s="16">
        <v>188</v>
      </c>
      <c r="K12" s="17">
        <v>2.4923770383136687E-2</v>
      </c>
      <c r="L12" s="16">
        <v>242</v>
      </c>
      <c r="M12" s="17">
        <v>2.4759566196030286E-2</v>
      </c>
      <c r="N12" s="16">
        <v>76</v>
      </c>
      <c r="O12" s="17">
        <v>2.3967202775149795E-2</v>
      </c>
      <c r="P12" s="16">
        <v>16</v>
      </c>
      <c r="Q12" s="17">
        <v>1.2749003984063745E-2</v>
      </c>
      <c r="R12" s="16">
        <v>2598</v>
      </c>
      <c r="S12" s="17">
        <v>2.701578520475012E-2</v>
      </c>
    </row>
    <row r="13" spans="1:19" x14ac:dyDescent="0.25">
      <c r="A13" s="90" t="s">
        <v>28</v>
      </c>
      <c r="B13" s="16">
        <v>319</v>
      </c>
      <c r="C13" s="17">
        <v>7.588733466552481E-3</v>
      </c>
      <c r="D13" s="16">
        <v>74</v>
      </c>
      <c r="E13" s="17">
        <v>7.3390855896062679E-3</v>
      </c>
      <c r="F13" s="16">
        <v>77</v>
      </c>
      <c r="G13" s="17">
        <v>7.1000461041954817E-3</v>
      </c>
      <c r="H13" s="16">
        <v>85</v>
      </c>
      <c r="I13" s="17">
        <v>7.417750239986037E-3</v>
      </c>
      <c r="J13" s="16">
        <v>61</v>
      </c>
      <c r="K13" s="17">
        <v>8.086968049847541E-3</v>
      </c>
      <c r="L13" s="16">
        <v>78</v>
      </c>
      <c r="M13" s="17">
        <v>7.9803560466543896E-3</v>
      </c>
      <c r="N13" s="16">
        <v>27</v>
      </c>
      <c r="O13" s="17">
        <v>8.5146641438032175E-3</v>
      </c>
      <c r="P13" s="16">
        <v>5</v>
      </c>
      <c r="Q13" s="17">
        <v>3.9840637450199202E-3</v>
      </c>
      <c r="R13" s="16">
        <v>726</v>
      </c>
      <c r="S13" s="17">
        <v>7.5494457500571918E-3</v>
      </c>
    </row>
    <row r="14" spans="1:19" x14ac:dyDescent="0.25">
      <c r="A14" s="90" t="s">
        <v>29</v>
      </c>
      <c r="B14" s="16">
        <v>646</v>
      </c>
      <c r="C14" s="17">
        <v>1.5367779998096871E-2</v>
      </c>
      <c r="D14" s="16">
        <v>172</v>
      </c>
      <c r="E14" s="17">
        <v>1.7058415154219974E-2</v>
      </c>
      <c r="F14" s="16">
        <v>155</v>
      </c>
      <c r="G14" s="17">
        <v>1.4292300599354541E-2</v>
      </c>
      <c r="H14" s="16">
        <v>168</v>
      </c>
      <c r="I14" s="17">
        <v>1.4660965180207697E-2</v>
      </c>
      <c r="J14" s="16">
        <v>98</v>
      </c>
      <c r="K14" s="17">
        <v>1.299217817844359E-2</v>
      </c>
      <c r="L14" s="16">
        <v>122</v>
      </c>
      <c r="M14" s="17">
        <v>1.2482095355023532E-2</v>
      </c>
      <c r="N14" s="16">
        <v>40</v>
      </c>
      <c r="O14" s="17">
        <v>1.2614317250078839E-2</v>
      </c>
      <c r="P14" s="16">
        <v>12</v>
      </c>
      <c r="Q14" s="17">
        <v>9.5617529880478065E-3</v>
      </c>
      <c r="R14" s="16">
        <v>1413</v>
      </c>
      <c r="S14" s="17">
        <v>1.4693342761474951E-2</v>
      </c>
    </row>
    <row r="15" spans="1:19" x14ac:dyDescent="0.25">
      <c r="A15" s="90" t="s">
        <v>30</v>
      </c>
      <c r="B15" s="16">
        <v>1667</v>
      </c>
      <c r="C15" s="17">
        <v>3.9656484917689597E-2</v>
      </c>
      <c r="D15" s="16">
        <v>440</v>
      </c>
      <c r="E15" s="17">
        <v>4.3637806208469708E-2</v>
      </c>
      <c r="F15" s="16">
        <v>376</v>
      </c>
      <c r="G15" s="17">
        <v>3.4670355002305212E-2</v>
      </c>
      <c r="H15" s="16">
        <v>361</v>
      </c>
      <c r="I15" s="17">
        <v>3.1503621607470104E-2</v>
      </c>
      <c r="J15" s="16">
        <v>267</v>
      </c>
      <c r="K15" s="17">
        <v>3.5397056873922833E-2</v>
      </c>
      <c r="L15" s="16">
        <v>314</v>
      </c>
      <c r="M15" s="17">
        <v>3.2126048700634326E-2</v>
      </c>
      <c r="N15" s="16">
        <v>73</v>
      </c>
      <c r="O15" s="17">
        <v>2.3021128981393878E-2</v>
      </c>
      <c r="P15" s="16">
        <v>12</v>
      </c>
      <c r="Q15" s="17">
        <v>9.5617529880478065E-3</v>
      </c>
      <c r="R15" s="16">
        <v>3510</v>
      </c>
      <c r="S15" s="17">
        <v>3.6499386477549238E-2</v>
      </c>
    </row>
    <row r="16" spans="1:19" x14ac:dyDescent="0.25">
      <c r="A16" s="90" t="s">
        <v>31</v>
      </c>
      <c r="B16" s="16">
        <v>662</v>
      </c>
      <c r="C16" s="17">
        <v>1.5748406128080691E-2</v>
      </c>
      <c r="D16" s="16">
        <v>176</v>
      </c>
      <c r="E16" s="17">
        <v>1.7455122483387882E-2</v>
      </c>
      <c r="F16" s="16">
        <v>174</v>
      </c>
      <c r="G16" s="17">
        <v>1.6044260027662519E-2</v>
      </c>
      <c r="H16" s="16">
        <v>182</v>
      </c>
      <c r="I16" s="17">
        <v>1.5882712278558336E-2</v>
      </c>
      <c r="J16" s="16">
        <v>115</v>
      </c>
      <c r="K16" s="17">
        <v>1.52459233726634E-2</v>
      </c>
      <c r="L16" s="16">
        <v>153</v>
      </c>
      <c r="M16" s="17">
        <v>1.5653775322283615E-2</v>
      </c>
      <c r="N16" s="16">
        <v>30</v>
      </c>
      <c r="O16" s="17">
        <v>9.4607379375591296E-3</v>
      </c>
      <c r="P16" s="16">
        <v>15</v>
      </c>
      <c r="Q16" s="17">
        <v>1.1952191235059761E-2</v>
      </c>
      <c r="R16" s="16">
        <v>1507</v>
      </c>
      <c r="S16" s="17">
        <v>1.5670819208452053E-2</v>
      </c>
    </row>
    <row r="17" spans="1:19" x14ac:dyDescent="0.25">
      <c r="A17" s="90" t="s">
        <v>32</v>
      </c>
      <c r="B17" s="16">
        <v>1053</v>
      </c>
      <c r="C17" s="17">
        <v>2.5049957179560378E-2</v>
      </c>
      <c r="D17" s="16">
        <v>246</v>
      </c>
      <c r="E17" s="17">
        <v>2.4397500743826243E-2</v>
      </c>
      <c r="F17" s="16">
        <v>241</v>
      </c>
      <c r="G17" s="17">
        <v>2.2222222222222223E-2</v>
      </c>
      <c r="H17" s="16">
        <v>196</v>
      </c>
      <c r="I17" s="17">
        <v>1.7104459376908979E-2</v>
      </c>
      <c r="J17" s="16">
        <v>127</v>
      </c>
      <c r="K17" s="17">
        <v>1.6836802333289141E-2</v>
      </c>
      <c r="L17" s="16">
        <v>177</v>
      </c>
      <c r="M17" s="17">
        <v>1.8109269490484959E-2</v>
      </c>
      <c r="N17" s="16">
        <v>47</v>
      </c>
      <c r="O17" s="17">
        <v>1.4821822768842636E-2</v>
      </c>
      <c r="P17" s="16">
        <v>19</v>
      </c>
      <c r="Q17" s="17">
        <v>1.5139442231075696E-2</v>
      </c>
      <c r="R17" s="16">
        <v>2106</v>
      </c>
      <c r="S17" s="17">
        <v>2.1899631886529543E-2</v>
      </c>
    </row>
    <row r="18" spans="1:19" x14ac:dyDescent="0.25">
      <c r="A18" s="90" t="s">
        <v>33</v>
      </c>
      <c r="B18" s="16">
        <v>542</v>
      </c>
      <c r="C18" s="17">
        <v>1.289371015320202E-2</v>
      </c>
      <c r="D18" s="16">
        <v>135</v>
      </c>
      <c r="E18" s="17">
        <v>1.338887235941684E-2</v>
      </c>
      <c r="F18" s="16">
        <v>138</v>
      </c>
      <c r="G18" s="17">
        <v>1.2724757952973721E-2</v>
      </c>
      <c r="H18" s="16">
        <v>113</v>
      </c>
      <c r="I18" s="17">
        <v>9.8612444366873182E-3</v>
      </c>
      <c r="J18" s="16">
        <v>112</v>
      </c>
      <c r="K18" s="17">
        <v>1.4848203632506961E-2</v>
      </c>
      <c r="L18" s="16">
        <v>108</v>
      </c>
      <c r="M18" s="17">
        <v>1.1049723756906075E-2</v>
      </c>
      <c r="N18" s="16">
        <v>35</v>
      </c>
      <c r="O18" s="17">
        <v>1.1037527593818985E-2</v>
      </c>
      <c r="P18" s="16">
        <v>12</v>
      </c>
      <c r="Q18" s="17">
        <v>9.5617529880478065E-3</v>
      </c>
      <c r="R18" s="16">
        <v>1195</v>
      </c>
      <c r="S18" s="17">
        <v>1.2426429299336563E-2</v>
      </c>
    </row>
    <row r="19" spans="1:19" x14ac:dyDescent="0.25">
      <c r="A19" s="90" t="s">
        <v>34</v>
      </c>
      <c r="B19" s="16">
        <v>224</v>
      </c>
      <c r="C19" s="17">
        <v>5.3287658197735278E-3</v>
      </c>
      <c r="D19" s="16">
        <v>51</v>
      </c>
      <c r="E19" s="17">
        <v>5.0580184468908065E-3</v>
      </c>
      <c r="F19" s="16">
        <v>55</v>
      </c>
      <c r="G19" s="17">
        <v>5.071461502996772E-3</v>
      </c>
      <c r="H19" s="16">
        <v>60</v>
      </c>
      <c r="I19" s="17">
        <v>5.2360589929313205E-3</v>
      </c>
      <c r="J19" s="16">
        <v>34</v>
      </c>
      <c r="K19" s="17">
        <v>4.5074903884396132E-3</v>
      </c>
      <c r="L19" s="16">
        <v>48</v>
      </c>
      <c r="M19" s="17">
        <v>4.9109883364027006E-3</v>
      </c>
      <c r="N19" s="16">
        <v>18</v>
      </c>
      <c r="O19" s="17">
        <v>5.6764427625354778E-3</v>
      </c>
      <c r="P19" s="16">
        <v>2</v>
      </c>
      <c r="Q19" s="17">
        <v>1.5936254980079682E-3</v>
      </c>
      <c r="R19" s="16">
        <v>492</v>
      </c>
      <c r="S19" s="17">
        <v>5.1161533182205766E-3</v>
      </c>
    </row>
    <row r="20" spans="1:19" x14ac:dyDescent="0.25">
      <c r="A20" s="90" t="s">
        <v>35</v>
      </c>
      <c r="B20" s="16">
        <v>1132</v>
      </c>
      <c r="C20" s="17">
        <v>2.6929298696355505E-2</v>
      </c>
      <c r="D20" s="16">
        <v>289</v>
      </c>
      <c r="E20" s="17">
        <v>2.8662104532381237E-2</v>
      </c>
      <c r="F20" s="16">
        <v>271</v>
      </c>
      <c r="G20" s="17">
        <v>2.4988473951129554E-2</v>
      </c>
      <c r="H20" s="16">
        <v>305</v>
      </c>
      <c r="I20" s="17">
        <v>2.6616633214067546E-2</v>
      </c>
      <c r="J20" s="16">
        <v>207</v>
      </c>
      <c r="K20" s="17">
        <v>2.7442662070794113E-2</v>
      </c>
      <c r="L20" s="16">
        <v>283</v>
      </c>
      <c r="M20" s="17">
        <v>2.8954368733374255E-2</v>
      </c>
      <c r="N20" s="16">
        <v>67</v>
      </c>
      <c r="O20" s="17">
        <v>2.1128981393882057E-2</v>
      </c>
      <c r="P20" s="16">
        <v>29</v>
      </c>
      <c r="Q20" s="17">
        <v>2.3107569721115537E-2</v>
      </c>
      <c r="R20" s="16">
        <v>2583</v>
      </c>
      <c r="S20" s="17">
        <v>2.685980492065803E-2</v>
      </c>
    </row>
    <row r="21" spans="1:19" x14ac:dyDescent="0.25">
      <c r="A21" s="90" t="s">
        <v>36</v>
      </c>
      <c r="B21" s="16">
        <v>950</v>
      </c>
      <c r="C21" s="17">
        <v>2.2599676467789515E-2</v>
      </c>
      <c r="D21" s="16">
        <v>199</v>
      </c>
      <c r="E21" s="17">
        <v>1.9736189626103344E-2</v>
      </c>
      <c r="F21" s="16">
        <v>228</v>
      </c>
      <c r="G21" s="17">
        <v>2.1023513139695714E-2</v>
      </c>
      <c r="H21" s="16">
        <v>201</v>
      </c>
      <c r="I21" s="17">
        <v>1.7540797626319923E-2</v>
      </c>
      <c r="J21" s="16">
        <v>150</v>
      </c>
      <c r="K21" s="17">
        <v>1.988598700782182E-2</v>
      </c>
      <c r="L21" s="16">
        <v>224</v>
      </c>
      <c r="M21" s="17">
        <v>2.2917945569879271E-2</v>
      </c>
      <c r="N21" s="16">
        <v>66</v>
      </c>
      <c r="O21" s="17">
        <v>2.081362346263009E-2</v>
      </c>
      <c r="P21" s="16">
        <v>21</v>
      </c>
      <c r="Q21" s="17">
        <v>1.6733067729083666E-2</v>
      </c>
      <c r="R21" s="16">
        <v>2039</v>
      </c>
      <c r="S21" s="17">
        <v>2.1202919950918206E-2</v>
      </c>
    </row>
    <row r="22" spans="1:19" x14ac:dyDescent="0.25">
      <c r="A22" s="90" t="s">
        <v>37</v>
      </c>
      <c r="B22" s="16">
        <v>461</v>
      </c>
      <c r="C22" s="17">
        <v>1.0966790370158913E-2</v>
      </c>
      <c r="D22" s="16">
        <v>116</v>
      </c>
      <c r="E22" s="17">
        <v>1.1504512545869285E-2</v>
      </c>
      <c r="F22" s="16">
        <v>108</v>
      </c>
      <c r="G22" s="17">
        <v>9.9585062240663894E-3</v>
      </c>
      <c r="H22" s="16">
        <v>124</v>
      </c>
      <c r="I22" s="17">
        <v>1.0821188585391394E-2</v>
      </c>
      <c r="J22" s="16">
        <v>86</v>
      </c>
      <c r="K22" s="17">
        <v>1.1401299217817844E-2</v>
      </c>
      <c r="L22" s="16">
        <v>105</v>
      </c>
      <c r="M22" s="17">
        <v>1.0742786985880911E-2</v>
      </c>
      <c r="N22" s="16">
        <v>29</v>
      </c>
      <c r="O22" s="17">
        <v>9.1453800063071595E-3</v>
      </c>
      <c r="P22" s="16">
        <v>11</v>
      </c>
      <c r="Q22" s="17">
        <v>8.7649402390438252E-3</v>
      </c>
      <c r="R22" s="16">
        <v>1040</v>
      </c>
      <c r="S22" s="17">
        <v>1.0814633030384959E-2</v>
      </c>
    </row>
    <row r="23" spans="1:19" x14ac:dyDescent="0.25">
      <c r="A23" s="90" t="s">
        <v>38</v>
      </c>
      <c r="B23" s="16">
        <v>1935</v>
      </c>
      <c r="C23" s="17">
        <v>4.603197259491864E-2</v>
      </c>
      <c r="D23" s="16">
        <v>433</v>
      </c>
      <c r="E23" s="17">
        <v>4.2943568382425863E-2</v>
      </c>
      <c r="F23" s="16">
        <v>401</v>
      </c>
      <c r="G23" s="17">
        <v>3.6975564776394652E-2</v>
      </c>
      <c r="H23" s="16">
        <v>374</v>
      </c>
      <c r="I23" s="17">
        <v>3.2638101055938562E-2</v>
      </c>
      <c r="J23" s="16">
        <v>256</v>
      </c>
      <c r="K23" s="17">
        <v>3.3938751160015899E-2</v>
      </c>
      <c r="L23" s="16">
        <v>297</v>
      </c>
      <c r="M23" s="17">
        <v>3.0386740331491711E-2</v>
      </c>
      <c r="N23" s="16">
        <v>85</v>
      </c>
      <c r="O23" s="17">
        <v>2.6805424156417533E-2</v>
      </c>
      <c r="P23" s="16">
        <v>41</v>
      </c>
      <c r="Q23" s="17">
        <v>3.2669322709163347E-2</v>
      </c>
      <c r="R23" s="16">
        <v>3822</v>
      </c>
      <c r="S23" s="17">
        <v>3.9743776386664723E-2</v>
      </c>
    </row>
    <row r="24" spans="1:19" x14ac:dyDescent="0.25">
      <c r="A24" s="90" t="s">
        <v>39</v>
      </c>
      <c r="B24" s="16">
        <v>509</v>
      </c>
      <c r="C24" s="17">
        <v>1.2108668760110382E-2</v>
      </c>
      <c r="D24" s="16">
        <v>122</v>
      </c>
      <c r="E24" s="17">
        <v>1.2099573539621145E-2</v>
      </c>
      <c r="F24" s="16">
        <v>144</v>
      </c>
      <c r="G24" s="17">
        <v>1.3278008298755185E-2</v>
      </c>
      <c r="H24" s="16">
        <v>146</v>
      </c>
      <c r="I24" s="17">
        <v>1.2741076882799547E-2</v>
      </c>
      <c r="J24" s="16">
        <v>109</v>
      </c>
      <c r="K24" s="17">
        <v>1.445048389235052E-2</v>
      </c>
      <c r="L24" s="16">
        <v>105</v>
      </c>
      <c r="M24" s="17">
        <v>1.0742786985880911E-2</v>
      </c>
      <c r="N24" s="16">
        <v>29</v>
      </c>
      <c r="O24" s="17">
        <v>9.1453800063071595E-3</v>
      </c>
      <c r="P24" s="16">
        <v>8</v>
      </c>
      <c r="Q24" s="17">
        <v>6.3745019920318727E-3</v>
      </c>
      <c r="R24" s="16">
        <v>1172</v>
      </c>
      <c r="S24" s="17">
        <v>1.2187259530395358E-2</v>
      </c>
    </row>
    <row r="25" spans="1:19" x14ac:dyDescent="0.25">
      <c r="A25" s="90" t="s">
        <v>40</v>
      </c>
      <c r="B25" s="16">
        <v>1164</v>
      </c>
      <c r="C25" s="17">
        <v>2.7690550956323154E-2</v>
      </c>
      <c r="D25" s="16">
        <v>251</v>
      </c>
      <c r="E25" s="17">
        <v>2.4893384905286125E-2</v>
      </c>
      <c r="F25" s="16">
        <v>297</v>
      </c>
      <c r="G25" s="17">
        <v>2.7385892116182572E-2</v>
      </c>
      <c r="H25" s="16">
        <v>300</v>
      </c>
      <c r="I25" s="17">
        <v>2.6180294964656601E-2</v>
      </c>
      <c r="J25" s="16">
        <v>200</v>
      </c>
      <c r="K25" s="17">
        <v>2.6514649343762423E-2</v>
      </c>
      <c r="L25" s="16">
        <v>236</v>
      </c>
      <c r="M25" s="17">
        <v>2.4145692653979943E-2</v>
      </c>
      <c r="N25" s="16">
        <v>87</v>
      </c>
      <c r="O25" s="17">
        <v>2.7436140018921484E-2</v>
      </c>
      <c r="P25" s="16">
        <v>24</v>
      </c>
      <c r="Q25" s="17">
        <v>1.9123505976095613E-2</v>
      </c>
      <c r="R25" s="16">
        <v>2559</v>
      </c>
      <c r="S25" s="17">
        <v>2.6610236466110684E-2</v>
      </c>
    </row>
    <row r="26" spans="1:19" x14ac:dyDescent="0.25">
      <c r="A26" s="90" t="s">
        <v>41</v>
      </c>
      <c r="B26" s="16">
        <v>399</v>
      </c>
      <c r="C26" s="17">
        <v>9.4918641164715954E-3</v>
      </c>
      <c r="D26" s="16">
        <v>115</v>
      </c>
      <c r="E26" s="17">
        <v>1.1405335713577309E-2</v>
      </c>
      <c r="F26" s="16">
        <v>115</v>
      </c>
      <c r="G26" s="17">
        <v>1.0603964960811434E-2</v>
      </c>
      <c r="H26" s="16">
        <v>133</v>
      </c>
      <c r="I26" s="17">
        <v>1.1606597434331093E-2</v>
      </c>
      <c r="J26" s="16">
        <v>81</v>
      </c>
      <c r="K26" s="17">
        <v>1.0738432984223783E-2</v>
      </c>
      <c r="L26" s="16">
        <v>110</v>
      </c>
      <c r="M26" s="17">
        <v>1.1254348270922856E-2</v>
      </c>
      <c r="N26" s="16">
        <v>37</v>
      </c>
      <c r="O26" s="17">
        <v>1.1668243456322926E-2</v>
      </c>
      <c r="P26" s="16">
        <v>21</v>
      </c>
      <c r="Q26" s="17">
        <v>1.6733067729083666E-2</v>
      </c>
      <c r="R26" s="16">
        <v>1011</v>
      </c>
      <c r="S26" s="17">
        <v>1.0513071147806917E-2</v>
      </c>
    </row>
    <row r="27" spans="1:19" x14ac:dyDescent="0.25">
      <c r="A27" s="90" t="s">
        <v>42</v>
      </c>
      <c r="B27" s="16">
        <v>1150</v>
      </c>
      <c r="C27" s="17">
        <v>2.7357503092587311E-2</v>
      </c>
      <c r="D27" s="16">
        <v>312</v>
      </c>
      <c r="E27" s="17">
        <v>3.0943171675096696E-2</v>
      </c>
      <c r="F27" s="16">
        <v>337</v>
      </c>
      <c r="G27" s="17">
        <v>3.1074227754725684E-2</v>
      </c>
      <c r="H27" s="16">
        <v>374</v>
      </c>
      <c r="I27" s="17">
        <v>3.2638101055938562E-2</v>
      </c>
      <c r="J27" s="16">
        <v>256</v>
      </c>
      <c r="K27" s="17">
        <v>3.3938751160015899E-2</v>
      </c>
      <c r="L27" s="16">
        <v>377</v>
      </c>
      <c r="M27" s="17">
        <v>3.8571720892162889E-2</v>
      </c>
      <c r="N27" s="16">
        <v>157</v>
      </c>
      <c r="O27" s="17">
        <v>4.9511195206559444E-2</v>
      </c>
      <c r="P27" s="16">
        <v>64</v>
      </c>
      <c r="Q27" s="17">
        <v>5.0996015936254982E-2</v>
      </c>
      <c r="R27" s="16">
        <v>3027</v>
      </c>
      <c r="S27" s="17">
        <v>3.1476821329783918E-2</v>
      </c>
    </row>
    <row r="28" spans="1:19" x14ac:dyDescent="0.25">
      <c r="A28" s="90" t="s">
        <v>43</v>
      </c>
      <c r="B28" s="16">
        <v>691</v>
      </c>
      <c r="C28" s="17">
        <v>1.6438290988676371E-2</v>
      </c>
      <c r="D28" s="16">
        <v>155</v>
      </c>
      <c r="E28" s="17">
        <v>1.5372409005256374E-2</v>
      </c>
      <c r="F28" s="16">
        <v>205</v>
      </c>
      <c r="G28" s="17">
        <v>1.8902720147533424E-2</v>
      </c>
      <c r="H28" s="16">
        <v>238</v>
      </c>
      <c r="I28" s="17">
        <v>2.0769700671960906E-2</v>
      </c>
      <c r="J28" s="16">
        <v>153</v>
      </c>
      <c r="K28" s="17">
        <v>2.0283706747978258E-2</v>
      </c>
      <c r="L28" s="16">
        <v>193</v>
      </c>
      <c r="M28" s="17">
        <v>1.9746265602619193E-2</v>
      </c>
      <c r="N28" s="16">
        <v>89</v>
      </c>
      <c r="O28" s="17">
        <v>2.8066855881425413E-2</v>
      </c>
      <c r="P28" s="16">
        <v>33</v>
      </c>
      <c r="Q28" s="17">
        <v>2.6294820717131476E-2</v>
      </c>
      <c r="R28" s="16">
        <v>1757</v>
      </c>
      <c r="S28" s="17">
        <v>1.8270490609986902E-2</v>
      </c>
    </row>
    <row r="29" spans="1:19" x14ac:dyDescent="0.25">
      <c r="A29" s="91" t="s">
        <v>161</v>
      </c>
      <c r="B29" s="16">
        <v>398</v>
      </c>
      <c r="C29" s="17">
        <v>9.4680749833476047E-3</v>
      </c>
      <c r="D29" s="16">
        <v>73</v>
      </c>
      <c r="E29" s="17">
        <v>7.2399087573142918E-3</v>
      </c>
      <c r="F29" s="16">
        <v>101</v>
      </c>
      <c r="G29" s="17">
        <v>9.3130474873213461E-3</v>
      </c>
      <c r="H29" s="16">
        <v>136</v>
      </c>
      <c r="I29" s="17">
        <v>1.186840038397766E-2</v>
      </c>
      <c r="J29" s="16">
        <v>70</v>
      </c>
      <c r="K29" s="17">
        <v>9.2801272703168496E-3</v>
      </c>
      <c r="L29" s="16">
        <v>103</v>
      </c>
      <c r="M29" s="17">
        <v>1.053816247186413E-2</v>
      </c>
      <c r="N29" s="16">
        <v>56</v>
      </c>
      <c r="O29" s="17">
        <v>1.7660044150110375E-2</v>
      </c>
      <c r="P29" s="16">
        <v>19</v>
      </c>
      <c r="Q29" s="17">
        <v>1.5139442231075696E-2</v>
      </c>
      <c r="R29" s="16">
        <v>956</v>
      </c>
      <c r="S29" s="17">
        <v>9.9411434394692504E-3</v>
      </c>
    </row>
    <row r="30" spans="1:19" x14ac:dyDescent="0.25">
      <c r="A30" s="91" t="s">
        <v>44</v>
      </c>
      <c r="B30" s="16">
        <v>316</v>
      </c>
      <c r="C30" s="17">
        <v>7.5173660671805122E-3</v>
      </c>
      <c r="D30" s="16">
        <v>75</v>
      </c>
      <c r="E30" s="17">
        <v>7.4382624218982448E-3</v>
      </c>
      <c r="F30" s="16">
        <v>76</v>
      </c>
      <c r="G30" s="17">
        <v>7.0078377132319044E-3</v>
      </c>
      <c r="H30" s="16">
        <v>93</v>
      </c>
      <c r="I30" s="17">
        <v>8.1158914390435464E-3</v>
      </c>
      <c r="J30" s="16">
        <v>57</v>
      </c>
      <c r="K30" s="17">
        <v>7.556675062972292E-3</v>
      </c>
      <c r="L30" s="16">
        <v>77</v>
      </c>
      <c r="M30" s="17">
        <v>7.8780437896459991E-3</v>
      </c>
      <c r="N30" s="16">
        <v>32</v>
      </c>
      <c r="O30" s="17">
        <v>1.009145380006307E-2</v>
      </c>
      <c r="P30" s="16">
        <v>13</v>
      </c>
      <c r="Q30" s="17">
        <v>1.0358565737051793E-2</v>
      </c>
      <c r="R30" s="16">
        <v>739</v>
      </c>
      <c r="S30" s="17">
        <v>7.6846286629370045E-3</v>
      </c>
    </row>
    <row r="31" spans="1:19" x14ac:dyDescent="0.25">
      <c r="A31" s="91" t="s">
        <v>45</v>
      </c>
      <c r="B31" s="16">
        <v>275</v>
      </c>
      <c r="C31" s="17">
        <v>6.5420116090969642E-3</v>
      </c>
      <c r="D31" s="16">
        <v>63</v>
      </c>
      <c r="E31" s="17">
        <v>6.2481404343945257E-3</v>
      </c>
      <c r="F31" s="16">
        <v>79</v>
      </c>
      <c r="G31" s="17">
        <v>7.2844628861226364E-3</v>
      </c>
      <c r="H31" s="16">
        <v>86</v>
      </c>
      <c r="I31" s="17">
        <v>7.5050178898682261E-3</v>
      </c>
      <c r="J31" s="16">
        <v>50</v>
      </c>
      <c r="K31" s="17">
        <v>6.6286623359406056E-3</v>
      </c>
      <c r="L31" s="16">
        <v>75</v>
      </c>
      <c r="M31" s="17">
        <v>7.6734192756292207E-3</v>
      </c>
      <c r="N31" s="16">
        <v>34</v>
      </c>
      <c r="O31" s="17">
        <v>1.0722169662567014E-2</v>
      </c>
      <c r="P31" s="16">
        <v>16</v>
      </c>
      <c r="Q31" s="17">
        <v>1.2749003984063745E-2</v>
      </c>
      <c r="R31" s="16">
        <v>678</v>
      </c>
      <c r="S31" s="17">
        <v>7.0503088409625027E-3</v>
      </c>
    </row>
    <row r="32" spans="1:19" ht="15.75" customHeight="1" x14ac:dyDescent="0.25">
      <c r="A32" s="91" t="s">
        <v>160</v>
      </c>
      <c r="B32" s="16">
        <v>846</v>
      </c>
      <c r="C32" s="17">
        <v>2.012560662289466E-2</v>
      </c>
      <c r="D32" s="16">
        <v>205</v>
      </c>
      <c r="E32" s="17">
        <v>2.0331250619855201E-2</v>
      </c>
      <c r="F32" s="16">
        <v>268</v>
      </c>
      <c r="G32" s="17">
        <v>2.4711848778238822E-2</v>
      </c>
      <c r="H32" s="16">
        <v>310</v>
      </c>
      <c r="I32" s="17">
        <v>2.7052971463478483E-2</v>
      </c>
      <c r="J32" s="16">
        <v>198</v>
      </c>
      <c r="K32" s="17">
        <v>2.6249502850324805E-2</v>
      </c>
      <c r="L32" s="16">
        <v>267</v>
      </c>
      <c r="M32" s="17">
        <v>2.7317372621240024E-2</v>
      </c>
      <c r="N32" s="16">
        <v>81</v>
      </c>
      <c r="O32" s="17">
        <v>2.5543992431409649E-2</v>
      </c>
      <c r="P32" s="16">
        <v>30</v>
      </c>
      <c r="Q32" s="17">
        <v>2.3904382470119521E-2</v>
      </c>
      <c r="R32" s="16">
        <v>2205</v>
      </c>
      <c r="S32" s="17">
        <v>2.2929101761537344E-2</v>
      </c>
    </row>
    <row r="33" spans="1:19" x14ac:dyDescent="0.25">
      <c r="A33" s="90" t="s">
        <v>46</v>
      </c>
      <c r="B33" s="16">
        <v>366</v>
      </c>
      <c r="C33" s="17">
        <v>8.7068227233799596E-3</v>
      </c>
      <c r="D33" s="16">
        <v>73</v>
      </c>
      <c r="E33" s="17">
        <v>7.2399087573142918E-3</v>
      </c>
      <c r="F33" s="16">
        <v>90</v>
      </c>
      <c r="G33" s="17">
        <v>8.2987551867219917E-3</v>
      </c>
      <c r="H33" s="16">
        <v>118</v>
      </c>
      <c r="I33" s="17">
        <v>1.0297582686098263E-2</v>
      </c>
      <c r="J33" s="16">
        <v>76</v>
      </c>
      <c r="K33" s="17">
        <v>1.0075566750629723E-2</v>
      </c>
      <c r="L33" s="16">
        <v>109</v>
      </c>
      <c r="M33" s="17">
        <v>1.1152036013914467E-2</v>
      </c>
      <c r="N33" s="16">
        <v>28</v>
      </c>
      <c r="O33" s="17">
        <v>8.8300220750551876E-3</v>
      </c>
      <c r="P33" s="16">
        <v>13</v>
      </c>
      <c r="Q33" s="17">
        <v>1.0358565737051793E-2</v>
      </c>
      <c r="R33" s="16">
        <v>873</v>
      </c>
      <c r="S33" s="17">
        <v>9.0780525341596814E-3</v>
      </c>
    </row>
    <row r="34" spans="1:19" x14ac:dyDescent="0.25">
      <c r="A34" s="90" t="s">
        <v>47</v>
      </c>
      <c r="B34" s="16">
        <v>2171</v>
      </c>
      <c r="C34" s="17">
        <v>5.1646208012180034E-2</v>
      </c>
      <c r="D34" s="16">
        <v>483</v>
      </c>
      <c r="E34" s="17">
        <v>4.7902409997024692E-2</v>
      </c>
      <c r="F34" s="16">
        <v>512</v>
      </c>
      <c r="G34" s="17">
        <v>4.7210696173351774E-2</v>
      </c>
      <c r="H34" s="16">
        <v>634</v>
      </c>
      <c r="I34" s="17">
        <v>5.5327690025307616E-2</v>
      </c>
      <c r="J34" s="16">
        <v>408</v>
      </c>
      <c r="K34" s="17">
        <v>5.4089884661275359E-2</v>
      </c>
      <c r="L34" s="16">
        <v>555</v>
      </c>
      <c r="M34" s="17">
        <v>5.6783302639656232E-2</v>
      </c>
      <c r="N34" s="16">
        <v>231</v>
      </c>
      <c r="O34" s="17">
        <v>7.2847682119205295E-2</v>
      </c>
      <c r="P34" s="16">
        <v>121</v>
      </c>
      <c r="Q34" s="17">
        <v>9.6414342629482078E-2</v>
      </c>
      <c r="R34" s="16">
        <v>5115</v>
      </c>
      <c r="S34" s="17">
        <v>5.3189276875402945E-2</v>
      </c>
    </row>
    <row r="35" spans="1:19" x14ac:dyDescent="0.25">
      <c r="A35" s="90" t="s">
        <v>48</v>
      </c>
      <c r="B35" s="16">
        <v>786</v>
      </c>
      <c r="C35" s="17">
        <v>1.8698258635455323E-2</v>
      </c>
      <c r="D35" s="16">
        <v>241</v>
      </c>
      <c r="E35" s="17">
        <v>2.3901616582366357E-2</v>
      </c>
      <c r="F35" s="16">
        <v>286</v>
      </c>
      <c r="G35" s="17">
        <v>2.6371599815583215E-2</v>
      </c>
      <c r="H35" s="16">
        <v>382</v>
      </c>
      <c r="I35" s="17">
        <v>3.3336242254996075E-2</v>
      </c>
      <c r="J35" s="16">
        <v>206</v>
      </c>
      <c r="K35" s="17">
        <v>2.7310088824075304E-2</v>
      </c>
      <c r="L35" s="16">
        <v>325</v>
      </c>
      <c r="M35" s="17">
        <v>3.3251483527726632E-2</v>
      </c>
      <c r="N35" s="16">
        <v>105</v>
      </c>
      <c r="O35" s="17">
        <v>3.3112582781456956E-2</v>
      </c>
      <c r="P35" s="16">
        <v>41</v>
      </c>
      <c r="Q35" s="17">
        <v>3.2669322709163347E-2</v>
      </c>
      <c r="R35" s="16">
        <v>2372</v>
      </c>
      <c r="S35" s="17">
        <v>2.4665682257762618E-2</v>
      </c>
    </row>
    <row r="36" spans="1:19" x14ac:dyDescent="0.25">
      <c r="A36" s="90" t="s">
        <v>49</v>
      </c>
      <c r="B36" s="16">
        <v>286</v>
      </c>
      <c r="C36" s="17">
        <v>6.8036920734608434E-3</v>
      </c>
      <c r="D36" s="16">
        <v>48</v>
      </c>
      <c r="E36" s="17">
        <v>4.7604879500148765E-3</v>
      </c>
      <c r="F36" s="16">
        <v>91</v>
      </c>
      <c r="G36" s="17">
        <v>8.3909635776855691E-3</v>
      </c>
      <c r="H36" s="16">
        <v>86</v>
      </c>
      <c r="I36" s="17">
        <v>7.5050178898682261E-3</v>
      </c>
      <c r="J36" s="16">
        <v>58</v>
      </c>
      <c r="K36" s="17">
        <v>7.6892483096911044E-3</v>
      </c>
      <c r="L36" s="16">
        <v>73</v>
      </c>
      <c r="M36" s="17">
        <v>7.4687947616124415E-3</v>
      </c>
      <c r="N36" s="16">
        <v>26</v>
      </c>
      <c r="O36" s="17">
        <v>8.1993062125512457E-3</v>
      </c>
      <c r="P36" s="16">
        <v>11</v>
      </c>
      <c r="Q36" s="17">
        <v>8.7649402390438252E-3</v>
      </c>
      <c r="R36" s="16">
        <v>679</v>
      </c>
      <c r="S36" s="17">
        <v>7.0607075265686414E-3</v>
      </c>
    </row>
    <row r="37" spans="1:19" x14ac:dyDescent="0.25">
      <c r="A37" s="90" t="s">
        <v>50</v>
      </c>
      <c r="B37" s="16">
        <v>1571</v>
      </c>
      <c r="C37" s="17">
        <v>3.7372728137786658E-2</v>
      </c>
      <c r="D37" s="16">
        <v>383</v>
      </c>
      <c r="E37" s="17">
        <v>3.7984726767827028E-2</v>
      </c>
      <c r="F37" s="16">
        <v>438</v>
      </c>
      <c r="G37" s="17">
        <v>4.0387275242047022E-2</v>
      </c>
      <c r="H37" s="16">
        <v>499</v>
      </c>
      <c r="I37" s="17">
        <v>4.3546557291212144E-2</v>
      </c>
      <c r="J37" s="16">
        <v>294</v>
      </c>
      <c r="K37" s="17">
        <v>3.8976534535330773E-2</v>
      </c>
      <c r="L37" s="16">
        <v>392</v>
      </c>
      <c r="M37" s="17">
        <v>4.0106404747288729E-2</v>
      </c>
      <c r="N37" s="16">
        <v>101</v>
      </c>
      <c r="O37" s="17">
        <v>3.1851151056449069E-2</v>
      </c>
      <c r="P37" s="16">
        <v>29</v>
      </c>
      <c r="Q37" s="17">
        <v>2.3107569721115537E-2</v>
      </c>
      <c r="R37" s="16">
        <v>3707</v>
      </c>
      <c r="S37" s="17">
        <v>3.8547927541958696E-2</v>
      </c>
    </row>
    <row r="38" spans="1:19" x14ac:dyDescent="0.25">
      <c r="A38" s="90" t="s">
        <v>51</v>
      </c>
      <c r="B38" s="16">
        <v>855</v>
      </c>
      <c r="C38" s="17">
        <v>2.0339708821010563E-2</v>
      </c>
      <c r="D38" s="16">
        <v>244</v>
      </c>
      <c r="E38" s="17">
        <v>2.4199147079242291E-2</v>
      </c>
      <c r="F38" s="16">
        <v>253</v>
      </c>
      <c r="G38" s="17">
        <v>2.3328722913785155E-2</v>
      </c>
      <c r="H38" s="16">
        <v>293</v>
      </c>
      <c r="I38" s="17">
        <v>2.5569421415481283E-2</v>
      </c>
      <c r="J38" s="16">
        <v>172</v>
      </c>
      <c r="K38" s="17">
        <v>2.2802598435635688E-2</v>
      </c>
      <c r="L38" s="16">
        <v>227</v>
      </c>
      <c r="M38" s="17">
        <v>2.3224882340904439E-2</v>
      </c>
      <c r="N38" s="16">
        <v>52</v>
      </c>
      <c r="O38" s="17">
        <v>1.6398612425102491E-2</v>
      </c>
      <c r="P38" s="16">
        <v>16</v>
      </c>
      <c r="Q38" s="17">
        <v>1.2749003984063745E-2</v>
      </c>
      <c r="R38" s="16">
        <v>2112</v>
      </c>
      <c r="S38" s="17">
        <v>2.1962024000166377E-2</v>
      </c>
    </row>
    <row r="39" spans="1:19" x14ac:dyDescent="0.25">
      <c r="A39" s="90" t="s">
        <v>52</v>
      </c>
      <c r="B39" s="16">
        <v>708</v>
      </c>
      <c r="C39" s="17">
        <v>1.6842706251784186E-2</v>
      </c>
      <c r="D39" s="16">
        <v>180</v>
      </c>
      <c r="E39" s="17">
        <v>1.7851829812555786E-2</v>
      </c>
      <c r="F39" s="16">
        <v>212</v>
      </c>
      <c r="G39" s="17">
        <v>1.9548178884278469E-2</v>
      </c>
      <c r="H39" s="16">
        <v>234</v>
      </c>
      <c r="I39" s="17">
        <v>2.0420630072432153E-2</v>
      </c>
      <c r="J39" s="16">
        <v>165</v>
      </c>
      <c r="K39" s="17">
        <v>2.1874585708604E-2</v>
      </c>
      <c r="L39" s="16">
        <v>181</v>
      </c>
      <c r="M39" s="17">
        <v>1.8518518518518517E-2</v>
      </c>
      <c r="N39" s="16">
        <v>60</v>
      </c>
      <c r="O39" s="17">
        <v>1.8921475875118259E-2</v>
      </c>
      <c r="P39" s="16">
        <v>15</v>
      </c>
      <c r="Q39" s="17">
        <v>1.1952191235059761E-2</v>
      </c>
      <c r="R39" s="16">
        <v>1755</v>
      </c>
      <c r="S39" s="17">
        <v>1.8249693238774619E-2</v>
      </c>
    </row>
    <row r="40" spans="1:19" x14ac:dyDescent="0.25">
      <c r="A40" s="90" t="s">
        <v>53</v>
      </c>
      <c r="B40" s="16">
        <v>58</v>
      </c>
      <c r="C40" s="17">
        <v>1.3797697211913598E-3</v>
      </c>
      <c r="D40" s="16">
        <v>13</v>
      </c>
      <c r="E40" s="17">
        <v>1.2892988197956957E-3</v>
      </c>
      <c r="F40" s="16">
        <v>17</v>
      </c>
      <c r="G40" s="17">
        <v>1.5675426463808207E-3</v>
      </c>
      <c r="H40" s="16">
        <v>15</v>
      </c>
      <c r="I40" s="17">
        <v>1.3090147482328301E-3</v>
      </c>
      <c r="J40" s="16">
        <v>5</v>
      </c>
      <c r="K40" s="17">
        <v>6.6286623359406067E-4</v>
      </c>
      <c r="L40" s="16">
        <v>8</v>
      </c>
      <c r="M40" s="17">
        <v>8.1849805606711674E-4</v>
      </c>
      <c r="N40" s="16">
        <v>3</v>
      </c>
      <c r="O40" s="17">
        <v>9.4607379375591318E-4</v>
      </c>
      <c r="P40" s="16">
        <v>3</v>
      </c>
      <c r="Q40" s="17">
        <v>2.3904382470119516E-3</v>
      </c>
      <c r="R40" s="16">
        <v>122</v>
      </c>
      <c r="S40" s="17">
        <v>1.2686396439490046E-3</v>
      </c>
    </row>
    <row r="41" spans="1:19" x14ac:dyDescent="0.25">
      <c r="A41" s="90" t="s">
        <v>54</v>
      </c>
      <c r="B41" s="16">
        <v>114</v>
      </c>
      <c r="C41" s="17">
        <v>2.7119611761347419E-3</v>
      </c>
      <c r="D41" s="16">
        <v>30</v>
      </c>
      <c r="E41" s="17">
        <v>2.9753049687592983E-3</v>
      </c>
      <c r="F41" s="16">
        <v>28</v>
      </c>
      <c r="G41" s="17">
        <v>2.5818349469801747E-3</v>
      </c>
      <c r="H41" s="16">
        <v>33</v>
      </c>
      <c r="I41" s="17">
        <v>2.8798324461122267E-3</v>
      </c>
      <c r="J41" s="16">
        <v>28</v>
      </c>
      <c r="K41" s="17">
        <v>3.7120509081267402E-3</v>
      </c>
      <c r="L41" s="16">
        <v>39</v>
      </c>
      <c r="M41" s="17">
        <v>3.9901780233271948E-3</v>
      </c>
      <c r="N41" s="16">
        <v>14</v>
      </c>
      <c r="O41" s="17">
        <v>4.4150110375275938E-3</v>
      </c>
      <c r="P41" s="16">
        <v>2</v>
      </c>
      <c r="Q41" s="17">
        <v>1.5936254980079682E-3</v>
      </c>
      <c r="R41" s="16">
        <v>288</v>
      </c>
      <c r="S41" s="17">
        <v>2.9948214545681431E-3</v>
      </c>
    </row>
    <row r="42" spans="1:19" ht="28.5" x14ac:dyDescent="0.25">
      <c r="A42" s="90" t="s">
        <v>55</v>
      </c>
      <c r="B42" s="16">
        <v>188</v>
      </c>
      <c r="C42" s="17">
        <v>4.4723570273099249E-3</v>
      </c>
      <c r="D42" s="16">
        <v>59</v>
      </c>
      <c r="E42" s="17">
        <v>5.8514331052266187E-3</v>
      </c>
      <c r="F42" s="16">
        <v>63</v>
      </c>
      <c r="G42" s="17">
        <v>5.8091286307053944E-3</v>
      </c>
      <c r="H42" s="16">
        <v>83</v>
      </c>
      <c r="I42" s="17">
        <v>7.2432149402216596E-3</v>
      </c>
      <c r="J42" s="16">
        <v>43</v>
      </c>
      <c r="K42" s="17">
        <v>5.7006496089089219E-3</v>
      </c>
      <c r="L42" s="16">
        <v>76</v>
      </c>
      <c r="M42" s="17">
        <v>7.7757315326376095E-3</v>
      </c>
      <c r="N42" s="16">
        <v>25</v>
      </c>
      <c r="O42" s="17">
        <v>7.8839482812992755E-3</v>
      </c>
      <c r="P42" s="16">
        <v>17</v>
      </c>
      <c r="Q42" s="17">
        <v>1.3545816733067727E-2</v>
      </c>
      <c r="R42" s="16">
        <v>554</v>
      </c>
      <c r="S42" s="17">
        <v>5.7608718258012189E-3</v>
      </c>
    </row>
    <row r="43" spans="1:19" x14ac:dyDescent="0.25">
      <c r="A43" s="90" t="s">
        <v>56</v>
      </c>
      <c r="B43" s="16">
        <v>182</v>
      </c>
      <c r="C43" s="17">
        <v>4.3296222285659908E-3</v>
      </c>
      <c r="D43" s="16">
        <v>35</v>
      </c>
      <c r="E43" s="17">
        <v>3.4711891302191809E-3</v>
      </c>
      <c r="F43" s="16">
        <v>56</v>
      </c>
      <c r="G43" s="17">
        <v>5.1636698939603494E-3</v>
      </c>
      <c r="H43" s="16">
        <v>62</v>
      </c>
      <c r="I43" s="17">
        <v>5.410594292695697E-3</v>
      </c>
      <c r="J43" s="16">
        <v>34</v>
      </c>
      <c r="K43" s="17">
        <v>4.5074903884396132E-3</v>
      </c>
      <c r="L43" s="16">
        <v>51</v>
      </c>
      <c r="M43" s="17">
        <v>5.2179251074278695E-3</v>
      </c>
      <c r="N43" s="16">
        <v>21</v>
      </c>
      <c r="O43" s="17">
        <v>6.6225165562913916E-3</v>
      </c>
      <c r="P43" s="16">
        <v>5</v>
      </c>
      <c r="Q43" s="17">
        <v>3.9840637450199202E-3</v>
      </c>
      <c r="R43" s="16">
        <v>446</v>
      </c>
      <c r="S43" s="17">
        <v>4.6378137803381649E-3</v>
      </c>
    </row>
    <row r="44" spans="1:19" x14ac:dyDescent="0.25">
      <c r="A44" s="90" t="s">
        <v>57</v>
      </c>
      <c r="B44" s="16">
        <v>78</v>
      </c>
      <c r="C44" s="17">
        <v>1.855552383671139E-3</v>
      </c>
      <c r="D44" s="16">
        <v>27</v>
      </c>
      <c r="E44" s="17">
        <v>2.6777744718833678E-3</v>
      </c>
      <c r="F44" s="16">
        <v>28</v>
      </c>
      <c r="G44" s="17">
        <v>2.5818349469801747E-3</v>
      </c>
      <c r="H44" s="16">
        <v>38</v>
      </c>
      <c r="I44" s="17">
        <v>3.3161706955231697E-3</v>
      </c>
      <c r="J44" s="16">
        <v>22</v>
      </c>
      <c r="K44" s="17">
        <v>2.9166114278138672E-3</v>
      </c>
      <c r="L44" s="16">
        <v>30</v>
      </c>
      <c r="M44" s="17">
        <v>3.0693677102516881E-3</v>
      </c>
      <c r="N44" s="16">
        <v>12</v>
      </c>
      <c r="O44" s="17">
        <v>3.7842951750236527E-3</v>
      </c>
      <c r="P44" s="16">
        <v>6</v>
      </c>
      <c r="Q44" s="17">
        <v>4.7808764940239033E-3</v>
      </c>
      <c r="R44" s="16">
        <v>241</v>
      </c>
      <c r="S44" s="17">
        <v>2.5060832310795918E-3</v>
      </c>
    </row>
    <row r="45" spans="1:19" x14ac:dyDescent="0.25">
      <c r="A45" s="90" t="s">
        <v>58</v>
      </c>
      <c r="B45" s="16">
        <v>386</v>
      </c>
      <c r="C45" s="17">
        <v>9.1826053858597399E-3</v>
      </c>
      <c r="D45" s="16">
        <v>102</v>
      </c>
      <c r="E45" s="17">
        <v>1.0116036893781613E-2</v>
      </c>
      <c r="F45" s="16">
        <v>140</v>
      </c>
      <c r="G45" s="17">
        <v>1.2909174734900875E-2</v>
      </c>
      <c r="H45" s="16">
        <v>146</v>
      </c>
      <c r="I45" s="17">
        <v>1.2741076882799547E-2</v>
      </c>
      <c r="J45" s="16">
        <v>101</v>
      </c>
      <c r="K45" s="17">
        <v>1.3389897918600027E-2</v>
      </c>
      <c r="L45" s="16">
        <v>125</v>
      </c>
      <c r="M45" s="17">
        <v>1.27890321260487E-2</v>
      </c>
      <c r="N45" s="16">
        <v>51</v>
      </c>
      <c r="O45" s="17">
        <v>1.6083254493850521E-2</v>
      </c>
      <c r="P45" s="16">
        <v>16</v>
      </c>
      <c r="Q45" s="17">
        <v>1.2749003984063745E-2</v>
      </c>
      <c r="R45" s="16">
        <v>1067</v>
      </c>
      <c r="S45" s="17">
        <v>1.1095397541750722E-2</v>
      </c>
    </row>
    <row r="46" spans="1:19" x14ac:dyDescent="0.25">
      <c r="A46" s="90" t="s">
        <v>59</v>
      </c>
      <c r="B46" s="16">
        <v>974</v>
      </c>
      <c r="C46" s="17">
        <v>2.3170615662765248E-2</v>
      </c>
      <c r="D46" s="16">
        <v>211</v>
      </c>
      <c r="E46" s="17">
        <v>2.0926311613607061E-2</v>
      </c>
      <c r="F46" s="16">
        <v>274</v>
      </c>
      <c r="G46" s="17">
        <v>2.5265099124020286E-2</v>
      </c>
      <c r="H46" s="16">
        <v>338</v>
      </c>
      <c r="I46" s="17">
        <v>2.9496465660179768E-2</v>
      </c>
      <c r="J46" s="16">
        <v>216</v>
      </c>
      <c r="K46" s="17">
        <v>2.8635821291263422E-2</v>
      </c>
      <c r="L46" s="16">
        <v>276</v>
      </c>
      <c r="M46" s="17">
        <v>2.8238182934315528E-2</v>
      </c>
      <c r="N46" s="16">
        <v>94</v>
      </c>
      <c r="O46" s="17">
        <v>2.9643645537685271E-2</v>
      </c>
      <c r="P46" s="16">
        <v>50</v>
      </c>
      <c r="Q46" s="17">
        <v>3.9840637450199202E-2</v>
      </c>
      <c r="R46" s="16">
        <v>2433</v>
      </c>
      <c r="S46" s="17">
        <v>2.5300002079737122E-2</v>
      </c>
    </row>
    <row r="47" spans="1:19" x14ac:dyDescent="0.25">
      <c r="A47" s="90" t="s">
        <v>60</v>
      </c>
      <c r="B47" s="16">
        <v>186</v>
      </c>
      <c r="C47" s="17">
        <v>4.4247787610619468E-3</v>
      </c>
      <c r="D47" s="16">
        <v>45</v>
      </c>
      <c r="E47" s="17">
        <v>4.4629574531389465E-3</v>
      </c>
      <c r="F47" s="16">
        <v>73</v>
      </c>
      <c r="G47" s="17">
        <v>6.7312125403411714E-3</v>
      </c>
      <c r="H47" s="16">
        <v>82</v>
      </c>
      <c r="I47" s="17">
        <v>7.1559472903394714E-3</v>
      </c>
      <c r="J47" s="16">
        <v>41</v>
      </c>
      <c r="K47" s="17">
        <v>5.435503115471297E-3</v>
      </c>
      <c r="L47" s="16">
        <v>72</v>
      </c>
      <c r="M47" s="17">
        <v>7.3664825046040518E-3</v>
      </c>
      <c r="N47" s="16">
        <v>25</v>
      </c>
      <c r="O47" s="17">
        <v>7.8839482812992755E-3</v>
      </c>
      <c r="P47" s="16">
        <v>15</v>
      </c>
      <c r="Q47" s="17">
        <v>1.1952191235059761E-2</v>
      </c>
      <c r="R47" s="16">
        <v>539</v>
      </c>
      <c r="S47" s="17">
        <v>5.6048915417091279E-3</v>
      </c>
    </row>
    <row r="48" spans="1:19" x14ac:dyDescent="0.25">
      <c r="A48" s="90" t="s">
        <v>61</v>
      </c>
      <c r="B48" s="16">
        <v>1014</v>
      </c>
      <c r="C48" s="17">
        <v>2.4122180987724805E-2</v>
      </c>
      <c r="D48" s="16">
        <v>229</v>
      </c>
      <c r="E48" s="17">
        <v>2.2711494594862641E-2</v>
      </c>
      <c r="F48" s="16">
        <v>230</v>
      </c>
      <c r="G48" s="17">
        <v>2.1207929921622869E-2</v>
      </c>
      <c r="H48" s="16">
        <v>224</v>
      </c>
      <c r="I48" s="17">
        <v>1.9547953573610263E-2</v>
      </c>
      <c r="J48" s="16">
        <v>171</v>
      </c>
      <c r="K48" s="17">
        <v>2.2670025188916875E-2</v>
      </c>
      <c r="L48" s="16">
        <v>196</v>
      </c>
      <c r="M48" s="17">
        <v>2.0053202373644365E-2</v>
      </c>
      <c r="N48" s="16">
        <v>57</v>
      </c>
      <c r="O48" s="17">
        <v>1.7975402081362345E-2</v>
      </c>
      <c r="P48" s="16">
        <v>22</v>
      </c>
      <c r="Q48" s="17">
        <v>1.752988047808765E-2</v>
      </c>
      <c r="R48" s="16">
        <v>2143</v>
      </c>
      <c r="S48" s="17">
        <v>2.2284383253956701E-2</v>
      </c>
    </row>
    <row r="49" spans="1:19" ht="28.5" x14ac:dyDescent="0.25">
      <c r="A49" s="90" t="s">
        <v>62</v>
      </c>
      <c r="B49" s="16">
        <v>408</v>
      </c>
      <c r="C49" s="17">
        <v>9.7059663145874966E-3</v>
      </c>
      <c r="D49" s="16">
        <v>96</v>
      </c>
      <c r="E49" s="17">
        <v>9.5209759000297531E-3</v>
      </c>
      <c r="F49" s="16">
        <v>104</v>
      </c>
      <c r="G49" s="17">
        <v>9.5896726602120799E-3</v>
      </c>
      <c r="H49" s="16">
        <v>115</v>
      </c>
      <c r="I49" s="17">
        <v>1.0035779736451698E-2</v>
      </c>
      <c r="J49" s="16">
        <v>94</v>
      </c>
      <c r="K49" s="17">
        <v>1.2461885191568343E-2</v>
      </c>
      <c r="L49" s="16">
        <v>122</v>
      </c>
      <c r="M49" s="17">
        <v>1.2482095355023532E-2</v>
      </c>
      <c r="N49" s="16">
        <v>39</v>
      </c>
      <c r="O49" s="17">
        <v>1.2298959318826869E-2</v>
      </c>
      <c r="P49" s="16">
        <v>20</v>
      </c>
      <c r="Q49" s="17">
        <v>1.5936254980079681E-2</v>
      </c>
      <c r="R49" s="16">
        <v>998</v>
      </c>
      <c r="S49" s="17">
        <v>1.0377888234927106E-2</v>
      </c>
    </row>
    <row r="50" spans="1:19" ht="29.25" thickBot="1" x14ac:dyDescent="0.3">
      <c r="A50" s="93" t="s">
        <v>63</v>
      </c>
      <c r="B50" s="19">
        <v>1058</v>
      </c>
      <c r="C50" s="20">
        <v>2.5168902845180322E-2</v>
      </c>
      <c r="D50" s="19">
        <v>239</v>
      </c>
      <c r="E50" s="20">
        <v>2.3703262917782405E-2</v>
      </c>
      <c r="F50" s="19">
        <v>319</v>
      </c>
      <c r="G50" s="20">
        <v>2.9414476717381278E-2</v>
      </c>
      <c r="H50" s="19">
        <v>374</v>
      </c>
      <c r="I50" s="20">
        <v>3.2638101055938562E-2</v>
      </c>
      <c r="J50" s="19">
        <v>264</v>
      </c>
      <c r="K50" s="20">
        <v>3.4999337133766406E-2</v>
      </c>
      <c r="L50" s="19">
        <v>294</v>
      </c>
      <c r="M50" s="20">
        <v>3.0079803560466543E-2</v>
      </c>
      <c r="N50" s="19">
        <v>85</v>
      </c>
      <c r="O50" s="20">
        <v>2.6805424156417533E-2</v>
      </c>
      <c r="P50" s="19">
        <v>42</v>
      </c>
      <c r="Q50" s="20">
        <v>3.3466135458167331E-2</v>
      </c>
      <c r="R50" s="19">
        <v>2675</v>
      </c>
      <c r="S50" s="20">
        <v>2.781648399642285E-2</v>
      </c>
    </row>
    <row r="51" spans="1:19" ht="15.75" thickBot="1" x14ac:dyDescent="0.3">
      <c r="A51" s="21" t="s">
        <v>64</v>
      </c>
      <c r="B51" s="58">
        <v>42036</v>
      </c>
      <c r="C51" s="23">
        <v>1</v>
      </c>
      <c r="D51" s="58">
        <v>10083</v>
      </c>
      <c r="E51" s="23">
        <v>1</v>
      </c>
      <c r="F51" s="58">
        <v>10845</v>
      </c>
      <c r="G51" s="23">
        <v>1</v>
      </c>
      <c r="H51" s="58">
        <v>11459</v>
      </c>
      <c r="I51" s="23">
        <v>1</v>
      </c>
      <c r="J51" s="58">
        <v>7543</v>
      </c>
      <c r="K51" s="23">
        <v>1</v>
      </c>
      <c r="L51" s="58">
        <v>9774</v>
      </c>
      <c r="M51" s="23">
        <v>1</v>
      </c>
      <c r="N51" s="58">
        <v>3171</v>
      </c>
      <c r="O51" s="23">
        <v>1</v>
      </c>
      <c r="P51" s="58">
        <v>1255</v>
      </c>
      <c r="Q51" s="23">
        <v>1</v>
      </c>
      <c r="R51" s="58">
        <v>96166</v>
      </c>
      <c r="S51" s="23">
        <v>1</v>
      </c>
    </row>
    <row r="52" spans="1:19" x14ac:dyDescent="0.25">
      <c r="R52" s="107"/>
    </row>
  </sheetData>
  <mergeCells count="12">
    <mergeCell ref="R3:S3"/>
    <mergeCell ref="A1:S1"/>
    <mergeCell ref="A2:A4"/>
    <mergeCell ref="B2:S2"/>
    <mergeCell ref="B3:C3"/>
    <mergeCell ref="D3:E3"/>
    <mergeCell ref="F3:G3"/>
    <mergeCell ref="H3:I3"/>
    <mergeCell ref="J3:K3"/>
    <mergeCell ref="L3:M3"/>
    <mergeCell ref="N3:O3"/>
    <mergeCell ref="P3:Q3"/>
  </mergeCells>
  <printOptions horizontalCentered="1"/>
  <pageMargins left="0.7" right="0.7" top="0.75" bottom="0.75" header="0.3" footer="0.3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U54"/>
  <sheetViews>
    <sheetView workbookViewId="0">
      <selection sqref="A1:U1"/>
    </sheetView>
  </sheetViews>
  <sheetFormatPr defaultColWidth="8.85546875" defaultRowHeight="15" x14ac:dyDescent="0.25"/>
  <cols>
    <col min="1" max="1" width="25.7109375" style="89" customWidth="1"/>
    <col min="2" max="2" width="9.7109375" style="89" bestFit="1" customWidth="1"/>
    <col min="3" max="19" width="9.28515625" style="89" customWidth="1"/>
    <col min="20" max="20" width="9.7109375" style="89" bestFit="1" customWidth="1"/>
    <col min="21" max="21" width="9.28515625" style="89" customWidth="1"/>
    <col min="22" max="16384" width="8.85546875" style="89"/>
  </cols>
  <sheetData>
    <row r="1" spans="1:21" ht="25.15" customHeight="1" thickTop="1" thickBot="1" x14ac:dyDescent="0.3">
      <c r="A1" s="151" t="s">
        <v>185</v>
      </c>
      <c r="B1" s="152"/>
      <c r="C1" s="152"/>
      <c r="D1" s="152"/>
      <c r="E1" s="152"/>
      <c r="F1" s="152"/>
      <c r="G1" s="152"/>
      <c r="H1" s="152"/>
      <c r="I1" s="152"/>
      <c r="J1" s="152"/>
      <c r="K1" s="194"/>
      <c r="L1" s="195"/>
      <c r="M1" s="195"/>
      <c r="N1" s="195"/>
      <c r="O1" s="195"/>
      <c r="P1" s="195"/>
      <c r="Q1" s="195"/>
      <c r="R1" s="195"/>
      <c r="S1" s="195"/>
      <c r="T1" s="195"/>
      <c r="U1" s="153"/>
    </row>
    <row r="2" spans="1:21" ht="25.15" customHeight="1" thickTop="1" thickBot="1" x14ac:dyDescent="0.3">
      <c r="A2" s="196" t="s">
        <v>17</v>
      </c>
      <c r="B2" s="200" t="s">
        <v>96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2"/>
    </row>
    <row r="3" spans="1:21" ht="25.15" customHeight="1" x14ac:dyDescent="0.25">
      <c r="A3" s="168"/>
      <c r="B3" s="203">
        <v>0</v>
      </c>
      <c r="C3" s="199"/>
      <c r="D3" s="166" t="s">
        <v>97</v>
      </c>
      <c r="E3" s="165"/>
      <c r="F3" s="164" t="s">
        <v>98</v>
      </c>
      <c r="G3" s="199"/>
      <c r="H3" s="166" t="s">
        <v>99</v>
      </c>
      <c r="I3" s="165"/>
      <c r="J3" s="164" t="s">
        <v>100</v>
      </c>
      <c r="K3" s="199"/>
      <c r="L3" s="166" t="s">
        <v>101</v>
      </c>
      <c r="M3" s="165"/>
      <c r="N3" s="164" t="s">
        <v>102</v>
      </c>
      <c r="O3" s="199"/>
      <c r="P3" s="166" t="s">
        <v>103</v>
      </c>
      <c r="Q3" s="165"/>
      <c r="R3" s="166" t="s">
        <v>70</v>
      </c>
      <c r="S3" s="165"/>
      <c r="T3" s="166" t="s">
        <v>64</v>
      </c>
      <c r="U3" s="165"/>
    </row>
    <row r="4" spans="1:21" ht="25.15" customHeight="1" thickBot="1" x14ac:dyDescent="0.3">
      <c r="A4" s="169"/>
      <c r="B4" s="60" t="s">
        <v>18</v>
      </c>
      <c r="C4" s="61" t="s">
        <v>19</v>
      </c>
      <c r="D4" s="60" t="s">
        <v>18</v>
      </c>
      <c r="E4" s="62" t="s">
        <v>19</v>
      </c>
      <c r="F4" s="63" t="s">
        <v>18</v>
      </c>
      <c r="G4" s="61" t="s">
        <v>19</v>
      </c>
      <c r="H4" s="60" t="s">
        <v>18</v>
      </c>
      <c r="I4" s="62" t="s">
        <v>19</v>
      </c>
      <c r="J4" s="63" t="s">
        <v>18</v>
      </c>
      <c r="K4" s="61" t="s">
        <v>19</v>
      </c>
      <c r="L4" s="60" t="s">
        <v>18</v>
      </c>
      <c r="M4" s="62" t="s">
        <v>19</v>
      </c>
      <c r="N4" s="63" t="s">
        <v>18</v>
      </c>
      <c r="O4" s="61" t="s">
        <v>19</v>
      </c>
      <c r="P4" s="60" t="s">
        <v>18</v>
      </c>
      <c r="Q4" s="62" t="s">
        <v>19</v>
      </c>
      <c r="R4" s="60" t="s">
        <v>18</v>
      </c>
      <c r="S4" s="62" t="s">
        <v>19</v>
      </c>
      <c r="T4" s="60" t="s">
        <v>18</v>
      </c>
      <c r="U4" s="62" t="s">
        <v>19</v>
      </c>
    </row>
    <row r="5" spans="1:21" x14ac:dyDescent="0.25">
      <c r="A5" s="90" t="s">
        <v>20</v>
      </c>
      <c r="B5" s="54">
        <f>VLOOKUP(A5,[1]Sheet1!$A$259:$U$305,2,FALSE)</f>
        <v>8045</v>
      </c>
      <c r="C5" s="30">
        <f>VLOOKUP(A5,[1]Sheet1!$A$259:$U$305,3,FALSE)/100</f>
        <v>9.3297690436625474E-2</v>
      </c>
      <c r="D5" s="54">
        <f>VLOOKUP(A5,[1]Sheet1!$A$259:$U$305,4,FALSE)</f>
        <v>515</v>
      </c>
      <c r="E5" s="30">
        <f>VLOOKUP(A5,[1]Sheet1!$A$259:$U$305,5,FALSE)/100</f>
        <v>9.6333707444818562E-2</v>
      </c>
      <c r="F5" s="54">
        <f>VLOOKUP(A5,[1]Sheet1!$A$259:$U$305,6,FALSE)</f>
        <v>295</v>
      </c>
      <c r="G5" s="30">
        <f>VLOOKUP(A5,[1]Sheet1!$A$259:$U$305,7,FALSE)/100</f>
        <v>8.1762749445676269E-2</v>
      </c>
      <c r="H5" s="54">
        <f>VLOOKUP(A5,[1]Sheet1!$A$259:$U$305,8,FALSE)</f>
        <v>66</v>
      </c>
      <c r="I5" s="30">
        <f>VLOOKUP(A5,[1]Sheet1!$A$259:$U$305,9,FALSE)/100</f>
        <v>7.6744186046511634E-2</v>
      </c>
      <c r="J5" s="54">
        <f>VLOOKUP(A5,[1]Sheet1!$A$259:$U$305,10,FALSE)</f>
        <v>2</v>
      </c>
      <c r="K5" s="30">
        <f>VLOOKUP(A5,[1]Sheet1!$A$259:$U$305,11,FALSE)/100</f>
        <v>2.6315789473684209E-2</v>
      </c>
      <c r="L5" s="54">
        <f>VLOOKUP(A5,[1]Sheet1!$A$259:$U$305,12,FALSE)</f>
        <v>10</v>
      </c>
      <c r="M5" s="30">
        <f>VLOOKUP(A5,[1]Sheet1!$A$259:$U$305,13,FALSE)/100</f>
        <v>0.08</v>
      </c>
      <c r="N5" s="54">
        <f>VLOOKUP(A5,[1]Sheet1!$A$259:$U$305,14,FALSE)</f>
        <v>2</v>
      </c>
      <c r="O5" s="30">
        <f>VLOOKUP(A5,[1]Sheet1!$A$259:$U$305,15,FALSE)/100</f>
        <v>6.4516129032258063E-2</v>
      </c>
      <c r="P5" s="54">
        <f>VLOOKUP(A5,[1]Sheet1!$A$259:$U$305,16,FALSE)</f>
        <v>3</v>
      </c>
      <c r="Q5" s="30">
        <f>VLOOKUP(A5,[1]Sheet1!$A$259:$U$305,17,FALSE)/100</f>
        <v>0.2</v>
      </c>
      <c r="R5" s="54">
        <f>VLOOKUP(A5,[1]Sheet1!$A$259:$U$305,18,FALSE)</f>
        <v>5</v>
      </c>
      <c r="S5" s="30">
        <f>VLOOKUP(A5,[1]Sheet1!$A$259:$U$305,19,FALSE)/100</f>
        <v>8.9285714285714288E-2</v>
      </c>
      <c r="T5" s="54">
        <f>VLOOKUP(A5,[1]Sheet1!$A$259:$U$305,20,FALSE)</f>
        <v>8943</v>
      </c>
      <c r="U5" s="30">
        <f>VLOOKUP(A5,[1]Sheet1!$A$259:$U$305,21,FALSE)/100</f>
        <v>9.2805083563217164E-2</v>
      </c>
    </row>
    <row r="6" spans="1:21" x14ac:dyDescent="0.25">
      <c r="A6" s="90" t="s">
        <v>21</v>
      </c>
      <c r="B6" s="16">
        <f>VLOOKUP(A6,[1]Sheet1!$A$259:$U$305,2,FALSE)</f>
        <v>2497</v>
      </c>
      <c r="C6" s="17">
        <f>VLOOKUP(A6,[1]Sheet1!$A$259:$U$305,3,FALSE)/100</f>
        <v>2.9020061170917318E-2</v>
      </c>
      <c r="D6" s="16">
        <f>VLOOKUP(A6,[1]Sheet1!$A$259:$U$305,4,FALSE)</f>
        <v>131</v>
      </c>
      <c r="E6" s="17">
        <f>VLOOKUP(A6,[1]Sheet1!$A$259:$U$305,5,FALSE)/100</f>
        <v>2.4504302282080063E-2</v>
      </c>
      <c r="F6" s="16">
        <f>VLOOKUP(A6,[1]Sheet1!$A$259:$U$305,6,FALSE)</f>
        <v>88</v>
      </c>
      <c r="G6" s="17">
        <f>VLOOKUP(A6,[1]Sheet1!$A$259:$U$305,7,FALSE)/100</f>
        <v>2.4390243902439025E-2</v>
      </c>
      <c r="H6" s="16">
        <f>VLOOKUP(A6,[1]Sheet1!$A$259:$U$305,8,FALSE)</f>
        <v>24</v>
      </c>
      <c r="I6" s="17">
        <f>VLOOKUP(A6,[1]Sheet1!$A$259:$U$305,9,FALSE)/100</f>
        <v>2.7906976744186043E-2</v>
      </c>
      <c r="J6" s="16">
        <f>VLOOKUP(A6,[1]Sheet1!$A$259:$U$305,10,FALSE)</f>
        <v>1</v>
      </c>
      <c r="K6" s="17">
        <f>VLOOKUP(A6,[1]Sheet1!$A$259:$U$305,11,FALSE)/100</f>
        <v>1.3157894736842105E-2</v>
      </c>
      <c r="L6" s="16">
        <f>VLOOKUP(A6,[1]Sheet1!$A$259:$U$305,12,FALSE)</f>
        <v>2</v>
      </c>
      <c r="M6" s="17">
        <f>VLOOKUP(A6,[1]Sheet1!$A$259:$U$305,13,FALSE)/100</f>
        <v>1.6E-2</v>
      </c>
      <c r="N6" s="16">
        <f>VLOOKUP(A6,[1]Sheet1!$A$259:$U$305,14,FALSE)</f>
        <v>0</v>
      </c>
      <c r="O6" s="17">
        <f>VLOOKUP(A6,[1]Sheet1!$A$259:$U$305,15,FALSE)/100</f>
        <v>0</v>
      </c>
      <c r="P6" s="16">
        <f>VLOOKUP(A6,[1]Sheet1!$A$259:$U$305,16,FALSE)</f>
        <v>0</v>
      </c>
      <c r="Q6" s="17">
        <f>VLOOKUP(A6,[1]Sheet1!$A$259:$U$305,17,FALSE)/100</f>
        <v>0</v>
      </c>
      <c r="R6" s="16">
        <f>VLOOKUP(A6,[1]Sheet1!$A$259:$U$305,18,FALSE)</f>
        <v>1</v>
      </c>
      <c r="S6" s="17">
        <f>VLOOKUP(A6,[1]Sheet1!$A$259:$U$305,19,FALSE)/100</f>
        <v>1.7857142857142856E-2</v>
      </c>
      <c r="T6" s="16">
        <f>VLOOKUP(A6,[1]Sheet1!$A$259:$U$305,20,FALSE)</f>
        <v>2744</v>
      </c>
      <c r="U6" s="17">
        <f>VLOOKUP(A6,[1]Sheet1!$A$259:$U$305,21,FALSE)/100</f>
        <v>2.8519905971254686E-2</v>
      </c>
    </row>
    <row r="7" spans="1:21" x14ac:dyDescent="0.25">
      <c r="A7" s="90" t="s">
        <v>22</v>
      </c>
      <c r="B7" s="16">
        <f>VLOOKUP(A7,[1]Sheet1!$A$259:$U$305,2,FALSE)</f>
        <v>4262</v>
      </c>
      <c r="C7" s="17">
        <f>VLOOKUP(A7,[1]Sheet1!$A$259:$U$305,3,FALSE)/100</f>
        <v>4.977964019940756E-2</v>
      </c>
      <c r="D7" s="16">
        <f>VLOOKUP(A7,[1]Sheet1!$A$259:$U$305,4,FALSE)</f>
        <v>293</v>
      </c>
      <c r="E7" s="17">
        <f>VLOOKUP(A7,[1]Sheet1!$A$259:$U$305,5,FALSE)/100</f>
        <v>5.4807332585110363E-2</v>
      </c>
      <c r="F7" s="16">
        <f>VLOOKUP(A7,[1]Sheet1!$A$259:$U$305,6,FALSE)</f>
        <v>120</v>
      </c>
      <c r="G7" s="17">
        <f>VLOOKUP(A7,[1]Sheet1!$A$259:$U$305,7,FALSE)/100</f>
        <v>3.325942350332594E-2</v>
      </c>
      <c r="H7" s="16">
        <f>VLOOKUP(A7,[1]Sheet1!$A$259:$U$305,8,FALSE)</f>
        <v>55</v>
      </c>
      <c r="I7" s="17">
        <f>VLOOKUP(A7,[1]Sheet1!$A$259:$U$305,9,FALSE)/100</f>
        <v>6.3953488372093026E-2</v>
      </c>
      <c r="J7" s="16">
        <f>VLOOKUP(A7,[1]Sheet1!$A$259:$U$305,10,FALSE)</f>
        <v>2</v>
      </c>
      <c r="K7" s="17">
        <f>VLOOKUP(A7,[1]Sheet1!$A$259:$U$305,11,FALSE)/100</f>
        <v>2.6315789473684209E-2</v>
      </c>
      <c r="L7" s="16">
        <f>VLOOKUP(A7,[1]Sheet1!$A$259:$U$305,12,FALSE)</f>
        <v>4</v>
      </c>
      <c r="M7" s="17">
        <f>VLOOKUP(A7,[1]Sheet1!$A$259:$U$305,13,FALSE)/100</f>
        <v>3.2000000000000001E-2</v>
      </c>
      <c r="N7" s="16">
        <f>VLOOKUP(A7,[1]Sheet1!$A$259:$U$305,14,FALSE)</f>
        <v>1</v>
      </c>
      <c r="O7" s="17">
        <f>VLOOKUP(A7,[1]Sheet1!$A$259:$U$305,15,FALSE)/100</f>
        <v>3.2258064516129031E-2</v>
      </c>
      <c r="P7" s="16">
        <f>VLOOKUP(A7,[1]Sheet1!$A$259:$U$305,16,FALSE)</f>
        <v>1</v>
      </c>
      <c r="Q7" s="17">
        <f>VLOOKUP(A7,[1]Sheet1!$A$259:$U$305,17,FALSE)/100</f>
        <v>6.666666666666668E-2</v>
      </c>
      <c r="R7" s="16">
        <f>VLOOKUP(A7,[1]Sheet1!$A$259:$U$305,18,FALSE)</f>
        <v>6</v>
      </c>
      <c r="S7" s="17">
        <f>VLOOKUP(A7,[1]Sheet1!$A$259:$U$305,19,FALSE)/100</f>
        <v>0.10714285714285714</v>
      </c>
      <c r="T7" s="16">
        <f>VLOOKUP(A7,[1]Sheet1!$A$259:$U$305,20,FALSE)</f>
        <v>4744</v>
      </c>
      <c r="U7" s="17">
        <f>VLOOKUP(A7,[1]Sheet1!$A$259:$U$305,21,FALSE)/100</f>
        <v>4.9547567167223042E-2</v>
      </c>
    </row>
    <row r="8" spans="1:21" x14ac:dyDescent="0.25">
      <c r="A8" s="90" t="s">
        <v>23</v>
      </c>
      <c r="B8" s="16">
        <f>VLOOKUP(A8,[1]Sheet1!$A$259:$U$305,2,FALSE)</f>
        <v>4331</v>
      </c>
      <c r="C8" s="17">
        <f>VLOOKUP(A8,[1]Sheet1!$A$259:$U$305,3,FALSE)/100</f>
        <v>4.9839847795197845E-2</v>
      </c>
      <c r="D8" s="16">
        <f>VLOOKUP(A8,[1]Sheet1!$A$259:$U$305,4,FALSE)</f>
        <v>279</v>
      </c>
      <c r="E8" s="17">
        <f>VLOOKUP(A8,[1]Sheet1!$A$259:$U$305,5,FALSE)/100</f>
        <v>5.2188552188552201E-2</v>
      </c>
      <c r="F8" s="16">
        <f>VLOOKUP(A8,[1]Sheet1!$A$259:$U$305,6,FALSE)</f>
        <v>276</v>
      </c>
      <c r="G8" s="17">
        <f>VLOOKUP(A8,[1]Sheet1!$A$259:$U$305,7,FALSE)/100</f>
        <v>7.6496674057649677E-2</v>
      </c>
      <c r="H8" s="16">
        <f>VLOOKUP(A8,[1]Sheet1!$A$259:$U$305,8,FALSE)</f>
        <v>55</v>
      </c>
      <c r="I8" s="17">
        <f>VLOOKUP(A8,[1]Sheet1!$A$259:$U$305,9,FALSE)/100</f>
        <v>6.3953488372093026E-2</v>
      </c>
      <c r="J8" s="16">
        <f>VLOOKUP(A8,[1]Sheet1!$A$259:$U$305,10,FALSE)</f>
        <v>7</v>
      </c>
      <c r="K8" s="17">
        <f>VLOOKUP(A8,[1]Sheet1!$A$259:$U$305,11,FALSE)/100</f>
        <v>9.2105263157894732E-2</v>
      </c>
      <c r="L8" s="16">
        <f>VLOOKUP(A8,[1]Sheet1!$A$259:$U$305,12,FALSE)</f>
        <v>6</v>
      </c>
      <c r="M8" s="17">
        <f>VLOOKUP(A8,[1]Sheet1!$A$259:$U$305,13,FALSE)/100</f>
        <v>4.8000000000000001E-2</v>
      </c>
      <c r="N8" s="16">
        <f>VLOOKUP(A8,[1]Sheet1!$A$259:$U$305,14,FALSE)</f>
        <v>2</v>
      </c>
      <c r="O8" s="17">
        <f>VLOOKUP(A8,[1]Sheet1!$A$259:$U$305,15,FALSE)/100</f>
        <v>6.4516129032258063E-2</v>
      </c>
      <c r="P8" s="16">
        <f>VLOOKUP(A8,[1]Sheet1!$A$259:$U$305,16,FALSE)</f>
        <v>1</v>
      </c>
      <c r="Q8" s="17">
        <f>VLOOKUP(A8,[1]Sheet1!$A$259:$U$305,17,FALSE)/100</f>
        <v>6.666666666666668E-2</v>
      </c>
      <c r="R8" s="16">
        <f>VLOOKUP(A8,[1]Sheet1!$A$259:$U$305,18,FALSE)</f>
        <v>1</v>
      </c>
      <c r="S8" s="17">
        <f>VLOOKUP(A8,[1]Sheet1!$A$259:$U$305,19,FALSE)/100</f>
        <v>1.7857142857142856E-2</v>
      </c>
      <c r="T8" s="16">
        <f>VLOOKUP(A8,[1]Sheet1!$A$259:$U$305,20,FALSE)</f>
        <v>4958</v>
      </c>
      <c r="U8" s="17">
        <f>VLOOKUP(A8,[1]Sheet1!$A$259:$U$305,21,FALSE)/100</f>
        <v>5.1157648422657062E-2</v>
      </c>
    </row>
    <row r="9" spans="1:21" x14ac:dyDescent="0.25">
      <c r="A9" s="90" t="s">
        <v>24</v>
      </c>
      <c r="B9" s="16">
        <f>VLOOKUP(A9,[1]Sheet1!$A$259:$U$305,2,FALSE)</f>
        <v>3439</v>
      </c>
      <c r="C9" s="17">
        <f>VLOOKUP(A9,[1]Sheet1!$A$259:$U$305,3,FALSE)/100</f>
        <v>4.0026009681381404E-2</v>
      </c>
      <c r="D9" s="16">
        <f>VLOOKUP(A9,[1]Sheet1!$A$259:$U$305,4,FALSE)</f>
        <v>223</v>
      </c>
      <c r="E9" s="17">
        <f>VLOOKUP(A9,[1]Sheet1!$A$259:$U$305,5,FALSE)/100</f>
        <v>4.1713430602319489E-2</v>
      </c>
      <c r="F9" s="16">
        <f>VLOOKUP(A9,[1]Sheet1!$A$259:$U$305,6,FALSE)</f>
        <v>218</v>
      </c>
      <c r="G9" s="17">
        <f>VLOOKUP(A9,[1]Sheet1!$A$259:$U$305,7,FALSE)/100</f>
        <v>6.0421286031042139E-2</v>
      </c>
      <c r="H9" s="16">
        <f>VLOOKUP(A9,[1]Sheet1!$A$259:$U$305,8,FALSE)</f>
        <v>43</v>
      </c>
      <c r="I9" s="17">
        <f>VLOOKUP(A9,[1]Sheet1!$A$259:$U$305,9,FALSE)/100</f>
        <v>0.05</v>
      </c>
      <c r="J9" s="16">
        <f>VLOOKUP(A9,[1]Sheet1!$A$259:$U$305,10,FALSE)</f>
        <v>1</v>
      </c>
      <c r="K9" s="17">
        <f>VLOOKUP(A9,[1]Sheet1!$A$259:$U$305,11,FALSE)/100</f>
        <v>1.3157894736842105E-2</v>
      </c>
      <c r="L9" s="16">
        <f>VLOOKUP(A9,[1]Sheet1!$A$259:$U$305,12,FALSE)</f>
        <v>3</v>
      </c>
      <c r="M9" s="17">
        <f>VLOOKUP(A9,[1]Sheet1!$A$259:$U$305,13,FALSE)/100</f>
        <v>2.4E-2</v>
      </c>
      <c r="N9" s="16">
        <f>VLOOKUP(A9,[1]Sheet1!$A$259:$U$305,14,FALSE)</f>
        <v>3</v>
      </c>
      <c r="O9" s="17">
        <f>VLOOKUP(A9,[1]Sheet1!$A$259:$U$305,15,FALSE)/100</f>
        <v>9.6774193548387094E-2</v>
      </c>
      <c r="P9" s="16">
        <f>VLOOKUP(A9,[1]Sheet1!$A$259:$U$305,16,FALSE)</f>
        <v>0</v>
      </c>
      <c r="Q9" s="17">
        <f>VLOOKUP(A9,[1]Sheet1!$A$259:$U$305,17,FALSE)/100</f>
        <v>0</v>
      </c>
      <c r="R9" s="16">
        <f>VLOOKUP(A9,[1]Sheet1!$A$259:$U$305,18,FALSE)</f>
        <v>3</v>
      </c>
      <c r="S9" s="17">
        <f>VLOOKUP(A9,[1]Sheet1!$A$259:$U$305,19,FALSE)/100</f>
        <v>5.3571428571428568E-2</v>
      </c>
      <c r="T9" s="16">
        <f>VLOOKUP(A9,[1]Sheet1!$A$259:$U$305,20,FALSE)</f>
        <v>3933</v>
      </c>
      <c r="U9" s="17">
        <f>VLOOKUP(A9,[1]Sheet1!$A$259:$U$305,21,FALSE)/100</f>
        <v>4.0981934888314031E-2</v>
      </c>
    </row>
    <row r="10" spans="1:21" x14ac:dyDescent="0.25">
      <c r="A10" s="90" t="s">
        <v>25</v>
      </c>
      <c r="B10" s="16">
        <f>VLOOKUP(A10,[1]Sheet1!$A$259:$U$305,2,FALSE)</f>
        <v>3214</v>
      </c>
      <c r="C10" s="17">
        <f>VLOOKUP(A10,[1]Sheet1!$A$259:$U$305,3,FALSE)/100</f>
        <v>3.7220335717554127E-2</v>
      </c>
      <c r="D10" s="16">
        <f>VLOOKUP(A10,[1]Sheet1!$A$259:$U$305,4,FALSE)</f>
        <v>178</v>
      </c>
      <c r="E10" s="17">
        <f>VLOOKUP(A10,[1]Sheet1!$A$259:$U$305,5,FALSE)/100</f>
        <v>3.3295922184811075E-2</v>
      </c>
      <c r="F10" s="16">
        <f>VLOOKUP(A10,[1]Sheet1!$A$259:$U$305,6,FALSE)</f>
        <v>116</v>
      </c>
      <c r="G10" s="17">
        <f>VLOOKUP(A10,[1]Sheet1!$A$259:$U$305,7,FALSE)/100</f>
        <v>3.2150776053215077E-2</v>
      </c>
      <c r="H10" s="16">
        <f>VLOOKUP(A10,[1]Sheet1!$A$259:$U$305,8,FALSE)</f>
        <v>28</v>
      </c>
      <c r="I10" s="17">
        <f>VLOOKUP(A10,[1]Sheet1!$A$259:$U$305,9,FALSE)/100</f>
        <v>3.255813953488372E-2</v>
      </c>
      <c r="J10" s="16">
        <f>VLOOKUP(A10,[1]Sheet1!$A$259:$U$305,10,FALSE)</f>
        <v>2</v>
      </c>
      <c r="K10" s="17">
        <f>VLOOKUP(A10,[1]Sheet1!$A$259:$U$305,11,FALSE)/100</f>
        <v>2.6315789473684209E-2</v>
      </c>
      <c r="L10" s="16">
        <f>VLOOKUP(A10,[1]Sheet1!$A$259:$U$305,12,FALSE)</f>
        <v>2</v>
      </c>
      <c r="M10" s="17">
        <f>VLOOKUP(A10,[1]Sheet1!$A$259:$U$305,13,FALSE)/100</f>
        <v>1.6E-2</v>
      </c>
      <c r="N10" s="16">
        <f>VLOOKUP(A10,[1]Sheet1!$A$259:$U$305,14,FALSE)</f>
        <v>0</v>
      </c>
      <c r="O10" s="17">
        <f>VLOOKUP(A10,[1]Sheet1!$A$259:$U$305,15,FALSE)/100</f>
        <v>0</v>
      </c>
      <c r="P10" s="16">
        <f>VLOOKUP(A10,[1]Sheet1!$A$259:$U$305,16,FALSE)</f>
        <v>0</v>
      </c>
      <c r="Q10" s="17">
        <f>VLOOKUP(A10,[1]Sheet1!$A$259:$U$305,17,FALSE)/100</f>
        <v>0</v>
      </c>
      <c r="R10" s="16">
        <f>VLOOKUP(A10,[1]Sheet1!$A$259:$U$305,18,FALSE)</f>
        <v>1</v>
      </c>
      <c r="S10" s="17">
        <f>VLOOKUP(A10,[1]Sheet1!$A$259:$U$305,19,FALSE)/100</f>
        <v>1.7857142857142856E-2</v>
      </c>
      <c r="T10" s="16">
        <f>VLOOKUP(A10,[1]Sheet1!$A$259:$U$305,20,FALSE)</f>
        <v>3541</v>
      </c>
      <c r="U10" s="17">
        <f>VLOOKUP(A10,[1]Sheet1!$A$259:$U$305,21,FALSE)/100</f>
        <v>3.6688384873823296E-2</v>
      </c>
    </row>
    <row r="11" spans="1:21" x14ac:dyDescent="0.25">
      <c r="A11" s="90" t="s">
        <v>26</v>
      </c>
      <c r="B11" s="16">
        <f>VLOOKUP(A11,[1]Sheet1!$A$259:$U$305,2,FALSE)</f>
        <v>1813</v>
      </c>
      <c r="C11" s="17">
        <f>VLOOKUP(A11,[1]Sheet1!$A$259:$U$305,3,FALSE)/100</f>
        <v>2.1072658526599716E-2</v>
      </c>
      <c r="D11" s="16">
        <f>VLOOKUP(A11,[1]Sheet1!$A$259:$U$305,4,FALSE)</f>
        <v>105</v>
      </c>
      <c r="E11" s="17">
        <f>VLOOKUP(A11,[1]Sheet1!$A$259:$U$305,5,FALSE)/100</f>
        <v>1.9640852974186312E-2</v>
      </c>
      <c r="F11" s="16">
        <f>VLOOKUP(A11,[1]Sheet1!$A$259:$U$305,6,FALSE)</f>
        <v>110</v>
      </c>
      <c r="G11" s="17">
        <f>VLOOKUP(A11,[1]Sheet1!$A$259:$U$305,7,FALSE)/100</f>
        <v>3.048780487804878E-2</v>
      </c>
      <c r="H11" s="16">
        <f>VLOOKUP(A11,[1]Sheet1!$A$259:$U$305,8,FALSE)</f>
        <v>20</v>
      </c>
      <c r="I11" s="17">
        <f>VLOOKUP(A11,[1]Sheet1!$A$259:$U$305,9,FALSE)/100</f>
        <v>2.3255813953488372E-2</v>
      </c>
      <c r="J11" s="16">
        <f>VLOOKUP(A11,[1]Sheet1!$A$259:$U$305,10,FALSE)</f>
        <v>0</v>
      </c>
      <c r="K11" s="17">
        <f>VLOOKUP(A11,[1]Sheet1!$A$259:$U$305,11,FALSE)/100</f>
        <v>0</v>
      </c>
      <c r="L11" s="16">
        <f>VLOOKUP(A11,[1]Sheet1!$A$259:$U$305,12,FALSE)</f>
        <v>0</v>
      </c>
      <c r="M11" s="17">
        <f>VLOOKUP(A11,[1]Sheet1!$A$259:$U$305,13,FALSE)/100</f>
        <v>0</v>
      </c>
      <c r="N11" s="16">
        <f>VLOOKUP(A11,[1]Sheet1!$A$259:$U$305,14,FALSE)</f>
        <v>0</v>
      </c>
      <c r="O11" s="17">
        <f>VLOOKUP(A11,[1]Sheet1!$A$259:$U$305,15,FALSE)/100</f>
        <v>0</v>
      </c>
      <c r="P11" s="16">
        <f>VLOOKUP(A11,[1]Sheet1!$A$259:$U$305,16,FALSE)</f>
        <v>0</v>
      </c>
      <c r="Q11" s="17">
        <f>VLOOKUP(A11,[1]Sheet1!$A$259:$U$305,17,FALSE)/100</f>
        <v>0</v>
      </c>
      <c r="R11" s="16">
        <f>VLOOKUP(A11,[1]Sheet1!$A$259:$U$305,18,FALSE)</f>
        <v>1</v>
      </c>
      <c r="S11" s="17">
        <f>VLOOKUP(A11,[1]Sheet1!$A$259:$U$305,19,FALSE)/100</f>
        <v>1.7857142857142856E-2</v>
      </c>
      <c r="T11" s="16">
        <f>VLOOKUP(A11,[1]Sheet1!$A$259:$U$305,20,FALSE)</f>
        <v>2049</v>
      </c>
      <c r="U11" s="17">
        <f>VLOOKUP(A11,[1]Sheet1!$A$259:$U$305,21,FALSE)/100</f>
        <v>2.1317475821946482E-2</v>
      </c>
    </row>
    <row r="12" spans="1:21" x14ac:dyDescent="0.25">
      <c r="A12" s="90" t="s">
        <v>27</v>
      </c>
      <c r="B12" s="16">
        <f>VLOOKUP(A12,[1]Sheet1!$A$259:$U$305,2,FALSE)</f>
        <v>2366</v>
      </c>
      <c r="C12" s="17">
        <f>VLOOKUP(A12,[1]Sheet1!$A$259:$U$305,3,FALSE)/100</f>
        <v>2.7394456084579636E-2</v>
      </c>
      <c r="D12" s="16">
        <f>VLOOKUP(A12,[1]Sheet1!$A$259:$U$305,4,FALSE)</f>
        <v>77</v>
      </c>
      <c r="E12" s="17">
        <f>VLOOKUP(A12,[1]Sheet1!$A$259:$U$305,5,FALSE)/100</f>
        <v>1.4403292181069959E-2</v>
      </c>
      <c r="F12" s="16">
        <f>VLOOKUP(A12,[1]Sheet1!$A$259:$U$305,6,FALSE)</f>
        <v>120</v>
      </c>
      <c r="G12" s="17">
        <f>VLOOKUP(A12,[1]Sheet1!$A$259:$U$305,7,FALSE)/100</f>
        <v>3.325942350332594E-2</v>
      </c>
      <c r="H12" s="16">
        <f>VLOOKUP(A12,[1]Sheet1!$A$259:$U$305,8,FALSE)</f>
        <v>24</v>
      </c>
      <c r="I12" s="17">
        <f>VLOOKUP(A12,[1]Sheet1!$A$259:$U$305,9,FALSE)/100</f>
        <v>2.7906976744186043E-2</v>
      </c>
      <c r="J12" s="16">
        <f>VLOOKUP(A12,[1]Sheet1!$A$259:$U$305,10,FALSE)</f>
        <v>0</v>
      </c>
      <c r="K12" s="17">
        <f>VLOOKUP(A12,[1]Sheet1!$A$259:$U$305,11,FALSE)/100</f>
        <v>0</v>
      </c>
      <c r="L12" s="16">
        <f>VLOOKUP(A12,[1]Sheet1!$A$259:$U$305,12,FALSE)</f>
        <v>3</v>
      </c>
      <c r="M12" s="17">
        <f>VLOOKUP(A12,[1]Sheet1!$A$259:$U$305,13,FALSE)/100</f>
        <v>2.4E-2</v>
      </c>
      <c r="N12" s="16">
        <f>VLOOKUP(A12,[1]Sheet1!$A$259:$U$305,14,FALSE)</f>
        <v>2</v>
      </c>
      <c r="O12" s="17">
        <f>VLOOKUP(A12,[1]Sheet1!$A$259:$U$305,15,FALSE)/100</f>
        <v>6.4516129032258063E-2</v>
      </c>
      <c r="P12" s="16">
        <f>VLOOKUP(A12,[1]Sheet1!$A$259:$U$305,16,FALSE)</f>
        <v>1</v>
      </c>
      <c r="Q12" s="17">
        <f>VLOOKUP(A12,[1]Sheet1!$A$259:$U$305,17,FALSE)/100</f>
        <v>6.666666666666668E-2</v>
      </c>
      <c r="R12" s="16">
        <f>VLOOKUP(A12,[1]Sheet1!$A$259:$U$305,18,FALSE)</f>
        <v>5</v>
      </c>
      <c r="S12" s="17">
        <f>VLOOKUP(A12,[1]Sheet1!$A$259:$U$305,19,FALSE)/100</f>
        <v>8.9285714285714288E-2</v>
      </c>
      <c r="T12" s="16">
        <f>VLOOKUP(A12,[1]Sheet1!$A$259:$U$305,20,FALSE)</f>
        <v>2598</v>
      </c>
      <c r="U12" s="17">
        <f>VLOOKUP(A12,[1]Sheet1!$A$259:$U$305,21,FALSE)/100</f>
        <v>2.6909824715820659E-2</v>
      </c>
    </row>
    <row r="13" spans="1:21" x14ac:dyDescent="0.25">
      <c r="A13" s="90" t="s">
        <v>28</v>
      </c>
      <c r="B13" s="16">
        <f>VLOOKUP(A13,[1]Sheet1!$A$259:$U$305,2,FALSE)</f>
        <v>656</v>
      </c>
      <c r="C13" s="17">
        <f>VLOOKUP(A13,[1]Sheet1!$A$259:$U$305,3,FALSE)/100</f>
        <v>7.6102401078920121E-3</v>
      </c>
      <c r="D13" s="16">
        <f>VLOOKUP(A13,[1]Sheet1!$A$259:$U$305,4,FALSE)</f>
        <v>34</v>
      </c>
      <c r="E13" s="17">
        <f>VLOOKUP(A13,[1]Sheet1!$A$259:$U$305,5,FALSE)/100</f>
        <v>6.3598952487841373E-3</v>
      </c>
      <c r="F13" s="16">
        <f>VLOOKUP(A13,[1]Sheet1!$A$259:$U$305,6,FALSE)</f>
        <v>24</v>
      </c>
      <c r="G13" s="17">
        <f>VLOOKUP(A13,[1]Sheet1!$A$259:$U$305,7,FALSE)/100</f>
        <v>6.6518847006651885E-3</v>
      </c>
      <c r="H13" s="16">
        <f>VLOOKUP(A13,[1]Sheet1!$A$259:$U$305,8,FALSE)</f>
        <v>10</v>
      </c>
      <c r="I13" s="17">
        <f>VLOOKUP(A13,[1]Sheet1!$A$259:$U$305,9,FALSE)/100</f>
        <v>1.1627906976744186E-2</v>
      </c>
      <c r="J13" s="16">
        <f>VLOOKUP(A13,[1]Sheet1!$A$259:$U$305,10,FALSE)</f>
        <v>0</v>
      </c>
      <c r="K13" s="17">
        <f>VLOOKUP(A13,[1]Sheet1!$A$259:$U$305,11,FALSE)/100</f>
        <v>0</v>
      </c>
      <c r="L13" s="16">
        <f>VLOOKUP(A13,[1]Sheet1!$A$259:$U$305,12,FALSE)</f>
        <v>2</v>
      </c>
      <c r="M13" s="17">
        <f>VLOOKUP(A13,[1]Sheet1!$A$259:$U$305,13,FALSE)/100</f>
        <v>1.6E-2</v>
      </c>
      <c r="N13" s="16">
        <f>VLOOKUP(A13,[1]Sheet1!$A$259:$U$305,14,FALSE)</f>
        <v>0</v>
      </c>
      <c r="O13" s="17">
        <f>VLOOKUP(A13,[1]Sheet1!$A$259:$U$305,15,FALSE)/100</f>
        <v>0</v>
      </c>
      <c r="P13" s="16">
        <f>VLOOKUP(A13,[1]Sheet1!$A$259:$U$305,16,FALSE)</f>
        <v>0</v>
      </c>
      <c r="Q13" s="17">
        <f>VLOOKUP(A13,[1]Sheet1!$A$259:$U$305,17,FALSE)/100</f>
        <v>0</v>
      </c>
      <c r="R13" s="16">
        <f>VLOOKUP(A13,[1]Sheet1!$A$259:$U$305,18,FALSE)</f>
        <v>0</v>
      </c>
      <c r="S13" s="17">
        <f>VLOOKUP(A13,[1]Sheet1!$A$259:$U$305,19,FALSE)/100</f>
        <v>0</v>
      </c>
      <c r="T13" s="16">
        <f>VLOOKUP(A13,[1]Sheet1!$A$259:$U$305,20,FALSE)</f>
        <v>726</v>
      </c>
      <c r="U13" s="17">
        <f>VLOOKUP(A13,[1]Sheet1!$A$259:$U$305,21,FALSE)/100</f>
        <v>7.5351802754312332E-3</v>
      </c>
    </row>
    <row r="14" spans="1:21" x14ac:dyDescent="0.25">
      <c r="A14" s="90" t="s">
        <v>29</v>
      </c>
      <c r="B14" s="16">
        <f>VLOOKUP(A14,[1]Sheet1!$A$259:$U$305,2,FALSE)</f>
        <v>1312</v>
      </c>
      <c r="C14" s="17">
        <f>VLOOKUP(A14,[1]Sheet1!$A$259:$U$305,3,FALSE)/100</f>
        <v>1.5449269079787102E-2</v>
      </c>
      <c r="D14" s="16">
        <f>VLOOKUP(A14,[1]Sheet1!$A$259:$U$305,4,FALSE)</f>
        <v>48</v>
      </c>
      <c r="E14" s="17">
        <f>VLOOKUP(A14,[1]Sheet1!$A$259:$U$305,5,FALSE)/100</f>
        <v>8.9786756453423128E-3</v>
      </c>
      <c r="F14" s="16">
        <f>VLOOKUP(A14,[1]Sheet1!$A$259:$U$305,6,FALSE)</f>
        <v>36</v>
      </c>
      <c r="G14" s="17">
        <f>VLOOKUP(A14,[1]Sheet1!$A$259:$U$305,7,FALSE)/100</f>
        <v>9.9778270509977823E-3</v>
      </c>
      <c r="H14" s="16">
        <f>VLOOKUP(A14,[1]Sheet1!$A$259:$U$305,8,FALSE)</f>
        <v>13</v>
      </c>
      <c r="I14" s="17">
        <f>VLOOKUP(A14,[1]Sheet1!$A$259:$U$305,9,FALSE)/100</f>
        <v>1.5116279069767442E-2</v>
      </c>
      <c r="J14" s="16">
        <f>VLOOKUP(A14,[1]Sheet1!$A$259:$U$305,10,FALSE)</f>
        <v>2</v>
      </c>
      <c r="K14" s="17">
        <f>VLOOKUP(A14,[1]Sheet1!$A$259:$U$305,11,FALSE)/100</f>
        <v>2.6315789473684209E-2</v>
      </c>
      <c r="L14" s="16">
        <f>VLOOKUP(A14,[1]Sheet1!$A$259:$U$305,12,FALSE)</f>
        <v>1</v>
      </c>
      <c r="M14" s="17">
        <f>VLOOKUP(A14,[1]Sheet1!$A$259:$U$305,13,FALSE)/100</f>
        <v>8.0000000000000002E-3</v>
      </c>
      <c r="N14" s="16">
        <f>VLOOKUP(A14,[1]Sheet1!$A$259:$U$305,14,FALSE)</f>
        <v>0</v>
      </c>
      <c r="O14" s="17">
        <f>VLOOKUP(A14,[1]Sheet1!$A$259:$U$305,15,FALSE)/100</f>
        <v>0</v>
      </c>
      <c r="P14" s="16">
        <f>VLOOKUP(A14,[1]Sheet1!$A$259:$U$305,16,FALSE)</f>
        <v>1</v>
      </c>
      <c r="Q14" s="17">
        <f>VLOOKUP(A14,[1]Sheet1!$A$259:$U$305,17,FALSE)/100</f>
        <v>6.666666666666668E-2</v>
      </c>
      <c r="R14" s="16">
        <f>VLOOKUP(A14,[1]Sheet1!$A$259:$U$305,18,FALSE)</f>
        <v>0</v>
      </c>
      <c r="S14" s="17">
        <f>VLOOKUP(A14,[1]Sheet1!$A$259:$U$305,19,FALSE)/100</f>
        <v>0</v>
      </c>
      <c r="T14" s="16">
        <f>VLOOKUP(A14,[1]Sheet1!$A$259:$U$305,20,FALSE)</f>
        <v>1413</v>
      </c>
      <c r="U14" s="17">
        <f>VLOOKUP(A14,[1]Sheet1!$A$259:$U$305,21,FALSE)/100</f>
        <v>1.4855683050137933E-2</v>
      </c>
    </row>
    <row r="15" spans="1:21" x14ac:dyDescent="0.25">
      <c r="A15" s="90" t="s">
        <v>30</v>
      </c>
      <c r="B15" s="16">
        <f>VLOOKUP(A15,[1]Sheet1!$A$259:$U$305,2,FALSE)</f>
        <v>3251</v>
      </c>
      <c r="C15" s="17">
        <f>VLOOKUP(A15,[1]Sheet1!$A$259:$U$305,3,FALSE)/100</f>
        <v>3.7726079522192521E-2</v>
      </c>
      <c r="D15" s="16">
        <f>VLOOKUP(A15,[1]Sheet1!$A$259:$U$305,4,FALSE)</f>
        <v>123</v>
      </c>
      <c r="E15" s="17">
        <f>VLOOKUP(A15,[1]Sheet1!$A$259:$U$305,5,FALSE)/100</f>
        <v>2.3007856341189674E-2</v>
      </c>
      <c r="F15" s="16">
        <f>VLOOKUP(A15,[1]Sheet1!$A$259:$U$305,6,FALSE)</f>
        <v>92</v>
      </c>
      <c r="G15" s="17">
        <f>VLOOKUP(A15,[1]Sheet1!$A$259:$U$305,7,FALSE)/100</f>
        <v>2.5498891352549888E-2</v>
      </c>
      <c r="H15" s="16">
        <f>VLOOKUP(A15,[1]Sheet1!$A$259:$U$305,8,FALSE)</f>
        <v>31</v>
      </c>
      <c r="I15" s="17">
        <f>VLOOKUP(A15,[1]Sheet1!$A$259:$U$305,9,FALSE)/100</f>
        <v>3.604651162790698E-2</v>
      </c>
      <c r="J15" s="16">
        <f>VLOOKUP(A15,[1]Sheet1!$A$259:$U$305,10,FALSE)</f>
        <v>3</v>
      </c>
      <c r="K15" s="17">
        <f>VLOOKUP(A15,[1]Sheet1!$A$259:$U$305,11,FALSE)/100</f>
        <v>3.9473684210526314E-2</v>
      </c>
      <c r="L15" s="16">
        <f>VLOOKUP(A15,[1]Sheet1!$A$259:$U$305,12,FALSE)</f>
        <v>7</v>
      </c>
      <c r="M15" s="17">
        <f>VLOOKUP(A15,[1]Sheet1!$A$259:$U$305,13,FALSE)/100</f>
        <v>5.5999999999999994E-2</v>
      </c>
      <c r="N15" s="16">
        <f>VLOOKUP(A15,[1]Sheet1!$A$259:$U$305,14,FALSE)</f>
        <v>0</v>
      </c>
      <c r="O15" s="17">
        <f>VLOOKUP(A15,[1]Sheet1!$A$259:$U$305,15,FALSE)/100</f>
        <v>0</v>
      </c>
      <c r="P15" s="16">
        <f>VLOOKUP(A15,[1]Sheet1!$A$259:$U$305,16,FALSE)</f>
        <v>0</v>
      </c>
      <c r="Q15" s="17">
        <f>VLOOKUP(A15,[1]Sheet1!$A$259:$U$305,17,FALSE)/100</f>
        <v>0</v>
      </c>
      <c r="R15" s="16">
        <f>VLOOKUP(A15,[1]Sheet1!$A$259:$U$305,18,FALSE)</f>
        <v>3</v>
      </c>
      <c r="S15" s="17">
        <f>VLOOKUP(A15,[1]Sheet1!$A$259:$U$305,19,FALSE)/100</f>
        <v>5.3571428571428568E-2</v>
      </c>
      <c r="T15" s="16">
        <f>VLOOKUP(A15,[1]Sheet1!$A$259:$U$305,20,FALSE)</f>
        <v>3510</v>
      </c>
      <c r="U15" s="17">
        <f>VLOOKUP(A15,[1]Sheet1!$A$259:$U$305,21,FALSE)/100</f>
        <v>3.6409304122881403E-2</v>
      </c>
    </row>
    <row r="16" spans="1:21" x14ac:dyDescent="0.25">
      <c r="A16" s="90" t="s">
        <v>31</v>
      </c>
      <c r="B16" s="16">
        <f>VLOOKUP(A16,[1]Sheet1!$A$259:$U$305,2,FALSE)</f>
        <v>1410</v>
      </c>
      <c r="C16" s="17">
        <f>VLOOKUP(A16,[1]Sheet1!$A$259:$U$305,3,FALSE)/100</f>
        <v>1.6376466054957493E-2</v>
      </c>
      <c r="D16" s="16">
        <f>VLOOKUP(A16,[1]Sheet1!$A$259:$U$305,4,FALSE)</f>
        <v>35</v>
      </c>
      <c r="E16" s="17">
        <f>VLOOKUP(A16,[1]Sheet1!$A$259:$U$305,5,FALSE)/100</f>
        <v>6.5469509913954347E-3</v>
      </c>
      <c r="F16" s="16">
        <f>VLOOKUP(A16,[1]Sheet1!$A$259:$U$305,6,FALSE)</f>
        <v>44</v>
      </c>
      <c r="G16" s="17">
        <f>VLOOKUP(A16,[1]Sheet1!$A$259:$U$305,7,FALSE)/100</f>
        <v>1.2195121951219513E-2</v>
      </c>
      <c r="H16" s="16">
        <f>VLOOKUP(A16,[1]Sheet1!$A$259:$U$305,8,FALSE)</f>
        <v>14</v>
      </c>
      <c r="I16" s="17">
        <f>VLOOKUP(A16,[1]Sheet1!$A$259:$U$305,9,FALSE)/100</f>
        <v>1.627906976744186E-2</v>
      </c>
      <c r="J16" s="16">
        <f>VLOOKUP(A16,[1]Sheet1!$A$259:$U$305,10,FALSE)</f>
        <v>3</v>
      </c>
      <c r="K16" s="17">
        <f>VLOOKUP(A16,[1]Sheet1!$A$259:$U$305,11,FALSE)/100</f>
        <v>3.9473684210526314E-2</v>
      </c>
      <c r="L16" s="16">
        <f>VLOOKUP(A16,[1]Sheet1!$A$259:$U$305,12,FALSE)</f>
        <v>0</v>
      </c>
      <c r="M16" s="17">
        <f>VLOOKUP(A16,[1]Sheet1!$A$259:$U$305,13,FALSE)/100</f>
        <v>0</v>
      </c>
      <c r="N16" s="16">
        <f>VLOOKUP(A16,[1]Sheet1!$A$259:$U$305,14,FALSE)</f>
        <v>0</v>
      </c>
      <c r="O16" s="17">
        <f>VLOOKUP(A16,[1]Sheet1!$A$259:$U$305,15,FALSE)/100</f>
        <v>0</v>
      </c>
      <c r="P16" s="16">
        <f>VLOOKUP(A16,[1]Sheet1!$A$259:$U$305,16,FALSE)</f>
        <v>0</v>
      </c>
      <c r="Q16" s="17">
        <f>VLOOKUP(A16,[1]Sheet1!$A$259:$U$305,17,FALSE)/100</f>
        <v>0</v>
      </c>
      <c r="R16" s="16">
        <f>VLOOKUP(A16,[1]Sheet1!$A$259:$U$305,18,FALSE)</f>
        <v>1</v>
      </c>
      <c r="S16" s="17">
        <f>VLOOKUP(A16,[1]Sheet1!$A$259:$U$305,19,FALSE)/100</f>
        <v>1.7857142857142856E-2</v>
      </c>
      <c r="T16" s="16">
        <f>VLOOKUP(A16,[1]Sheet1!$A$259:$U$305,20,FALSE)</f>
        <v>1507</v>
      </c>
      <c r="U16" s="17">
        <f>VLOOKUP(A16,[1]Sheet1!$A$259:$U$305,21,FALSE)/100</f>
        <v>1.5639255927782484E-2</v>
      </c>
    </row>
    <row r="17" spans="1:21" x14ac:dyDescent="0.25">
      <c r="A17" s="90" t="s">
        <v>32</v>
      </c>
      <c r="B17" s="16">
        <f>VLOOKUP(A17,[1]Sheet1!$A$259:$U$305,2,FALSE)</f>
        <v>1950</v>
      </c>
      <c r="C17" s="17">
        <f>VLOOKUP(A17,[1]Sheet1!$A$259:$U$305,3,FALSE)/100</f>
        <v>2.2806637285359921E-2</v>
      </c>
      <c r="D17" s="16">
        <f>VLOOKUP(A17,[1]Sheet1!$A$259:$U$305,4,FALSE)</f>
        <v>79</v>
      </c>
      <c r="E17" s="17">
        <f>VLOOKUP(A17,[1]Sheet1!$A$259:$U$305,5,FALSE)/100</f>
        <v>1.4777403666292554E-2</v>
      </c>
      <c r="F17" s="16">
        <f>VLOOKUP(A17,[1]Sheet1!$A$259:$U$305,6,FALSE)</f>
        <v>59</v>
      </c>
      <c r="G17" s="17">
        <f>VLOOKUP(A17,[1]Sheet1!$A$259:$U$305,7,FALSE)/100</f>
        <v>1.6352549889135256E-2</v>
      </c>
      <c r="H17" s="16">
        <f>VLOOKUP(A17,[1]Sheet1!$A$259:$U$305,8,FALSE)</f>
        <v>16</v>
      </c>
      <c r="I17" s="17">
        <f>VLOOKUP(A17,[1]Sheet1!$A$259:$U$305,9,FALSE)/100</f>
        <v>1.8604651162790697E-2</v>
      </c>
      <c r="J17" s="16">
        <f>VLOOKUP(A17,[1]Sheet1!$A$259:$U$305,10,FALSE)</f>
        <v>1</v>
      </c>
      <c r="K17" s="17">
        <f>VLOOKUP(A17,[1]Sheet1!$A$259:$U$305,11,FALSE)/100</f>
        <v>1.3157894736842105E-2</v>
      </c>
      <c r="L17" s="16">
        <f>VLOOKUP(A17,[1]Sheet1!$A$259:$U$305,12,FALSE)</f>
        <v>1</v>
      </c>
      <c r="M17" s="17">
        <f>VLOOKUP(A17,[1]Sheet1!$A$259:$U$305,13,FALSE)/100</f>
        <v>8.0000000000000002E-3</v>
      </c>
      <c r="N17" s="16">
        <f>VLOOKUP(A17,[1]Sheet1!$A$259:$U$305,14,FALSE)</f>
        <v>0</v>
      </c>
      <c r="O17" s="17">
        <f>VLOOKUP(A17,[1]Sheet1!$A$259:$U$305,15,FALSE)/100</f>
        <v>0</v>
      </c>
      <c r="P17" s="16">
        <f>VLOOKUP(A17,[1]Sheet1!$A$259:$U$305,16,FALSE)</f>
        <v>0</v>
      </c>
      <c r="Q17" s="17">
        <f>VLOOKUP(A17,[1]Sheet1!$A$259:$U$305,17,FALSE)/100</f>
        <v>0</v>
      </c>
      <c r="R17" s="16">
        <f>VLOOKUP(A17,[1]Sheet1!$A$259:$U$305,18,FALSE)</f>
        <v>0</v>
      </c>
      <c r="S17" s="17">
        <f>VLOOKUP(A17,[1]Sheet1!$A$259:$U$305,19,FALSE)/100</f>
        <v>0</v>
      </c>
      <c r="T17" s="16">
        <f>VLOOKUP(A17,[1]Sheet1!$A$259:$U$305,20,FALSE)</f>
        <v>2106</v>
      </c>
      <c r="U17" s="17">
        <f>VLOOKUP(A17,[1]Sheet1!$A$259:$U$305,21,FALSE)/100</f>
        <v>2.2004443824264999E-2</v>
      </c>
    </row>
    <row r="18" spans="1:21" x14ac:dyDescent="0.25">
      <c r="A18" s="90" t="s">
        <v>33</v>
      </c>
      <c r="B18" s="16">
        <f>VLOOKUP(A18,[1]Sheet1!$A$259:$U$305,2,FALSE)</f>
        <v>1076</v>
      </c>
      <c r="C18" s="17">
        <f>VLOOKUP(A18,[1]Sheet1!$A$259:$U$305,3,FALSE)/100</f>
        <v>1.2631553596801771E-2</v>
      </c>
      <c r="D18" s="16">
        <f>VLOOKUP(A18,[1]Sheet1!$A$259:$U$305,4,FALSE)</f>
        <v>66</v>
      </c>
      <c r="E18" s="17">
        <f>VLOOKUP(A18,[1]Sheet1!$A$259:$U$305,5,FALSE)/100</f>
        <v>1.2345679012345678E-2</v>
      </c>
      <c r="F18" s="16">
        <f>VLOOKUP(A18,[1]Sheet1!$A$259:$U$305,6,FALSE)</f>
        <v>36</v>
      </c>
      <c r="G18" s="17">
        <f>VLOOKUP(A18,[1]Sheet1!$A$259:$U$305,7,FALSE)/100</f>
        <v>9.9778270509977823E-3</v>
      </c>
      <c r="H18" s="16">
        <f>VLOOKUP(A18,[1]Sheet1!$A$259:$U$305,8,FALSE)</f>
        <v>12</v>
      </c>
      <c r="I18" s="17">
        <f>VLOOKUP(A18,[1]Sheet1!$A$259:$U$305,9,FALSE)/100</f>
        <v>1.3953488372093021E-2</v>
      </c>
      <c r="J18" s="16">
        <f>VLOOKUP(A18,[1]Sheet1!$A$259:$U$305,10,FALSE)</f>
        <v>3</v>
      </c>
      <c r="K18" s="17">
        <f>VLOOKUP(A18,[1]Sheet1!$A$259:$U$305,11,FALSE)/100</f>
        <v>3.9473684210526314E-2</v>
      </c>
      <c r="L18" s="16">
        <f>VLOOKUP(A18,[1]Sheet1!$A$259:$U$305,12,FALSE)</f>
        <v>1</v>
      </c>
      <c r="M18" s="17">
        <f>VLOOKUP(A18,[1]Sheet1!$A$259:$U$305,13,FALSE)/100</f>
        <v>8.0000000000000002E-3</v>
      </c>
      <c r="N18" s="16">
        <f>VLOOKUP(A18,[1]Sheet1!$A$259:$U$305,14,FALSE)</f>
        <v>0</v>
      </c>
      <c r="O18" s="17">
        <f>VLOOKUP(A18,[1]Sheet1!$A$259:$U$305,15,FALSE)/100</f>
        <v>0</v>
      </c>
      <c r="P18" s="16">
        <f>VLOOKUP(A18,[1]Sheet1!$A$259:$U$305,16,FALSE)</f>
        <v>0</v>
      </c>
      <c r="Q18" s="17">
        <f>VLOOKUP(A18,[1]Sheet1!$A$259:$U$305,17,FALSE)/100</f>
        <v>0</v>
      </c>
      <c r="R18" s="16">
        <f>VLOOKUP(A18,[1]Sheet1!$A$259:$U$305,18,FALSE)</f>
        <v>1</v>
      </c>
      <c r="S18" s="17">
        <f>VLOOKUP(A18,[1]Sheet1!$A$259:$U$305,19,FALSE)/100</f>
        <v>1.7857142857142856E-2</v>
      </c>
      <c r="T18" s="16">
        <f>VLOOKUP(A18,[1]Sheet1!$A$259:$U$305,20,FALSE)</f>
        <v>1195</v>
      </c>
      <c r="U18" s="17">
        <f>VLOOKUP(A18,[1]Sheet1!$A$259:$U$305,21,FALSE)/100</f>
        <v>1.2537166042312935E-2</v>
      </c>
    </row>
    <row r="19" spans="1:21" x14ac:dyDescent="0.25">
      <c r="A19" s="90" t="s">
        <v>34</v>
      </c>
      <c r="B19" s="16">
        <f>VLOOKUP(A19,[1]Sheet1!$A$259:$U$305,2,FALSE)</f>
        <v>450</v>
      </c>
      <c r="C19" s="17">
        <f>VLOOKUP(A19,[1]Sheet1!$A$259:$U$305,3,FALSE)/100</f>
        <v>5.2260193145967308E-3</v>
      </c>
      <c r="D19" s="16">
        <f>VLOOKUP(A19,[1]Sheet1!$A$259:$U$305,4,FALSE)</f>
        <v>19</v>
      </c>
      <c r="E19" s="17">
        <f>VLOOKUP(A19,[1]Sheet1!$A$259:$U$305,5,FALSE)/100</f>
        <v>3.554059109614665E-3</v>
      </c>
      <c r="F19" s="16">
        <f>VLOOKUP(A19,[1]Sheet1!$A$259:$U$305,6,FALSE)</f>
        <v>16</v>
      </c>
      <c r="G19" s="17">
        <f>VLOOKUP(A19,[1]Sheet1!$A$259:$U$305,7,FALSE)/100</f>
        <v>4.4345898004434598E-3</v>
      </c>
      <c r="H19" s="16">
        <f>VLOOKUP(A19,[1]Sheet1!$A$259:$U$305,8,FALSE)</f>
        <v>4</v>
      </c>
      <c r="I19" s="17">
        <f>VLOOKUP(A19,[1]Sheet1!$A$259:$U$305,9,FALSE)/100</f>
        <v>4.6511627906976744E-3</v>
      </c>
      <c r="J19" s="16">
        <f>VLOOKUP(A19,[1]Sheet1!$A$259:$U$305,10,FALSE)</f>
        <v>1</v>
      </c>
      <c r="K19" s="17">
        <f>VLOOKUP(A19,[1]Sheet1!$A$259:$U$305,11,FALSE)/100</f>
        <v>1.3157894736842105E-2</v>
      </c>
      <c r="L19" s="16">
        <f>VLOOKUP(A19,[1]Sheet1!$A$259:$U$305,12,FALSE)</f>
        <v>1</v>
      </c>
      <c r="M19" s="17">
        <f>VLOOKUP(A19,[1]Sheet1!$A$259:$U$305,13,FALSE)/100</f>
        <v>8.0000000000000002E-3</v>
      </c>
      <c r="N19" s="16">
        <f>VLOOKUP(A19,[1]Sheet1!$A$259:$U$305,14,FALSE)</f>
        <v>1</v>
      </c>
      <c r="O19" s="17">
        <f>VLOOKUP(A19,[1]Sheet1!$A$259:$U$305,15,FALSE)/100</f>
        <v>3.2258064516129031E-2</v>
      </c>
      <c r="P19" s="16">
        <f>VLOOKUP(A19,[1]Sheet1!$A$259:$U$305,16,FALSE)</f>
        <v>0</v>
      </c>
      <c r="Q19" s="17">
        <f>VLOOKUP(A19,[1]Sheet1!$A$259:$U$305,17,FALSE)/100</f>
        <v>0</v>
      </c>
      <c r="R19" s="16">
        <f>VLOOKUP(A19,[1]Sheet1!$A$259:$U$305,18,FALSE)</f>
        <v>0</v>
      </c>
      <c r="S19" s="17">
        <f>VLOOKUP(A19,[1]Sheet1!$A$259:$U$305,19,FALSE)/100</f>
        <v>0</v>
      </c>
      <c r="T19" s="16">
        <f>VLOOKUP(A19,[1]Sheet1!$A$259:$U$305,20,FALSE)</f>
        <v>492</v>
      </c>
      <c r="U19" s="17">
        <f>VLOOKUP(A19,[1]Sheet1!$A$259:$U$305,21,FALSE)/100</f>
        <v>5.1093245172439709E-3</v>
      </c>
    </row>
    <row r="20" spans="1:21" x14ac:dyDescent="0.25">
      <c r="A20" s="90" t="s">
        <v>35</v>
      </c>
      <c r="B20" s="16">
        <f>VLOOKUP(A20,[1]Sheet1!$A$259:$U$305,2,FALSE)</f>
        <v>2342</v>
      </c>
      <c r="C20" s="17">
        <f>VLOOKUP(A20,[1]Sheet1!$A$259:$U$305,3,FALSE)/100</f>
        <v>2.749078823784408E-2</v>
      </c>
      <c r="D20" s="16">
        <f>VLOOKUP(A20,[1]Sheet1!$A$259:$U$305,4,FALSE)</f>
        <v>125</v>
      </c>
      <c r="E20" s="17">
        <f>VLOOKUP(A20,[1]Sheet1!$A$259:$U$305,5,FALSE)/100</f>
        <v>2.3381967826412272E-2</v>
      </c>
      <c r="F20" s="16">
        <f>VLOOKUP(A20,[1]Sheet1!$A$259:$U$305,6,FALSE)</f>
        <v>96</v>
      </c>
      <c r="G20" s="17">
        <f>VLOOKUP(A20,[1]Sheet1!$A$259:$U$305,7,FALSE)/100</f>
        <v>2.6607538802660754E-2</v>
      </c>
      <c r="H20" s="16">
        <f>VLOOKUP(A20,[1]Sheet1!$A$259:$U$305,8,FALSE)</f>
        <v>8</v>
      </c>
      <c r="I20" s="17">
        <f>VLOOKUP(A20,[1]Sheet1!$A$259:$U$305,9,FALSE)/100</f>
        <v>9.3023255813953487E-3</v>
      </c>
      <c r="J20" s="16">
        <f>VLOOKUP(A20,[1]Sheet1!$A$259:$U$305,10,FALSE)</f>
        <v>1</v>
      </c>
      <c r="K20" s="17">
        <f>VLOOKUP(A20,[1]Sheet1!$A$259:$U$305,11,FALSE)/100</f>
        <v>1.3157894736842105E-2</v>
      </c>
      <c r="L20" s="16">
        <f>VLOOKUP(A20,[1]Sheet1!$A$259:$U$305,12,FALSE)</f>
        <v>4</v>
      </c>
      <c r="M20" s="17">
        <f>VLOOKUP(A20,[1]Sheet1!$A$259:$U$305,13,FALSE)/100</f>
        <v>3.2000000000000001E-2</v>
      </c>
      <c r="N20" s="16">
        <f>VLOOKUP(A20,[1]Sheet1!$A$259:$U$305,14,FALSE)</f>
        <v>3</v>
      </c>
      <c r="O20" s="17">
        <f>VLOOKUP(A20,[1]Sheet1!$A$259:$U$305,15,FALSE)/100</f>
        <v>9.6774193548387094E-2</v>
      </c>
      <c r="P20" s="16">
        <f>VLOOKUP(A20,[1]Sheet1!$A$259:$U$305,16,FALSE)</f>
        <v>1</v>
      </c>
      <c r="Q20" s="17">
        <f>VLOOKUP(A20,[1]Sheet1!$A$259:$U$305,17,FALSE)/100</f>
        <v>6.666666666666668E-2</v>
      </c>
      <c r="R20" s="16">
        <f>VLOOKUP(A20,[1]Sheet1!$A$259:$U$305,18,FALSE)</f>
        <v>3</v>
      </c>
      <c r="S20" s="17">
        <f>VLOOKUP(A20,[1]Sheet1!$A$259:$U$305,19,FALSE)/100</f>
        <v>5.3571428571428568E-2</v>
      </c>
      <c r="T20" s="16">
        <f>VLOOKUP(A20,[1]Sheet1!$A$259:$U$305,20,FALSE)</f>
        <v>2583</v>
      </c>
      <c r="U20" s="17">
        <f>VLOOKUP(A20,[1]Sheet1!$A$259:$U$305,21,FALSE)/100</f>
        <v>2.7092300591436514E-2</v>
      </c>
    </row>
    <row r="21" spans="1:21" x14ac:dyDescent="0.25">
      <c r="A21" s="90" t="s">
        <v>36</v>
      </c>
      <c r="B21" s="16">
        <f>VLOOKUP(A21,[1]Sheet1!$A$259:$U$305,2,FALSE)</f>
        <v>1835</v>
      </c>
      <c r="C21" s="17">
        <f>VLOOKUP(A21,[1]Sheet1!$A$259:$U$305,3,FALSE)/100</f>
        <v>2.1349613467235025E-2</v>
      </c>
      <c r="D21" s="16">
        <f>VLOOKUP(A21,[1]Sheet1!$A$259:$U$305,4,FALSE)</f>
        <v>95</v>
      </c>
      <c r="E21" s="17">
        <f>VLOOKUP(A21,[1]Sheet1!$A$259:$U$305,5,FALSE)/100</f>
        <v>1.7770295548073321E-2</v>
      </c>
      <c r="F21" s="16">
        <f>VLOOKUP(A21,[1]Sheet1!$A$259:$U$305,6,FALSE)</f>
        <v>86</v>
      </c>
      <c r="G21" s="17">
        <f>VLOOKUP(A21,[1]Sheet1!$A$259:$U$305,7,FALSE)/100</f>
        <v>2.383592017738359E-2</v>
      </c>
      <c r="H21" s="16">
        <f>VLOOKUP(A21,[1]Sheet1!$A$259:$U$305,8,FALSE)</f>
        <v>18</v>
      </c>
      <c r="I21" s="17">
        <f>VLOOKUP(A21,[1]Sheet1!$A$259:$U$305,9,FALSE)/100</f>
        <v>2.0930232558139538E-2</v>
      </c>
      <c r="J21" s="16">
        <f>VLOOKUP(A21,[1]Sheet1!$A$259:$U$305,10,FALSE)</f>
        <v>0</v>
      </c>
      <c r="K21" s="17">
        <f>VLOOKUP(A21,[1]Sheet1!$A$259:$U$305,11,FALSE)/100</f>
        <v>0</v>
      </c>
      <c r="L21" s="16">
        <f>VLOOKUP(A21,[1]Sheet1!$A$259:$U$305,12,FALSE)</f>
        <v>4</v>
      </c>
      <c r="M21" s="17">
        <f>VLOOKUP(A21,[1]Sheet1!$A$259:$U$305,13,FALSE)/100</f>
        <v>3.2000000000000001E-2</v>
      </c>
      <c r="N21" s="16">
        <f>VLOOKUP(A21,[1]Sheet1!$A$259:$U$305,14,FALSE)</f>
        <v>1</v>
      </c>
      <c r="O21" s="17">
        <f>VLOOKUP(A21,[1]Sheet1!$A$259:$U$305,15,FALSE)/100</f>
        <v>3.2258064516129031E-2</v>
      </c>
      <c r="P21" s="16">
        <f>VLOOKUP(A21,[1]Sheet1!$A$259:$U$305,16,FALSE)</f>
        <v>0</v>
      </c>
      <c r="Q21" s="17">
        <f>VLOOKUP(A21,[1]Sheet1!$A$259:$U$305,17,FALSE)/100</f>
        <v>0</v>
      </c>
      <c r="R21" s="16">
        <f>VLOOKUP(A21,[1]Sheet1!$A$259:$U$305,18,FALSE)</f>
        <v>0</v>
      </c>
      <c r="S21" s="17">
        <f>VLOOKUP(A21,[1]Sheet1!$A$259:$U$305,19,FALSE)/100</f>
        <v>0</v>
      </c>
      <c r="T21" s="16">
        <f>VLOOKUP(A21,[1]Sheet1!$A$259:$U$305,20,FALSE)</f>
        <v>2039</v>
      </c>
      <c r="U21" s="17">
        <f>VLOOKUP(A21,[1]Sheet1!$A$259:$U$305,21,FALSE)/100</f>
        <v>2.1220870946620441E-2</v>
      </c>
    </row>
    <row r="22" spans="1:21" x14ac:dyDescent="0.25">
      <c r="A22" s="90" t="s">
        <v>37</v>
      </c>
      <c r="B22" s="16">
        <f>VLOOKUP(A22,[1]Sheet1!$A$259:$U$305,2,FALSE)</f>
        <v>940</v>
      </c>
      <c r="C22" s="17">
        <f>VLOOKUP(A22,[1]Sheet1!$A$259:$U$305,3,FALSE)/100</f>
        <v>1.0885533318883511E-2</v>
      </c>
      <c r="D22" s="16">
        <f>VLOOKUP(A22,[1]Sheet1!$A$259:$U$305,4,FALSE)</f>
        <v>47</v>
      </c>
      <c r="E22" s="17">
        <f>VLOOKUP(A22,[1]Sheet1!$A$259:$U$305,5,FALSE)/100</f>
        <v>8.7916199027310137E-3</v>
      </c>
      <c r="F22" s="16">
        <f>VLOOKUP(A22,[1]Sheet1!$A$259:$U$305,6,FALSE)</f>
        <v>35</v>
      </c>
      <c r="G22" s="17">
        <f>VLOOKUP(A22,[1]Sheet1!$A$259:$U$305,7,FALSE)/100</f>
        <v>9.7006651884700684E-3</v>
      </c>
      <c r="H22" s="16">
        <f>VLOOKUP(A22,[1]Sheet1!$A$259:$U$305,8,FALSE)</f>
        <v>16</v>
      </c>
      <c r="I22" s="17">
        <f>VLOOKUP(A22,[1]Sheet1!$A$259:$U$305,9,FALSE)/100</f>
        <v>1.8604651162790697E-2</v>
      </c>
      <c r="J22" s="16">
        <f>VLOOKUP(A22,[1]Sheet1!$A$259:$U$305,10,FALSE)</f>
        <v>1</v>
      </c>
      <c r="K22" s="17">
        <f>VLOOKUP(A22,[1]Sheet1!$A$259:$U$305,11,FALSE)/100</f>
        <v>1.3157894736842105E-2</v>
      </c>
      <c r="L22" s="16">
        <f>VLOOKUP(A22,[1]Sheet1!$A$259:$U$305,12,FALSE)</f>
        <v>1</v>
      </c>
      <c r="M22" s="17">
        <f>VLOOKUP(A22,[1]Sheet1!$A$259:$U$305,13,FALSE)/100</f>
        <v>8.0000000000000002E-3</v>
      </c>
      <c r="N22" s="16">
        <f>VLOOKUP(A22,[1]Sheet1!$A$259:$U$305,14,FALSE)</f>
        <v>0</v>
      </c>
      <c r="O22" s="17">
        <f>VLOOKUP(A22,[1]Sheet1!$A$259:$U$305,15,FALSE)/100</f>
        <v>0</v>
      </c>
      <c r="P22" s="16">
        <f>VLOOKUP(A22,[1]Sheet1!$A$259:$U$305,16,FALSE)</f>
        <v>0</v>
      </c>
      <c r="Q22" s="17">
        <f>VLOOKUP(A22,[1]Sheet1!$A$259:$U$305,17,FALSE)/100</f>
        <v>0</v>
      </c>
      <c r="R22" s="16">
        <f>VLOOKUP(A22,[1]Sheet1!$A$259:$U$305,18,FALSE)</f>
        <v>0</v>
      </c>
      <c r="S22" s="17">
        <f>VLOOKUP(A22,[1]Sheet1!$A$259:$U$305,19,FALSE)/100</f>
        <v>0</v>
      </c>
      <c r="T22" s="16">
        <f>VLOOKUP(A22,[1]Sheet1!$A$259:$U$305,20,FALSE)</f>
        <v>1040</v>
      </c>
      <c r="U22" s="17">
        <f>VLOOKUP(A22,[1]Sheet1!$A$259:$U$305,21,FALSE)/100</f>
        <v>1.0776810536371735E-2</v>
      </c>
    </row>
    <row r="23" spans="1:21" x14ac:dyDescent="0.25">
      <c r="A23" s="90" t="s">
        <v>38</v>
      </c>
      <c r="B23" s="16">
        <f>VLOOKUP(A23,[1]Sheet1!$A$259:$U$305,2,FALSE)</f>
        <v>3539</v>
      </c>
      <c r="C23" s="17">
        <f>VLOOKUP(A23,[1]Sheet1!$A$259:$U$305,3,FALSE)/100</f>
        <v>4.0989331214025961E-2</v>
      </c>
      <c r="D23" s="16">
        <f>VLOOKUP(A23,[1]Sheet1!$A$259:$U$305,4,FALSE)</f>
        <v>146</v>
      </c>
      <c r="E23" s="17">
        <f>VLOOKUP(A23,[1]Sheet1!$A$259:$U$305,5,FALSE)/100</f>
        <v>2.7310138421249533E-2</v>
      </c>
      <c r="F23" s="16">
        <f>VLOOKUP(A23,[1]Sheet1!$A$259:$U$305,6,FALSE)</f>
        <v>96</v>
      </c>
      <c r="G23" s="17">
        <f>VLOOKUP(A23,[1]Sheet1!$A$259:$U$305,7,FALSE)/100</f>
        <v>2.6607538802660754E-2</v>
      </c>
      <c r="H23" s="16">
        <f>VLOOKUP(A23,[1]Sheet1!$A$259:$U$305,8,FALSE)</f>
        <v>32</v>
      </c>
      <c r="I23" s="17">
        <f>VLOOKUP(A23,[1]Sheet1!$A$259:$U$305,9,FALSE)/100</f>
        <v>3.7209302325581395E-2</v>
      </c>
      <c r="J23" s="16">
        <f>VLOOKUP(A23,[1]Sheet1!$A$259:$U$305,10,FALSE)</f>
        <v>3</v>
      </c>
      <c r="K23" s="17">
        <f>VLOOKUP(A23,[1]Sheet1!$A$259:$U$305,11,FALSE)/100</f>
        <v>3.9473684210526314E-2</v>
      </c>
      <c r="L23" s="16">
        <f>VLOOKUP(A23,[1]Sheet1!$A$259:$U$305,12,FALSE)</f>
        <v>4</v>
      </c>
      <c r="M23" s="17">
        <f>VLOOKUP(A23,[1]Sheet1!$A$259:$U$305,13,FALSE)/100</f>
        <v>3.2000000000000001E-2</v>
      </c>
      <c r="N23" s="16">
        <f>VLOOKUP(A23,[1]Sheet1!$A$259:$U$305,14,FALSE)</f>
        <v>1</v>
      </c>
      <c r="O23" s="17">
        <f>VLOOKUP(A23,[1]Sheet1!$A$259:$U$305,15,FALSE)/100</f>
        <v>3.2258064516129031E-2</v>
      </c>
      <c r="P23" s="16">
        <f>VLOOKUP(A23,[1]Sheet1!$A$259:$U$305,16,FALSE)</f>
        <v>0</v>
      </c>
      <c r="Q23" s="17">
        <f>VLOOKUP(A23,[1]Sheet1!$A$259:$U$305,17,FALSE)/100</f>
        <v>0</v>
      </c>
      <c r="R23" s="16">
        <f>VLOOKUP(A23,[1]Sheet1!$A$259:$U$305,18,FALSE)</f>
        <v>1</v>
      </c>
      <c r="S23" s="17">
        <f>VLOOKUP(A23,[1]Sheet1!$A$259:$U$305,19,FALSE)/100</f>
        <v>1.7857142857142856E-2</v>
      </c>
      <c r="T23" s="16">
        <f>VLOOKUP(A23,[1]Sheet1!$A$259:$U$305,20,FALSE)</f>
        <v>3822</v>
      </c>
      <c r="U23" s="17">
        <f>VLOOKUP(A23,[1]Sheet1!$A$259:$U$305,21,FALSE)/100</f>
        <v>3.9575797258568315E-2</v>
      </c>
    </row>
    <row r="24" spans="1:21" x14ac:dyDescent="0.25">
      <c r="A24" s="90" t="s">
        <v>39</v>
      </c>
      <c r="B24" s="16">
        <f>VLOOKUP(A24,[1]Sheet1!$A$259:$U$305,2,FALSE)</f>
        <v>1082</v>
      </c>
      <c r="C24" s="17">
        <f>VLOOKUP(A24,[1]Sheet1!$A$259:$U$305,3,FALSE)/100</f>
        <v>1.2667678154275943E-2</v>
      </c>
      <c r="D24" s="16">
        <f>VLOOKUP(A24,[1]Sheet1!$A$259:$U$305,4,FALSE)</f>
        <v>49</v>
      </c>
      <c r="E24" s="17">
        <f>VLOOKUP(A24,[1]Sheet1!$A$259:$U$305,5,FALSE)/100</f>
        <v>9.1657313879536101E-3</v>
      </c>
      <c r="F24" s="16">
        <f>VLOOKUP(A24,[1]Sheet1!$A$259:$U$305,6,FALSE)</f>
        <v>27</v>
      </c>
      <c r="G24" s="17">
        <f>VLOOKUP(A24,[1]Sheet1!$A$259:$U$305,7,FALSE)/100</f>
        <v>7.4833702882483363E-3</v>
      </c>
      <c r="H24" s="16">
        <f>VLOOKUP(A24,[1]Sheet1!$A$259:$U$305,8,FALSE)</f>
        <v>11</v>
      </c>
      <c r="I24" s="17">
        <f>VLOOKUP(A24,[1]Sheet1!$A$259:$U$305,9,FALSE)/100</f>
        <v>1.2790697674418604E-2</v>
      </c>
      <c r="J24" s="16">
        <f>VLOOKUP(A24,[1]Sheet1!$A$259:$U$305,10,FALSE)</f>
        <v>0</v>
      </c>
      <c r="K24" s="17">
        <f>VLOOKUP(A24,[1]Sheet1!$A$259:$U$305,11,FALSE)/100</f>
        <v>0</v>
      </c>
      <c r="L24" s="16">
        <f>VLOOKUP(A24,[1]Sheet1!$A$259:$U$305,12,FALSE)</f>
        <v>2</v>
      </c>
      <c r="M24" s="17">
        <f>VLOOKUP(A24,[1]Sheet1!$A$259:$U$305,13,FALSE)/100</f>
        <v>1.6E-2</v>
      </c>
      <c r="N24" s="16">
        <f>VLOOKUP(A24,[1]Sheet1!$A$259:$U$305,14,FALSE)</f>
        <v>0</v>
      </c>
      <c r="O24" s="17">
        <f>VLOOKUP(A24,[1]Sheet1!$A$259:$U$305,15,FALSE)/100</f>
        <v>0</v>
      </c>
      <c r="P24" s="16">
        <f>VLOOKUP(A24,[1]Sheet1!$A$259:$U$305,16,FALSE)</f>
        <v>0</v>
      </c>
      <c r="Q24" s="17">
        <f>VLOOKUP(A24,[1]Sheet1!$A$259:$U$305,17,FALSE)/100</f>
        <v>0</v>
      </c>
      <c r="R24" s="16">
        <f>VLOOKUP(A24,[1]Sheet1!$A$259:$U$305,18,FALSE)</f>
        <v>1</v>
      </c>
      <c r="S24" s="17">
        <f>VLOOKUP(A24,[1]Sheet1!$A$259:$U$305,19,FALSE)/100</f>
        <v>1.7857142857142856E-2</v>
      </c>
      <c r="T24" s="16">
        <f>VLOOKUP(A24,[1]Sheet1!$A$259:$U$305,20,FALSE)</f>
        <v>1172</v>
      </c>
      <c r="U24" s="17">
        <f>VLOOKUP(A24,[1]Sheet1!$A$259:$U$305,21,FALSE)/100</f>
        <v>1.2258085291371039E-2</v>
      </c>
    </row>
    <row r="25" spans="1:21" x14ac:dyDescent="0.25">
      <c r="A25" s="90" t="s">
        <v>40</v>
      </c>
      <c r="B25" s="16">
        <f>VLOOKUP(A25,[1]Sheet1!$A$259:$U$305,2,FALSE)</f>
        <v>2279</v>
      </c>
      <c r="C25" s="17">
        <f>VLOOKUP(A25,[1]Sheet1!$A$259:$U$305,3,FALSE)/100</f>
        <v>2.6358885436986734E-2</v>
      </c>
      <c r="D25" s="16">
        <f>VLOOKUP(A25,[1]Sheet1!$A$259:$U$305,4,FALSE)</f>
        <v>162</v>
      </c>
      <c r="E25" s="17">
        <f>VLOOKUP(A25,[1]Sheet1!$A$259:$U$305,5,FALSE)/100</f>
        <v>3.0303030303030297E-2</v>
      </c>
      <c r="F25" s="16">
        <f>VLOOKUP(A25,[1]Sheet1!$A$259:$U$305,6,FALSE)</f>
        <v>91</v>
      </c>
      <c r="G25" s="17">
        <f>VLOOKUP(A25,[1]Sheet1!$A$259:$U$305,7,FALSE)/100</f>
        <v>2.5221729490022174E-2</v>
      </c>
      <c r="H25" s="16">
        <f>VLOOKUP(A25,[1]Sheet1!$A$259:$U$305,8,FALSE)</f>
        <v>16</v>
      </c>
      <c r="I25" s="17">
        <f>VLOOKUP(A25,[1]Sheet1!$A$259:$U$305,9,FALSE)/100</f>
        <v>1.8604651162790697E-2</v>
      </c>
      <c r="J25" s="16">
        <f>VLOOKUP(A25,[1]Sheet1!$A$259:$U$305,10,FALSE)</f>
        <v>2</v>
      </c>
      <c r="K25" s="17">
        <f>VLOOKUP(A25,[1]Sheet1!$A$259:$U$305,11,FALSE)/100</f>
        <v>2.6315789473684209E-2</v>
      </c>
      <c r="L25" s="16">
        <f>VLOOKUP(A25,[1]Sheet1!$A$259:$U$305,12,FALSE)</f>
        <v>7</v>
      </c>
      <c r="M25" s="17">
        <f>VLOOKUP(A25,[1]Sheet1!$A$259:$U$305,13,FALSE)/100</f>
        <v>5.5999999999999994E-2</v>
      </c>
      <c r="N25" s="16">
        <f>VLOOKUP(A25,[1]Sheet1!$A$259:$U$305,14,FALSE)</f>
        <v>0</v>
      </c>
      <c r="O25" s="17">
        <f>VLOOKUP(A25,[1]Sheet1!$A$259:$U$305,15,FALSE)/100</f>
        <v>0</v>
      </c>
      <c r="P25" s="16">
        <f>VLOOKUP(A25,[1]Sheet1!$A$259:$U$305,16,FALSE)</f>
        <v>0</v>
      </c>
      <c r="Q25" s="17">
        <f>VLOOKUP(A25,[1]Sheet1!$A$259:$U$305,17,FALSE)/100</f>
        <v>0</v>
      </c>
      <c r="R25" s="16">
        <f>VLOOKUP(A25,[1]Sheet1!$A$259:$U$305,18,FALSE)</f>
        <v>2</v>
      </c>
      <c r="S25" s="17">
        <f>VLOOKUP(A25,[1]Sheet1!$A$259:$U$305,19,FALSE)/100</f>
        <v>3.5714285714285712E-2</v>
      </c>
      <c r="T25" s="16">
        <f>VLOOKUP(A25,[1]Sheet1!$A$259:$U$305,20,FALSE)</f>
        <v>2559</v>
      </c>
      <c r="U25" s="17">
        <f>VLOOKUP(A25,[1]Sheet1!$A$259:$U$305,21,FALSE)/100</f>
        <v>2.6501937464444039E-2</v>
      </c>
    </row>
    <row r="26" spans="1:21" x14ac:dyDescent="0.25">
      <c r="A26" s="90" t="s">
        <v>41</v>
      </c>
      <c r="B26" s="16">
        <f>VLOOKUP(A26,[1]Sheet1!$A$259:$U$305,2,FALSE)</f>
        <v>904</v>
      </c>
      <c r="C26" s="17">
        <f>VLOOKUP(A26,[1]Sheet1!$A$259:$U$305,3,FALSE)/100</f>
        <v>1.0500204705825687E-2</v>
      </c>
      <c r="D26" s="16">
        <f>VLOOKUP(A26,[1]Sheet1!$A$259:$U$305,4,FALSE)</f>
        <v>55</v>
      </c>
      <c r="E26" s="17">
        <f>VLOOKUP(A26,[1]Sheet1!$A$259:$U$305,5,FALSE)/100</f>
        <v>1.0288065843621399E-2</v>
      </c>
      <c r="F26" s="16">
        <f>VLOOKUP(A26,[1]Sheet1!$A$259:$U$305,6,FALSE)</f>
        <v>44</v>
      </c>
      <c r="G26" s="17">
        <f>VLOOKUP(A26,[1]Sheet1!$A$259:$U$305,7,FALSE)/100</f>
        <v>1.2195121951219513E-2</v>
      </c>
      <c r="H26" s="16">
        <f>VLOOKUP(A26,[1]Sheet1!$A$259:$U$305,8,FALSE)</f>
        <v>7</v>
      </c>
      <c r="I26" s="17">
        <f>VLOOKUP(A26,[1]Sheet1!$A$259:$U$305,9,FALSE)/100</f>
        <v>8.1395348837209301E-3</v>
      </c>
      <c r="J26" s="16">
        <f>VLOOKUP(A26,[1]Sheet1!$A$259:$U$305,10,FALSE)</f>
        <v>0</v>
      </c>
      <c r="K26" s="17">
        <f>VLOOKUP(A26,[1]Sheet1!$A$259:$U$305,11,FALSE)/100</f>
        <v>0</v>
      </c>
      <c r="L26" s="16">
        <f>VLOOKUP(A26,[1]Sheet1!$A$259:$U$305,12,FALSE)</f>
        <v>0</v>
      </c>
      <c r="M26" s="17">
        <f>VLOOKUP(A26,[1]Sheet1!$A$259:$U$305,13,FALSE)/100</f>
        <v>0</v>
      </c>
      <c r="N26" s="16">
        <f>VLOOKUP(A26,[1]Sheet1!$A$259:$U$305,14,FALSE)</f>
        <v>1</v>
      </c>
      <c r="O26" s="17">
        <f>VLOOKUP(A26,[1]Sheet1!$A$259:$U$305,15,FALSE)/100</f>
        <v>3.2258064516129031E-2</v>
      </c>
      <c r="P26" s="16">
        <f>VLOOKUP(A26,[1]Sheet1!$A$259:$U$305,16,FALSE)</f>
        <v>0</v>
      </c>
      <c r="Q26" s="17">
        <f>VLOOKUP(A26,[1]Sheet1!$A$259:$U$305,17,FALSE)/100</f>
        <v>0</v>
      </c>
      <c r="R26" s="16">
        <f>VLOOKUP(A26,[1]Sheet1!$A$259:$U$305,18,FALSE)</f>
        <v>0</v>
      </c>
      <c r="S26" s="17">
        <f>VLOOKUP(A26,[1]Sheet1!$A$259:$U$305,19,FALSE)/100</f>
        <v>0</v>
      </c>
      <c r="T26" s="16">
        <f>VLOOKUP(A26,[1]Sheet1!$A$259:$U$305,20,FALSE)</f>
        <v>1011</v>
      </c>
      <c r="U26" s="17">
        <f>VLOOKUP(A26,[1]Sheet1!$A$259:$U$305,21,FALSE)/100</f>
        <v>1.0508463660466065E-2</v>
      </c>
    </row>
    <row r="27" spans="1:21" x14ac:dyDescent="0.25">
      <c r="A27" s="90" t="s">
        <v>42</v>
      </c>
      <c r="B27" s="16">
        <f>VLOOKUP(A27,[1]Sheet1!$A$259:$U$305,2,FALSE)</f>
        <v>2621</v>
      </c>
      <c r="C27" s="17">
        <f>VLOOKUP(A27,[1]Sheet1!$A$259:$U$305,3,FALSE)/100</f>
        <v>3.058545866146473E-2</v>
      </c>
      <c r="D27" s="16">
        <f>VLOOKUP(A27,[1]Sheet1!$A$259:$U$305,4,FALSE)</f>
        <v>259</v>
      </c>
      <c r="E27" s="17">
        <f>VLOOKUP(A27,[1]Sheet1!$A$259:$U$305,5,FALSE)/100</f>
        <v>4.8447437336326227E-2</v>
      </c>
      <c r="F27" s="16">
        <f>VLOOKUP(A27,[1]Sheet1!$A$259:$U$305,6,FALSE)</f>
        <v>116</v>
      </c>
      <c r="G27" s="17">
        <f>VLOOKUP(A27,[1]Sheet1!$A$259:$U$305,7,FALSE)/100</f>
        <v>3.2150776053215077E-2</v>
      </c>
      <c r="H27" s="16">
        <f>VLOOKUP(A27,[1]Sheet1!$A$259:$U$305,8,FALSE)</f>
        <v>23</v>
      </c>
      <c r="I27" s="17">
        <f>VLOOKUP(A27,[1]Sheet1!$A$259:$U$305,9,FALSE)/100</f>
        <v>2.6744186046511631E-2</v>
      </c>
      <c r="J27" s="16">
        <f>VLOOKUP(A27,[1]Sheet1!$A$259:$U$305,10,FALSE)</f>
        <v>3</v>
      </c>
      <c r="K27" s="17">
        <f>VLOOKUP(A27,[1]Sheet1!$A$259:$U$305,11,FALSE)/100</f>
        <v>3.9473684210526314E-2</v>
      </c>
      <c r="L27" s="16">
        <f>VLOOKUP(A27,[1]Sheet1!$A$259:$U$305,12,FALSE)</f>
        <v>4</v>
      </c>
      <c r="M27" s="17">
        <f>VLOOKUP(A27,[1]Sheet1!$A$259:$U$305,13,FALSE)/100</f>
        <v>3.2000000000000001E-2</v>
      </c>
      <c r="N27" s="16">
        <f>VLOOKUP(A27,[1]Sheet1!$A$259:$U$305,14,FALSE)</f>
        <v>1</v>
      </c>
      <c r="O27" s="17">
        <f>VLOOKUP(A27,[1]Sheet1!$A$259:$U$305,15,FALSE)/100</f>
        <v>3.2258064516129031E-2</v>
      </c>
      <c r="P27" s="16">
        <f>VLOOKUP(A27,[1]Sheet1!$A$259:$U$305,16,FALSE)</f>
        <v>0</v>
      </c>
      <c r="Q27" s="17">
        <f>VLOOKUP(A27,[1]Sheet1!$A$259:$U$305,17,FALSE)/100</f>
        <v>0</v>
      </c>
      <c r="R27" s="16">
        <f>VLOOKUP(A27,[1]Sheet1!$A$259:$U$305,18,FALSE)</f>
        <v>0</v>
      </c>
      <c r="S27" s="17">
        <f>VLOOKUP(A27,[1]Sheet1!$A$259:$U$305,19,FALSE)/100</f>
        <v>0</v>
      </c>
      <c r="T27" s="16">
        <f>VLOOKUP(A27,[1]Sheet1!$A$259:$U$305,20,FALSE)</f>
        <v>3027</v>
      </c>
      <c r="U27" s="17">
        <f>VLOOKUP(A27,[1]Sheet1!$A$259:$U$305,21,FALSE)/100</f>
        <v>3.1621995856724233E-2</v>
      </c>
    </row>
    <row r="28" spans="1:21" x14ac:dyDescent="0.25">
      <c r="A28" s="90" t="s">
        <v>43</v>
      </c>
      <c r="B28" s="16">
        <f>VLOOKUP(A28,[1]Sheet1!$A$259:$U$305,2,FALSE)</f>
        <v>1554</v>
      </c>
      <c r="C28" s="17">
        <f>VLOOKUP(A28,[1]Sheet1!$A$259:$U$305,3,FALSE)/100</f>
        <v>1.8098403294559647E-2</v>
      </c>
      <c r="D28" s="16">
        <f>VLOOKUP(A28,[1]Sheet1!$A$259:$U$305,4,FALSE)</f>
        <v>97</v>
      </c>
      <c r="E28" s="17">
        <f>VLOOKUP(A28,[1]Sheet1!$A$259:$U$305,5,FALSE)/100</f>
        <v>1.8144407033295923E-2</v>
      </c>
      <c r="F28" s="16">
        <f>VLOOKUP(A28,[1]Sheet1!$A$259:$U$305,6,FALSE)</f>
        <v>83</v>
      </c>
      <c r="G28" s="17">
        <f>VLOOKUP(A28,[1]Sheet1!$A$259:$U$305,7,FALSE)/100</f>
        <v>2.3004434589800442E-2</v>
      </c>
      <c r="H28" s="16">
        <f>VLOOKUP(A28,[1]Sheet1!$A$259:$U$305,8,FALSE)</f>
        <v>16</v>
      </c>
      <c r="I28" s="17">
        <f>VLOOKUP(A28,[1]Sheet1!$A$259:$U$305,9,FALSE)/100</f>
        <v>1.8604651162790697E-2</v>
      </c>
      <c r="J28" s="16">
        <f>VLOOKUP(A28,[1]Sheet1!$A$259:$U$305,10,FALSE)</f>
        <v>2</v>
      </c>
      <c r="K28" s="17">
        <f>VLOOKUP(A28,[1]Sheet1!$A$259:$U$305,11,FALSE)/100</f>
        <v>2.6315789473684209E-2</v>
      </c>
      <c r="L28" s="16">
        <f>VLOOKUP(A28,[1]Sheet1!$A$259:$U$305,12,FALSE)</f>
        <v>3</v>
      </c>
      <c r="M28" s="17">
        <f>VLOOKUP(A28,[1]Sheet1!$A$259:$U$305,13,FALSE)/100</f>
        <v>2.4E-2</v>
      </c>
      <c r="N28" s="16">
        <f>VLOOKUP(A28,[1]Sheet1!$A$259:$U$305,14,FALSE)</f>
        <v>1</v>
      </c>
      <c r="O28" s="17">
        <f>VLOOKUP(A28,[1]Sheet1!$A$259:$U$305,15,FALSE)/100</f>
        <v>3.2258064516129031E-2</v>
      </c>
      <c r="P28" s="16">
        <f>VLOOKUP(A28,[1]Sheet1!$A$259:$U$305,16,FALSE)</f>
        <v>0</v>
      </c>
      <c r="Q28" s="17">
        <f>VLOOKUP(A28,[1]Sheet1!$A$259:$U$305,17,FALSE)/100</f>
        <v>0</v>
      </c>
      <c r="R28" s="16">
        <f>VLOOKUP(A28,[1]Sheet1!$A$259:$U$305,18,FALSE)</f>
        <v>1</v>
      </c>
      <c r="S28" s="17">
        <f>VLOOKUP(A28,[1]Sheet1!$A$259:$U$305,19,FALSE)/100</f>
        <v>1.7857142857142856E-2</v>
      </c>
      <c r="T28" s="16">
        <f>VLOOKUP(A28,[1]Sheet1!$A$259:$U$305,20,FALSE)</f>
        <v>1757</v>
      </c>
      <c r="U28" s="17">
        <f>VLOOKUP(A28,[1]Sheet1!$A$259:$U$305,21,FALSE)/100</f>
        <v>1.8311990811802969E-2</v>
      </c>
    </row>
    <row r="29" spans="1:21" x14ac:dyDescent="0.25">
      <c r="A29" s="91" t="s">
        <v>161</v>
      </c>
      <c r="B29" s="16">
        <f>VLOOKUP(A29,[1]Sheet1!$A$259:$U$305,2,FALSE)</f>
        <v>820</v>
      </c>
      <c r="C29" s="17">
        <f>VLOOKUP(A29,[1]Sheet1!$A$259:$U$305,3,FALSE)/100</f>
        <v>9.4766755773908438E-3</v>
      </c>
      <c r="D29" s="16">
        <f>VLOOKUP(A29,[1]Sheet1!$A$259:$U$305,4,FALSE)</f>
        <v>66</v>
      </c>
      <c r="E29" s="17">
        <f>VLOOKUP(A29,[1]Sheet1!$A$259:$U$305,5,FALSE)/100</f>
        <v>1.2345679012345678E-2</v>
      </c>
      <c r="F29" s="16">
        <f>VLOOKUP(A29,[1]Sheet1!$A$259:$U$305,6,FALSE)</f>
        <v>53</v>
      </c>
      <c r="G29" s="17">
        <f>VLOOKUP(A29,[1]Sheet1!$A$259:$U$305,7,FALSE)/100</f>
        <v>1.4689578713968959E-2</v>
      </c>
      <c r="H29" s="16">
        <f>VLOOKUP(A29,[1]Sheet1!$A$259:$U$305,8,FALSE)</f>
        <v>7</v>
      </c>
      <c r="I29" s="17">
        <f>VLOOKUP(A29,[1]Sheet1!$A$259:$U$305,9,FALSE)/100</f>
        <v>8.1395348837209301E-3</v>
      </c>
      <c r="J29" s="16">
        <f>VLOOKUP(A29,[1]Sheet1!$A$259:$U$305,10,FALSE)</f>
        <v>6</v>
      </c>
      <c r="K29" s="17">
        <f>VLOOKUP(A29,[1]Sheet1!$A$259:$U$305,11,FALSE)/100</f>
        <v>7.8947368421052627E-2</v>
      </c>
      <c r="L29" s="16">
        <f>VLOOKUP(A29,[1]Sheet1!$A$259:$U$305,12,FALSE)</f>
        <v>3</v>
      </c>
      <c r="M29" s="17">
        <f>VLOOKUP(A29,[1]Sheet1!$A$259:$U$305,13,FALSE)/100</f>
        <v>2.4E-2</v>
      </c>
      <c r="N29" s="16">
        <f>VLOOKUP(A29,[1]Sheet1!$A$259:$U$305,14,FALSE)</f>
        <v>0</v>
      </c>
      <c r="O29" s="17">
        <f>VLOOKUP(A29,[1]Sheet1!$A$259:$U$305,15,FALSE)/100</f>
        <v>0</v>
      </c>
      <c r="P29" s="16">
        <f>VLOOKUP(A29,[1]Sheet1!$A$259:$U$305,16,FALSE)</f>
        <v>1</v>
      </c>
      <c r="Q29" s="17">
        <f>VLOOKUP(A29,[1]Sheet1!$A$259:$U$305,17,FALSE)/100</f>
        <v>6.666666666666668E-2</v>
      </c>
      <c r="R29" s="16">
        <f>VLOOKUP(A29,[1]Sheet1!$A$259:$U$305,18,FALSE)</f>
        <v>0</v>
      </c>
      <c r="S29" s="17">
        <f>VLOOKUP(A29,[1]Sheet1!$A$259:$U$305,19,FALSE)/100</f>
        <v>0</v>
      </c>
      <c r="T29" s="16">
        <f>VLOOKUP(A29,[1]Sheet1!$A$259:$U$305,20,FALSE)</f>
        <v>956</v>
      </c>
      <c r="U29" s="17">
        <f>VLOOKUP(A29,[1]Sheet1!$A$259:$U$305,21,FALSE)/100</f>
        <v>9.9073666584373627E-3</v>
      </c>
    </row>
    <row r="30" spans="1:21" x14ac:dyDescent="0.25">
      <c r="A30" s="91" t="s">
        <v>44</v>
      </c>
      <c r="B30" s="16">
        <f>VLOOKUP(A30,[1]Sheet1!$A$259:$U$305,2,FALSE)</f>
        <v>640</v>
      </c>
      <c r="C30" s="17">
        <f>VLOOKUP(A30,[1]Sheet1!$A$259:$U$305,3,FALSE)/100</f>
        <v>7.4055342822050433E-3</v>
      </c>
      <c r="D30" s="16">
        <f>VLOOKUP(A30,[1]Sheet1!$A$259:$U$305,4,FALSE)</f>
        <v>55</v>
      </c>
      <c r="E30" s="17">
        <f>VLOOKUP(A30,[1]Sheet1!$A$259:$U$305,5,FALSE)/100</f>
        <v>1.0288065843621399E-2</v>
      </c>
      <c r="F30" s="16">
        <f>VLOOKUP(A30,[1]Sheet1!$A$259:$U$305,6,FALSE)</f>
        <v>36</v>
      </c>
      <c r="G30" s="17">
        <f>VLOOKUP(A30,[1]Sheet1!$A$259:$U$305,7,FALSE)/100</f>
        <v>9.9778270509977823E-3</v>
      </c>
      <c r="H30" s="16">
        <f>VLOOKUP(A30,[1]Sheet1!$A$259:$U$305,8,FALSE)</f>
        <v>7</v>
      </c>
      <c r="I30" s="17">
        <f>VLOOKUP(A30,[1]Sheet1!$A$259:$U$305,9,FALSE)/100</f>
        <v>8.1395348837209301E-3</v>
      </c>
      <c r="J30" s="16">
        <f>VLOOKUP(A30,[1]Sheet1!$A$259:$U$305,10,FALSE)</f>
        <v>1</v>
      </c>
      <c r="K30" s="17">
        <f>VLOOKUP(A30,[1]Sheet1!$A$259:$U$305,11,FALSE)/100</f>
        <v>1.3157894736842105E-2</v>
      </c>
      <c r="L30" s="16">
        <f>VLOOKUP(A30,[1]Sheet1!$A$259:$U$305,12,FALSE)</f>
        <v>0</v>
      </c>
      <c r="M30" s="17">
        <f>VLOOKUP(A30,[1]Sheet1!$A$259:$U$305,13,FALSE)/100</f>
        <v>0</v>
      </c>
      <c r="N30" s="16">
        <f>VLOOKUP(A30,[1]Sheet1!$A$259:$U$305,14,FALSE)</f>
        <v>0</v>
      </c>
      <c r="O30" s="17">
        <f>VLOOKUP(A30,[1]Sheet1!$A$259:$U$305,15,FALSE)/100</f>
        <v>0</v>
      </c>
      <c r="P30" s="16">
        <f>VLOOKUP(A30,[1]Sheet1!$A$259:$U$305,16,FALSE)</f>
        <v>0</v>
      </c>
      <c r="Q30" s="17">
        <f>VLOOKUP(A30,[1]Sheet1!$A$259:$U$305,17,FALSE)/100</f>
        <v>0</v>
      </c>
      <c r="R30" s="16">
        <f>VLOOKUP(A30,[1]Sheet1!$A$259:$U$305,18,FALSE)</f>
        <v>0</v>
      </c>
      <c r="S30" s="17">
        <f>VLOOKUP(A30,[1]Sheet1!$A$259:$U$305,19,FALSE)/100</f>
        <v>0</v>
      </c>
      <c r="T30" s="16">
        <f>VLOOKUP(A30,[1]Sheet1!$A$259:$U$305,20,FALSE)</f>
        <v>739</v>
      </c>
      <c r="U30" s="17">
        <f>VLOOKUP(A30,[1]Sheet1!$A$259:$U$305,21,FALSE)/100</f>
        <v>7.6639867758659551E-3</v>
      </c>
    </row>
    <row r="31" spans="1:21" x14ac:dyDescent="0.25">
      <c r="A31" s="91" t="s">
        <v>45</v>
      </c>
      <c r="B31" s="16">
        <f>VLOOKUP(A31,[1]Sheet1!$A$259:$U$305,2,FALSE)</f>
        <v>594</v>
      </c>
      <c r="C31" s="17">
        <f>VLOOKUP(A31,[1]Sheet1!$A$259:$U$305,3,FALSE)/100</f>
        <v>6.8636659200924785E-3</v>
      </c>
      <c r="D31" s="16">
        <f>VLOOKUP(A31,[1]Sheet1!$A$259:$U$305,4,FALSE)</f>
        <v>39</v>
      </c>
      <c r="E31" s="17">
        <f>VLOOKUP(A31,[1]Sheet1!$A$259:$U$305,5,FALSE)/100</f>
        <v>7.29517396184063E-3</v>
      </c>
      <c r="F31" s="16">
        <f>VLOOKUP(A31,[1]Sheet1!$A$259:$U$305,6,FALSE)</f>
        <v>38</v>
      </c>
      <c r="G31" s="17">
        <f>VLOOKUP(A31,[1]Sheet1!$A$259:$U$305,7,FALSE)/100</f>
        <v>1.0532150776053215E-2</v>
      </c>
      <c r="H31" s="16">
        <f>VLOOKUP(A31,[1]Sheet1!$A$259:$U$305,8,FALSE)</f>
        <v>5</v>
      </c>
      <c r="I31" s="17">
        <f>VLOOKUP(A31,[1]Sheet1!$A$259:$U$305,9,FALSE)/100</f>
        <v>5.8139534883720929E-3</v>
      </c>
      <c r="J31" s="16">
        <f>VLOOKUP(A31,[1]Sheet1!$A$259:$U$305,10,FALSE)</f>
        <v>1</v>
      </c>
      <c r="K31" s="17">
        <f>VLOOKUP(A31,[1]Sheet1!$A$259:$U$305,11,FALSE)/100</f>
        <v>1.3157894736842105E-2</v>
      </c>
      <c r="L31" s="16">
        <f>VLOOKUP(A31,[1]Sheet1!$A$259:$U$305,12,FALSE)</f>
        <v>1</v>
      </c>
      <c r="M31" s="17">
        <f>VLOOKUP(A31,[1]Sheet1!$A$259:$U$305,13,FALSE)/100</f>
        <v>8.0000000000000002E-3</v>
      </c>
      <c r="N31" s="16">
        <f>VLOOKUP(A31,[1]Sheet1!$A$259:$U$305,14,FALSE)</f>
        <v>0</v>
      </c>
      <c r="O31" s="17">
        <f>VLOOKUP(A31,[1]Sheet1!$A$259:$U$305,15,FALSE)/100</f>
        <v>0</v>
      </c>
      <c r="P31" s="16">
        <f>VLOOKUP(A31,[1]Sheet1!$A$259:$U$305,16,FALSE)</f>
        <v>0</v>
      </c>
      <c r="Q31" s="17">
        <f>VLOOKUP(A31,[1]Sheet1!$A$259:$U$305,17,FALSE)/100</f>
        <v>0</v>
      </c>
      <c r="R31" s="16">
        <f>VLOOKUP(A31,[1]Sheet1!$A$259:$U$305,18,FALSE)</f>
        <v>0</v>
      </c>
      <c r="S31" s="17">
        <f>VLOOKUP(A31,[1]Sheet1!$A$259:$U$305,19,FALSE)/100</f>
        <v>0</v>
      </c>
      <c r="T31" s="16">
        <f>VLOOKUP(A31,[1]Sheet1!$A$259:$U$305,20,FALSE)</f>
        <v>678</v>
      </c>
      <c r="U31" s="17">
        <f>VLOOKUP(A31,[1]Sheet1!$A$259:$U$305,21,FALSE)/100</f>
        <v>7.0199542736923458E-3</v>
      </c>
    </row>
    <row r="32" spans="1:21" x14ac:dyDescent="0.25">
      <c r="A32" s="91" t="s">
        <v>160</v>
      </c>
      <c r="B32" s="16">
        <f>VLOOKUP(A32,[1]Sheet1!$A$259:$U$305,2,FALSE)</f>
        <v>2001</v>
      </c>
      <c r="C32" s="17">
        <f>VLOOKUP(A32,[1]Sheet1!$A$259:$U$305,3,FALSE)/100</f>
        <v>2.333646412831443E-2</v>
      </c>
      <c r="D32" s="16">
        <f>VLOOKUP(A32,[1]Sheet1!$A$259:$U$305,4,FALSE)</f>
        <v>126</v>
      </c>
      <c r="E32" s="17">
        <f>VLOOKUP(A32,[1]Sheet1!$A$259:$U$305,5,FALSE)/100</f>
        <v>2.3569023569023569E-2</v>
      </c>
      <c r="F32" s="16">
        <f>VLOOKUP(A32,[1]Sheet1!$A$259:$U$305,6,FALSE)</f>
        <v>49</v>
      </c>
      <c r="G32" s="17">
        <f>VLOOKUP(A32,[1]Sheet1!$A$259:$U$305,7,FALSE)/100</f>
        <v>1.3580931263858091E-2</v>
      </c>
      <c r="H32" s="16">
        <f>VLOOKUP(A32,[1]Sheet1!$A$259:$U$305,8,FALSE)</f>
        <v>22</v>
      </c>
      <c r="I32" s="17">
        <f>VLOOKUP(A32,[1]Sheet1!$A$259:$U$305,9,FALSE)/100</f>
        <v>2.5581395348837209E-2</v>
      </c>
      <c r="J32" s="16">
        <f>VLOOKUP(A32,[1]Sheet1!$A$259:$U$305,10,FALSE)</f>
        <v>1</v>
      </c>
      <c r="K32" s="17">
        <f>VLOOKUP(A32,[1]Sheet1!$A$259:$U$305,11,FALSE)/100</f>
        <v>1.3157894736842105E-2</v>
      </c>
      <c r="L32" s="16">
        <f>VLOOKUP(A32,[1]Sheet1!$A$259:$U$305,12,FALSE)</f>
        <v>4</v>
      </c>
      <c r="M32" s="17">
        <f>VLOOKUP(A32,[1]Sheet1!$A$259:$U$305,13,FALSE)/100</f>
        <v>3.2000000000000001E-2</v>
      </c>
      <c r="N32" s="16">
        <f>VLOOKUP(A32,[1]Sheet1!$A$259:$U$305,14,FALSE)</f>
        <v>0</v>
      </c>
      <c r="O32" s="17">
        <f>VLOOKUP(A32,[1]Sheet1!$A$259:$U$305,15,FALSE)/100</f>
        <v>0</v>
      </c>
      <c r="P32" s="16">
        <f>VLOOKUP(A32,[1]Sheet1!$A$259:$U$305,16,FALSE)</f>
        <v>1</v>
      </c>
      <c r="Q32" s="17">
        <f>VLOOKUP(A32,[1]Sheet1!$A$259:$U$305,17,FALSE)/100</f>
        <v>6.666666666666668E-2</v>
      </c>
      <c r="R32" s="16">
        <f>VLOOKUP(A32,[1]Sheet1!$A$259:$U$305,18,FALSE)</f>
        <v>1</v>
      </c>
      <c r="S32" s="17">
        <f>VLOOKUP(A32,[1]Sheet1!$A$259:$U$305,19,FALSE)/100</f>
        <v>1.7857142857142856E-2</v>
      </c>
      <c r="T32" s="16">
        <f>VLOOKUP(A32,[1]Sheet1!$A$259:$U$305,20,FALSE)</f>
        <v>2205</v>
      </c>
      <c r="U32" s="17">
        <f>VLOOKUP(A32,[1]Sheet1!$A$259:$U$305,21,FALSE)/100</f>
        <v>2.2991960327597868E-2</v>
      </c>
    </row>
    <row r="33" spans="1:21" x14ac:dyDescent="0.25">
      <c r="A33" s="90" t="s">
        <v>46</v>
      </c>
      <c r="B33" s="16">
        <f>VLOOKUP(A33,[1]Sheet1!$A$259:$U$305,2,FALSE)</f>
        <v>761</v>
      </c>
      <c r="C33" s="17">
        <f>VLOOKUP(A33,[1]Sheet1!$A$259:$U$305,3,FALSE)/100</f>
        <v>8.6578522746429687E-3</v>
      </c>
      <c r="D33" s="16">
        <f>VLOOKUP(A33,[1]Sheet1!$A$259:$U$305,4,FALSE)</f>
        <v>79</v>
      </c>
      <c r="E33" s="17">
        <f>VLOOKUP(A33,[1]Sheet1!$A$259:$U$305,5,FALSE)/100</f>
        <v>1.4777403666292554E-2</v>
      </c>
      <c r="F33" s="16">
        <f>VLOOKUP(A33,[1]Sheet1!$A$259:$U$305,6,FALSE)</f>
        <v>25</v>
      </c>
      <c r="G33" s="17">
        <f>VLOOKUP(A33,[1]Sheet1!$A$259:$U$305,7,FALSE)/100</f>
        <v>6.9290465631929058E-3</v>
      </c>
      <c r="H33" s="16">
        <f>VLOOKUP(A33,[1]Sheet1!$A$259:$U$305,8,FALSE)</f>
        <v>6</v>
      </c>
      <c r="I33" s="17">
        <f>VLOOKUP(A33,[1]Sheet1!$A$259:$U$305,9,FALSE)/100</f>
        <v>6.9767441860465107E-3</v>
      </c>
      <c r="J33" s="16">
        <f>VLOOKUP(A33,[1]Sheet1!$A$259:$U$305,10,FALSE)</f>
        <v>0</v>
      </c>
      <c r="K33" s="17">
        <f>VLOOKUP(A33,[1]Sheet1!$A$259:$U$305,11,FALSE)/100</f>
        <v>0</v>
      </c>
      <c r="L33" s="16">
        <f>VLOOKUP(A33,[1]Sheet1!$A$259:$U$305,12,FALSE)</f>
        <v>0</v>
      </c>
      <c r="M33" s="17">
        <f>VLOOKUP(A33,[1]Sheet1!$A$259:$U$305,13,FALSE)/100</f>
        <v>0</v>
      </c>
      <c r="N33" s="16">
        <f>VLOOKUP(A33,[1]Sheet1!$A$259:$U$305,14,FALSE)</f>
        <v>1</v>
      </c>
      <c r="O33" s="17">
        <f>VLOOKUP(A33,[1]Sheet1!$A$259:$U$305,15,FALSE)/100</f>
        <v>3.2258064516129031E-2</v>
      </c>
      <c r="P33" s="16">
        <f>VLOOKUP(A33,[1]Sheet1!$A$259:$U$305,16,FALSE)</f>
        <v>0</v>
      </c>
      <c r="Q33" s="17">
        <f>VLOOKUP(A33,[1]Sheet1!$A$259:$U$305,17,FALSE)/100</f>
        <v>0</v>
      </c>
      <c r="R33" s="16">
        <f>VLOOKUP(A33,[1]Sheet1!$A$259:$U$305,18,FALSE)</f>
        <v>1</v>
      </c>
      <c r="S33" s="17">
        <f>VLOOKUP(A33,[1]Sheet1!$A$259:$U$305,19,FALSE)/100</f>
        <v>1.7857142857142856E-2</v>
      </c>
      <c r="T33" s="16">
        <f>VLOOKUP(A33,[1]Sheet1!$A$259:$U$305,20,FALSE)</f>
        <v>873</v>
      </c>
      <c r="U33" s="17">
        <f>VLOOKUP(A33,[1]Sheet1!$A$259:$U$305,21,FALSE)/100</f>
        <v>8.9198501551044935E-3</v>
      </c>
    </row>
    <row r="34" spans="1:21" x14ac:dyDescent="0.25">
      <c r="A34" s="90" t="s">
        <v>47</v>
      </c>
      <c r="B34" s="16">
        <f>VLOOKUP(A34,[1]Sheet1!$A$259:$U$305,2,FALSE)</f>
        <v>4412</v>
      </c>
      <c r="C34" s="17">
        <f>VLOOKUP(A34,[1]Sheet1!$A$259:$U$305,3,FALSE)/100</f>
        <v>5.0923584519422971E-2</v>
      </c>
      <c r="D34" s="16">
        <f>VLOOKUP(A34,[1]Sheet1!$A$259:$U$305,4,FALSE)</f>
        <v>438</v>
      </c>
      <c r="E34" s="17">
        <f>VLOOKUP(A34,[1]Sheet1!$A$259:$U$305,5,FALSE)/100</f>
        <v>8.1930415263748599E-2</v>
      </c>
      <c r="F34" s="16">
        <f>VLOOKUP(A34,[1]Sheet1!$A$259:$U$305,6,FALSE)</f>
        <v>213</v>
      </c>
      <c r="G34" s="17">
        <f>VLOOKUP(A34,[1]Sheet1!$A$259:$U$305,7,FALSE)/100</f>
        <v>5.9035476718403548E-2</v>
      </c>
      <c r="H34" s="16">
        <f>VLOOKUP(A34,[1]Sheet1!$A$259:$U$305,8,FALSE)</f>
        <v>38</v>
      </c>
      <c r="I34" s="17">
        <f>VLOOKUP(A34,[1]Sheet1!$A$259:$U$305,9,FALSE)/100</f>
        <v>4.4186046511627906E-2</v>
      </c>
      <c r="J34" s="16">
        <f>VLOOKUP(A34,[1]Sheet1!$A$259:$U$305,10,FALSE)</f>
        <v>2</v>
      </c>
      <c r="K34" s="17">
        <f>VLOOKUP(A34,[1]Sheet1!$A$259:$U$305,11,FALSE)/100</f>
        <v>2.6315789473684209E-2</v>
      </c>
      <c r="L34" s="16">
        <f>VLOOKUP(A34,[1]Sheet1!$A$259:$U$305,12,FALSE)</f>
        <v>7</v>
      </c>
      <c r="M34" s="17">
        <f>VLOOKUP(A34,[1]Sheet1!$A$259:$U$305,13,FALSE)/100</f>
        <v>5.5999999999999994E-2</v>
      </c>
      <c r="N34" s="16">
        <f>VLOOKUP(A34,[1]Sheet1!$A$259:$U$305,14,FALSE)</f>
        <v>0</v>
      </c>
      <c r="O34" s="17">
        <f>VLOOKUP(A34,[1]Sheet1!$A$259:$U$305,15,FALSE)/100</f>
        <v>0</v>
      </c>
      <c r="P34" s="16">
        <f>VLOOKUP(A34,[1]Sheet1!$A$259:$U$305,16,FALSE)</f>
        <v>0</v>
      </c>
      <c r="Q34" s="17">
        <f>VLOOKUP(A34,[1]Sheet1!$A$259:$U$305,17,FALSE)/100</f>
        <v>0</v>
      </c>
      <c r="R34" s="16">
        <f>VLOOKUP(A34,[1]Sheet1!$A$259:$U$305,18,FALSE)</f>
        <v>5</v>
      </c>
      <c r="S34" s="17">
        <f>VLOOKUP(A34,[1]Sheet1!$A$259:$U$305,19,FALSE)/100</f>
        <v>8.9285714285714288E-2</v>
      </c>
      <c r="T34" s="16">
        <f>VLOOKUP(A34,[1]Sheet1!$A$259:$U$305,20,FALSE)</f>
        <v>5115</v>
      </c>
      <c r="U34" s="17">
        <f>VLOOKUP(A34,[1]Sheet1!$A$259:$U$305,21,FALSE)/100</f>
        <v>5.2939471678670719E-2</v>
      </c>
    </row>
    <row r="35" spans="1:21" x14ac:dyDescent="0.25">
      <c r="A35" s="90" t="s">
        <v>48</v>
      </c>
      <c r="B35" s="16">
        <f>VLOOKUP(A35,[1]Sheet1!$A$259:$U$305,2,FALSE)</f>
        <v>2015</v>
      </c>
      <c r="C35" s="17">
        <f>VLOOKUP(A35,[1]Sheet1!$A$259:$U$305,3,FALSE)/100</f>
        <v>2.3348505647472484E-2</v>
      </c>
      <c r="D35" s="16">
        <f>VLOOKUP(A35,[1]Sheet1!$A$259:$U$305,4,FALSE)</f>
        <v>166</v>
      </c>
      <c r="E35" s="17">
        <f>VLOOKUP(A35,[1]Sheet1!$A$259:$U$305,5,FALSE)/100</f>
        <v>3.1051253273475497E-2</v>
      </c>
      <c r="F35" s="16">
        <f>VLOOKUP(A35,[1]Sheet1!$A$259:$U$305,6,FALSE)</f>
        <v>167</v>
      </c>
      <c r="G35" s="17">
        <f>VLOOKUP(A35,[1]Sheet1!$A$259:$U$305,7,FALSE)/100</f>
        <v>4.6286031042128604E-2</v>
      </c>
      <c r="H35" s="16">
        <f>VLOOKUP(A35,[1]Sheet1!$A$259:$U$305,8,FALSE)</f>
        <v>18</v>
      </c>
      <c r="I35" s="17">
        <f>VLOOKUP(A35,[1]Sheet1!$A$259:$U$305,9,FALSE)/100</f>
        <v>2.0930232558139538E-2</v>
      </c>
      <c r="J35" s="16">
        <f>VLOOKUP(A35,[1]Sheet1!$A$259:$U$305,10,FALSE)</f>
        <v>3</v>
      </c>
      <c r="K35" s="17">
        <f>VLOOKUP(A35,[1]Sheet1!$A$259:$U$305,11,FALSE)/100</f>
        <v>3.9473684210526314E-2</v>
      </c>
      <c r="L35" s="16">
        <f>VLOOKUP(A35,[1]Sheet1!$A$259:$U$305,12,FALSE)</f>
        <v>1</v>
      </c>
      <c r="M35" s="17">
        <f>VLOOKUP(A35,[1]Sheet1!$A$259:$U$305,13,FALSE)/100</f>
        <v>8.0000000000000002E-3</v>
      </c>
      <c r="N35" s="16">
        <f>VLOOKUP(A35,[1]Sheet1!$A$259:$U$305,14,FALSE)</f>
        <v>1</v>
      </c>
      <c r="O35" s="17">
        <f>VLOOKUP(A35,[1]Sheet1!$A$259:$U$305,15,FALSE)/100</f>
        <v>3.2258064516129031E-2</v>
      </c>
      <c r="P35" s="16">
        <f>VLOOKUP(A35,[1]Sheet1!$A$259:$U$305,16,FALSE)</f>
        <v>0</v>
      </c>
      <c r="Q35" s="17">
        <f>VLOOKUP(A35,[1]Sheet1!$A$259:$U$305,17,FALSE)/100</f>
        <v>0</v>
      </c>
      <c r="R35" s="16">
        <f>VLOOKUP(A35,[1]Sheet1!$A$259:$U$305,18,FALSE)</f>
        <v>1</v>
      </c>
      <c r="S35" s="17">
        <f>VLOOKUP(A35,[1]Sheet1!$A$259:$U$305,19,FALSE)/100</f>
        <v>1.7857142857142856E-2</v>
      </c>
      <c r="T35" s="16">
        <f>VLOOKUP(A35,[1]Sheet1!$A$259:$U$305,20,FALSE)</f>
        <v>2372</v>
      </c>
      <c r="U35" s="17">
        <f>VLOOKUP(A35,[1]Sheet1!$A$259:$U$305,21,FALSE)/100</f>
        <v>2.4644977083176797E-2</v>
      </c>
    </row>
    <row r="36" spans="1:21" x14ac:dyDescent="0.25">
      <c r="A36" s="90" t="s">
        <v>49</v>
      </c>
      <c r="B36" s="16">
        <f>VLOOKUP(A36,[1]Sheet1!$A$259:$U$305,2,FALSE)</f>
        <v>580</v>
      </c>
      <c r="C36" s="17">
        <f>VLOOKUP(A36,[1]Sheet1!$A$259:$U$305,3,FALSE)/100</f>
        <v>6.7432507285119089E-3</v>
      </c>
      <c r="D36" s="16">
        <f>VLOOKUP(A36,[1]Sheet1!$A$259:$U$305,4,FALSE)</f>
        <v>70</v>
      </c>
      <c r="E36" s="17">
        <f>VLOOKUP(A36,[1]Sheet1!$A$259:$U$305,5,FALSE)/100</f>
        <v>1.3093901982790869E-2</v>
      </c>
      <c r="F36" s="16">
        <f>VLOOKUP(A36,[1]Sheet1!$A$259:$U$305,6,FALSE)</f>
        <v>21</v>
      </c>
      <c r="G36" s="17">
        <f>VLOOKUP(A36,[1]Sheet1!$A$259:$U$305,7,FALSE)/100</f>
        <v>5.8203991130820398E-3</v>
      </c>
      <c r="H36" s="16">
        <f>VLOOKUP(A36,[1]Sheet1!$A$259:$U$305,8,FALSE)</f>
        <v>6</v>
      </c>
      <c r="I36" s="17">
        <f>VLOOKUP(A36,[1]Sheet1!$A$259:$U$305,9,FALSE)/100</f>
        <v>6.9767441860465107E-3</v>
      </c>
      <c r="J36" s="16">
        <f>VLOOKUP(A36,[1]Sheet1!$A$259:$U$305,10,FALSE)</f>
        <v>0</v>
      </c>
      <c r="K36" s="17">
        <f>VLOOKUP(A36,[1]Sheet1!$A$259:$U$305,11,FALSE)/100</f>
        <v>0</v>
      </c>
      <c r="L36" s="16">
        <f>VLOOKUP(A36,[1]Sheet1!$A$259:$U$305,12,FALSE)</f>
        <v>0</v>
      </c>
      <c r="M36" s="17">
        <f>VLOOKUP(A36,[1]Sheet1!$A$259:$U$305,13,FALSE)/100</f>
        <v>0</v>
      </c>
      <c r="N36" s="16">
        <f>VLOOKUP(A36,[1]Sheet1!$A$259:$U$305,14,FALSE)</f>
        <v>0</v>
      </c>
      <c r="O36" s="17">
        <f>VLOOKUP(A36,[1]Sheet1!$A$259:$U$305,15,FALSE)/100</f>
        <v>0</v>
      </c>
      <c r="P36" s="16">
        <f>VLOOKUP(A36,[1]Sheet1!$A$259:$U$305,16,FALSE)</f>
        <v>0</v>
      </c>
      <c r="Q36" s="17">
        <f>VLOOKUP(A36,[1]Sheet1!$A$259:$U$305,17,FALSE)/100</f>
        <v>0</v>
      </c>
      <c r="R36" s="16">
        <f>VLOOKUP(A36,[1]Sheet1!$A$259:$U$305,18,FALSE)</f>
        <v>2</v>
      </c>
      <c r="S36" s="17">
        <f>VLOOKUP(A36,[1]Sheet1!$A$259:$U$305,19,FALSE)/100</f>
        <v>3.5714285714285712E-2</v>
      </c>
      <c r="T36" s="16">
        <f>VLOOKUP(A36,[1]Sheet1!$A$259:$U$305,20,FALSE)</f>
        <v>679</v>
      </c>
      <c r="U36" s="17">
        <f>VLOOKUP(A36,[1]Sheet1!$A$259:$U$305,21,FALSE)/100</f>
        <v>7.0736236488734795E-3</v>
      </c>
    </row>
    <row r="37" spans="1:21" x14ac:dyDescent="0.25">
      <c r="A37" s="90" t="s">
        <v>50</v>
      </c>
      <c r="B37" s="16">
        <f>VLOOKUP(A37,[1]Sheet1!$A$259:$U$305,2,FALSE)</f>
        <v>3353</v>
      </c>
      <c r="C37" s="17">
        <f>VLOOKUP(A37,[1]Sheet1!$A$259:$U$305,3,FALSE)/100</f>
        <v>3.9171061821159356E-2</v>
      </c>
      <c r="D37" s="16">
        <f>VLOOKUP(A37,[1]Sheet1!$A$259:$U$305,4,FALSE)</f>
        <v>215</v>
      </c>
      <c r="E37" s="17">
        <f>VLOOKUP(A37,[1]Sheet1!$A$259:$U$305,5,FALSE)/100</f>
        <v>4.021698466142911E-2</v>
      </c>
      <c r="F37" s="16">
        <f>VLOOKUP(A37,[1]Sheet1!$A$259:$U$305,6,FALSE)</f>
        <v>93</v>
      </c>
      <c r="G37" s="17">
        <f>VLOOKUP(A37,[1]Sheet1!$A$259:$U$305,7,FALSE)/100</f>
        <v>2.5776053215077605E-2</v>
      </c>
      <c r="H37" s="16">
        <f>VLOOKUP(A37,[1]Sheet1!$A$259:$U$305,8,FALSE)</f>
        <v>30</v>
      </c>
      <c r="I37" s="17">
        <f>VLOOKUP(A37,[1]Sheet1!$A$259:$U$305,9,FALSE)/100</f>
        <v>3.4883720930232558E-2</v>
      </c>
      <c r="J37" s="16">
        <f>VLOOKUP(A37,[1]Sheet1!$A$259:$U$305,10,FALSE)</f>
        <v>4</v>
      </c>
      <c r="K37" s="17">
        <f>VLOOKUP(A37,[1]Sheet1!$A$259:$U$305,11,FALSE)/100</f>
        <v>5.2631578947368418E-2</v>
      </c>
      <c r="L37" s="16">
        <f>VLOOKUP(A37,[1]Sheet1!$A$259:$U$305,12,FALSE)</f>
        <v>5</v>
      </c>
      <c r="M37" s="17">
        <f>VLOOKUP(A37,[1]Sheet1!$A$259:$U$305,13,FALSE)/100</f>
        <v>0.04</v>
      </c>
      <c r="N37" s="16">
        <f>VLOOKUP(A37,[1]Sheet1!$A$259:$U$305,14,FALSE)</f>
        <v>3</v>
      </c>
      <c r="O37" s="17">
        <f>VLOOKUP(A37,[1]Sheet1!$A$259:$U$305,15,FALSE)/100</f>
        <v>9.6774193548387094E-2</v>
      </c>
      <c r="P37" s="16">
        <f>VLOOKUP(A37,[1]Sheet1!$A$259:$U$305,16,FALSE)</f>
        <v>1</v>
      </c>
      <c r="Q37" s="17">
        <f>VLOOKUP(A37,[1]Sheet1!$A$259:$U$305,17,FALSE)/100</f>
        <v>6.666666666666668E-2</v>
      </c>
      <c r="R37" s="16">
        <f>VLOOKUP(A37,[1]Sheet1!$A$259:$U$305,18,FALSE)</f>
        <v>3</v>
      </c>
      <c r="S37" s="17">
        <f>VLOOKUP(A37,[1]Sheet1!$A$259:$U$305,19,FALSE)/100</f>
        <v>5.3571428571428568E-2</v>
      </c>
      <c r="T37" s="16">
        <f>VLOOKUP(A37,[1]Sheet1!$A$259:$U$305,20,FALSE)</f>
        <v>3707</v>
      </c>
      <c r="U37" s="17">
        <f>VLOOKUP(A37,[1]Sheet1!$A$259:$U$305,21,FALSE)/100</f>
        <v>3.8717087255670163E-2</v>
      </c>
    </row>
    <row r="38" spans="1:21" x14ac:dyDescent="0.25">
      <c r="A38" s="90" t="s">
        <v>51</v>
      </c>
      <c r="B38" s="16">
        <f>VLOOKUP(A38,[1]Sheet1!$A$259:$U$305,2,FALSE)</f>
        <v>1893</v>
      </c>
      <c r="C38" s="17">
        <f>VLOOKUP(A38,[1]Sheet1!$A$259:$U$305,3,FALSE)/100</f>
        <v>2.237314259566987E-2</v>
      </c>
      <c r="D38" s="16">
        <f>VLOOKUP(A38,[1]Sheet1!$A$259:$U$305,4,FALSE)</f>
        <v>129</v>
      </c>
      <c r="E38" s="17">
        <f>VLOOKUP(A38,[1]Sheet1!$A$259:$U$305,5,FALSE)/100</f>
        <v>2.4130190796857461E-2</v>
      </c>
      <c r="F38" s="16">
        <f>VLOOKUP(A38,[1]Sheet1!$A$259:$U$305,6,FALSE)</f>
        <v>65</v>
      </c>
      <c r="G38" s="17">
        <f>VLOOKUP(A38,[1]Sheet1!$A$259:$U$305,7,FALSE)/100</f>
        <v>1.8015521064301553E-2</v>
      </c>
      <c r="H38" s="16">
        <f>VLOOKUP(A38,[1]Sheet1!$A$259:$U$305,8,FALSE)</f>
        <v>13</v>
      </c>
      <c r="I38" s="17">
        <f>VLOOKUP(A38,[1]Sheet1!$A$259:$U$305,9,FALSE)/100</f>
        <v>1.5116279069767442E-2</v>
      </c>
      <c r="J38" s="16">
        <f>VLOOKUP(A38,[1]Sheet1!$A$259:$U$305,10,FALSE)</f>
        <v>2</v>
      </c>
      <c r="K38" s="17">
        <f>VLOOKUP(A38,[1]Sheet1!$A$259:$U$305,11,FALSE)/100</f>
        <v>2.6315789473684209E-2</v>
      </c>
      <c r="L38" s="16">
        <f>VLOOKUP(A38,[1]Sheet1!$A$259:$U$305,12,FALSE)</f>
        <v>7</v>
      </c>
      <c r="M38" s="17">
        <f>VLOOKUP(A38,[1]Sheet1!$A$259:$U$305,13,FALSE)/100</f>
        <v>5.5999999999999994E-2</v>
      </c>
      <c r="N38" s="16">
        <f>VLOOKUP(A38,[1]Sheet1!$A$259:$U$305,14,FALSE)</f>
        <v>2</v>
      </c>
      <c r="O38" s="17">
        <f>VLOOKUP(A38,[1]Sheet1!$A$259:$U$305,15,FALSE)/100</f>
        <v>6.4516129032258063E-2</v>
      </c>
      <c r="P38" s="16">
        <f>VLOOKUP(A38,[1]Sheet1!$A$259:$U$305,16,FALSE)</f>
        <v>1</v>
      </c>
      <c r="Q38" s="17">
        <f>VLOOKUP(A38,[1]Sheet1!$A$259:$U$305,17,FALSE)/100</f>
        <v>6.666666666666668E-2</v>
      </c>
      <c r="R38" s="16">
        <f>VLOOKUP(A38,[1]Sheet1!$A$259:$U$305,18,FALSE)</f>
        <v>0</v>
      </c>
      <c r="S38" s="17">
        <f>VLOOKUP(A38,[1]Sheet1!$A$259:$U$305,19,FALSE)/100</f>
        <v>0</v>
      </c>
      <c r="T38" s="16">
        <f>VLOOKUP(A38,[1]Sheet1!$A$259:$U$305,20,FALSE)</f>
        <v>2112</v>
      </c>
      <c r="U38" s="17">
        <f>VLOOKUP(A38,[1]Sheet1!$A$259:$U$305,21,FALSE)/100</f>
        <v>2.2294258450243121E-2</v>
      </c>
    </row>
    <row r="39" spans="1:21" x14ac:dyDescent="0.25">
      <c r="A39" s="90" t="s">
        <v>52</v>
      </c>
      <c r="B39" s="16">
        <f>VLOOKUP(A39,[1]Sheet1!$A$259:$U$305,2,FALSE)</f>
        <v>1583</v>
      </c>
      <c r="C39" s="17">
        <f>VLOOKUP(A39,[1]Sheet1!$A$259:$U$305,3,FALSE)/100</f>
        <v>1.8363316716036894E-2</v>
      </c>
      <c r="D39" s="16">
        <f>VLOOKUP(A39,[1]Sheet1!$A$259:$U$305,4,FALSE)</f>
        <v>95</v>
      </c>
      <c r="E39" s="17">
        <f>VLOOKUP(A39,[1]Sheet1!$A$259:$U$305,5,FALSE)/100</f>
        <v>1.7770295548073321E-2</v>
      </c>
      <c r="F39" s="16">
        <f>VLOOKUP(A39,[1]Sheet1!$A$259:$U$305,6,FALSE)</f>
        <v>54</v>
      </c>
      <c r="G39" s="17">
        <f>VLOOKUP(A39,[1]Sheet1!$A$259:$U$305,7,FALSE)/100</f>
        <v>1.4966740576496673E-2</v>
      </c>
      <c r="H39" s="16">
        <f>VLOOKUP(A39,[1]Sheet1!$A$259:$U$305,8,FALSE)</f>
        <v>15</v>
      </c>
      <c r="I39" s="17">
        <f>VLOOKUP(A39,[1]Sheet1!$A$259:$U$305,9,FALSE)/100</f>
        <v>1.7441860465116279E-2</v>
      </c>
      <c r="J39" s="16">
        <f>VLOOKUP(A39,[1]Sheet1!$A$259:$U$305,10,FALSE)</f>
        <v>1</v>
      </c>
      <c r="K39" s="17">
        <f>VLOOKUP(A39,[1]Sheet1!$A$259:$U$305,11,FALSE)/100</f>
        <v>1.3157894736842105E-2</v>
      </c>
      <c r="L39" s="16">
        <f>VLOOKUP(A39,[1]Sheet1!$A$259:$U$305,12,FALSE)</f>
        <v>4</v>
      </c>
      <c r="M39" s="17">
        <f>VLOOKUP(A39,[1]Sheet1!$A$259:$U$305,13,FALSE)/100</f>
        <v>3.2000000000000001E-2</v>
      </c>
      <c r="N39" s="16">
        <f>VLOOKUP(A39,[1]Sheet1!$A$259:$U$305,14,FALSE)</f>
        <v>1</v>
      </c>
      <c r="O39" s="17">
        <f>VLOOKUP(A39,[1]Sheet1!$A$259:$U$305,15,FALSE)/100</f>
        <v>3.2258064516129031E-2</v>
      </c>
      <c r="P39" s="16">
        <f>VLOOKUP(A39,[1]Sheet1!$A$259:$U$305,16,FALSE)</f>
        <v>1</v>
      </c>
      <c r="Q39" s="17">
        <f>VLOOKUP(A39,[1]Sheet1!$A$259:$U$305,17,FALSE)/100</f>
        <v>6.666666666666668E-2</v>
      </c>
      <c r="R39" s="16">
        <f>VLOOKUP(A39,[1]Sheet1!$A$259:$U$305,18,FALSE)</f>
        <v>1</v>
      </c>
      <c r="S39" s="17">
        <f>VLOOKUP(A39,[1]Sheet1!$A$259:$U$305,19,FALSE)/100</f>
        <v>1.7857142857142856E-2</v>
      </c>
      <c r="T39" s="16">
        <f>VLOOKUP(A39,[1]Sheet1!$A$259:$U$305,20,FALSE)</f>
        <v>1755</v>
      </c>
      <c r="U39" s="17">
        <f>VLOOKUP(A39,[1]Sheet1!$A$259:$U$305,21,FALSE)/100</f>
        <v>1.8215385936476928E-2</v>
      </c>
    </row>
    <row r="40" spans="1:21" x14ac:dyDescent="0.25">
      <c r="A40" s="90" t="s">
        <v>53</v>
      </c>
      <c r="B40" s="16">
        <f>VLOOKUP(A40,[1]Sheet1!$A$259:$U$305,2,FALSE)</f>
        <v>112</v>
      </c>
      <c r="C40" s="17">
        <f>VLOOKUP(A40,[1]Sheet1!$A$259:$U$305,3,FALSE)/100</f>
        <v>1.2764010307540399E-3</v>
      </c>
      <c r="D40" s="16">
        <f>VLOOKUP(A40,[1]Sheet1!$A$259:$U$305,4,FALSE)</f>
        <v>7</v>
      </c>
      <c r="E40" s="17">
        <f>VLOOKUP(A40,[1]Sheet1!$A$259:$U$305,5,FALSE)/100</f>
        <v>1.3093901982790871E-3</v>
      </c>
      <c r="F40" s="16">
        <f>VLOOKUP(A40,[1]Sheet1!$A$259:$U$305,6,FALSE)</f>
        <v>3</v>
      </c>
      <c r="G40" s="17">
        <f>VLOOKUP(A40,[1]Sheet1!$A$259:$U$305,7,FALSE)/100</f>
        <v>8.3148558758314856E-4</v>
      </c>
      <c r="H40" s="16">
        <f>VLOOKUP(A40,[1]Sheet1!$A$259:$U$305,8,FALSE)</f>
        <v>0</v>
      </c>
      <c r="I40" s="17">
        <f>VLOOKUP(A40,[1]Sheet1!$A$259:$U$305,9,FALSE)/100</f>
        <v>0</v>
      </c>
      <c r="J40" s="16">
        <f>VLOOKUP(A40,[1]Sheet1!$A$259:$U$305,10,FALSE)</f>
        <v>0</v>
      </c>
      <c r="K40" s="17">
        <f>VLOOKUP(A40,[1]Sheet1!$A$259:$U$305,11,FALSE)/100</f>
        <v>0</v>
      </c>
      <c r="L40" s="16">
        <f>VLOOKUP(A40,[1]Sheet1!$A$259:$U$305,12,FALSE)</f>
        <v>0</v>
      </c>
      <c r="M40" s="17">
        <f>VLOOKUP(A40,[1]Sheet1!$A$259:$U$305,13,FALSE)/100</f>
        <v>0</v>
      </c>
      <c r="N40" s="16">
        <f>VLOOKUP(A40,[1]Sheet1!$A$259:$U$305,14,FALSE)</f>
        <v>0</v>
      </c>
      <c r="O40" s="17">
        <f>VLOOKUP(A40,[1]Sheet1!$A$259:$U$305,15,FALSE)/100</f>
        <v>0</v>
      </c>
      <c r="P40" s="16">
        <f>VLOOKUP(A40,[1]Sheet1!$A$259:$U$305,16,FALSE)</f>
        <v>0</v>
      </c>
      <c r="Q40" s="17">
        <f>VLOOKUP(A40,[1]Sheet1!$A$259:$U$305,17,FALSE)/100</f>
        <v>0</v>
      </c>
      <c r="R40" s="16">
        <f>VLOOKUP(A40,[1]Sheet1!$A$259:$U$305,18,FALSE)</f>
        <v>0</v>
      </c>
      <c r="S40" s="17">
        <f>VLOOKUP(A40,[1]Sheet1!$A$259:$U$305,19,FALSE)/100</f>
        <v>0</v>
      </c>
      <c r="T40" s="16">
        <f>VLOOKUP(A40,[1]Sheet1!$A$259:$U$305,20,FALSE)</f>
        <v>122</v>
      </c>
      <c r="U40" s="17">
        <f>VLOOKUP(A40,[1]Sheet1!$A$259:$U$305,21,FALSE)/100</f>
        <v>1.245129504202312E-3</v>
      </c>
    </row>
    <row r="41" spans="1:21" x14ac:dyDescent="0.25">
      <c r="A41" s="90" t="s">
        <v>54</v>
      </c>
      <c r="B41" s="16">
        <f>VLOOKUP(A41,[1]Sheet1!$A$259:$U$305,2,FALSE)</f>
        <v>258</v>
      </c>
      <c r="C41" s="17">
        <f>VLOOKUP(A41,[1]Sheet1!$A$259:$U$305,3,FALSE)/100</f>
        <v>2.9742552320400741E-3</v>
      </c>
      <c r="D41" s="16">
        <f>VLOOKUP(A41,[1]Sheet1!$A$259:$U$305,4,FALSE)</f>
        <v>16</v>
      </c>
      <c r="E41" s="17">
        <f>VLOOKUP(A41,[1]Sheet1!$A$259:$U$305,5,FALSE)/100</f>
        <v>2.9928918817807705E-3</v>
      </c>
      <c r="F41" s="16">
        <f>VLOOKUP(A41,[1]Sheet1!$A$259:$U$305,6,FALSE)</f>
        <v>14</v>
      </c>
      <c r="G41" s="17">
        <f>VLOOKUP(A41,[1]Sheet1!$A$259:$U$305,7,FALSE)/100</f>
        <v>3.8802660753880268E-3</v>
      </c>
      <c r="H41" s="16">
        <f>VLOOKUP(A41,[1]Sheet1!$A$259:$U$305,8,FALSE)</f>
        <v>0</v>
      </c>
      <c r="I41" s="17">
        <f>VLOOKUP(A41,[1]Sheet1!$A$259:$U$305,9,FALSE)/100</f>
        <v>0</v>
      </c>
      <c r="J41" s="16">
        <f>VLOOKUP(A41,[1]Sheet1!$A$259:$U$305,10,FALSE)</f>
        <v>0</v>
      </c>
      <c r="K41" s="17">
        <f>VLOOKUP(A41,[1]Sheet1!$A$259:$U$305,11,FALSE)/100</f>
        <v>0</v>
      </c>
      <c r="L41" s="16">
        <f>VLOOKUP(A41,[1]Sheet1!$A$259:$U$305,12,FALSE)</f>
        <v>0</v>
      </c>
      <c r="M41" s="17">
        <f>VLOOKUP(A41,[1]Sheet1!$A$259:$U$305,13,FALSE)/100</f>
        <v>0</v>
      </c>
      <c r="N41" s="16">
        <f>VLOOKUP(A41,[1]Sheet1!$A$259:$U$305,14,FALSE)</f>
        <v>0</v>
      </c>
      <c r="O41" s="17">
        <f>VLOOKUP(A41,[1]Sheet1!$A$259:$U$305,15,FALSE)/100</f>
        <v>0</v>
      </c>
      <c r="P41" s="16">
        <f>VLOOKUP(A41,[1]Sheet1!$A$259:$U$305,16,FALSE)</f>
        <v>0</v>
      </c>
      <c r="Q41" s="17">
        <f>VLOOKUP(A41,[1]Sheet1!$A$259:$U$305,17,FALSE)/100</f>
        <v>0</v>
      </c>
      <c r="R41" s="16">
        <f>VLOOKUP(A41,[1]Sheet1!$A$259:$U$305,18,FALSE)</f>
        <v>0</v>
      </c>
      <c r="S41" s="17">
        <f>VLOOKUP(A41,[1]Sheet1!$A$259:$U$305,19,FALSE)/100</f>
        <v>0</v>
      </c>
      <c r="T41" s="16">
        <f>VLOOKUP(A41,[1]Sheet1!$A$259:$U$305,20,FALSE)</f>
        <v>288</v>
      </c>
      <c r="U41" s="17">
        <f>VLOOKUP(A41,[1]Sheet1!$A$259:$U$305,21,FALSE)/100</f>
        <v>2.9732833850348319E-3</v>
      </c>
    </row>
    <row r="42" spans="1:21" ht="28.5" x14ac:dyDescent="0.25">
      <c r="A42" s="90" t="s">
        <v>55</v>
      </c>
      <c r="B42" s="16">
        <f>VLOOKUP(A42,[1]Sheet1!$A$259:$U$305,2,FALSE)</f>
        <v>493</v>
      </c>
      <c r="C42" s="17">
        <f>VLOOKUP(A42,[1]Sheet1!$A$259:$U$305,3,FALSE)/100</f>
        <v>5.7438046383931794E-3</v>
      </c>
      <c r="D42" s="16">
        <f>VLOOKUP(A42,[1]Sheet1!$A$259:$U$305,4,FALSE)</f>
        <v>32</v>
      </c>
      <c r="E42" s="17">
        <f>VLOOKUP(A42,[1]Sheet1!$A$259:$U$305,5,FALSE)/100</f>
        <v>5.985783763561541E-3</v>
      </c>
      <c r="F42" s="16">
        <f>VLOOKUP(A42,[1]Sheet1!$A$259:$U$305,6,FALSE)</f>
        <v>22</v>
      </c>
      <c r="G42" s="17">
        <f>VLOOKUP(A42,[1]Sheet1!$A$259:$U$305,7,FALSE)/100</f>
        <v>6.0975609756097563E-3</v>
      </c>
      <c r="H42" s="16">
        <f>VLOOKUP(A42,[1]Sheet1!$A$259:$U$305,8,FALSE)</f>
        <v>7</v>
      </c>
      <c r="I42" s="17">
        <f>VLOOKUP(A42,[1]Sheet1!$A$259:$U$305,9,FALSE)/100</f>
        <v>8.1395348837209301E-3</v>
      </c>
      <c r="J42" s="16">
        <f>VLOOKUP(A42,[1]Sheet1!$A$259:$U$305,10,FALSE)</f>
        <v>0</v>
      </c>
      <c r="K42" s="17">
        <f>VLOOKUP(A42,[1]Sheet1!$A$259:$U$305,11,FALSE)/100</f>
        <v>0</v>
      </c>
      <c r="L42" s="16">
        <f>VLOOKUP(A42,[1]Sheet1!$A$259:$U$305,12,FALSE)</f>
        <v>0</v>
      </c>
      <c r="M42" s="17">
        <f>VLOOKUP(A42,[1]Sheet1!$A$259:$U$305,13,FALSE)/100</f>
        <v>0</v>
      </c>
      <c r="N42" s="16">
        <f>VLOOKUP(A42,[1]Sheet1!$A$259:$U$305,14,FALSE)</f>
        <v>0</v>
      </c>
      <c r="O42" s="17">
        <f>VLOOKUP(A42,[1]Sheet1!$A$259:$U$305,15,FALSE)/100</f>
        <v>0</v>
      </c>
      <c r="P42" s="16">
        <f>VLOOKUP(A42,[1]Sheet1!$A$259:$U$305,16,FALSE)</f>
        <v>0</v>
      </c>
      <c r="Q42" s="17">
        <f>VLOOKUP(A42,[1]Sheet1!$A$259:$U$305,17,FALSE)/100</f>
        <v>0</v>
      </c>
      <c r="R42" s="16">
        <f>VLOOKUP(A42,[1]Sheet1!$A$259:$U$305,18,FALSE)</f>
        <v>0</v>
      </c>
      <c r="S42" s="17">
        <f>VLOOKUP(A42,[1]Sheet1!$A$259:$U$305,19,FALSE)/100</f>
        <v>0</v>
      </c>
      <c r="T42" s="16">
        <f>VLOOKUP(A42,[1]Sheet1!$A$259:$U$305,20,FALSE)</f>
        <v>554</v>
      </c>
      <c r="U42" s="17">
        <f>VLOOKUP(A42,[1]Sheet1!$A$259:$U$305,21,FALSE)/100</f>
        <v>5.7748247694900338E-3</v>
      </c>
    </row>
    <row r="43" spans="1:21" x14ac:dyDescent="0.25">
      <c r="A43" s="90" t="s">
        <v>56</v>
      </c>
      <c r="B43" s="16">
        <f>VLOOKUP(A43,[1]Sheet1!$A$259:$U$305,2,FALSE)</f>
        <v>403</v>
      </c>
      <c r="C43" s="17">
        <f>VLOOKUP(A43,[1]Sheet1!$A$259:$U$305,3,FALSE)/100</f>
        <v>4.5757772800616523E-3</v>
      </c>
      <c r="D43" s="16">
        <f>VLOOKUP(A43,[1]Sheet1!$A$259:$U$305,4,FALSE)</f>
        <v>17</v>
      </c>
      <c r="E43" s="17">
        <f>VLOOKUP(A43,[1]Sheet1!$A$259:$U$305,5,FALSE)/100</f>
        <v>3.1799476243920687E-3</v>
      </c>
      <c r="F43" s="16">
        <f>VLOOKUP(A43,[1]Sheet1!$A$259:$U$305,6,FALSE)</f>
        <v>18</v>
      </c>
      <c r="G43" s="17">
        <f>VLOOKUP(A43,[1]Sheet1!$A$259:$U$305,7,FALSE)/100</f>
        <v>4.9889135254988911E-3</v>
      </c>
      <c r="H43" s="16">
        <f>VLOOKUP(A43,[1]Sheet1!$A$259:$U$305,8,FALSE)</f>
        <v>7</v>
      </c>
      <c r="I43" s="17">
        <f>VLOOKUP(A43,[1]Sheet1!$A$259:$U$305,9,FALSE)/100</f>
        <v>8.1395348837209301E-3</v>
      </c>
      <c r="J43" s="16">
        <f>VLOOKUP(A43,[1]Sheet1!$A$259:$U$305,10,FALSE)</f>
        <v>1</v>
      </c>
      <c r="K43" s="17">
        <f>VLOOKUP(A43,[1]Sheet1!$A$259:$U$305,11,FALSE)/100</f>
        <v>1.3157894736842105E-2</v>
      </c>
      <c r="L43" s="16">
        <f>VLOOKUP(A43,[1]Sheet1!$A$259:$U$305,12,FALSE)</f>
        <v>0</v>
      </c>
      <c r="M43" s="17">
        <f>VLOOKUP(A43,[1]Sheet1!$A$259:$U$305,13,FALSE)/100</f>
        <v>0</v>
      </c>
      <c r="N43" s="16">
        <f>VLOOKUP(A43,[1]Sheet1!$A$259:$U$305,14,FALSE)</f>
        <v>0</v>
      </c>
      <c r="O43" s="17">
        <f>VLOOKUP(A43,[1]Sheet1!$A$259:$U$305,15,FALSE)/100</f>
        <v>0</v>
      </c>
      <c r="P43" s="16">
        <f>VLOOKUP(A43,[1]Sheet1!$A$259:$U$305,16,FALSE)</f>
        <v>0</v>
      </c>
      <c r="Q43" s="17">
        <f>VLOOKUP(A43,[1]Sheet1!$A$259:$U$305,17,FALSE)/100</f>
        <v>0</v>
      </c>
      <c r="R43" s="16">
        <f>VLOOKUP(A43,[1]Sheet1!$A$259:$U$305,18,FALSE)</f>
        <v>0</v>
      </c>
      <c r="S43" s="17">
        <f>VLOOKUP(A43,[1]Sheet1!$A$259:$U$305,19,FALSE)/100</f>
        <v>0</v>
      </c>
      <c r="T43" s="16">
        <f>VLOOKUP(A43,[1]Sheet1!$A$259:$U$305,20,FALSE)</f>
        <v>446</v>
      </c>
      <c r="U43" s="17">
        <f>VLOOKUP(A43,[1]Sheet1!$A$259:$U$305,21,FALSE)/100</f>
        <v>4.5404291403239481E-3</v>
      </c>
    </row>
    <row r="44" spans="1:21" x14ac:dyDescent="0.25">
      <c r="A44" s="90" t="s">
        <v>57</v>
      </c>
      <c r="B44" s="16">
        <f>VLOOKUP(A44,[1]Sheet1!$A$259:$U$305,2,FALSE)</f>
        <v>216</v>
      </c>
      <c r="C44" s="17">
        <f>VLOOKUP(A44,[1]Sheet1!$A$259:$U$305,3,FALSE)/100</f>
        <v>2.4925944657177949E-3</v>
      </c>
      <c r="D44" s="16">
        <f>VLOOKUP(A44,[1]Sheet1!$A$259:$U$305,4,FALSE)</f>
        <v>12</v>
      </c>
      <c r="E44" s="17">
        <f>VLOOKUP(A44,[1]Sheet1!$A$259:$U$305,5,FALSE)/100</f>
        <v>2.2446689113355782E-3</v>
      </c>
      <c r="F44" s="16">
        <f>VLOOKUP(A44,[1]Sheet1!$A$259:$U$305,6,FALSE)</f>
        <v>9</v>
      </c>
      <c r="G44" s="17">
        <f>VLOOKUP(A44,[1]Sheet1!$A$259:$U$305,7,FALSE)/100</f>
        <v>2.4944567627494456E-3</v>
      </c>
      <c r="H44" s="16">
        <f>VLOOKUP(A44,[1]Sheet1!$A$259:$U$305,8,FALSE)</f>
        <v>3</v>
      </c>
      <c r="I44" s="17">
        <f>VLOOKUP(A44,[1]Sheet1!$A$259:$U$305,9,FALSE)/100</f>
        <v>3.4883720930232553E-3</v>
      </c>
      <c r="J44" s="16">
        <f>VLOOKUP(A44,[1]Sheet1!$A$259:$U$305,10,FALSE)</f>
        <v>1</v>
      </c>
      <c r="K44" s="17">
        <f>VLOOKUP(A44,[1]Sheet1!$A$259:$U$305,11,FALSE)/100</f>
        <v>1.3157894736842105E-2</v>
      </c>
      <c r="L44" s="16">
        <f>VLOOKUP(A44,[1]Sheet1!$A$259:$U$305,12,FALSE)</f>
        <v>0</v>
      </c>
      <c r="M44" s="17">
        <f>VLOOKUP(A44,[1]Sheet1!$A$259:$U$305,13,FALSE)/100</f>
        <v>0</v>
      </c>
      <c r="N44" s="16">
        <f>VLOOKUP(A44,[1]Sheet1!$A$259:$U$305,14,FALSE)</f>
        <v>0</v>
      </c>
      <c r="O44" s="17">
        <f>VLOOKUP(A44,[1]Sheet1!$A$259:$U$305,15,FALSE)/100</f>
        <v>0</v>
      </c>
      <c r="P44" s="16">
        <f>VLOOKUP(A44,[1]Sheet1!$A$259:$U$305,16,FALSE)</f>
        <v>0</v>
      </c>
      <c r="Q44" s="17">
        <f>VLOOKUP(A44,[1]Sheet1!$A$259:$U$305,17,FALSE)/100</f>
        <v>0</v>
      </c>
      <c r="R44" s="16">
        <f>VLOOKUP(A44,[1]Sheet1!$A$259:$U$305,18,FALSE)</f>
        <v>0</v>
      </c>
      <c r="S44" s="17">
        <f>VLOOKUP(A44,[1]Sheet1!$A$259:$U$305,19,FALSE)/100</f>
        <v>0</v>
      </c>
      <c r="T44" s="16">
        <f>VLOOKUP(A44,[1]Sheet1!$A$259:$U$305,20,FALSE)</f>
        <v>241</v>
      </c>
      <c r="U44" s="17">
        <f>VLOOKUP(A44,[1]Sheet1!$A$259:$U$305,21,FALSE)/100</f>
        <v>2.4902590084046241E-3</v>
      </c>
    </row>
    <row r="45" spans="1:21" x14ac:dyDescent="0.25">
      <c r="A45" s="90" t="s">
        <v>58</v>
      </c>
      <c r="B45" s="16">
        <f>VLOOKUP(A45,[1]Sheet1!$A$259:$U$305,2,FALSE)</f>
        <v>944</v>
      </c>
      <c r="C45" s="17">
        <f>VLOOKUP(A45,[1]Sheet1!$A$259:$U$305,3,FALSE)/100</f>
        <v>1.0981865472147967E-2</v>
      </c>
      <c r="D45" s="16">
        <f>VLOOKUP(A45,[1]Sheet1!$A$259:$U$305,4,FALSE)</f>
        <v>55</v>
      </c>
      <c r="E45" s="17">
        <f>VLOOKUP(A45,[1]Sheet1!$A$259:$U$305,5,FALSE)/100</f>
        <v>1.0288065843621399E-2</v>
      </c>
      <c r="F45" s="16">
        <f>VLOOKUP(A45,[1]Sheet1!$A$259:$U$305,6,FALSE)</f>
        <v>50</v>
      </c>
      <c r="G45" s="17">
        <f>VLOOKUP(A45,[1]Sheet1!$A$259:$U$305,7,FALSE)/100</f>
        <v>1.3858093126385812E-2</v>
      </c>
      <c r="H45" s="16">
        <f>VLOOKUP(A45,[1]Sheet1!$A$259:$U$305,8,FALSE)</f>
        <v>14</v>
      </c>
      <c r="I45" s="17">
        <f>VLOOKUP(A45,[1]Sheet1!$A$259:$U$305,9,FALSE)/100</f>
        <v>1.627906976744186E-2</v>
      </c>
      <c r="J45" s="16">
        <f>VLOOKUP(A45,[1]Sheet1!$A$259:$U$305,10,FALSE)</f>
        <v>1</v>
      </c>
      <c r="K45" s="17">
        <f>VLOOKUP(A45,[1]Sheet1!$A$259:$U$305,11,FALSE)/100</f>
        <v>1.3157894736842105E-2</v>
      </c>
      <c r="L45" s="16">
        <f>VLOOKUP(A45,[1]Sheet1!$A$259:$U$305,12,FALSE)</f>
        <v>3</v>
      </c>
      <c r="M45" s="17">
        <f>VLOOKUP(A45,[1]Sheet1!$A$259:$U$305,13,FALSE)/100</f>
        <v>2.4E-2</v>
      </c>
      <c r="N45" s="16">
        <f>VLOOKUP(A45,[1]Sheet1!$A$259:$U$305,14,FALSE)</f>
        <v>0</v>
      </c>
      <c r="O45" s="17">
        <f>VLOOKUP(A45,[1]Sheet1!$A$259:$U$305,15,FALSE)/100</f>
        <v>0</v>
      </c>
      <c r="P45" s="16">
        <f>VLOOKUP(A45,[1]Sheet1!$A$259:$U$305,16,FALSE)</f>
        <v>0</v>
      </c>
      <c r="Q45" s="17">
        <f>VLOOKUP(A45,[1]Sheet1!$A$259:$U$305,17,FALSE)/100</f>
        <v>0</v>
      </c>
      <c r="R45" s="16">
        <f>VLOOKUP(A45,[1]Sheet1!$A$259:$U$305,18,FALSE)</f>
        <v>0</v>
      </c>
      <c r="S45" s="17">
        <f>VLOOKUP(A45,[1]Sheet1!$A$259:$U$305,19,FALSE)/100</f>
        <v>0</v>
      </c>
      <c r="T45" s="16">
        <f>VLOOKUP(A45,[1]Sheet1!$A$259:$U$305,20,FALSE)</f>
        <v>1067</v>
      </c>
      <c r="U45" s="17">
        <f>VLOOKUP(A45,[1]Sheet1!$A$259:$U$305,21,FALSE)/100</f>
        <v>1.1109560662494767E-2</v>
      </c>
    </row>
    <row r="46" spans="1:21" x14ac:dyDescent="0.25">
      <c r="A46" s="90" t="s">
        <v>59</v>
      </c>
      <c r="B46" s="16">
        <f>VLOOKUP(A46,[1]Sheet1!$A$259:$U$305,2,FALSE)</f>
        <v>2145</v>
      </c>
      <c r="C46" s="17">
        <f>VLOOKUP(A46,[1]Sheet1!$A$259:$U$305,3,FALSE)/100</f>
        <v>2.4853695542229607E-2</v>
      </c>
      <c r="D46" s="16">
        <f>VLOOKUP(A46,[1]Sheet1!$A$259:$U$305,4,FALSE)</f>
        <v>147</v>
      </c>
      <c r="E46" s="17">
        <f>VLOOKUP(A46,[1]Sheet1!$A$259:$U$305,5,FALSE)/100</f>
        <v>2.749719416386083E-2</v>
      </c>
      <c r="F46" s="16">
        <f>VLOOKUP(A46,[1]Sheet1!$A$259:$U$305,6,FALSE)</f>
        <v>93</v>
      </c>
      <c r="G46" s="17">
        <f>VLOOKUP(A46,[1]Sheet1!$A$259:$U$305,7,FALSE)/100</f>
        <v>2.5776053215077605E-2</v>
      </c>
      <c r="H46" s="16">
        <f>VLOOKUP(A46,[1]Sheet1!$A$259:$U$305,8,FALSE)</f>
        <v>35</v>
      </c>
      <c r="I46" s="17">
        <f>VLOOKUP(A46,[1]Sheet1!$A$259:$U$305,9,FALSE)/100</f>
        <v>4.0697674418604654E-2</v>
      </c>
      <c r="J46" s="16">
        <f>VLOOKUP(A46,[1]Sheet1!$A$259:$U$305,10,FALSE)</f>
        <v>5</v>
      </c>
      <c r="K46" s="17">
        <f>VLOOKUP(A46,[1]Sheet1!$A$259:$U$305,11,FALSE)/100</f>
        <v>6.5789473684210523E-2</v>
      </c>
      <c r="L46" s="16">
        <f>VLOOKUP(A46,[1]Sheet1!$A$259:$U$305,12,FALSE)</f>
        <v>3</v>
      </c>
      <c r="M46" s="17">
        <f>VLOOKUP(A46,[1]Sheet1!$A$259:$U$305,13,FALSE)/100</f>
        <v>2.4E-2</v>
      </c>
      <c r="N46" s="16">
        <f>VLOOKUP(A46,[1]Sheet1!$A$259:$U$305,14,FALSE)</f>
        <v>0</v>
      </c>
      <c r="O46" s="17">
        <f>VLOOKUP(A46,[1]Sheet1!$A$259:$U$305,15,FALSE)/100</f>
        <v>0</v>
      </c>
      <c r="P46" s="16">
        <f>VLOOKUP(A46,[1]Sheet1!$A$259:$U$305,16,FALSE)</f>
        <v>2</v>
      </c>
      <c r="Q46" s="17">
        <f>VLOOKUP(A46,[1]Sheet1!$A$259:$U$305,17,FALSE)/100</f>
        <v>0.13333333333333336</v>
      </c>
      <c r="R46" s="16">
        <f>VLOOKUP(A46,[1]Sheet1!$A$259:$U$305,18,FALSE)</f>
        <v>3</v>
      </c>
      <c r="S46" s="17">
        <f>VLOOKUP(A46,[1]Sheet1!$A$259:$U$305,19,FALSE)/100</f>
        <v>5.3571428571428568E-2</v>
      </c>
      <c r="T46" s="16">
        <f>VLOOKUP(A46,[1]Sheet1!$A$259:$U$305,20,FALSE)</f>
        <v>2433</v>
      </c>
      <c r="U46" s="17">
        <f>VLOOKUP(A46,[1]Sheet1!$A$259:$U$305,21,FALSE)/100</f>
        <v>2.5246074085205499E-2</v>
      </c>
    </row>
    <row r="47" spans="1:21" x14ac:dyDescent="0.25">
      <c r="A47" s="90" t="s">
        <v>60</v>
      </c>
      <c r="B47" s="16">
        <f>VLOOKUP(A47,[1]Sheet1!$A$259:$U$305,2,FALSE)</f>
        <v>469</v>
      </c>
      <c r="C47" s="17">
        <f>VLOOKUP(A47,[1]Sheet1!$A$259:$U$305,3,FALSE)/100</f>
        <v>5.4668496977578699E-3</v>
      </c>
      <c r="D47" s="16">
        <f>VLOOKUP(A47,[1]Sheet1!$A$259:$U$305,4,FALSE)</f>
        <v>32</v>
      </c>
      <c r="E47" s="17">
        <f>VLOOKUP(A47,[1]Sheet1!$A$259:$U$305,5,FALSE)/100</f>
        <v>5.985783763561541E-3</v>
      </c>
      <c r="F47" s="16">
        <f>VLOOKUP(A47,[1]Sheet1!$A$259:$U$305,6,FALSE)</f>
        <v>28</v>
      </c>
      <c r="G47" s="17">
        <f>VLOOKUP(A47,[1]Sheet1!$A$259:$U$305,7,FALSE)/100</f>
        <v>7.7605321507760536E-3</v>
      </c>
      <c r="H47" s="16">
        <f>VLOOKUP(A47,[1]Sheet1!$A$259:$U$305,8,FALSE)</f>
        <v>7</v>
      </c>
      <c r="I47" s="17">
        <f>VLOOKUP(A47,[1]Sheet1!$A$259:$U$305,9,FALSE)/100</f>
        <v>8.1395348837209301E-3</v>
      </c>
      <c r="J47" s="16">
        <f>VLOOKUP(A47,[1]Sheet1!$A$259:$U$305,10,FALSE)</f>
        <v>0</v>
      </c>
      <c r="K47" s="17">
        <f>VLOOKUP(A47,[1]Sheet1!$A$259:$U$305,11,FALSE)/100</f>
        <v>0</v>
      </c>
      <c r="L47" s="16">
        <f>VLOOKUP(A47,[1]Sheet1!$A$259:$U$305,12,FALSE)</f>
        <v>1</v>
      </c>
      <c r="M47" s="17">
        <f>VLOOKUP(A47,[1]Sheet1!$A$259:$U$305,13,FALSE)/100</f>
        <v>8.0000000000000002E-3</v>
      </c>
      <c r="N47" s="16">
        <f>VLOOKUP(A47,[1]Sheet1!$A$259:$U$305,14,FALSE)</f>
        <v>2</v>
      </c>
      <c r="O47" s="17">
        <f>VLOOKUP(A47,[1]Sheet1!$A$259:$U$305,15,FALSE)/100</f>
        <v>6.4516129032258063E-2</v>
      </c>
      <c r="P47" s="16">
        <f>VLOOKUP(A47,[1]Sheet1!$A$259:$U$305,16,FALSE)</f>
        <v>0</v>
      </c>
      <c r="Q47" s="17">
        <f>VLOOKUP(A47,[1]Sheet1!$A$259:$U$305,17,FALSE)/100</f>
        <v>0</v>
      </c>
      <c r="R47" s="16">
        <f>VLOOKUP(A47,[1]Sheet1!$A$259:$U$305,18,FALSE)</f>
        <v>0</v>
      </c>
      <c r="S47" s="17">
        <f>VLOOKUP(A47,[1]Sheet1!$A$259:$U$305,19,FALSE)/100</f>
        <v>0</v>
      </c>
      <c r="T47" s="16">
        <f>VLOOKUP(A47,[1]Sheet1!$A$259:$U$305,20,FALSE)</f>
        <v>539</v>
      </c>
      <c r="U47" s="17">
        <f>VLOOKUP(A47,[1]Sheet1!$A$259:$U$305,21,FALSE)/100</f>
        <v>5.6245505189828583E-3</v>
      </c>
    </row>
    <row r="48" spans="1:21" x14ac:dyDescent="0.25">
      <c r="A48" s="90" t="s">
        <v>61</v>
      </c>
      <c r="B48" s="16">
        <f>VLOOKUP(A48,[1]Sheet1!$A$259:$U$305,2,FALSE)</f>
        <v>1923</v>
      </c>
      <c r="C48" s="17">
        <f>VLOOKUP(A48,[1]Sheet1!$A$259:$U$305,3,FALSE)/100</f>
        <v>2.2349059557353758E-2</v>
      </c>
      <c r="D48" s="16">
        <f>VLOOKUP(A48,[1]Sheet1!$A$259:$U$305,4,FALSE)</f>
        <v>113</v>
      </c>
      <c r="E48" s="17">
        <f>VLOOKUP(A48,[1]Sheet1!$A$259:$U$305,5,FALSE)/100</f>
        <v>2.1137298915076694E-2</v>
      </c>
      <c r="F48" s="16">
        <f>VLOOKUP(A48,[1]Sheet1!$A$259:$U$305,6,FALSE)</f>
        <v>82</v>
      </c>
      <c r="G48" s="17">
        <f>VLOOKUP(A48,[1]Sheet1!$A$259:$U$305,7,FALSE)/100</f>
        <v>2.2727272727272728E-2</v>
      </c>
      <c r="H48" s="16">
        <f>VLOOKUP(A48,[1]Sheet1!$A$259:$U$305,8,FALSE)</f>
        <v>18</v>
      </c>
      <c r="I48" s="17">
        <f>VLOOKUP(A48,[1]Sheet1!$A$259:$U$305,9,FALSE)/100</f>
        <v>2.0930232558139538E-2</v>
      </c>
      <c r="J48" s="16">
        <f>VLOOKUP(A48,[1]Sheet1!$A$259:$U$305,10,FALSE)</f>
        <v>2</v>
      </c>
      <c r="K48" s="17">
        <f>VLOOKUP(A48,[1]Sheet1!$A$259:$U$305,11,FALSE)/100</f>
        <v>2.6315789473684209E-2</v>
      </c>
      <c r="L48" s="16">
        <f>VLOOKUP(A48,[1]Sheet1!$A$259:$U$305,12,FALSE)</f>
        <v>4</v>
      </c>
      <c r="M48" s="17">
        <f>VLOOKUP(A48,[1]Sheet1!$A$259:$U$305,13,FALSE)/100</f>
        <v>3.2000000000000001E-2</v>
      </c>
      <c r="N48" s="16">
        <f>VLOOKUP(A48,[1]Sheet1!$A$259:$U$305,14,FALSE)</f>
        <v>1</v>
      </c>
      <c r="O48" s="17">
        <f>VLOOKUP(A48,[1]Sheet1!$A$259:$U$305,15,FALSE)/100</f>
        <v>3.2258064516129031E-2</v>
      </c>
      <c r="P48" s="16">
        <f>VLOOKUP(A48,[1]Sheet1!$A$259:$U$305,16,FALSE)</f>
        <v>0</v>
      </c>
      <c r="Q48" s="17">
        <f>VLOOKUP(A48,[1]Sheet1!$A$259:$U$305,17,FALSE)/100</f>
        <v>0</v>
      </c>
      <c r="R48" s="16">
        <f>VLOOKUP(A48,[1]Sheet1!$A$259:$U$305,18,FALSE)</f>
        <v>0</v>
      </c>
      <c r="S48" s="17">
        <f>VLOOKUP(A48,[1]Sheet1!$A$259:$U$305,19,FALSE)/100</f>
        <v>0</v>
      </c>
      <c r="T48" s="16">
        <f>VLOOKUP(A48,[1]Sheet1!$A$259:$U$305,20,FALSE)</f>
        <v>2143</v>
      </c>
      <c r="U48" s="17">
        <f>VLOOKUP(A48,[1]Sheet1!$A$259:$U$305,21,FALSE)/100</f>
        <v>2.2283524575206895E-2</v>
      </c>
    </row>
    <row r="49" spans="1:21" ht="28.5" x14ac:dyDescent="0.25">
      <c r="A49" s="90" t="s">
        <v>62</v>
      </c>
      <c r="B49" s="16">
        <f>VLOOKUP(A49,[1]Sheet1!$A$259:$U$305,2,FALSE)</f>
        <v>866</v>
      </c>
      <c r="C49" s="17">
        <f>VLOOKUP(A49,[1]Sheet1!$A$259:$U$305,3,FALSE)/100</f>
        <v>1.0102834573609807E-2</v>
      </c>
      <c r="D49" s="16">
        <f>VLOOKUP(A49,[1]Sheet1!$A$259:$U$305,4,FALSE)</f>
        <v>61</v>
      </c>
      <c r="E49" s="17">
        <f>VLOOKUP(A49,[1]Sheet1!$A$259:$U$305,5,FALSE)/100</f>
        <v>1.1410400299289187E-2</v>
      </c>
      <c r="F49" s="16">
        <f>VLOOKUP(A49,[1]Sheet1!$A$259:$U$305,6,FALSE)</f>
        <v>55</v>
      </c>
      <c r="G49" s="17">
        <f>VLOOKUP(A49,[1]Sheet1!$A$259:$U$305,7,FALSE)/100</f>
        <v>1.524390243902439E-2</v>
      </c>
      <c r="H49" s="16">
        <f>VLOOKUP(A49,[1]Sheet1!$A$259:$U$305,8,FALSE)</f>
        <v>11</v>
      </c>
      <c r="I49" s="17">
        <f>VLOOKUP(A49,[1]Sheet1!$A$259:$U$305,9,FALSE)/100</f>
        <v>1.2790697674418604E-2</v>
      </c>
      <c r="J49" s="16">
        <f>VLOOKUP(A49,[1]Sheet1!$A$259:$U$305,10,FALSE)</f>
        <v>1</v>
      </c>
      <c r="K49" s="17">
        <f>VLOOKUP(A49,[1]Sheet1!$A$259:$U$305,11,FALSE)/100</f>
        <v>1.3157894736842105E-2</v>
      </c>
      <c r="L49" s="16">
        <f>VLOOKUP(A49,[1]Sheet1!$A$259:$U$305,12,FALSE)</f>
        <v>3</v>
      </c>
      <c r="M49" s="17">
        <f>VLOOKUP(A49,[1]Sheet1!$A$259:$U$305,13,FALSE)/100</f>
        <v>2.4E-2</v>
      </c>
      <c r="N49" s="16">
        <f>VLOOKUP(A49,[1]Sheet1!$A$259:$U$305,14,FALSE)</f>
        <v>1</v>
      </c>
      <c r="O49" s="17">
        <f>VLOOKUP(A49,[1]Sheet1!$A$259:$U$305,15,FALSE)/100</f>
        <v>3.2258064516129031E-2</v>
      </c>
      <c r="P49" s="16">
        <f>VLOOKUP(A49,[1]Sheet1!$A$259:$U$305,16,FALSE)</f>
        <v>0</v>
      </c>
      <c r="Q49" s="17">
        <f>VLOOKUP(A49,[1]Sheet1!$A$259:$U$305,17,FALSE)/100</f>
        <v>0</v>
      </c>
      <c r="R49" s="16">
        <f>VLOOKUP(A49,[1]Sheet1!$A$259:$U$305,18,FALSE)</f>
        <v>0</v>
      </c>
      <c r="S49" s="17">
        <f>VLOOKUP(A49,[1]Sheet1!$A$259:$U$305,19,FALSE)/100</f>
        <v>0</v>
      </c>
      <c r="T49" s="16">
        <f>VLOOKUP(A49,[1]Sheet1!$A$259:$U$305,20,FALSE)</f>
        <v>998</v>
      </c>
      <c r="U49" s="17">
        <f>VLOOKUP(A49,[1]Sheet1!$A$259:$U$305,21,FALSE)/100</f>
        <v>1.042259266017625E-2</v>
      </c>
    </row>
    <row r="50" spans="1:21" ht="29.25" thickBot="1" x14ac:dyDescent="0.3">
      <c r="A50" s="93" t="s">
        <v>63</v>
      </c>
      <c r="B50" s="19">
        <f>VLOOKUP(A50,[1]Sheet1!$A$259:$U$305,2,FALSE)</f>
        <v>2400</v>
      </c>
      <c r="C50" s="20">
        <f>VLOOKUP(A50,[1]Sheet1!$A$259:$U$305,3,FALSE)/100</f>
        <v>2.8116947234063046E-2</v>
      </c>
      <c r="D50" s="19">
        <f>VLOOKUP(A50,[1]Sheet1!$A$259:$U$305,4,FALSE)</f>
        <v>136</v>
      </c>
      <c r="E50" s="20">
        <f>VLOOKUP(A50,[1]Sheet1!$A$259:$U$305,5,FALSE)/100</f>
        <v>2.5439580995136549E-2</v>
      </c>
      <c r="F50" s="19">
        <f>VLOOKUP(A50,[1]Sheet1!$A$259:$U$305,6,FALSE)</f>
        <v>96</v>
      </c>
      <c r="G50" s="20">
        <f>VLOOKUP(A50,[1]Sheet1!$A$259:$U$305,7,FALSE)/100</f>
        <v>2.6607538802660754E-2</v>
      </c>
      <c r="H50" s="19">
        <f>VLOOKUP(A50,[1]Sheet1!$A$259:$U$305,8,FALSE)</f>
        <v>29</v>
      </c>
      <c r="I50" s="20">
        <f>VLOOKUP(A50,[1]Sheet1!$A$259:$U$305,9,FALSE)/100</f>
        <v>3.3720930232558143E-2</v>
      </c>
      <c r="J50" s="19">
        <f>VLOOKUP(A50,[1]Sheet1!$A$259:$U$305,10,FALSE)</f>
        <v>4</v>
      </c>
      <c r="K50" s="20">
        <f>VLOOKUP(A50,[1]Sheet1!$A$259:$U$305,11,FALSE)/100</f>
        <v>5.2631578947368418E-2</v>
      </c>
      <c r="L50" s="19">
        <f>VLOOKUP(A50,[1]Sheet1!$A$259:$U$305,12,FALSE)</f>
        <v>7</v>
      </c>
      <c r="M50" s="20">
        <f>VLOOKUP(A50,[1]Sheet1!$A$259:$U$305,13,FALSE)/100</f>
        <v>5.5999999999999994E-2</v>
      </c>
      <c r="N50" s="19">
        <f>VLOOKUP(A50,[1]Sheet1!$A$259:$U$305,14,FALSE)</f>
        <v>0</v>
      </c>
      <c r="O50" s="20">
        <f>VLOOKUP(A50,[1]Sheet1!$A$259:$U$305,15,FALSE)/100</f>
        <v>0</v>
      </c>
      <c r="P50" s="19">
        <f>VLOOKUP(A50,[1]Sheet1!$A$259:$U$305,16,FALSE)</f>
        <v>0</v>
      </c>
      <c r="Q50" s="20">
        <f>VLOOKUP(A50,[1]Sheet1!$A$259:$U$305,17,FALSE)/100</f>
        <v>0</v>
      </c>
      <c r="R50" s="19">
        <f>VLOOKUP(A50,[1]Sheet1!$A$259:$U$305,18,FALSE)</f>
        <v>3</v>
      </c>
      <c r="S50" s="20">
        <f>VLOOKUP(A50,[1]Sheet1!$A$259:$U$305,19,FALSE)/100</f>
        <v>5.3571428571428568E-2</v>
      </c>
      <c r="T50" s="19">
        <f>VLOOKUP(A50,[1]Sheet1!$A$259:$U$305,20,FALSE)</f>
        <v>2675</v>
      </c>
      <c r="U50" s="20">
        <f>VLOOKUP(A50,[1]Sheet1!$A$259:$U$305,21,FALSE)/100</f>
        <v>2.8015413844552021E-2</v>
      </c>
    </row>
    <row r="51" spans="1:21" ht="15.75" thickBot="1" x14ac:dyDescent="0.3">
      <c r="A51" s="21" t="s">
        <v>66</v>
      </c>
      <c r="B51" s="58">
        <f>VLOOKUP(A51,[1]Sheet1!$A$259:$U$305,2,FALSE)</f>
        <v>86049</v>
      </c>
      <c r="C51" s="23">
        <f>VLOOKUP(A51,[1]Sheet1!$A$259:$U$305,3,FALSE)/100</f>
        <v>1</v>
      </c>
      <c r="D51" s="58">
        <f>VLOOKUP(A51,[1]Sheet1!$A$259:$U$305,4,FALSE)</f>
        <v>5346</v>
      </c>
      <c r="E51" s="23">
        <f>VLOOKUP(A51,[1]Sheet1!$A$259:$U$305,5,FALSE)/100</f>
        <v>1</v>
      </c>
      <c r="F51" s="58">
        <f>VLOOKUP(A51,[1]Sheet1!$A$259:$U$305,6,FALSE)</f>
        <v>3608</v>
      </c>
      <c r="G51" s="23">
        <f>VLOOKUP(A51,[1]Sheet1!$A$259:$U$305,7,FALSE)/100</f>
        <v>1</v>
      </c>
      <c r="H51" s="58">
        <f>VLOOKUP(A51,[1]Sheet1!$A$259:$U$305,8,FALSE)</f>
        <v>860</v>
      </c>
      <c r="I51" s="23">
        <f>VLOOKUP(A51,[1]Sheet1!$A$259:$U$305,9,FALSE)/100</f>
        <v>1</v>
      </c>
      <c r="J51" s="58">
        <f>VLOOKUP(A51,[1]Sheet1!$A$259:$U$305,10,FALSE)</f>
        <v>76</v>
      </c>
      <c r="K51" s="23">
        <f>VLOOKUP(A51,[1]Sheet1!$A$259:$U$305,11,FALSE)/100</f>
        <v>1</v>
      </c>
      <c r="L51" s="58">
        <f>VLOOKUP(A51,[1]Sheet1!$A$259:$U$305,12,FALSE)</f>
        <v>125</v>
      </c>
      <c r="M51" s="23">
        <f>VLOOKUP(A51,[1]Sheet1!$A$259:$U$305,13,FALSE)/100</f>
        <v>1</v>
      </c>
      <c r="N51" s="58">
        <f>VLOOKUP(A51,[1]Sheet1!$A$259:$U$305,14,FALSE)</f>
        <v>31</v>
      </c>
      <c r="O51" s="23">
        <f>VLOOKUP(A51,[1]Sheet1!$A$259:$U$305,15,FALSE)/100</f>
        <v>1</v>
      </c>
      <c r="P51" s="58">
        <f>VLOOKUP(A51,[1]Sheet1!$A$259:$U$305,16,FALSE)</f>
        <v>15</v>
      </c>
      <c r="Q51" s="23">
        <f>VLOOKUP(A51,[1]Sheet1!$A$259:$U$305,17,FALSE)/100</f>
        <v>1</v>
      </c>
      <c r="R51" s="58">
        <f>VLOOKUP(A51,[1]Sheet1!$A$259:$U$305,18,FALSE)</f>
        <v>56</v>
      </c>
      <c r="S51" s="23">
        <f>VLOOKUP(A51,[1]Sheet1!$A$259:$U$305,19,FALSE)/100</f>
        <v>1</v>
      </c>
      <c r="T51" s="58">
        <f>VLOOKUP(A51,[1]Sheet1!$A$259:$U$305,20,FALSE)</f>
        <v>96166</v>
      </c>
      <c r="U51" s="23">
        <f>VLOOKUP(A51,[1]Sheet1!$A$259:$U$305,21,FALSE)/100</f>
        <v>1</v>
      </c>
    </row>
    <row r="53" spans="1:21" x14ac:dyDescent="0.25">
      <c r="T53" s="107"/>
    </row>
    <row r="54" spans="1:21" x14ac:dyDescent="0.25">
      <c r="T54" s="107"/>
    </row>
  </sheetData>
  <mergeCells count="13">
    <mergeCell ref="T3:U3"/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 horizontalCentered="1"/>
  <pageMargins left="0.7" right="0.7" top="0.75" bottom="0.75" header="0.3" footer="0.3"/>
  <pageSetup paperSize="9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S50"/>
  <sheetViews>
    <sheetView workbookViewId="0">
      <selection activeCell="E16" sqref="E16"/>
    </sheetView>
  </sheetViews>
  <sheetFormatPr defaultColWidth="8.85546875" defaultRowHeight="15" x14ac:dyDescent="0.25"/>
  <cols>
    <col min="1" max="1" width="24.7109375" style="89" bestFit="1" customWidth="1"/>
    <col min="2" max="2" width="23.7109375" style="89" customWidth="1"/>
    <col min="3" max="9" width="16" style="89" customWidth="1"/>
    <col min="10" max="11" width="8.85546875" style="89"/>
    <col min="12" max="12" width="11" style="89" customWidth="1"/>
    <col min="13" max="16384" width="8.85546875" style="89"/>
  </cols>
  <sheetData>
    <row r="1" spans="1:12" ht="49.9" customHeight="1" thickTop="1" thickBot="1" x14ac:dyDescent="0.3">
      <c r="A1" s="204" t="s">
        <v>186</v>
      </c>
      <c r="B1" s="205"/>
      <c r="C1" s="205"/>
      <c r="D1" s="205"/>
      <c r="E1" s="205"/>
      <c r="F1" s="205"/>
      <c r="G1" s="205"/>
      <c r="H1" s="205"/>
      <c r="I1" s="206"/>
    </row>
    <row r="2" spans="1:12" ht="49.9" customHeight="1" thickTop="1" thickBot="1" x14ac:dyDescent="0.3">
      <c r="A2" s="64" t="s">
        <v>17</v>
      </c>
      <c r="B2" s="65" t="s">
        <v>104</v>
      </c>
      <c r="C2" s="66" t="s">
        <v>105</v>
      </c>
      <c r="D2" s="66" t="s">
        <v>106</v>
      </c>
      <c r="E2" s="66" t="s">
        <v>107</v>
      </c>
      <c r="F2" s="67" t="s">
        <v>108</v>
      </c>
      <c r="G2" s="68" t="s">
        <v>109</v>
      </c>
      <c r="H2" s="69" t="s">
        <v>110</v>
      </c>
      <c r="I2" s="70" t="s">
        <v>111</v>
      </c>
    </row>
    <row r="3" spans="1:12" x14ac:dyDescent="0.25">
      <c r="A3" s="94" t="s">
        <v>20</v>
      </c>
      <c r="B3" s="16">
        <v>439468767.60000002</v>
      </c>
      <c r="C3" s="71">
        <v>4934</v>
      </c>
      <c r="D3" s="71">
        <v>5</v>
      </c>
      <c r="E3" s="71">
        <v>4710</v>
      </c>
      <c r="F3" s="133">
        <v>128016</v>
      </c>
      <c r="G3" s="72">
        <v>11.238568845227762</v>
      </c>
      <c r="H3" s="72">
        <v>0.29129715110157467</v>
      </c>
      <c r="I3" s="132">
        <v>1.180438834898446</v>
      </c>
      <c r="K3" s="106"/>
      <c r="L3" s="114"/>
    </row>
    <row r="4" spans="1:12" x14ac:dyDescent="0.25">
      <c r="A4" s="95" t="s">
        <v>21</v>
      </c>
      <c r="B4" s="16">
        <v>159197202.18000001</v>
      </c>
      <c r="C4" s="73">
        <v>1526</v>
      </c>
      <c r="D4" s="73">
        <v>1</v>
      </c>
      <c r="E4" s="73">
        <v>1227</v>
      </c>
      <c r="F4" s="74">
        <v>37611</v>
      </c>
      <c r="G4" s="75">
        <v>9.5918771127237648</v>
      </c>
      <c r="H4" s="76">
        <v>0.23625415198864017</v>
      </c>
      <c r="I4" s="77">
        <v>0.86142217402127463</v>
      </c>
      <c r="K4" s="106"/>
      <c r="L4" s="114"/>
    </row>
    <row r="5" spans="1:12" x14ac:dyDescent="0.25">
      <c r="A5" s="95" t="s">
        <v>22</v>
      </c>
      <c r="B5" s="16">
        <v>201646886.96000001</v>
      </c>
      <c r="C5" s="73">
        <v>2725</v>
      </c>
      <c r="D5" s="73">
        <v>6</v>
      </c>
      <c r="E5" s="73">
        <v>2407</v>
      </c>
      <c r="F5" s="74">
        <v>68661</v>
      </c>
      <c r="G5" s="75">
        <v>13.543477120684432</v>
      </c>
      <c r="H5" s="76">
        <v>0.34050116535456382</v>
      </c>
      <c r="I5" s="77">
        <v>1.4589166459998792</v>
      </c>
      <c r="K5" s="106"/>
      <c r="L5" s="114"/>
    </row>
    <row r="6" spans="1:12" x14ac:dyDescent="0.25">
      <c r="A6" s="95" t="s">
        <v>23</v>
      </c>
      <c r="B6" s="16">
        <v>379211842.10000002</v>
      </c>
      <c r="C6" s="73">
        <v>2868</v>
      </c>
      <c r="D6" s="73">
        <v>1</v>
      </c>
      <c r="E6" s="73">
        <v>3592</v>
      </c>
      <c r="F6" s="74">
        <v>95964</v>
      </c>
      <c r="G6" s="75">
        <v>7.5656919997857832</v>
      </c>
      <c r="H6" s="76">
        <v>0.25306171734661659</v>
      </c>
      <c r="I6" s="77">
        <v>0.9832604328365725</v>
      </c>
      <c r="K6" s="106"/>
      <c r="L6" s="114"/>
    </row>
    <row r="7" spans="1:12" x14ac:dyDescent="0.25">
      <c r="A7" s="95" t="s">
        <v>24</v>
      </c>
      <c r="B7" s="16">
        <v>271246109.89999998</v>
      </c>
      <c r="C7" s="73">
        <v>2231</v>
      </c>
      <c r="D7" s="73">
        <v>3</v>
      </c>
      <c r="E7" s="73">
        <v>2689</v>
      </c>
      <c r="F7" s="74">
        <v>68223</v>
      </c>
      <c r="G7" s="75">
        <v>8.2360628169878876</v>
      </c>
      <c r="H7" s="76">
        <v>0.25151697115638527</v>
      </c>
      <c r="I7" s="77">
        <v>1.077980436688283</v>
      </c>
      <c r="K7" s="106"/>
      <c r="L7" s="114"/>
    </row>
    <row r="8" spans="1:12" x14ac:dyDescent="0.25">
      <c r="A8" s="95" t="s">
        <v>25</v>
      </c>
      <c r="B8" s="16">
        <v>236127143.18000001</v>
      </c>
      <c r="C8" s="73">
        <v>1825</v>
      </c>
      <c r="D8" s="73">
        <v>1</v>
      </c>
      <c r="E8" s="73">
        <v>1623</v>
      </c>
      <c r="F8" s="74">
        <v>45009</v>
      </c>
      <c r="G8" s="75">
        <v>7.7331219757655649</v>
      </c>
      <c r="H8" s="76">
        <v>0.19061341019016007</v>
      </c>
      <c r="I8" s="77">
        <v>0.73788213270839942</v>
      </c>
      <c r="K8" s="106"/>
      <c r="L8" s="114"/>
    </row>
    <row r="9" spans="1:12" x14ac:dyDescent="0.25">
      <c r="A9" s="95" t="s">
        <v>26</v>
      </c>
      <c r="B9" s="16">
        <v>149080392.97</v>
      </c>
      <c r="C9" s="73">
        <v>1162</v>
      </c>
      <c r="D9" s="73">
        <v>1</v>
      </c>
      <c r="E9" s="73">
        <v>1234</v>
      </c>
      <c r="F9" s="74">
        <v>36315</v>
      </c>
      <c r="G9" s="75">
        <v>7.8011600105859316</v>
      </c>
      <c r="H9" s="76">
        <v>0.24359340136236293</v>
      </c>
      <c r="I9" s="77">
        <v>0.91470781155937275</v>
      </c>
      <c r="K9" s="106"/>
      <c r="L9" s="114"/>
    </row>
    <row r="10" spans="1:12" x14ac:dyDescent="0.25">
      <c r="A10" s="95" t="s">
        <v>27</v>
      </c>
      <c r="B10" s="16">
        <v>104957280.94</v>
      </c>
      <c r="C10" s="73">
        <v>1451</v>
      </c>
      <c r="D10" s="73">
        <v>5</v>
      </c>
      <c r="E10" s="73">
        <v>1470</v>
      </c>
      <c r="F10" s="74">
        <v>34826</v>
      </c>
      <c r="G10" s="75">
        <v>13.872310591128391</v>
      </c>
      <c r="H10" s="76">
        <v>0.33181118725730585</v>
      </c>
      <c r="I10" s="77">
        <v>1.7395267709380886</v>
      </c>
      <c r="K10" s="106"/>
      <c r="L10" s="114"/>
    </row>
    <row r="11" spans="1:12" x14ac:dyDescent="0.25">
      <c r="A11" s="95" t="s">
        <v>28</v>
      </c>
      <c r="B11" s="16">
        <v>22072336.100000001</v>
      </c>
      <c r="C11" s="73">
        <v>414</v>
      </c>
      <c r="D11" s="73">
        <v>0</v>
      </c>
      <c r="E11" s="73">
        <v>414</v>
      </c>
      <c r="F11" s="74">
        <v>11192</v>
      </c>
      <c r="G11" s="75">
        <v>18.756510326969874</v>
      </c>
      <c r="H11" s="76">
        <v>0.50706005695518563</v>
      </c>
      <c r="I11" s="77">
        <v>1.9137983314779261</v>
      </c>
      <c r="K11" s="106"/>
      <c r="L11" s="114"/>
    </row>
    <row r="12" spans="1:12" x14ac:dyDescent="0.25">
      <c r="A12" s="95" t="s">
        <v>29</v>
      </c>
      <c r="B12" s="16">
        <v>45717414.670000002</v>
      </c>
      <c r="C12" s="73">
        <v>776</v>
      </c>
      <c r="D12" s="73">
        <v>0</v>
      </c>
      <c r="E12" s="73">
        <v>641</v>
      </c>
      <c r="F12" s="74">
        <v>18779</v>
      </c>
      <c r="G12" s="75">
        <v>16.973838210261157</v>
      </c>
      <c r="H12" s="76">
        <v>0.41076250998775032</v>
      </c>
      <c r="I12" s="77">
        <v>1.462331159418556</v>
      </c>
      <c r="K12" s="106"/>
      <c r="L12" s="114"/>
    </row>
    <row r="13" spans="1:12" x14ac:dyDescent="0.25">
      <c r="A13" s="95" t="s">
        <v>30</v>
      </c>
      <c r="B13" s="16">
        <v>132470724.34</v>
      </c>
      <c r="C13" s="73">
        <v>1879</v>
      </c>
      <c r="D13" s="73">
        <v>3</v>
      </c>
      <c r="E13" s="73">
        <v>1464</v>
      </c>
      <c r="F13" s="74">
        <v>39842</v>
      </c>
      <c r="G13" s="75">
        <v>14.206912579187305</v>
      </c>
      <c r="H13" s="76">
        <v>0.30076079223165814</v>
      </c>
      <c r="I13" s="77">
        <v>1.2994720218950377</v>
      </c>
      <c r="K13" s="106"/>
      <c r="L13" s="114"/>
    </row>
    <row r="14" spans="1:12" x14ac:dyDescent="0.25">
      <c r="A14" s="95" t="s">
        <v>31</v>
      </c>
      <c r="B14" s="16">
        <v>53197217.289999999</v>
      </c>
      <c r="C14" s="73">
        <v>856</v>
      </c>
      <c r="D14" s="73">
        <v>1</v>
      </c>
      <c r="E14" s="73">
        <v>572</v>
      </c>
      <c r="F14" s="74">
        <v>20593</v>
      </c>
      <c r="G14" s="75">
        <v>16.109865208327328</v>
      </c>
      <c r="H14" s="76">
        <v>0.387106714393331</v>
      </c>
      <c r="I14" s="77">
        <v>1.3345246916391855</v>
      </c>
      <c r="K14" s="106"/>
      <c r="L14" s="114"/>
    </row>
    <row r="15" spans="1:12" x14ac:dyDescent="0.25">
      <c r="A15" s="95" t="s">
        <v>32</v>
      </c>
      <c r="B15" s="16">
        <v>71660877.109999999</v>
      </c>
      <c r="C15" s="73">
        <v>1079</v>
      </c>
      <c r="D15" s="73">
        <v>0</v>
      </c>
      <c r="E15" s="73">
        <v>782</v>
      </c>
      <c r="F15" s="74">
        <v>25593</v>
      </c>
      <c r="G15" s="75">
        <v>15.057030328330013</v>
      </c>
      <c r="H15" s="76">
        <v>0.35714047932618165</v>
      </c>
      <c r="I15" s="77">
        <v>1.1755786894805424</v>
      </c>
      <c r="K15" s="106"/>
      <c r="L15" s="114"/>
    </row>
    <row r="16" spans="1:12" x14ac:dyDescent="0.25">
      <c r="A16" s="95" t="s">
        <v>33</v>
      </c>
      <c r="B16" s="16">
        <v>43266209.890000001</v>
      </c>
      <c r="C16" s="73">
        <v>673</v>
      </c>
      <c r="D16" s="73">
        <v>1</v>
      </c>
      <c r="E16" s="73">
        <v>624</v>
      </c>
      <c r="F16" s="74">
        <v>17787</v>
      </c>
      <c r="G16" s="75">
        <v>15.577976478956151</v>
      </c>
      <c r="H16" s="76">
        <v>0.41110603506111731</v>
      </c>
      <c r="I16" s="77">
        <v>1.6661269887811752</v>
      </c>
      <c r="K16" s="106"/>
      <c r="L16" s="114"/>
    </row>
    <row r="17" spans="1:12" x14ac:dyDescent="0.25">
      <c r="A17" s="95" t="s">
        <v>34</v>
      </c>
      <c r="B17" s="16">
        <v>18653720.09</v>
      </c>
      <c r="C17" s="73">
        <v>274</v>
      </c>
      <c r="D17" s="73">
        <v>0</v>
      </c>
      <c r="E17" s="73">
        <v>295</v>
      </c>
      <c r="F17" s="74">
        <v>7012</v>
      </c>
      <c r="G17" s="75">
        <v>14.688759061356754</v>
      </c>
      <c r="H17" s="76">
        <v>0.37590357130742169</v>
      </c>
      <c r="I17" s="77">
        <v>1.561994061207123</v>
      </c>
      <c r="K17" s="106"/>
      <c r="L17" s="114"/>
    </row>
    <row r="18" spans="1:12" x14ac:dyDescent="0.25">
      <c r="A18" s="95" t="s">
        <v>35</v>
      </c>
      <c r="B18" s="16">
        <v>122361338.72</v>
      </c>
      <c r="C18" s="73">
        <v>1489</v>
      </c>
      <c r="D18" s="73">
        <v>3</v>
      </c>
      <c r="E18" s="73">
        <v>1341</v>
      </c>
      <c r="F18" s="74">
        <v>39509</v>
      </c>
      <c r="G18" s="75">
        <v>12.193393890648339</v>
      </c>
      <c r="H18" s="76">
        <v>0.32288793513781849</v>
      </c>
      <c r="I18" s="77">
        <v>1.328720343376119</v>
      </c>
      <c r="K18" s="106"/>
      <c r="L18" s="114"/>
    </row>
    <row r="19" spans="1:12" x14ac:dyDescent="0.25">
      <c r="A19" s="95" t="s">
        <v>36</v>
      </c>
      <c r="B19" s="16">
        <v>87792729.549999997</v>
      </c>
      <c r="C19" s="73">
        <v>1116</v>
      </c>
      <c r="D19" s="73">
        <v>0</v>
      </c>
      <c r="E19" s="73">
        <v>1143</v>
      </c>
      <c r="F19" s="74">
        <v>31443</v>
      </c>
      <c r="G19" s="75">
        <v>12.71175877228435</v>
      </c>
      <c r="H19" s="76">
        <v>0.35815038626965667</v>
      </c>
      <c r="I19" s="77">
        <v>1.3345979855116603</v>
      </c>
      <c r="K19" s="106"/>
      <c r="L19" s="114"/>
    </row>
    <row r="20" spans="1:12" x14ac:dyDescent="0.25">
      <c r="A20" s="95" t="s">
        <v>37</v>
      </c>
      <c r="B20" s="16">
        <v>38217491.5</v>
      </c>
      <c r="C20" s="73">
        <v>587</v>
      </c>
      <c r="D20" s="73">
        <v>0</v>
      </c>
      <c r="E20" s="73">
        <v>544</v>
      </c>
      <c r="F20" s="74">
        <v>15744</v>
      </c>
      <c r="G20" s="75">
        <v>15.359459162828623</v>
      </c>
      <c r="H20" s="76">
        <v>0.41195796432636089</v>
      </c>
      <c r="I20" s="77">
        <v>1.4795319572452839</v>
      </c>
      <c r="K20" s="106"/>
      <c r="L20" s="114"/>
    </row>
    <row r="21" spans="1:12" x14ac:dyDescent="0.25">
      <c r="A21" s="95" t="s">
        <v>38</v>
      </c>
      <c r="B21" s="16">
        <v>241848325.81</v>
      </c>
      <c r="C21" s="73">
        <v>1943</v>
      </c>
      <c r="D21" s="73">
        <v>1</v>
      </c>
      <c r="E21" s="73">
        <v>1560</v>
      </c>
      <c r="F21" s="74">
        <v>48564</v>
      </c>
      <c r="G21" s="75">
        <v>8.0380957506699389</v>
      </c>
      <c r="H21" s="76">
        <v>0.20080354014173607</v>
      </c>
      <c r="I21" s="77">
        <v>0.7155889933096411</v>
      </c>
      <c r="K21" s="106"/>
      <c r="L21" s="114"/>
    </row>
    <row r="22" spans="1:12" x14ac:dyDescent="0.25">
      <c r="A22" s="95" t="s">
        <v>39</v>
      </c>
      <c r="B22" s="16">
        <v>52506661.390000001</v>
      </c>
      <c r="C22" s="73">
        <v>674</v>
      </c>
      <c r="D22" s="73">
        <v>1</v>
      </c>
      <c r="E22" s="73">
        <v>461</v>
      </c>
      <c r="F22" s="74">
        <v>15467</v>
      </c>
      <c r="G22" s="75">
        <v>12.855511703293233</v>
      </c>
      <c r="H22" s="76">
        <v>0.29457214742938731</v>
      </c>
      <c r="I22" s="77">
        <v>1.0958990436013323</v>
      </c>
      <c r="K22" s="106"/>
      <c r="L22" s="114"/>
    </row>
    <row r="23" spans="1:12" x14ac:dyDescent="0.25">
      <c r="A23" s="95" t="s">
        <v>40</v>
      </c>
      <c r="B23" s="16">
        <v>111928134.11</v>
      </c>
      <c r="C23" s="73">
        <v>1455</v>
      </c>
      <c r="D23" s="73">
        <v>2</v>
      </c>
      <c r="E23" s="73">
        <v>1420</v>
      </c>
      <c r="F23" s="74">
        <v>37369</v>
      </c>
      <c r="G23" s="75">
        <v>13.017281236620089</v>
      </c>
      <c r="H23" s="76">
        <v>0.33386601409145922</v>
      </c>
      <c r="I23" s="77">
        <v>1.4193839758274516</v>
      </c>
      <c r="K23" s="106"/>
      <c r="L23" s="114"/>
    </row>
    <row r="24" spans="1:12" x14ac:dyDescent="0.25">
      <c r="A24" s="95" t="s">
        <v>41</v>
      </c>
      <c r="B24" s="16">
        <v>44937868.219999999</v>
      </c>
      <c r="C24" s="73">
        <v>624</v>
      </c>
      <c r="D24" s="73">
        <v>0</v>
      </c>
      <c r="E24" s="73">
        <v>541</v>
      </c>
      <c r="F24" s="74">
        <v>19905</v>
      </c>
      <c r="G24" s="75">
        <v>13.885838930879308</v>
      </c>
      <c r="H24" s="76">
        <v>0.44294491012684717</v>
      </c>
      <c r="I24" s="77">
        <v>1.3458582348390713</v>
      </c>
      <c r="K24" s="106"/>
      <c r="L24" s="114"/>
    </row>
    <row r="25" spans="1:12" x14ac:dyDescent="0.25">
      <c r="A25" s="95" t="s">
        <v>42</v>
      </c>
      <c r="B25" s="16">
        <v>111153901.15000001</v>
      </c>
      <c r="C25" s="73">
        <v>1920</v>
      </c>
      <c r="D25" s="73">
        <v>0</v>
      </c>
      <c r="E25" s="73">
        <v>1899</v>
      </c>
      <c r="F25" s="74">
        <v>68287</v>
      </c>
      <c r="G25" s="75">
        <v>17.273347854961902</v>
      </c>
      <c r="H25" s="76">
        <v>0.61434640883947056</v>
      </c>
      <c r="I25" s="77">
        <v>1.8956779547993399</v>
      </c>
      <c r="K25" s="106"/>
      <c r="L25" s="114"/>
    </row>
    <row r="26" spans="1:12" x14ac:dyDescent="0.25">
      <c r="A26" s="95" t="s">
        <v>43</v>
      </c>
      <c r="B26" s="16">
        <v>70303842.019999996</v>
      </c>
      <c r="C26" s="73">
        <v>1092</v>
      </c>
      <c r="D26" s="73">
        <v>1</v>
      </c>
      <c r="E26" s="73">
        <v>1140</v>
      </c>
      <c r="F26" s="74">
        <v>36766</v>
      </c>
      <c r="G26" s="75">
        <v>15.546803255632373</v>
      </c>
      <c r="H26" s="76">
        <v>0.52295861710574554</v>
      </c>
      <c r="I26" s="77">
        <v>1.8457881713361304</v>
      </c>
      <c r="K26" s="106"/>
      <c r="L26" s="115"/>
    </row>
    <row r="27" spans="1:12" x14ac:dyDescent="0.25">
      <c r="A27" s="91" t="s">
        <v>161</v>
      </c>
      <c r="B27" s="16">
        <v>37626263.390000001</v>
      </c>
      <c r="C27" s="73">
        <v>577</v>
      </c>
      <c r="D27" s="73">
        <v>0</v>
      </c>
      <c r="E27" s="73">
        <v>854</v>
      </c>
      <c r="F27" s="74">
        <v>20999</v>
      </c>
      <c r="G27" s="75">
        <v>15.33503324577668</v>
      </c>
      <c r="H27" s="76">
        <v>0.55809421685973049</v>
      </c>
      <c r="I27" s="77">
        <v>2.2603626386829481</v>
      </c>
      <c r="K27" s="106"/>
      <c r="L27" s="114"/>
    </row>
    <row r="28" spans="1:12" x14ac:dyDescent="0.25">
      <c r="A28" s="91" t="s">
        <v>44</v>
      </c>
      <c r="B28" s="16">
        <v>35827849.609999999</v>
      </c>
      <c r="C28" s="73">
        <v>436</v>
      </c>
      <c r="D28" s="73">
        <v>0</v>
      </c>
      <c r="E28" s="73">
        <v>486</v>
      </c>
      <c r="F28" s="74">
        <v>14440</v>
      </c>
      <c r="G28" s="75">
        <v>12.169304179458958</v>
      </c>
      <c r="H28" s="76">
        <v>0.40303842282428293</v>
      </c>
      <c r="I28" s="77">
        <v>1.4204034167262991</v>
      </c>
      <c r="K28" s="106"/>
      <c r="L28" s="114"/>
    </row>
    <row r="29" spans="1:12" x14ac:dyDescent="0.25">
      <c r="A29" s="91" t="s">
        <v>45</v>
      </c>
      <c r="B29" s="16">
        <v>26114415.329999998</v>
      </c>
      <c r="C29" s="73">
        <v>412</v>
      </c>
      <c r="D29" s="73">
        <v>0</v>
      </c>
      <c r="E29" s="73">
        <v>460</v>
      </c>
      <c r="F29" s="74">
        <v>14415</v>
      </c>
      <c r="G29" s="75">
        <v>15.776726945393191</v>
      </c>
      <c r="H29" s="76">
        <v>0.5519939779559293</v>
      </c>
      <c r="I29" s="77">
        <v>1.8731033944997766</v>
      </c>
      <c r="K29" s="106"/>
      <c r="L29" s="114"/>
    </row>
    <row r="30" spans="1:12" ht="16.5" customHeight="1" x14ac:dyDescent="0.25">
      <c r="A30" s="91" t="s">
        <v>160</v>
      </c>
      <c r="B30" s="16">
        <v>68959093.569999993</v>
      </c>
      <c r="C30" s="73">
        <v>1379</v>
      </c>
      <c r="D30" s="73">
        <v>1</v>
      </c>
      <c r="E30" s="73">
        <v>1053</v>
      </c>
      <c r="F30" s="74">
        <v>40552</v>
      </c>
      <c r="G30" s="75">
        <v>20.011863969748525</v>
      </c>
      <c r="H30" s="76">
        <v>0.58805877369655224</v>
      </c>
      <c r="I30" s="77">
        <v>1.8420630757139462</v>
      </c>
      <c r="K30" s="106"/>
      <c r="L30" s="114"/>
    </row>
    <row r="31" spans="1:12" x14ac:dyDescent="0.25">
      <c r="A31" s="95" t="s">
        <v>46</v>
      </c>
      <c r="B31" s="16">
        <v>37626263.390000001</v>
      </c>
      <c r="C31" s="73">
        <v>520</v>
      </c>
      <c r="D31" s="73">
        <v>1</v>
      </c>
      <c r="E31" s="73">
        <v>479</v>
      </c>
      <c r="F31" s="74">
        <v>16669</v>
      </c>
      <c r="G31" s="75">
        <v>13.846711128335617</v>
      </c>
      <c r="H31" s="76">
        <v>0.44301502456473396</v>
      </c>
      <c r="I31" s="77">
        <v>1.5971290950982735</v>
      </c>
      <c r="K31" s="106"/>
      <c r="L31" s="114"/>
    </row>
    <row r="32" spans="1:12" x14ac:dyDescent="0.25">
      <c r="A32" s="95" t="s">
        <v>47</v>
      </c>
      <c r="B32" s="16">
        <v>185422287.47999999</v>
      </c>
      <c r="C32" s="73">
        <v>3035</v>
      </c>
      <c r="D32" s="73">
        <v>5</v>
      </c>
      <c r="E32" s="73">
        <v>3100</v>
      </c>
      <c r="F32" s="74">
        <v>109287</v>
      </c>
      <c r="G32" s="75">
        <v>16.395008611507397</v>
      </c>
      <c r="H32" s="76">
        <v>0.5893951664887529</v>
      </c>
      <c r="I32" s="77">
        <v>2.0455307997476337</v>
      </c>
      <c r="K32" s="106"/>
      <c r="L32" s="114"/>
    </row>
    <row r="33" spans="1:19" x14ac:dyDescent="0.25">
      <c r="A33" s="95" t="s">
        <v>48</v>
      </c>
      <c r="B33" s="16">
        <v>82853767.590000004</v>
      </c>
      <c r="C33" s="73">
        <v>1623</v>
      </c>
      <c r="D33" s="73">
        <v>1</v>
      </c>
      <c r="E33" s="73">
        <v>1834</v>
      </c>
      <c r="F33" s="74">
        <v>50273</v>
      </c>
      <c r="G33" s="75">
        <v>19.600798457788031</v>
      </c>
      <c r="H33" s="76">
        <v>0.60676782073175961</v>
      </c>
      <c r="I33" s="77">
        <v>2.357442584464613</v>
      </c>
      <c r="K33" s="106"/>
      <c r="L33" s="114"/>
    </row>
    <row r="34" spans="1:19" x14ac:dyDescent="0.25">
      <c r="A34" s="95" t="s">
        <v>49</v>
      </c>
      <c r="B34" s="16">
        <v>29122751.68</v>
      </c>
      <c r="C34" s="73">
        <v>410</v>
      </c>
      <c r="D34" s="73">
        <v>2</v>
      </c>
      <c r="E34" s="73">
        <v>390</v>
      </c>
      <c r="F34" s="74">
        <v>12406</v>
      </c>
      <c r="G34" s="75">
        <v>14.147014833180764</v>
      </c>
      <c r="H34" s="76">
        <v>0.42598996606903045</v>
      </c>
      <c r="I34" s="77">
        <v>1.9454205640502169</v>
      </c>
      <c r="K34" s="106"/>
      <c r="L34" s="114"/>
    </row>
    <row r="35" spans="1:19" x14ac:dyDescent="0.25">
      <c r="A35" s="95" t="s">
        <v>50</v>
      </c>
      <c r="B35" s="16">
        <v>167742752.38</v>
      </c>
      <c r="C35" s="73">
        <v>2193</v>
      </c>
      <c r="D35" s="73">
        <v>3</v>
      </c>
      <c r="E35" s="73">
        <v>1931</v>
      </c>
      <c r="F35" s="74">
        <v>55364</v>
      </c>
      <c r="G35" s="75">
        <v>13.09147470661051</v>
      </c>
      <c r="H35" s="76">
        <v>0.33005300804043003</v>
      </c>
      <c r="I35" s="77">
        <v>1.3275625732879728</v>
      </c>
      <c r="K35" s="106"/>
      <c r="L35" s="114"/>
    </row>
    <row r="36" spans="1:19" x14ac:dyDescent="0.25">
      <c r="A36" s="95" t="s">
        <v>51</v>
      </c>
      <c r="B36" s="16">
        <v>93596859.010000005</v>
      </c>
      <c r="C36" s="73">
        <v>1305</v>
      </c>
      <c r="D36" s="73">
        <v>0</v>
      </c>
      <c r="E36" s="73">
        <v>1324</v>
      </c>
      <c r="F36" s="74">
        <v>30499</v>
      </c>
      <c r="G36" s="75">
        <v>13.942775578190847</v>
      </c>
      <c r="H36" s="76">
        <v>0.32585495199941966</v>
      </c>
      <c r="I36" s="77">
        <v>1.3867879902479645</v>
      </c>
      <c r="K36" s="106"/>
      <c r="L36" s="114"/>
    </row>
    <row r="37" spans="1:19" x14ac:dyDescent="0.25">
      <c r="A37" s="95" t="s">
        <v>52</v>
      </c>
      <c r="B37" s="16">
        <v>73706672.760000005</v>
      </c>
      <c r="C37" s="73">
        <v>1068</v>
      </c>
      <c r="D37" s="73">
        <v>1</v>
      </c>
      <c r="E37" s="73">
        <v>978</v>
      </c>
      <c r="F37" s="74">
        <v>27727</v>
      </c>
      <c r="G37" s="75">
        <v>14.503435848757201</v>
      </c>
      <c r="H37" s="76">
        <v>0.37618032345976699</v>
      </c>
      <c r="I37" s="77">
        <v>1.4730959346590371</v>
      </c>
      <c r="K37" s="106"/>
      <c r="L37" s="114"/>
    </row>
    <row r="38" spans="1:19" x14ac:dyDescent="0.25">
      <c r="A38" s="95" t="s">
        <v>53</v>
      </c>
      <c r="B38" s="16">
        <v>6136670.1600000001</v>
      </c>
      <c r="C38" s="73">
        <v>66</v>
      </c>
      <c r="D38" s="73">
        <v>0</v>
      </c>
      <c r="E38" s="73">
        <v>41</v>
      </c>
      <c r="F38" s="74">
        <v>1812</v>
      </c>
      <c r="G38" s="75">
        <v>10.75501832088039</v>
      </c>
      <c r="H38" s="76">
        <v>0.29527413935507979</v>
      </c>
      <c r="I38" s="77">
        <v>0.79636022021427988</v>
      </c>
      <c r="K38" s="106"/>
      <c r="L38" s="114"/>
    </row>
    <row r="39" spans="1:19" x14ac:dyDescent="0.25">
      <c r="A39" s="95" t="s">
        <v>54</v>
      </c>
      <c r="B39" s="16">
        <v>10001810.869999999</v>
      </c>
      <c r="C39" s="73">
        <v>177</v>
      </c>
      <c r="D39" s="73">
        <v>0</v>
      </c>
      <c r="E39" s="73">
        <v>136</v>
      </c>
      <c r="F39" s="74">
        <v>5287</v>
      </c>
      <c r="G39" s="75">
        <v>17.696795340422192</v>
      </c>
      <c r="H39" s="76">
        <v>0.52860427663735665</v>
      </c>
      <c r="I39" s="77">
        <v>1.5484196013396523</v>
      </c>
      <c r="K39" s="106"/>
      <c r="L39" s="114"/>
    </row>
    <row r="40" spans="1:19" x14ac:dyDescent="0.25">
      <c r="A40" s="95" t="s">
        <v>55</v>
      </c>
      <c r="B40" s="16">
        <v>16331544.76</v>
      </c>
      <c r="C40" s="73">
        <v>371</v>
      </c>
      <c r="D40" s="73">
        <v>0</v>
      </c>
      <c r="E40" s="73">
        <v>307</v>
      </c>
      <c r="F40" s="74">
        <v>13387</v>
      </c>
      <c r="G40" s="75">
        <v>22.716773302956064</v>
      </c>
      <c r="H40" s="76">
        <v>0.81970200594790521</v>
      </c>
      <c r="I40" s="77">
        <v>2.2295502682135746</v>
      </c>
      <c r="K40" s="106"/>
      <c r="L40" s="114"/>
    </row>
    <row r="41" spans="1:19" x14ac:dyDescent="0.25">
      <c r="A41" s="95" t="s">
        <v>56</v>
      </c>
      <c r="B41" s="16">
        <v>16516994.039999999</v>
      </c>
      <c r="C41" s="73">
        <v>269</v>
      </c>
      <c r="D41" s="73">
        <v>0</v>
      </c>
      <c r="E41" s="73">
        <v>244</v>
      </c>
      <c r="F41" s="74">
        <v>8242</v>
      </c>
      <c r="G41" s="75">
        <v>16.286256406495621</v>
      </c>
      <c r="H41" s="76">
        <v>0.49900120930236774</v>
      </c>
      <c r="I41" s="77">
        <v>1.6069509945769771</v>
      </c>
      <c r="K41" s="106"/>
      <c r="L41" s="114"/>
    </row>
    <row r="42" spans="1:19" x14ac:dyDescent="0.25">
      <c r="A42" s="95" t="s">
        <v>57</v>
      </c>
      <c r="B42" s="16">
        <v>9190401.4700000007</v>
      </c>
      <c r="C42" s="73">
        <v>163</v>
      </c>
      <c r="D42" s="73">
        <v>0</v>
      </c>
      <c r="E42" s="73">
        <v>138</v>
      </c>
      <c r="F42" s="74">
        <v>5583</v>
      </c>
      <c r="G42" s="75">
        <v>17.735895491842967</v>
      </c>
      <c r="H42" s="76">
        <v>0.60748162288932084</v>
      </c>
      <c r="I42" s="77">
        <v>1.7336565820339509</v>
      </c>
      <c r="K42" s="106"/>
      <c r="L42" s="114"/>
    </row>
    <row r="43" spans="1:19" x14ac:dyDescent="0.25">
      <c r="A43" s="95" t="s">
        <v>58</v>
      </c>
      <c r="B43" s="16">
        <v>35056214.43</v>
      </c>
      <c r="C43" s="73">
        <v>691</v>
      </c>
      <c r="D43" s="73">
        <v>0</v>
      </c>
      <c r="E43" s="73">
        <v>705</v>
      </c>
      <c r="F43" s="74">
        <v>22138</v>
      </c>
      <c r="G43" s="75">
        <v>19.711198463250614</v>
      </c>
      <c r="H43" s="76">
        <v>0.63150001675751388</v>
      </c>
      <c r="I43" s="77">
        <v>2.1397917949693461</v>
      </c>
      <c r="K43" s="106"/>
      <c r="L43" s="114"/>
    </row>
    <row r="44" spans="1:19" x14ac:dyDescent="0.25">
      <c r="A44" s="95" t="s">
        <v>59</v>
      </c>
      <c r="B44" s="16">
        <v>108740582.65000001</v>
      </c>
      <c r="C44" s="73">
        <v>1494</v>
      </c>
      <c r="D44" s="73">
        <v>3</v>
      </c>
      <c r="E44" s="73">
        <v>1736</v>
      </c>
      <c r="F44" s="74">
        <v>49777</v>
      </c>
      <c r="G44" s="75">
        <v>13.766709387776119</v>
      </c>
      <c r="H44" s="76">
        <v>0.45775918049120362</v>
      </c>
      <c r="I44" s="77">
        <v>1.8620187152363028</v>
      </c>
      <c r="K44" s="106"/>
      <c r="L44" s="114"/>
    </row>
    <row r="45" spans="1:19" x14ac:dyDescent="0.25">
      <c r="A45" s="95" t="s">
        <v>60</v>
      </c>
      <c r="B45" s="16">
        <v>19370320.370000001</v>
      </c>
      <c r="C45" s="73">
        <v>358</v>
      </c>
      <c r="D45" s="73">
        <v>0</v>
      </c>
      <c r="E45" s="73">
        <v>492</v>
      </c>
      <c r="F45" s="74">
        <v>12951</v>
      </c>
      <c r="G45" s="75">
        <v>18.481883270988977</v>
      </c>
      <c r="H45" s="76">
        <v>0.66860019620831901</v>
      </c>
      <c r="I45" s="77">
        <v>2.573576432799082</v>
      </c>
      <c r="K45" s="106"/>
      <c r="L45" s="114"/>
    </row>
    <row r="46" spans="1:19" ht="15.75" thickBot="1" x14ac:dyDescent="0.3">
      <c r="A46" s="96" t="s">
        <v>74</v>
      </c>
      <c r="B46" s="19">
        <v>129558053.76000001</v>
      </c>
      <c r="C46" s="73">
        <v>3433</v>
      </c>
      <c r="D46" s="78">
        <v>3</v>
      </c>
      <c r="E46" s="78">
        <v>3521</v>
      </c>
      <c r="F46" s="79">
        <v>99419</v>
      </c>
      <c r="G46" s="80">
        <v>26.520929423384384</v>
      </c>
      <c r="H46" s="81">
        <v>0.76737028007667407</v>
      </c>
      <c r="I46" s="82">
        <v>2.9793130476862144</v>
      </c>
      <c r="K46" s="106"/>
      <c r="L46" s="114"/>
      <c r="O46" s="110"/>
      <c r="S46" s="106"/>
    </row>
    <row r="47" spans="1:19" ht="15.75" thickBot="1" x14ac:dyDescent="0.3">
      <c r="A47" s="83" t="s">
        <v>66</v>
      </c>
      <c r="B47" s="58">
        <v>4398525986.4900007</v>
      </c>
      <c r="C47" s="84">
        <v>55553</v>
      </c>
      <c r="D47" s="84">
        <v>56</v>
      </c>
      <c r="E47" s="84">
        <v>54002</v>
      </c>
      <c r="F47" s="85">
        <v>1579704</v>
      </c>
      <c r="G47" s="86">
        <v>12.642644415606982</v>
      </c>
      <c r="H47" s="87">
        <v>0.35914395068985255</v>
      </c>
      <c r="I47" s="88">
        <v>1.3754275906478728</v>
      </c>
      <c r="K47" s="116"/>
      <c r="L47" s="114"/>
    </row>
    <row r="48" spans="1:19" x14ac:dyDescent="0.25">
      <c r="C48" s="107"/>
      <c r="D48" s="107"/>
      <c r="E48" s="107"/>
      <c r="F48" s="107"/>
    </row>
    <row r="49" spans="2:6" x14ac:dyDescent="0.25">
      <c r="B49" s="107"/>
      <c r="C49" s="107"/>
      <c r="E49" s="107"/>
      <c r="F49" s="107"/>
    </row>
    <row r="50" spans="2:6" x14ac:dyDescent="0.25">
      <c r="E50" s="107"/>
    </row>
  </sheetData>
  <mergeCells count="1">
    <mergeCell ref="A1:I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S56"/>
  <sheetViews>
    <sheetView topLeftCell="C36" workbookViewId="0">
      <selection activeCell="N56" sqref="N55:R56"/>
    </sheetView>
  </sheetViews>
  <sheetFormatPr defaultColWidth="8.85546875" defaultRowHeight="15" x14ac:dyDescent="0.25"/>
  <cols>
    <col min="1" max="1" width="63.85546875" style="89" customWidth="1"/>
    <col min="2" max="19" width="10.7109375" style="89" customWidth="1"/>
    <col min="20" max="16384" width="8.85546875" style="89"/>
  </cols>
  <sheetData>
    <row r="1" spans="1:19" ht="25.15" customHeight="1" thickTop="1" thickBot="1" x14ac:dyDescent="0.3">
      <c r="A1" s="138" t="s">
        <v>158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</row>
    <row r="2" spans="1:19" ht="25.15" customHeight="1" thickTop="1" thickBot="1" x14ac:dyDescent="0.3">
      <c r="A2" s="204" t="s">
        <v>187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6"/>
    </row>
    <row r="3" spans="1:19" ht="25.15" customHeight="1" thickTop="1" thickBot="1" x14ac:dyDescent="0.3">
      <c r="A3" s="144" t="s">
        <v>17</v>
      </c>
      <c r="B3" s="135" t="s">
        <v>112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7"/>
    </row>
    <row r="4" spans="1:19" ht="25.15" customHeight="1" x14ac:dyDescent="0.25">
      <c r="A4" s="144"/>
      <c r="B4" s="146">
        <v>2012</v>
      </c>
      <c r="C4" s="147"/>
      <c r="D4" s="146">
        <v>2013</v>
      </c>
      <c r="E4" s="147"/>
      <c r="F4" s="146">
        <v>2014</v>
      </c>
      <c r="G4" s="147"/>
      <c r="H4" s="146">
        <v>2015</v>
      </c>
      <c r="I4" s="147"/>
      <c r="J4" s="146">
        <v>2016</v>
      </c>
      <c r="K4" s="147"/>
      <c r="L4" s="146">
        <v>2017</v>
      </c>
      <c r="M4" s="147"/>
      <c r="N4" s="146">
        <v>2018</v>
      </c>
      <c r="O4" s="147"/>
      <c r="P4" s="146">
        <v>2019</v>
      </c>
      <c r="Q4" s="147"/>
      <c r="R4" s="146">
        <v>2020</v>
      </c>
      <c r="S4" s="147"/>
    </row>
    <row r="5" spans="1:19" ht="25.15" customHeight="1" thickBot="1" x14ac:dyDescent="0.3">
      <c r="A5" s="145"/>
      <c r="B5" s="10" t="s">
        <v>18</v>
      </c>
      <c r="C5" s="11" t="s">
        <v>19</v>
      </c>
      <c r="D5" s="10" t="s">
        <v>18</v>
      </c>
      <c r="E5" s="11" t="s">
        <v>19</v>
      </c>
      <c r="F5" s="10" t="s">
        <v>18</v>
      </c>
      <c r="G5" s="11" t="s">
        <v>19</v>
      </c>
      <c r="H5" s="10" t="s">
        <v>18</v>
      </c>
      <c r="I5" s="11" t="s">
        <v>19</v>
      </c>
      <c r="J5" s="10" t="s">
        <v>18</v>
      </c>
      <c r="K5" s="11" t="s">
        <v>19</v>
      </c>
      <c r="L5" s="10" t="s">
        <v>18</v>
      </c>
      <c r="M5" s="11" t="s">
        <v>19</v>
      </c>
      <c r="N5" s="10" t="s">
        <v>18</v>
      </c>
      <c r="O5" s="11" t="s">
        <v>19</v>
      </c>
      <c r="P5" s="10" t="s">
        <v>18</v>
      </c>
      <c r="Q5" s="11" t="s">
        <v>19</v>
      </c>
      <c r="R5" s="10" t="s">
        <v>18</v>
      </c>
      <c r="S5" s="11" t="s">
        <v>19</v>
      </c>
    </row>
    <row r="6" spans="1:19" x14ac:dyDescent="0.25">
      <c r="A6" s="12" t="s">
        <v>113</v>
      </c>
      <c r="B6" s="13">
        <v>12085</v>
      </c>
      <c r="C6" s="14">
        <v>8.9440341035243273E-2</v>
      </c>
      <c r="D6" s="13">
        <v>11218</v>
      </c>
      <c r="E6" s="14">
        <v>8.8521692470369145E-2</v>
      </c>
      <c r="F6" s="13">
        <v>10987</v>
      </c>
      <c r="G6" s="14">
        <v>9.0655555097157475E-2</v>
      </c>
      <c r="H6" s="13">
        <v>10299</v>
      </c>
      <c r="I6" s="14">
        <v>8.844366965228817E-2</v>
      </c>
      <c r="J6" s="54">
        <v>10727</v>
      </c>
      <c r="K6" s="30">
        <v>8.9479654994077507E-2</v>
      </c>
      <c r="L6" s="54">
        <v>11010</v>
      </c>
      <c r="M6" s="30">
        <v>9.1058712606793421E-2</v>
      </c>
      <c r="N6" s="54">
        <v>11020</v>
      </c>
      <c r="O6" s="30">
        <v>8.9786939340856312E-2</v>
      </c>
      <c r="P6" s="54">
        <v>10671</v>
      </c>
      <c r="Q6" s="30">
        <v>8.8867236296407318E-2</v>
      </c>
      <c r="R6" s="54">
        <v>7845</v>
      </c>
      <c r="S6" s="30">
        <v>8.1577688580163468E-2</v>
      </c>
    </row>
    <row r="7" spans="1:19" x14ac:dyDescent="0.25">
      <c r="A7" s="15" t="s">
        <v>114</v>
      </c>
      <c r="B7" s="16">
        <v>13957</v>
      </c>
      <c r="C7" s="17">
        <v>0.10329489779304016</v>
      </c>
      <c r="D7" s="16">
        <v>12693</v>
      </c>
      <c r="E7" s="17">
        <v>0.10016097722645709</v>
      </c>
      <c r="F7" s="16">
        <v>12129</v>
      </c>
      <c r="G7" s="17">
        <v>0.10007838607203268</v>
      </c>
      <c r="H7" s="16">
        <v>11536</v>
      </c>
      <c r="I7" s="17">
        <v>9.9066528120088967E-2</v>
      </c>
      <c r="J7" s="13">
        <v>11542</v>
      </c>
      <c r="K7" s="14">
        <v>9.6278006706594824E-2</v>
      </c>
      <c r="L7" s="13">
        <v>11629</v>
      </c>
      <c r="M7" s="14">
        <v>9.6178180645268008E-2</v>
      </c>
      <c r="N7" s="13">
        <v>11857</v>
      </c>
      <c r="O7" s="14">
        <v>9.6606509960483963E-2</v>
      </c>
      <c r="P7" s="13">
        <v>11589</v>
      </c>
      <c r="Q7" s="14">
        <v>9.6512267026432813E-2</v>
      </c>
      <c r="R7" s="13">
        <v>9185</v>
      </c>
      <c r="S7" s="14">
        <v>9.5511927292390247E-2</v>
      </c>
    </row>
    <row r="8" spans="1:19" x14ac:dyDescent="0.25">
      <c r="A8" s="15" t="s">
        <v>115</v>
      </c>
      <c r="B8" s="16">
        <v>4498</v>
      </c>
      <c r="C8" s="17">
        <v>3.3289421098595305E-2</v>
      </c>
      <c r="D8" s="16">
        <v>4527</v>
      </c>
      <c r="E8" s="17">
        <v>3.5722740400549215E-2</v>
      </c>
      <c r="F8" s="16">
        <v>4489</v>
      </c>
      <c r="G8" s="17">
        <v>3.7039481826808038E-2</v>
      </c>
      <c r="H8" s="16">
        <v>4299</v>
      </c>
      <c r="I8" s="17">
        <v>3.6918082904669074E-2</v>
      </c>
      <c r="J8" s="13">
        <v>4430</v>
      </c>
      <c r="K8" s="14">
        <v>3.6953003787057265E-2</v>
      </c>
      <c r="L8" s="13">
        <v>4423</v>
      </c>
      <c r="M8" s="14">
        <v>3.6580625418696396E-2</v>
      </c>
      <c r="N8" s="13">
        <v>4547</v>
      </c>
      <c r="O8" s="14">
        <v>3.7047297022039356E-2</v>
      </c>
      <c r="P8" s="13">
        <v>4313</v>
      </c>
      <c r="Q8" s="14">
        <v>3.5918319758823432E-2</v>
      </c>
      <c r="R8" s="13">
        <v>3556</v>
      </c>
      <c r="S8" s="14">
        <v>3.6977726015431658E-2</v>
      </c>
    </row>
    <row r="9" spans="1:19" x14ac:dyDescent="0.25">
      <c r="A9" s="15" t="s">
        <v>116</v>
      </c>
      <c r="B9" s="16">
        <v>5528</v>
      </c>
      <c r="C9" s="17">
        <v>4.0912387690759187E-2</v>
      </c>
      <c r="D9" s="16">
        <v>5073</v>
      </c>
      <c r="E9" s="17">
        <v>4.0031248520429906E-2</v>
      </c>
      <c r="F9" s="16">
        <v>4817</v>
      </c>
      <c r="G9" s="17">
        <v>3.9745864103304593E-2</v>
      </c>
      <c r="H9" s="16">
        <v>4833</v>
      </c>
      <c r="I9" s="17">
        <v>4.1503860125207175E-2</v>
      </c>
      <c r="J9" s="13">
        <v>4949</v>
      </c>
      <c r="K9" s="14">
        <v>4.1282260889875043E-2</v>
      </c>
      <c r="L9" s="13">
        <v>5072</v>
      </c>
      <c r="M9" s="14">
        <v>4.1948209840295764E-2</v>
      </c>
      <c r="N9" s="13">
        <v>5291</v>
      </c>
      <c r="O9" s="14">
        <v>4.3109137572819492E-2</v>
      </c>
      <c r="P9" s="13">
        <v>5272</v>
      </c>
      <c r="Q9" s="14">
        <v>4.3904795216442645E-2</v>
      </c>
      <c r="R9" s="13">
        <v>4249</v>
      </c>
      <c r="S9" s="14">
        <v>4.4184015140486241E-2</v>
      </c>
    </row>
    <row r="10" spans="1:19" x14ac:dyDescent="0.25">
      <c r="A10" s="15" t="s">
        <v>117</v>
      </c>
      <c r="B10" s="16">
        <v>6005</v>
      </c>
      <c r="C10" s="17">
        <v>4.4442635326159358E-2</v>
      </c>
      <c r="D10" s="16">
        <v>5703</v>
      </c>
      <c r="E10" s="17">
        <v>4.5002604043369157E-2</v>
      </c>
      <c r="F10" s="16">
        <v>5354</v>
      </c>
      <c r="G10" s="17">
        <v>4.4176739964519991E-2</v>
      </c>
      <c r="H10" s="16">
        <v>4820</v>
      </c>
      <c r="I10" s="17">
        <v>4.139222135392067E-2</v>
      </c>
      <c r="J10" s="13">
        <v>4871</v>
      </c>
      <c r="K10" s="14">
        <v>4.0631621094075844E-2</v>
      </c>
      <c r="L10" s="13">
        <v>4972</v>
      </c>
      <c r="M10" s="14">
        <v>4.112115522987983E-2</v>
      </c>
      <c r="N10" s="13">
        <v>5039</v>
      </c>
      <c r="O10" s="14">
        <v>4.1055933515297183E-2</v>
      </c>
      <c r="P10" s="13">
        <v>4892</v>
      </c>
      <c r="Q10" s="14">
        <v>4.0740185546061729E-2</v>
      </c>
      <c r="R10" s="13">
        <v>4007</v>
      </c>
      <c r="S10" s="14">
        <v>4.1667533223800512E-2</v>
      </c>
    </row>
    <row r="11" spans="1:19" x14ac:dyDescent="0.25">
      <c r="A11" s="15" t="s">
        <v>118</v>
      </c>
      <c r="B11" s="16">
        <v>3030</v>
      </c>
      <c r="C11" s="17">
        <v>2.2424843470152014E-2</v>
      </c>
      <c r="D11" s="16">
        <v>2708</v>
      </c>
      <c r="E11" s="17">
        <v>2.1368937708126194E-2</v>
      </c>
      <c r="F11" s="16">
        <v>2416</v>
      </c>
      <c r="G11" s="17">
        <v>1.9934815792730723E-2</v>
      </c>
      <c r="H11" s="16">
        <v>2430</v>
      </c>
      <c r="I11" s="17">
        <v>2.0867862632785731E-2</v>
      </c>
      <c r="J11" s="13">
        <v>2501</v>
      </c>
      <c r="K11" s="14">
        <v>2.0862181144792383E-2</v>
      </c>
      <c r="L11" s="13">
        <v>2515</v>
      </c>
      <c r="M11" s="14">
        <v>2.0800423451960533E-2</v>
      </c>
      <c r="N11" s="13">
        <v>2595</v>
      </c>
      <c r="O11" s="14">
        <v>2.1143113211390393E-2</v>
      </c>
      <c r="P11" s="13">
        <v>2695</v>
      </c>
      <c r="Q11" s="14">
        <v>2.2443744899148889E-2</v>
      </c>
      <c r="R11" s="13">
        <v>2209</v>
      </c>
      <c r="S11" s="14">
        <v>2.2970696503961899E-2</v>
      </c>
    </row>
    <row r="12" spans="1:19" x14ac:dyDescent="0.25">
      <c r="A12" s="15" t="s">
        <v>119</v>
      </c>
      <c r="B12" s="16">
        <v>1582</v>
      </c>
      <c r="C12" s="17">
        <v>1.170828461048861E-2</v>
      </c>
      <c r="D12" s="16">
        <v>1446</v>
      </c>
      <c r="E12" s="17">
        <v>1.141044458122248E-2</v>
      </c>
      <c r="F12" s="16">
        <v>1375</v>
      </c>
      <c r="G12" s="17">
        <v>1.134535253104501E-2</v>
      </c>
      <c r="H12" s="16">
        <v>1252</v>
      </c>
      <c r="I12" s="17">
        <v>1.0751672434669849E-2</v>
      </c>
      <c r="J12" s="13">
        <v>1381</v>
      </c>
      <c r="K12" s="14">
        <v>1.1519660999983316E-2</v>
      </c>
      <c r="L12" s="13">
        <v>1304</v>
      </c>
      <c r="M12" s="14">
        <v>1.0784792119823671E-2</v>
      </c>
      <c r="N12" s="13">
        <v>1364</v>
      </c>
      <c r="O12" s="14">
        <v>1.1113374343096916E-2</v>
      </c>
      <c r="P12" s="13">
        <v>1404</v>
      </c>
      <c r="Q12" s="14">
        <v>1.1692399940038976E-2</v>
      </c>
      <c r="R12" s="13">
        <v>1131</v>
      </c>
      <c r="S12" s="14">
        <v>1.1760913420543645E-2</v>
      </c>
    </row>
    <row r="13" spans="1:19" x14ac:dyDescent="0.25">
      <c r="A13" s="15" t="s">
        <v>120</v>
      </c>
      <c r="B13" s="16">
        <v>2404</v>
      </c>
      <c r="C13" s="17">
        <v>1.779185600734173E-2</v>
      </c>
      <c r="D13" s="16">
        <v>2385</v>
      </c>
      <c r="E13" s="17">
        <v>1.882013162255575E-2</v>
      </c>
      <c r="F13" s="16">
        <v>2290</v>
      </c>
      <c r="G13" s="17">
        <v>1.8895168942613144E-2</v>
      </c>
      <c r="H13" s="16">
        <v>2226</v>
      </c>
      <c r="I13" s="17">
        <v>1.9115992683366681E-2</v>
      </c>
      <c r="J13" s="13">
        <v>2324</v>
      </c>
      <c r="K13" s="14">
        <v>1.9385729300478806E-2</v>
      </c>
      <c r="L13" s="13">
        <v>2310</v>
      </c>
      <c r="M13" s="14">
        <v>1.9104961500607885E-2</v>
      </c>
      <c r="N13" s="13">
        <v>2328</v>
      </c>
      <c r="O13" s="14">
        <v>1.8967694626634619E-2</v>
      </c>
      <c r="P13" s="13">
        <v>2253</v>
      </c>
      <c r="Q13" s="14">
        <v>1.8762804177284764E-2</v>
      </c>
      <c r="R13" s="13">
        <v>1784</v>
      </c>
      <c r="S13" s="14">
        <v>1.855125512135266E-2</v>
      </c>
    </row>
    <row r="14" spans="1:19" x14ac:dyDescent="0.25">
      <c r="A14" s="15" t="s">
        <v>121</v>
      </c>
      <c r="B14" s="16">
        <v>1913</v>
      </c>
      <c r="C14" s="17">
        <v>1.4157995233795646E-2</v>
      </c>
      <c r="D14" s="16">
        <v>1838</v>
      </c>
      <c r="E14" s="17">
        <v>1.4503732462162461E-2</v>
      </c>
      <c r="F14" s="16">
        <v>1779</v>
      </c>
      <c r="G14" s="17">
        <v>1.4678823383802962E-2</v>
      </c>
      <c r="H14" s="16">
        <v>1668</v>
      </c>
      <c r="I14" s="17">
        <v>1.4324113115838106E-2</v>
      </c>
      <c r="J14" s="13">
        <v>1608</v>
      </c>
      <c r="K14" s="14">
        <v>1.3413189636475869E-2</v>
      </c>
      <c r="L14" s="13">
        <v>1751</v>
      </c>
      <c r="M14" s="14">
        <v>1.4481726228382862E-2</v>
      </c>
      <c r="N14" s="13">
        <v>1784</v>
      </c>
      <c r="O14" s="14">
        <v>1.4535381105634092E-2</v>
      </c>
      <c r="P14" s="13">
        <v>1743</v>
      </c>
      <c r="Q14" s="14">
        <v>1.4515564882826165E-2</v>
      </c>
      <c r="R14" s="13">
        <v>1490</v>
      </c>
      <c r="S14" s="14">
        <v>1.5494041553147682E-2</v>
      </c>
    </row>
    <row r="15" spans="1:19" x14ac:dyDescent="0.25">
      <c r="A15" s="15" t="s">
        <v>122</v>
      </c>
      <c r="B15" s="16">
        <v>965</v>
      </c>
      <c r="C15" s="17">
        <v>7.1419055936292721E-3</v>
      </c>
      <c r="D15" s="16">
        <v>880</v>
      </c>
      <c r="E15" s="17">
        <v>6.9441156510897523E-3</v>
      </c>
      <c r="F15" s="16">
        <v>880</v>
      </c>
      <c r="G15" s="17">
        <v>7.2610256198688064E-3</v>
      </c>
      <c r="H15" s="16">
        <v>914</v>
      </c>
      <c r="I15" s="17">
        <v>7.8490643812206412E-3</v>
      </c>
      <c r="J15" s="13">
        <v>842</v>
      </c>
      <c r="K15" s="14">
        <v>7.0235731802939551E-3</v>
      </c>
      <c r="L15" s="13">
        <v>877</v>
      </c>
      <c r="M15" s="14">
        <v>7.2532689333476693E-3</v>
      </c>
      <c r="N15" s="13">
        <v>879</v>
      </c>
      <c r="O15" s="14">
        <v>7.1617712958813714E-3</v>
      </c>
      <c r="P15" s="13">
        <v>907</v>
      </c>
      <c r="Q15" s="14">
        <v>7.5534236079881408E-3</v>
      </c>
      <c r="R15" s="13">
        <v>733</v>
      </c>
      <c r="S15" s="14">
        <v>7.6222365493001688E-3</v>
      </c>
    </row>
    <row r="16" spans="1:19" x14ac:dyDescent="0.25">
      <c r="A16" s="15" t="s">
        <v>123</v>
      </c>
      <c r="B16" s="16">
        <v>8135</v>
      </c>
      <c r="C16" s="17">
        <v>6.0206634201216712E-2</v>
      </c>
      <c r="D16" s="16">
        <v>8033</v>
      </c>
      <c r="E16" s="17">
        <v>6.3388728437731801E-2</v>
      </c>
      <c r="F16" s="16">
        <v>7277</v>
      </c>
      <c r="G16" s="17">
        <v>6.0043731177028756E-2</v>
      </c>
      <c r="H16" s="16">
        <v>6546</v>
      </c>
      <c r="I16" s="17">
        <v>5.6214415141652423E-2</v>
      </c>
      <c r="J16" s="13">
        <v>6889</v>
      </c>
      <c r="K16" s="14">
        <v>5.7464840426419313E-2</v>
      </c>
      <c r="L16" s="13">
        <v>7012</v>
      </c>
      <c r="M16" s="14">
        <v>5.7993069282364723E-2</v>
      </c>
      <c r="N16" s="13">
        <v>7224</v>
      </c>
      <c r="O16" s="14">
        <v>5.8858516315639389E-2</v>
      </c>
      <c r="P16" s="13">
        <v>7107</v>
      </c>
      <c r="Q16" s="14">
        <v>5.9186528756308393E-2</v>
      </c>
      <c r="R16" s="13">
        <v>5984</v>
      </c>
      <c r="S16" s="14">
        <v>6.2225734667138072E-2</v>
      </c>
    </row>
    <row r="17" spans="1:19" x14ac:dyDescent="0.25">
      <c r="A17" s="15" t="s">
        <v>124</v>
      </c>
      <c r="B17" s="16">
        <v>1597</v>
      </c>
      <c r="C17" s="17">
        <v>1.181929868707352E-2</v>
      </c>
      <c r="D17" s="16">
        <v>1474</v>
      </c>
      <c r="E17" s="17">
        <v>1.1631393715575335E-2</v>
      </c>
      <c r="F17" s="16">
        <v>1494</v>
      </c>
      <c r="G17" s="17">
        <v>1.2327241222822723E-2</v>
      </c>
      <c r="H17" s="16">
        <v>1464</v>
      </c>
      <c r="I17" s="17">
        <v>1.2572243166419058E-2</v>
      </c>
      <c r="J17" s="13">
        <v>1430</v>
      </c>
      <c r="K17" s="14">
        <v>1.1928396256318714E-2</v>
      </c>
      <c r="L17" s="13">
        <v>1481</v>
      </c>
      <c r="M17" s="14">
        <v>1.2248678780259861E-2</v>
      </c>
      <c r="N17" s="13">
        <v>1535</v>
      </c>
      <c r="O17" s="14">
        <v>1.2506619953558481E-2</v>
      </c>
      <c r="P17" s="13">
        <v>1452</v>
      </c>
      <c r="Q17" s="14">
        <v>1.2092140108929197E-2</v>
      </c>
      <c r="R17" s="13">
        <v>1144</v>
      </c>
      <c r="S17" s="14">
        <v>1.1896096333423456E-2</v>
      </c>
    </row>
    <row r="18" spans="1:19" x14ac:dyDescent="0.25">
      <c r="A18" s="15" t="s">
        <v>125</v>
      </c>
      <c r="B18" s="16">
        <v>3479</v>
      </c>
      <c r="C18" s="17">
        <v>2.574786482926035E-2</v>
      </c>
      <c r="D18" s="16">
        <v>3087</v>
      </c>
      <c r="E18" s="17">
        <v>2.4359642062402348E-2</v>
      </c>
      <c r="F18" s="16">
        <v>3081</v>
      </c>
      <c r="G18" s="17">
        <v>2.5421840835017945E-2</v>
      </c>
      <c r="H18" s="16">
        <v>3045</v>
      </c>
      <c r="I18" s="17">
        <v>2.6149235274416687E-2</v>
      </c>
      <c r="J18" s="13">
        <v>3030</v>
      </c>
      <c r="K18" s="14">
        <v>2.5274853606045946E-2</v>
      </c>
      <c r="L18" s="13">
        <v>3288</v>
      </c>
      <c r="M18" s="14">
        <v>2.7193555590475635E-2</v>
      </c>
      <c r="N18" s="13">
        <v>3353</v>
      </c>
      <c r="O18" s="14">
        <v>2.7319020654255101E-2</v>
      </c>
      <c r="P18" s="13">
        <v>3168</v>
      </c>
      <c r="Q18" s="14">
        <v>2.6382851146754607E-2</v>
      </c>
      <c r="R18" s="13">
        <v>2485</v>
      </c>
      <c r="S18" s="14">
        <v>2.5840733731256373E-2</v>
      </c>
    </row>
    <row r="19" spans="1:19" x14ac:dyDescent="0.25">
      <c r="A19" s="15" t="s">
        <v>126</v>
      </c>
      <c r="B19" s="16">
        <v>7431</v>
      </c>
      <c r="C19" s="17">
        <v>5.4996373540164893E-2</v>
      </c>
      <c r="D19" s="16">
        <v>7185</v>
      </c>
      <c r="E19" s="17">
        <v>5.6697126083045307E-2</v>
      </c>
      <c r="F19" s="16">
        <v>6780</v>
      </c>
      <c r="G19" s="17">
        <v>5.5942901934898308E-2</v>
      </c>
      <c r="H19" s="16">
        <v>6825</v>
      </c>
      <c r="I19" s="17">
        <v>5.8610354925416712E-2</v>
      </c>
      <c r="J19" s="13">
        <v>7192</v>
      </c>
      <c r="K19" s="14">
        <v>5.9992325787023904E-2</v>
      </c>
      <c r="L19" s="13">
        <v>6654</v>
      </c>
      <c r="M19" s="14">
        <v>5.5032213777075699E-2</v>
      </c>
      <c r="N19" s="13">
        <v>6314</v>
      </c>
      <c r="O19" s="14">
        <v>5.1444168330142162E-2</v>
      </c>
      <c r="P19" s="13">
        <v>6375</v>
      </c>
      <c r="Q19" s="14">
        <v>5.3090491180732523E-2</v>
      </c>
      <c r="R19" s="13">
        <v>4751</v>
      </c>
      <c r="S19" s="14">
        <v>4.9404155314768217E-2</v>
      </c>
    </row>
    <row r="20" spans="1:19" x14ac:dyDescent="0.25">
      <c r="A20" s="15" t="s">
        <v>127</v>
      </c>
      <c r="B20" s="16">
        <v>4467</v>
      </c>
      <c r="C20" s="17">
        <v>3.3059992006986484E-2</v>
      </c>
      <c r="D20" s="16">
        <v>4356</v>
      </c>
      <c r="E20" s="17">
        <v>3.4373372472894279E-2</v>
      </c>
      <c r="F20" s="16">
        <v>4278</v>
      </c>
      <c r="G20" s="17">
        <v>3.529848591113495E-2</v>
      </c>
      <c r="H20" s="16">
        <v>4139</v>
      </c>
      <c r="I20" s="17">
        <v>3.5544067258065901E-2</v>
      </c>
      <c r="J20" s="13">
        <v>4247</v>
      </c>
      <c r="K20" s="14">
        <v>3.5426502727682219E-2</v>
      </c>
      <c r="L20" s="13">
        <v>4081</v>
      </c>
      <c r="M20" s="14">
        <v>3.3752098651073932E-2</v>
      </c>
      <c r="N20" s="13">
        <v>4233</v>
      </c>
      <c r="O20" s="14">
        <v>3.4488939585285372E-2</v>
      </c>
      <c r="P20" s="13">
        <v>4235</v>
      </c>
      <c r="Q20" s="14">
        <v>3.5268741984376822E-2</v>
      </c>
      <c r="R20" s="13">
        <v>3353</v>
      </c>
      <c r="S20" s="14">
        <v>3.4866792837385356E-2</v>
      </c>
    </row>
    <row r="21" spans="1:19" x14ac:dyDescent="0.25">
      <c r="A21" s="15" t="s">
        <v>128</v>
      </c>
      <c r="B21" s="16">
        <v>4164</v>
      </c>
      <c r="C21" s="17">
        <v>3.0817507659971283E-2</v>
      </c>
      <c r="D21" s="16">
        <v>3846</v>
      </c>
      <c r="E21" s="17">
        <v>3.0348941811467259E-2</v>
      </c>
      <c r="F21" s="16">
        <v>3697</v>
      </c>
      <c r="G21" s="17">
        <v>3.0504558768926111E-2</v>
      </c>
      <c r="H21" s="16">
        <v>3658</v>
      </c>
      <c r="I21" s="17">
        <v>3.1413432720465102E-2</v>
      </c>
      <c r="J21" s="13">
        <v>3714</v>
      </c>
      <c r="K21" s="14">
        <v>3.098046412305434E-2</v>
      </c>
      <c r="L21" s="13">
        <v>3793</v>
      </c>
      <c r="M21" s="14">
        <v>3.1370181373076067E-2</v>
      </c>
      <c r="N21" s="13">
        <v>3729</v>
      </c>
      <c r="O21" s="14">
        <v>3.0382531470240767E-2</v>
      </c>
      <c r="P21" s="13">
        <v>3634</v>
      </c>
      <c r="Q21" s="14">
        <v>3.0263661953063837E-2</v>
      </c>
      <c r="R21" s="13">
        <v>2972</v>
      </c>
      <c r="S21" s="14">
        <v>3.0904893621446248E-2</v>
      </c>
    </row>
    <row r="22" spans="1:19" x14ac:dyDescent="0.25">
      <c r="A22" s="15" t="s">
        <v>129</v>
      </c>
      <c r="B22" s="16">
        <v>569</v>
      </c>
      <c r="C22" s="17">
        <v>4.2111339717876223E-3</v>
      </c>
      <c r="D22" s="16">
        <v>529</v>
      </c>
      <c r="E22" s="17">
        <v>4.1743604311664535E-3</v>
      </c>
      <c r="F22" s="16">
        <v>524</v>
      </c>
      <c r="G22" s="17">
        <v>4.3236107100127893E-3</v>
      </c>
      <c r="H22" s="16">
        <v>521</v>
      </c>
      <c r="I22" s="17">
        <v>4.4741384492515907E-3</v>
      </c>
      <c r="J22" s="13">
        <v>534</v>
      </c>
      <c r="K22" s="14">
        <v>4.4543801404714634E-3</v>
      </c>
      <c r="L22" s="13">
        <v>573</v>
      </c>
      <c r="M22" s="14">
        <v>4.7390229176832548E-3</v>
      </c>
      <c r="N22" s="13">
        <v>597</v>
      </c>
      <c r="O22" s="14">
        <v>4.8641381838921251E-3</v>
      </c>
      <c r="P22" s="13">
        <v>548</v>
      </c>
      <c r="Q22" s="14">
        <v>4.5637002614966936E-3</v>
      </c>
      <c r="R22" s="13">
        <v>493</v>
      </c>
      <c r="S22" s="14">
        <v>5.1265520038267162E-3</v>
      </c>
    </row>
    <row r="23" spans="1:19" x14ac:dyDescent="0.25">
      <c r="A23" s="15" t="s">
        <v>130</v>
      </c>
      <c r="B23" s="16">
        <v>1710</v>
      </c>
      <c r="C23" s="17">
        <v>1.2655604730679851E-2</v>
      </c>
      <c r="D23" s="16">
        <v>1679</v>
      </c>
      <c r="E23" s="17">
        <v>1.3249057020658744E-2</v>
      </c>
      <c r="F23" s="16">
        <v>1589</v>
      </c>
      <c r="G23" s="17">
        <v>1.311110194314947E-2</v>
      </c>
      <c r="H23" s="16">
        <v>1584</v>
      </c>
      <c r="I23" s="17">
        <v>1.3602754901371439E-2</v>
      </c>
      <c r="J23" s="13">
        <v>1694</v>
      </c>
      <c r="K23" s="14">
        <v>1.4130561719023707E-2</v>
      </c>
      <c r="L23" s="13">
        <v>1805</v>
      </c>
      <c r="M23" s="14">
        <v>1.492833571800746E-2</v>
      </c>
      <c r="N23" s="13">
        <v>1821</v>
      </c>
      <c r="O23" s="14">
        <v>1.483684360614332E-2</v>
      </c>
      <c r="P23" s="13">
        <v>1668</v>
      </c>
      <c r="Q23" s="14">
        <v>1.3890970868935194E-2</v>
      </c>
      <c r="R23" s="13">
        <v>1395</v>
      </c>
      <c r="S23" s="14">
        <v>1.4506166420564442E-2</v>
      </c>
    </row>
    <row r="24" spans="1:19" x14ac:dyDescent="0.25">
      <c r="A24" s="15" t="s">
        <v>131</v>
      </c>
      <c r="B24" s="16">
        <v>4889</v>
      </c>
      <c r="C24" s="17">
        <v>3.6183188028241983E-2</v>
      </c>
      <c r="D24" s="16">
        <v>4689</v>
      </c>
      <c r="E24" s="17">
        <v>3.7001088963590736E-2</v>
      </c>
      <c r="F24" s="16">
        <v>4527</v>
      </c>
      <c r="G24" s="17">
        <v>3.7353026114938737E-2</v>
      </c>
      <c r="H24" s="16">
        <v>4455</v>
      </c>
      <c r="I24" s="17">
        <v>3.8257748160107172E-2</v>
      </c>
      <c r="J24" s="13">
        <v>4645</v>
      </c>
      <c r="K24" s="14">
        <v>3.8746433993426872E-2</v>
      </c>
      <c r="L24" s="13">
        <v>4902</v>
      </c>
      <c r="M24" s="14">
        <v>4.0542217002588678E-2</v>
      </c>
      <c r="N24" s="13">
        <v>4820</v>
      </c>
      <c r="O24" s="14">
        <v>3.9271601417688519E-2</v>
      </c>
      <c r="P24" s="13">
        <v>4647</v>
      </c>
      <c r="Q24" s="14">
        <v>3.8699845100684561E-2</v>
      </c>
      <c r="R24" s="13">
        <v>4100</v>
      </c>
      <c r="S24" s="14">
        <v>4.2634610985171476E-2</v>
      </c>
    </row>
    <row r="25" spans="1:19" x14ac:dyDescent="0.25">
      <c r="A25" s="15" t="s">
        <v>132</v>
      </c>
      <c r="B25" s="16">
        <v>1666</v>
      </c>
      <c r="C25" s="17">
        <v>1.2329963439364112E-2</v>
      </c>
      <c r="D25" s="16">
        <v>1567</v>
      </c>
      <c r="E25" s="17">
        <v>1.2365260483247322E-2</v>
      </c>
      <c r="F25" s="16">
        <v>1456</v>
      </c>
      <c r="G25" s="17">
        <v>1.2013696934692026E-2</v>
      </c>
      <c r="H25" s="16">
        <v>1419</v>
      </c>
      <c r="I25" s="17">
        <v>1.2185801265811914E-2</v>
      </c>
      <c r="J25" s="13">
        <v>1417</v>
      </c>
      <c r="K25" s="14">
        <v>1.1819956290352178E-2</v>
      </c>
      <c r="L25" s="13">
        <v>1474</v>
      </c>
      <c r="M25" s="14">
        <v>1.2190784957530745E-2</v>
      </c>
      <c r="N25" s="13">
        <v>1518</v>
      </c>
      <c r="O25" s="14">
        <v>1.2368110156027214E-2</v>
      </c>
      <c r="P25" s="13">
        <v>1399</v>
      </c>
      <c r="Q25" s="14">
        <v>1.1650760339112909E-2</v>
      </c>
      <c r="R25" s="13">
        <v>1205</v>
      </c>
      <c r="S25" s="14">
        <v>1.2530416155397956E-2</v>
      </c>
    </row>
    <row r="26" spans="1:19" x14ac:dyDescent="0.25">
      <c r="A26" s="15" t="s">
        <v>133</v>
      </c>
      <c r="B26" s="16">
        <v>3071</v>
      </c>
      <c r="C26" s="17">
        <v>2.2728281946150772E-2</v>
      </c>
      <c r="D26" s="16">
        <v>2966</v>
      </c>
      <c r="E26" s="17">
        <v>2.3404826160377507E-2</v>
      </c>
      <c r="F26" s="16">
        <v>2722</v>
      </c>
      <c r="G26" s="17">
        <v>2.2459672428730558E-2</v>
      </c>
      <c r="H26" s="16">
        <v>2599</v>
      </c>
      <c r="I26" s="17">
        <v>2.2319166659510337E-2</v>
      </c>
      <c r="J26" s="13">
        <v>2713</v>
      </c>
      <c r="K26" s="14">
        <v>2.2630586743631234E-2</v>
      </c>
      <c r="L26" s="13">
        <v>2949</v>
      </c>
      <c r="M26" s="14">
        <v>2.4389840461165647E-2</v>
      </c>
      <c r="N26" s="13">
        <v>2852</v>
      </c>
      <c r="O26" s="14">
        <v>2.3237055444657193E-2</v>
      </c>
      <c r="P26" s="13">
        <v>2656</v>
      </c>
      <c r="Q26" s="14">
        <v>2.2118956011925581E-2</v>
      </c>
      <c r="R26" s="13">
        <v>2378</v>
      </c>
      <c r="S26" s="14">
        <v>2.4728074371399456E-2</v>
      </c>
    </row>
    <row r="27" spans="1:19" x14ac:dyDescent="0.25">
      <c r="A27" s="15" t="s">
        <v>134</v>
      </c>
      <c r="B27" s="16">
        <v>1688</v>
      </c>
      <c r="C27" s="17">
        <v>1.2492784085021981E-2</v>
      </c>
      <c r="D27" s="16">
        <v>1563</v>
      </c>
      <c r="E27" s="17">
        <v>1.2333696321196913E-2</v>
      </c>
      <c r="F27" s="16">
        <v>1552</v>
      </c>
      <c r="G27" s="17">
        <v>1.2805808820495895E-2</v>
      </c>
      <c r="H27" s="16">
        <v>1549</v>
      </c>
      <c r="I27" s="17">
        <v>1.3302188978676995E-2</v>
      </c>
      <c r="J27" s="13">
        <v>1624</v>
      </c>
      <c r="K27" s="14">
        <v>1.354665420997314E-2</v>
      </c>
      <c r="L27" s="13">
        <v>1694</v>
      </c>
      <c r="M27" s="14">
        <v>1.4010305100445784E-2</v>
      </c>
      <c r="N27" s="13">
        <v>1831</v>
      </c>
      <c r="O27" s="14">
        <v>1.4918319957632297E-2</v>
      </c>
      <c r="P27" s="13">
        <v>1730</v>
      </c>
      <c r="Q27" s="14">
        <v>1.4407301920418397E-2</v>
      </c>
      <c r="R27" s="13">
        <v>1500</v>
      </c>
      <c r="S27" s="14">
        <v>1.559802840920908E-2</v>
      </c>
    </row>
    <row r="28" spans="1:19" x14ac:dyDescent="0.25">
      <c r="A28" s="15" t="s">
        <v>135</v>
      </c>
      <c r="B28" s="16">
        <v>835</v>
      </c>
      <c r="C28" s="17">
        <v>6.1797835965600439E-3</v>
      </c>
      <c r="D28" s="16">
        <v>836</v>
      </c>
      <c r="E28" s="17">
        <v>6.5969098685352652E-3</v>
      </c>
      <c r="F28" s="16">
        <v>818</v>
      </c>
      <c r="G28" s="17">
        <v>6.7494533602871403E-3</v>
      </c>
      <c r="H28" s="16">
        <v>717</v>
      </c>
      <c r="I28" s="17">
        <v>6.1573076163404811E-3</v>
      </c>
      <c r="J28" s="13">
        <v>760</v>
      </c>
      <c r="K28" s="14">
        <v>6.3395672411204352E-3</v>
      </c>
      <c r="L28" s="13">
        <v>786</v>
      </c>
      <c r="M28" s="14">
        <v>6.5006492378691764E-3</v>
      </c>
      <c r="N28" s="13">
        <v>792</v>
      </c>
      <c r="O28" s="14">
        <v>6.4529270379272419E-3</v>
      </c>
      <c r="P28" s="13">
        <v>793</v>
      </c>
      <c r="Q28" s="14">
        <v>6.6040407068738653E-3</v>
      </c>
      <c r="R28" s="13">
        <v>640</v>
      </c>
      <c r="S28" s="14">
        <v>6.6551587879292058E-3</v>
      </c>
    </row>
    <row r="29" spans="1:19" x14ac:dyDescent="0.25">
      <c r="A29" s="15" t="s">
        <v>136</v>
      </c>
      <c r="B29" s="16">
        <v>3792</v>
      </c>
      <c r="C29" s="17">
        <v>2.8064358560665491E-2</v>
      </c>
      <c r="D29" s="16">
        <v>3616</v>
      </c>
      <c r="E29" s="17">
        <v>2.8534002493568803E-2</v>
      </c>
      <c r="F29" s="16">
        <v>3383</v>
      </c>
      <c r="G29" s="17">
        <v>2.7913692809109287E-2</v>
      </c>
      <c r="H29" s="16">
        <v>3400</v>
      </c>
      <c r="I29" s="17">
        <v>2.9197832490317484E-2</v>
      </c>
      <c r="J29" s="13">
        <v>3467</v>
      </c>
      <c r="K29" s="14">
        <v>2.8920104769690192E-2</v>
      </c>
      <c r="L29" s="13">
        <v>3459</v>
      </c>
      <c r="M29" s="14">
        <v>2.8607818974286877E-2</v>
      </c>
      <c r="N29" s="13">
        <v>3357</v>
      </c>
      <c r="O29" s="14">
        <v>2.7351611194850693E-2</v>
      </c>
      <c r="P29" s="13">
        <v>3417</v>
      </c>
      <c r="Q29" s="14">
        <v>2.8456503272872632E-2</v>
      </c>
      <c r="R29" s="13">
        <v>2635</v>
      </c>
      <c r="S29" s="14">
        <v>2.7400536572177274E-2</v>
      </c>
    </row>
    <row r="30" spans="1:19" x14ac:dyDescent="0.25">
      <c r="A30" s="15" t="s">
        <v>137</v>
      </c>
      <c r="B30" s="16">
        <v>781</v>
      </c>
      <c r="C30" s="17">
        <v>5.7801329208543644E-3</v>
      </c>
      <c r="D30" s="16">
        <v>792</v>
      </c>
      <c r="E30" s="17">
        <v>6.2497040859807772E-3</v>
      </c>
      <c r="F30" s="16">
        <v>757</v>
      </c>
      <c r="G30" s="17">
        <v>6.2461322661825983E-3</v>
      </c>
      <c r="H30" s="16">
        <v>744</v>
      </c>
      <c r="I30" s="17">
        <v>6.3891727567047668E-3</v>
      </c>
      <c r="J30" s="13">
        <v>761</v>
      </c>
      <c r="K30" s="14">
        <v>6.347908776964015E-3</v>
      </c>
      <c r="L30" s="13">
        <v>785</v>
      </c>
      <c r="M30" s="14">
        <v>6.4923786917650168E-3</v>
      </c>
      <c r="N30" s="13">
        <v>845</v>
      </c>
      <c r="O30" s="14">
        <v>6.8847517008188376E-3</v>
      </c>
      <c r="P30" s="13">
        <v>1041</v>
      </c>
      <c r="Q30" s="14">
        <v>8.6693649128066763E-3</v>
      </c>
      <c r="R30" s="13">
        <v>843</v>
      </c>
      <c r="S30" s="14">
        <v>8.7660919659755011E-3</v>
      </c>
    </row>
    <row r="31" spans="1:19" x14ac:dyDescent="0.25">
      <c r="A31" s="15" t="s">
        <v>138</v>
      </c>
      <c r="B31" s="16">
        <v>4509</v>
      </c>
      <c r="C31" s="17">
        <v>3.3370831421424239E-2</v>
      </c>
      <c r="D31" s="16">
        <v>4223</v>
      </c>
      <c r="E31" s="17">
        <v>3.3323864084718213E-2</v>
      </c>
      <c r="F31" s="16">
        <v>4140</v>
      </c>
      <c r="G31" s="17">
        <v>3.4159825075291882E-2</v>
      </c>
      <c r="H31" s="16">
        <v>3793</v>
      </c>
      <c r="I31" s="17">
        <v>3.2572758422286532E-2</v>
      </c>
      <c r="J31" s="13">
        <v>3913</v>
      </c>
      <c r="K31" s="14">
        <v>3.2640429755926667E-2</v>
      </c>
      <c r="L31" s="13">
        <v>3754</v>
      </c>
      <c r="M31" s="14">
        <v>3.1047630075013856E-2</v>
      </c>
      <c r="N31" s="13">
        <v>3846</v>
      </c>
      <c r="O31" s="14">
        <v>3.133580478266184E-2</v>
      </c>
      <c r="P31" s="13">
        <v>3676</v>
      </c>
      <c r="Q31" s="14">
        <v>3.0613434600842791E-2</v>
      </c>
      <c r="R31" s="13">
        <v>2883</v>
      </c>
      <c r="S31" s="14">
        <v>2.997941060249984E-2</v>
      </c>
    </row>
    <row r="32" spans="1:19" ht="14.25" customHeight="1" x14ac:dyDescent="0.25">
      <c r="A32" s="15" t="s">
        <v>139</v>
      </c>
      <c r="B32" s="16">
        <v>2228</v>
      </c>
      <c r="C32" s="17">
        <v>1.6489290842078775E-2</v>
      </c>
      <c r="D32" s="16">
        <v>2102</v>
      </c>
      <c r="E32" s="17">
        <v>1.6586967157489387E-2</v>
      </c>
      <c r="F32" s="16">
        <v>2042</v>
      </c>
      <c r="G32" s="17">
        <v>1.684887990428648E-2</v>
      </c>
      <c r="H32" s="16">
        <v>1842</v>
      </c>
      <c r="I32" s="17">
        <v>1.5818355131519059E-2</v>
      </c>
      <c r="J32" s="13">
        <v>1794</v>
      </c>
      <c r="K32" s="14">
        <v>1.4964715303381662E-2</v>
      </c>
      <c r="L32" s="13">
        <v>1839</v>
      </c>
      <c r="M32" s="14">
        <v>1.5209534285548876E-2</v>
      </c>
      <c r="N32" s="13">
        <v>1823</v>
      </c>
      <c r="O32" s="14">
        <v>1.4853138876441114E-2</v>
      </c>
      <c r="P32" s="13">
        <v>1821</v>
      </c>
      <c r="Q32" s="14">
        <v>1.5165142657272772E-2</v>
      </c>
      <c r="R32" s="13">
        <v>1454</v>
      </c>
      <c r="S32" s="14">
        <v>1.5119688871326665E-2</v>
      </c>
    </row>
    <row r="33" spans="1:19" x14ac:dyDescent="0.25">
      <c r="A33" s="15" t="s">
        <v>140</v>
      </c>
      <c r="B33" s="16">
        <v>1292</v>
      </c>
      <c r="C33" s="17">
        <v>9.5620124631803308E-3</v>
      </c>
      <c r="D33" s="16">
        <v>1230</v>
      </c>
      <c r="E33" s="17">
        <v>9.7059798305004497E-3</v>
      </c>
      <c r="F33" s="16">
        <v>1145</v>
      </c>
      <c r="G33" s="17">
        <v>9.4475844713065721E-3</v>
      </c>
      <c r="H33" s="16">
        <v>1162</v>
      </c>
      <c r="I33" s="17">
        <v>9.9787886334555629E-3</v>
      </c>
      <c r="J33" s="13">
        <v>1230</v>
      </c>
      <c r="K33" s="14">
        <v>1.0260089087602809E-2</v>
      </c>
      <c r="L33" s="13">
        <v>1305</v>
      </c>
      <c r="M33" s="14">
        <v>1.0793062665927831E-2</v>
      </c>
      <c r="N33" s="13">
        <v>1303</v>
      </c>
      <c r="O33" s="14">
        <v>1.0616368599014136E-2</v>
      </c>
      <c r="P33" s="111"/>
      <c r="Q33" s="127"/>
      <c r="R33" s="111"/>
      <c r="S33" s="127"/>
    </row>
    <row r="34" spans="1:19" x14ac:dyDescent="0.25">
      <c r="A34" s="15" t="s">
        <v>163</v>
      </c>
      <c r="B34" s="112"/>
      <c r="C34" s="113"/>
      <c r="D34" s="112"/>
      <c r="E34" s="113"/>
      <c r="F34" s="112"/>
      <c r="G34" s="113"/>
      <c r="H34" s="112"/>
      <c r="I34" s="113"/>
      <c r="J34" s="111"/>
      <c r="K34" s="127"/>
      <c r="L34" s="111"/>
      <c r="M34" s="127"/>
      <c r="N34" s="111"/>
      <c r="O34" s="127"/>
      <c r="P34" s="13">
        <v>798</v>
      </c>
      <c r="Q34" s="14">
        <v>6.6456803077999289E-3</v>
      </c>
      <c r="R34" s="13">
        <v>612</v>
      </c>
      <c r="S34" s="14">
        <v>6.363995590957303E-3</v>
      </c>
    </row>
    <row r="35" spans="1:19" x14ac:dyDescent="0.25">
      <c r="A35" s="15" t="s">
        <v>141</v>
      </c>
      <c r="B35" s="16">
        <v>2147</v>
      </c>
      <c r="C35" s="17">
        <v>1.5889814828520258E-2</v>
      </c>
      <c r="D35" s="16">
        <v>1646</v>
      </c>
      <c r="E35" s="17">
        <v>1.2988652683742878E-2</v>
      </c>
      <c r="F35" s="16">
        <v>1580</v>
      </c>
      <c r="G35" s="17">
        <v>1.3036841453855356E-2</v>
      </c>
      <c r="H35" s="16">
        <v>1428</v>
      </c>
      <c r="I35" s="17">
        <v>1.2263089645933343E-2</v>
      </c>
      <c r="J35" s="13">
        <v>1448</v>
      </c>
      <c r="K35" s="14">
        <v>1.2078543901503145E-2</v>
      </c>
      <c r="L35" s="13">
        <v>1582</v>
      </c>
      <c r="M35" s="14">
        <v>1.3084003936779949E-2</v>
      </c>
      <c r="N35" s="13">
        <v>1563</v>
      </c>
      <c r="O35" s="14">
        <v>1.2734753737727623E-2</v>
      </c>
      <c r="P35" s="13">
        <v>544</v>
      </c>
      <c r="Q35" s="14">
        <v>4.5303885807558416E-3</v>
      </c>
      <c r="R35" s="13">
        <v>410</v>
      </c>
      <c r="S35" s="14">
        <v>4.2634610985171472E-3</v>
      </c>
    </row>
    <row r="36" spans="1:19" x14ac:dyDescent="0.25">
      <c r="A36" s="15" t="s">
        <v>142</v>
      </c>
      <c r="B36" s="16">
        <v>970</v>
      </c>
      <c r="C36" s="17">
        <v>7.1789102858242429E-3</v>
      </c>
      <c r="D36" s="16">
        <v>887</v>
      </c>
      <c r="E36" s="17">
        <v>6.9993529346779665E-3</v>
      </c>
      <c r="F36" s="16">
        <v>882</v>
      </c>
      <c r="G36" s="17">
        <v>7.2775279508230538E-3</v>
      </c>
      <c r="H36" s="16">
        <v>792</v>
      </c>
      <c r="I36" s="17">
        <v>6.8013774506857196E-3</v>
      </c>
      <c r="J36" s="13">
        <v>851</v>
      </c>
      <c r="K36" s="14">
        <v>7.0986470028861718E-3</v>
      </c>
      <c r="L36" s="13">
        <v>834</v>
      </c>
      <c r="M36" s="14">
        <v>6.8976354508688198E-3</v>
      </c>
      <c r="N36" s="13">
        <v>884</v>
      </c>
      <c r="O36" s="14">
        <v>7.2025094716258609E-3</v>
      </c>
      <c r="P36" s="13">
        <v>861</v>
      </c>
      <c r="Q36" s="14">
        <v>7.1703392794683456E-3</v>
      </c>
      <c r="R36" s="13">
        <v>719</v>
      </c>
      <c r="S36" s="14">
        <v>7.4766549508142174E-3</v>
      </c>
    </row>
    <row r="37" spans="1:19" x14ac:dyDescent="0.25">
      <c r="A37" s="15" t="s">
        <v>164</v>
      </c>
      <c r="B37" s="16">
        <v>2203</v>
      </c>
      <c r="C37" s="17">
        <v>1.6304267381103923E-2</v>
      </c>
      <c r="D37" s="16">
        <v>2119</v>
      </c>
      <c r="E37" s="17">
        <v>1.672111484620362E-2</v>
      </c>
      <c r="F37" s="16">
        <v>2221</v>
      </c>
      <c r="G37" s="17">
        <v>1.8325838524691614E-2</v>
      </c>
      <c r="H37" s="16">
        <v>2013</v>
      </c>
      <c r="I37" s="17">
        <v>1.7286834353826205E-2</v>
      </c>
      <c r="J37" s="13">
        <v>2148</v>
      </c>
      <c r="K37" s="14">
        <v>1.7917618992008812E-2</v>
      </c>
      <c r="L37" s="13">
        <v>2176</v>
      </c>
      <c r="M37" s="14">
        <v>1.7996708322650545E-2</v>
      </c>
      <c r="N37" s="13">
        <v>2237</v>
      </c>
      <c r="O37" s="14">
        <v>1.8226259828084897E-2</v>
      </c>
      <c r="P37" s="13">
        <v>3417</v>
      </c>
      <c r="Q37" s="14">
        <v>2.8456503272872632E-2</v>
      </c>
      <c r="R37" s="13">
        <v>2662</v>
      </c>
      <c r="S37" s="14">
        <v>2.7681301083543042E-2</v>
      </c>
    </row>
    <row r="38" spans="1:19" x14ac:dyDescent="0.25">
      <c r="A38" s="15" t="s">
        <v>143</v>
      </c>
      <c r="B38" s="16">
        <v>1105</v>
      </c>
      <c r="C38" s="17">
        <v>8.1780369750884419E-3</v>
      </c>
      <c r="D38" s="16">
        <v>993</v>
      </c>
      <c r="E38" s="17">
        <v>7.8358032290137773E-3</v>
      </c>
      <c r="F38" s="16">
        <v>982</v>
      </c>
      <c r="G38" s="17">
        <v>8.1026444985354187E-3</v>
      </c>
      <c r="H38" s="16">
        <v>919</v>
      </c>
      <c r="I38" s="17">
        <v>7.8920023701769901E-3</v>
      </c>
      <c r="J38" s="13">
        <v>953</v>
      </c>
      <c r="K38" s="14">
        <v>7.9494836589312848E-3</v>
      </c>
      <c r="L38" s="13">
        <v>963</v>
      </c>
      <c r="M38" s="14">
        <v>7.9645358983053641E-3</v>
      </c>
      <c r="N38" s="13">
        <v>1006</v>
      </c>
      <c r="O38" s="14">
        <v>8.1965209597914205E-3</v>
      </c>
      <c r="P38" s="13">
        <v>948</v>
      </c>
      <c r="Q38" s="14">
        <v>7.8948683355818724E-3</v>
      </c>
      <c r="R38" s="13">
        <v>841</v>
      </c>
      <c r="S38" s="14">
        <v>8.745294594763222E-3</v>
      </c>
    </row>
    <row r="39" spans="1:19" x14ac:dyDescent="0.25">
      <c r="A39" s="15" t="s">
        <v>144</v>
      </c>
      <c r="B39" s="16">
        <v>7666</v>
      </c>
      <c r="C39" s="17">
        <v>5.6735594073328496E-2</v>
      </c>
      <c r="D39" s="16">
        <v>6807</v>
      </c>
      <c r="E39" s="17">
        <v>5.3714312769281757E-2</v>
      </c>
      <c r="F39" s="16">
        <v>6260</v>
      </c>
      <c r="G39" s="17">
        <v>5.1652295886794007E-2</v>
      </c>
      <c r="H39" s="16">
        <v>6096</v>
      </c>
      <c r="I39" s="17">
        <v>5.2349996135580994E-2</v>
      </c>
      <c r="J39" s="13">
        <v>6156</v>
      </c>
      <c r="K39" s="14">
        <v>5.1350494653075528E-2</v>
      </c>
      <c r="L39" s="13">
        <v>6205</v>
      </c>
      <c r="M39" s="14">
        <v>5.1318738576308191E-2</v>
      </c>
      <c r="N39" s="13">
        <v>6439</v>
      </c>
      <c r="O39" s="14">
        <v>5.2462622723754432E-2</v>
      </c>
      <c r="P39" s="13">
        <v>6331</v>
      </c>
      <c r="Q39" s="14">
        <v>5.2724062692583153E-2</v>
      </c>
      <c r="R39" s="13">
        <v>5076</v>
      </c>
      <c r="S39" s="14">
        <v>5.2783728136763512E-2</v>
      </c>
    </row>
    <row r="40" spans="1:19" x14ac:dyDescent="0.25">
      <c r="A40" s="15" t="s">
        <v>145</v>
      </c>
      <c r="B40" s="16">
        <v>537</v>
      </c>
      <c r="C40" s="17">
        <v>3.9743039417398122E-3</v>
      </c>
      <c r="D40" s="16">
        <v>563</v>
      </c>
      <c r="E40" s="17">
        <v>4.4426558085949213E-3</v>
      </c>
      <c r="F40" s="16">
        <v>497</v>
      </c>
      <c r="G40" s="17">
        <v>4.1008292421304505E-3</v>
      </c>
      <c r="H40" s="16">
        <v>513</v>
      </c>
      <c r="I40" s="17">
        <v>4.405437666921432E-3</v>
      </c>
      <c r="J40" s="13">
        <v>491</v>
      </c>
      <c r="K40" s="14">
        <v>4.0956940991975438E-3</v>
      </c>
      <c r="L40" s="13">
        <v>487</v>
      </c>
      <c r="M40" s="14">
        <v>4.0277559527255574E-3</v>
      </c>
      <c r="N40" s="13">
        <v>457</v>
      </c>
      <c r="O40" s="14">
        <v>3.7234692630464007E-3</v>
      </c>
      <c r="P40" s="13">
        <v>481</v>
      </c>
      <c r="Q40" s="14">
        <v>4.0057296090874267E-3</v>
      </c>
      <c r="R40" s="13">
        <v>466</v>
      </c>
      <c r="S40" s="14">
        <v>4.8457874924609529E-3</v>
      </c>
    </row>
    <row r="41" spans="1:19" x14ac:dyDescent="0.25">
      <c r="A41" s="15" t="s">
        <v>146</v>
      </c>
      <c r="B41" s="16">
        <v>2290</v>
      </c>
      <c r="C41" s="17">
        <v>1.6948149025296406E-2</v>
      </c>
      <c r="D41" s="16">
        <v>2082</v>
      </c>
      <c r="E41" s="17">
        <v>1.6429146347237345E-2</v>
      </c>
      <c r="F41" s="16">
        <v>2031</v>
      </c>
      <c r="G41" s="17">
        <v>1.675811708403812E-2</v>
      </c>
      <c r="H41" s="16">
        <v>2028</v>
      </c>
      <c r="I41" s="17">
        <v>1.741564832069525E-2</v>
      </c>
      <c r="J41" s="13">
        <v>2100</v>
      </c>
      <c r="K41" s="14">
        <v>1.751722527151699E-2</v>
      </c>
      <c r="L41" s="13">
        <v>2002</v>
      </c>
      <c r="M41" s="14">
        <v>1.6557633300526831E-2</v>
      </c>
      <c r="N41" s="13">
        <v>2026</v>
      </c>
      <c r="O41" s="14">
        <v>1.6507108811667413E-2</v>
      </c>
      <c r="P41" s="13">
        <v>2101</v>
      </c>
      <c r="Q41" s="14">
        <v>1.7496960309132396E-2</v>
      </c>
      <c r="R41" s="13">
        <v>1481</v>
      </c>
      <c r="S41" s="14">
        <v>1.5400453382692428E-2</v>
      </c>
    </row>
    <row r="42" spans="1:19" x14ac:dyDescent="0.25">
      <c r="A42" s="15" t="s">
        <v>147</v>
      </c>
      <c r="B42" s="16">
        <v>1058</v>
      </c>
      <c r="C42" s="17">
        <v>7.8301928684557202E-3</v>
      </c>
      <c r="D42" s="16">
        <v>992</v>
      </c>
      <c r="E42" s="17">
        <v>7.8279121885011758E-3</v>
      </c>
      <c r="F42" s="16">
        <v>867</v>
      </c>
      <c r="G42" s="17">
        <v>7.1537604686661991E-3</v>
      </c>
      <c r="H42" s="16">
        <v>851</v>
      </c>
      <c r="I42" s="17">
        <v>7.3080457203706407E-3</v>
      </c>
      <c r="J42" s="13">
        <v>909</v>
      </c>
      <c r="K42" s="14">
        <v>7.5824560818137819E-3</v>
      </c>
      <c r="L42" s="13">
        <v>888</v>
      </c>
      <c r="M42" s="14">
        <v>7.3442449404934208E-3</v>
      </c>
      <c r="N42" s="13">
        <v>967</v>
      </c>
      <c r="O42" s="14">
        <v>7.878763188984398E-3</v>
      </c>
      <c r="P42" s="13">
        <v>850</v>
      </c>
      <c r="Q42" s="14">
        <v>7.0787321574310022E-3</v>
      </c>
      <c r="R42" s="13">
        <v>650</v>
      </c>
      <c r="S42" s="14">
        <v>6.7591456439905998E-3</v>
      </c>
    </row>
    <row r="43" spans="1:19" x14ac:dyDescent="0.25">
      <c r="A43" s="15" t="s">
        <v>148</v>
      </c>
      <c r="B43" s="16">
        <v>509</v>
      </c>
      <c r="C43" s="17">
        <v>3.7670776654479786E-3</v>
      </c>
      <c r="D43" s="16">
        <v>488</v>
      </c>
      <c r="E43" s="17">
        <v>3.8508277701497719E-3</v>
      </c>
      <c r="F43" s="16">
        <v>439</v>
      </c>
      <c r="G43" s="17">
        <v>3.6222616444572795E-3</v>
      </c>
      <c r="H43" s="16">
        <v>444</v>
      </c>
      <c r="I43" s="17">
        <v>3.8128934193238126E-3</v>
      </c>
      <c r="J43" s="13">
        <v>424</v>
      </c>
      <c r="K43" s="14">
        <v>3.5368111976777166E-3</v>
      </c>
      <c r="L43" s="13">
        <v>440</v>
      </c>
      <c r="M43" s="14">
        <v>3.6390402858300728E-3</v>
      </c>
      <c r="N43" s="13">
        <v>425</v>
      </c>
      <c r="O43" s="14">
        <v>3.4627449382816631E-3</v>
      </c>
      <c r="P43" s="13">
        <v>463</v>
      </c>
      <c r="Q43" s="14">
        <v>3.8558270457535941E-3</v>
      </c>
      <c r="R43" s="13">
        <v>433</v>
      </c>
      <c r="S43" s="14">
        <v>4.5026308674583531E-3</v>
      </c>
    </row>
    <row r="44" spans="1:19" x14ac:dyDescent="0.25">
      <c r="A44" s="15" t="s">
        <v>149</v>
      </c>
      <c r="B44" s="16">
        <v>386</v>
      </c>
      <c r="C44" s="17">
        <v>2.856762237451709E-3</v>
      </c>
      <c r="D44" s="16">
        <v>353</v>
      </c>
      <c r="E44" s="17">
        <v>2.7855373009485029E-3</v>
      </c>
      <c r="F44" s="16">
        <v>340</v>
      </c>
      <c r="G44" s="17">
        <v>2.8053962622220387E-3</v>
      </c>
      <c r="H44" s="16">
        <v>380</v>
      </c>
      <c r="I44" s="17">
        <v>3.2632871606825421E-3</v>
      </c>
      <c r="J44" s="13">
        <v>359</v>
      </c>
      <c r="K44" s="14">
        <v>2.9946113678450477E-3</v>
      </c>
      <c r="L44" s="13">
        <v>392</v>
      </c>
      <c r="M44" s="14">
        <v>3.2420540728304286E-3</v>
      </c>
      <c r="N44" s="13">
        <v>381</v>
      </c>
      <c r="O44" s="14">
        <v>3.1042489917301502E-3</v>
      </c>
      <c r="P44" s="13">
        <v>413</v>
      </c>
      <c r="Q44" s="14">
        <v>3.4394310364929464E-3</v>
      </c>
      <c r="R44" s="13">
        <v>344</v>
      </c>
      <c r="S44" s="14">
        <v>3.5771478485119479E-3</v>
      </c>
    </row>
    <row r="45" spans="1:19" x14ac:dyDescent="0.25">
      <c r="A45" s="15" t="s">
        <v>150</v>
      </c>
      <c r="B45" s="16">
        <v>541</v>
      </c>
      <c r="C45" s="17">
        <v>4.0039076954957887E-3</v>
      </c>
      <c r="D45" s="16">
        <v>544</v>
      </c>
      <c r="E45" s="17">
        <v>4.2927260388554832E-3</v>
      </c>
      <c r="F45" s="16">
        <v>525</v>
      </c>
      <c r="G45" s="17">
        <v>4.3318618754899126E-3</v>
      </c>
      <c r="H45" s="16">
        <v>484</v>
      </c>
      <c r="I45" s="17">
        <v>4.1563973309746063E-3</v>
      </c>
      <c r="J45" s="13">
        <v>550</v>
      </c>
      <c r="K45" s="14">
        <v>4.5878447139687363E-3</v>
      </c>
      <c r="L45" s="13">
        <v>629</v>
      </c>
      <c r="M45" s="14">
        <v>5.2021734995161724E-3</v>
      </c>
      <c r="N45" s="13">
        <v>684</v>
      </c>
      <c r="O45" s="14">
        <v>5.5729824418462538E-3</v>
      </c>
      <c r="P45" s="13">
        <v>651</v>
      </c>
      <c r="Q45" s="14">
        <v>5.4214760405736275E-3</v>
      </c>
      <c r="R45" s="13">
        <v>514</v>
      </c>
      <c r="S45" s="14">
        <v>5.3449244015556438E-3</v>
      </c>
    </row>
    <row r="46" spans="1:19" x14ac:dyDescent="0.25">
      <c r="A46" s="15" t="s">
        <v>151</v>
      </c>
      <c r="B46" s="16">
        <v>530</v>
      </c>
      <c r="C46" s="17">
        <v>3.9224973726668545E-3</v>
      </c>
      <c r="D46" s="16">
        <v>513</v>
      </c>
      <c r="E46" s="17">
        <v>4.0481037829648214E-3</v>
      </c>
      <c r="F46" s="16">
        <v>509</v>
      </c>
      <c r="G46" s="17">
        <v>4.1998432278559346E-3</v>
      </c>
      <c r="H46" s="16">
        <v>483</v>
      </c>
      <c r="I46" s="17">
        <v>4.1478097331833367E-3</v>
      </c>
      <c r="J46" s="13">
        <v>527</v>
      </c>
      <c r="K46" s="14">
        <v>4.3959893895664072E-3</v>
      </c>
      <c r="L46" s="13">
        <v>478</v>
      </c>
      <c r="M46" s="14">
        <v>3.953321037788126E-3</v>
      </c>
      <c r="N46" s="13">
        <v>475</v>
      </c>
      <c r="O46" s="14">
        <v>3.8701266957265655E-3</v>
      </c>
      <c r="P46" s="13">
        <v>494</v>
      </c>
      <c r="Q46" s="14">
        <v>4.1139925714951944E-3</v>
      </c>
      <c r="R46" s="13">
        <v>452</v>
      </c>
      <c r="S46" s="14">
        <v>4.7002058939750015E-3</v>
      </c>
    </row>
    <row r="47" spans="1:19" x14ac:dyDescent="0.25">
      <c r="A47" s="15" t="s">
        <v>152</v>
      </c>
      <c r="B47" s="16">
        <v>284</v>
      </c>
      <c r="C47" s="17">
        <v>2.1018665166743144E-3</v>
      </c>
      <c r="D47" s="16">
        <v>266</v>
      </c>
      <c r="E47" s="17">
        <v>2.0990167763521297E-3</v>
      </c>
      <c r="F47" s="16">
        <v>250</v>
      </c>
      <c r="G47" s="17">
        <v>2.062791369280911E-3</v>
      </c>
      <c r="H47" s="16">
        <v>249</v>
      </c>
      <c r="I47" s="17">
        <v>2.1383118500261922E-3</v>
      </c>
      <c r="J47" s="13">
        <v>267</v>
      </c>
      <c r="K47" s="14">
        <v>2.2271900702357317E-3</v>
      </c>
      <c r="L47" s="13">
        <v>255</v>
      </c>
      <c r="M47" s="14">
        <v>2.1089892565606103E-3</v>
      </c>
      <c r="N47" s="13">
        <v>305</v>
      </c>
      <c r="O47" s="14">
        <v>2.4850287204139002E-3</v>
      </c>
      <c r="P47" s="13">
        <v>304</v>
      </c>
      <c r="Q47" s="14">
        <v>2.5316877363047354E-3</v>
      </c>
      <c r="R47" s="13">
        <v>213</v>
      </c>
      <c r="S47" s="14">
        <v>2.2149200341076889E-3</v>
      </c>
    </row>
    <row r="48" spans="1:19" x14ac:dyDescent="0.25">
      <c r="A48" s="15" t="s">
        <v>153</v>
      </c>
      <c r="B48" s="16">
        <v>1003</v>
      </c>
      <c r="C48" s="17">
        <v>7.4231412543110465E-3</v>
      </c>
      <c r="D48" s="16">
        <v>1012</v>
      </c>
      <c r="E48" s="17">
        <v>7.9857329987532161E-3</v>
      </c>
      <c r="F48" s="16">
        <v>1015</v>
      </c>
      <c r="G48" s="17">
        <v>8.3749329592804986E-3</v>
      </c>
      <c r="H48" s="16">
        <v>929</v>
      </c>
      <c r="I48" s="17">
        <v>7.977878348089688E-3</v>
      </c>
      <c r="J48" s="13">
        <v>1072</v>
      </c>
      <c r="K48" s="14">
        <v>8.9421264243172444E-3</v>
      </c>
      <c r="L48" s="13">
        <v>1099</v>
      </c>
      <c r="M48" s="14">
        <v>9.089330168471025E-3</v>
      </c>
      <c r="N48" s="13">
        <v>1158</v>
      </c>
      <c r="O48" s="14">
        <v>9.4349615024239206E-3</v>
      </c>
      <c r="P48" s="13">
        <v>1154</v>
      </c>
      <c r="Q48" s="14">
        <v>9.6104198937357384E-3</v>
      </c>
      <c r="R48" s="13">
        <v>963</v>
      </c>
      <c r="S48" s="14">
        <v>1.0013934238712227E-2</v>
      </c>
    </row>
    <row r="49" spans="1:19" x14ac:dyDescent="0.25">
      <c r="A49" s="15" t="s">
        <v>154</v>
      </c>
      <c r="B49" s="16">
        <v>3328</v>
      </c>
      <c r="C49" s="17">
        <v>2.4630323124972247E-2</v>
      </c>
      <c r="D49" s="16">
        <v>3179</v>
      </c>
      <c r="E49" s="17">
        <v>2.5085617789561733E-2</v>
      </c>
      <c r="F49" s="16">
        <v>3044</v>
      </c>
      <c r="G49" s="17">
        <v>2.5116547712364372E-2</v>
      </c>
      <c r="H49" s="16">
        <v>2935</v>
      </c>
      <c r="I49" s="17">
        <v>2.5204599517377003E-2</v>
      </c>
      <c r="J49" s="13">
        <v>3054</v>
      </c>
      <c r="K49" s="14">
        <v>2.5475050466291855E-2</v>
      </c>
      <c r="L49" s="13">
        <v>2923</v>
      </c>
      <c r="M49" s="14">
        <v>2.4174806262457511E-2</v>
      </c>
      <c r="N49" s="13">
        <v>3077</v>
      </c>
      <c r="O49" s="14">
        <v>2.5070273353159245E-2</v>
      </c>
      <c r="P49" s="13">
        <v>3083</v>
      </c>
      <c r="Q49" s="14">
        <v>2.5674977931011513E-2</v>
      </c>
      <c r="R49" s="13">
        <v>2417</v>
      </c>
      <c r="S49" s="14">
        <v>2.5133623110038892E-2</v>
      </c>
    </row>
    <row r="50" spans="1:19" x14ac:dyDescent="0.25">
      <c r="A50" s="15" t="s">
        <v>155</v>
      </c>
      <c r="B50" s="16">
        <v>509</v>
      </c>
      <c r="C50" s="17">
        <v>3.7670776654479786E-3</v>
      </c>
      <c r="D50" s="16">
        <v>423</v>
      </c>
      <c r="E50" s="17">
        <v>3.3379101368306427E-3</v>
      </c>
      <c r="F50" s="16">
        <v>432</v>
      </c>
      <c r="G50" s="17">
        <v>3.5645034861174142E-3</v>
      </c>
      <c r="H50" s="16">
        <v>452</v>
      </c>
      <c r="I50" s="17">
        <v>3.8815942016539712E-3</v>
      </c>
      <c r="J50" s="13">
        <v>394</v>
      </c>
      <c r="K50" s="14">
        <v>3.2865651223703309E-3</v>
      </c>
      <c r="L50" s="13">
        <v>429</v>
      </c>
      <c r="M50" s="14">
        <v>3.5480642786843214E-3</v>
      </c>
      <c r="N50" s="13">
        <v>409</v>
      </c>
      <c r="O50" s="14">
        <v>3.3323827758992958E-3</v>
      </c>
      <c r="P50" s="13">
        <v>447</v>
      </c>
      <c r="Q50" s="14">
        <v>3.7225803227901866E-3</v>
      </c>
      <c r="R50" s="13">
        <v>335</v>
      </c>
      <c r="S50" s="14">
        <v>3.4835596780566935E-3</v>
      </c>
    </row>
    <row r="51" spans="1:19" x14ac:dyDescent="0.25">
      <c r="A51" s="15" t="s">
        <v>156</v>
      </c>
      <c r="B51" s="16">
        <v>1496</v>
      </c>
      <c r="C51" s="17">
        <v>1.107180390473512E-2</v>
      </c>
      <c r="D51" s="16">
        <v>1357</v>
      </c>
      <c r="E51" s="17">
        <v>1.0708141975600903E-2</v>
      </c>
      <c r="F51" s="16">
        <v>1286</v>
      </c>
      <c r="G51" s="17">
        <v>1.0610998803581006E-2</v>
      </c>
      <c r="H51" s="16">
        <v>1290</v>
      </c>
      <c r="I51" s="17">
        <v>1.1078001150738105E-2</v>
      </c>
      <c r="J51" s="13">
        <v>1496</v>
      </c>
      <c r="K51" s="14">
        <v>1.2478937621994961E-2</v>
      </c>
      <c r="L51" s="13">
        <v>1301</v>
      </c>
      <c r="M51" s="14">
        <v>1.0759980481511193E-2</v>
      </c>
      <c r="N51" s="13">
        <v>1363</v>
      </c>
      <c r="O51" s="14">
        <v>1.1105226707948019E-2</v>
      </c>
      <c r="P51" s="13">
        <v>1291</v>
      </c>
      <c r="Q51" s="14">
        <v>1.0751344959109913E-2</v>
      </c>
      <c r="R51" s="13">
        <v>855</v>
      </c>
      <c r="S51" s="14">
        <v>8.8908761932491726E-3</v>
      </c>
    </row>
    <row r="52" spans="1:19" x14ac:dyDescent="0.25">
      <c r="A52" s="18" t="s">
        <v>159</v>
      </c>
      <c r="B52" s="98"/>
      <c r="C52" s="99"/>
      <c r="D52" s="98"/>
      <c r="E52" s="100"/>
      <c r="F52" s="98"/>
      <c r="G52" s="100"/>
      <c r="H52" s="19">
        <v>51</v>
      </c>
      <c r="I52" s="17">
        <v>0</v>
      </c>
      <c r="J52" s="97">
        <v>54</v>
      </c>
      <c r="K52" s="126">
        <v>4.5044293555329408E-4</v>
      </c>
      <c r="L52" s="97">
        <v>42</v>
      </c>
      <c r="M52" s="126">
        <v>3.4736293637468887E-4</v>
      </c>
      <c r="N52" s="97">
        <v>44</v>
      </c>
      <c r="O52" s="126">
        <v>3.584959465515134E-4</v>
      </c>
      <c r="P52" s="97">
        <v>34</v>
      </c>
      <c r="Q52" s="126">
        <v>2.831492862972401E-4</v>
      </c>
      <c r="R52" s="97">
        <v>38</v>
      </c>
      <c r="S52" s="126">
        <v>3.951500530332966E-4</v>
      </c>
    </row>
    <row r="53" spans="1:19" ht="15.75" thickBot="1" x14ac:dyDescent="0.3">
      <c r="A53" s="18" t="s">
        <v>193</v>
      </c>
      <c r="B53" s="19">
        <v>286</v>
      </c>
      <c r="C53" s="20">
        <v>2.1166683935523022E-3</v>
      </c>
      <c r="D53" s="19">
        <v>258</v>
      </c>
      <c r="E53" s="17">
        <v>2.0358884522513137E-3</v>
      </c>
      <c r="F53" s="19">
        <v>257</v>
      </c>
      <c r="G53" s="17">
        <v>2.1205495276207763E-3</v>
      </c>
      <c r="H53" s="19">
        <v>371</v>
      </c>
      <c r="I53" s="17">
        <v>3.1859987805611138E-3</v>
      </c>
      <c r="J53" s="105">
        <v>400</v>
      </c>
      <c r="K53" s="134">
        <v>3.3366143374318081E-3</v>
      </c>
      <c r="L53" s="105">
        <v>289</v>
      </c>
      <c r="M53" s="134">
        <v>2.3901878241020256E-3</v>
      </c>
      <c r="N53" s="105">
        <v>338</v>
      </c>
      <c r="O53" s="134">
        <v>8.0000000000000002E-3</v>
      </c>
      <c r="P53" s="105">
        <v>307</v>
      </c>
      <c r="Q53" s="134">
        <v>8.0000000000000002E-3</v>
      </c>
      <c r="R53" s="105">
        <v>281</v>
      </c>
      <c r="S53" s="134">
        <v>8.0000000000000002E-3</v>
      </c>
    </row>
    <row r="54" spans="1:19" ht="15.75" thickBot="1" x14ac:dyDescent="0.3">
      <c r="A54" s="21" t="s">
        <v>64</v>
      </c>
      <c r="B54" s="22">
        <v>135118</v>
      </c>
      <c r="C54" s="23">
        <v>1</v>
      </c>
      <c r="D54" s="22">
        <v>126726</v>
      </c>
      <c r="E54" s="23">
        <v>1</v>
      </c>
      <c r="F54" s="22">
        <v>121195</v>
      </c>
      <c r="G54" s="23">
        <v>1</v>
      </c>
      <c r="H54" s="22">
        <v>116447</v>
      </c>
      <c r="I54" s="23">
        <v>1</v>
      </c>
      <c r="J54" s="58">
        <v>119882</v>
      </c>
      <c r="K54" s="129">
        <v>1</v>
      </c>
      <c r="L54" s="58">
        <v>120911</v>
      </c>
      <c r="M54" s="129">
        <v>1</v>
      </c>
      <c r="N54" s="58">
        <v>122735</v>
      </c>
      <c r="O54" s="121">
        <v>1</v>
      </c>
      <c r="P54" s="58">
        <v>120078</v>
      </c>
      <c r="Q54" s="129">
        <v>1</v>
      </c>
      <c r="R54" s="58">
        <v>96166</v>
      </c>
      <c r="S54" s="129">
        <v>1</v>
      </c>
    </row>
    <row r="55" spans="1:19" x14ac:dyDescent="0.25">
      <c r="P55" s="107"/>
      <c r="R55" s="107"/>
    </row>
    <row r="56" spans="1:19" x14ac:dyDescent="0.25">
      <c r="L56" s="107"/>
      <c r="N56" s="107"/>
      <c r="P56" s="107"/>
      <c r="R56" s="107"/>
    </row>
  </sheetData>
  <mergeCells count="13">
    <mergeCell ref="R4:S4"/>
    <mergeCell ref="A1:S1"/>
    <mergeCell ref="A2:S2"/>
    <mergeCell ref="B3:S3"/>
    <mergeCell ref="F4:G4"/>
    <mergeCell ref="A3:A5"/>
    <mergeCell ref="B4:C4"/>
    <mergeCell ref="D4:E4"/>
    <mergeCell ref="H4:I4"/>
    <mergeCell ref="J4:K4"/>
    <mergeCell ref="L4:M4"/>
    <mergeCell ref="N4:O4"/>
    <mergeCell ref="P4:Q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14</vt:i4>
      </vt:variant>
      <vt:variant>
        <vt:lpstr>Benoemde bereiken</vt:lpstr>
      </vt:variant>
      <vt:variant>
        <vt:i4>4</vt:i4>
      </vt:variant>
    </vt:vector>
  </HeadingPairs>
  <TitlesOfParts>
    <vt:vector size="18" baseType="lpstr">
      <vt:lpstr>Inhoudsopgave</vt:lpstr>
      <vt:lpstr>15.1.1</vt:lpstr>
      <vt:lpstr>15.1.2</vt:lpstr>
      <vt:lpstr>15.1.3</vt:lpstr>
      <vt:lpstr>15.1.4</vt:lpstr>
      <vt:lpstr>15.1.5</vt:lpstr>
      <vt:lpstr>15.1.6</vt:lpstr>
      <vt:lpstr>15.1.7</vt:lpstr>
      <vt:lpstr>15.2.1</vt:lpstr>
      <vt:lpstr>15.2.2</vt:lpstr>
      <vt:lpstr>15.2.3</vt:lpstr>
      <vt:lpstr>15.2.4</vt:lpstr>
      <vt:lpstr>15.2.5</vt:lpstr>
      <vt:lpstr>15.2.6</vt:lpstr>
      <vt:lpstr>'15.1.1'!Afdruktitels</vt:lpstr>
      <vt:lpstr>'15.1.2'!Afdruktitels</vt:lpstr>
      <vt:lpstr>'15.1.7'!Afdruktitels</vt:lpstr>
      <vt:lpstr>'15.2.1'!Afdruktitels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Jocelyne Landries</cp:lastModifiedBy>
  <cp:lastPrinted>2017-06-23T15:21:42Z</cp:lastPrinted>
  <dcterms:created xsi:type="dcterms:W3CDTF">2015-01-12T10:22:40Z</dcterms:created>
  <dcterms:modified xsi:type="dcterms:W3CDTF">2021-11-22T15:17:33Z</dcterms:modified>
</cp:coreProperties>
</file>