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NL\"/>
    </mc:Choice>
  </mc:AlternateContent>
  <xr:revisionPtr revIDLastSave="0" documentId="8_{9221825B-10F6-4B43-BDE4-25DCDF151A08}" xr6:coauthVersionLast="36" xr6:coauthVersionMax="36" xr10:uidLastSave="{00000000-0000-0000-0000-000000000000}"/>
  <bookViews>
    <workbookView xWindow="8250" yWindow="32760" windowWidth="8160" windowHeight="5970" tabRatio="833" firstSheet="3" activeTab="32"/>
  </bookViews>
  <sheets>
    <sheet name="Inhoudsopgave" sheetId="1" r:id="rId1"/>
    <sheet name="5.1.1" sheetId="2" r:id="rId2"/>
    <sheet name="5.1.2" sheetId="3" r:id="rId3"/>
    <sheet name="5.1.3" sheetId="4" r:id="rId4"/>
    <sheet name="5.1.4" sheetId="5" r:id="rId5"/>
    <sheet name="5.1.5" sheetId="43" r:id="rId6"/>
    <sheet name="5.1.6" sheetId="7" r:id="rId7"/>
    <sheet name="5.1.7" sheetId="8" r:id="rId8"/>
    <sheet name="5.1.8" sheetId="9" state="hidden" r:id="rId9"/>
    <sheet name="5.2.8" sheetId="17" state="hidden" r:id="rId10"/>
    <sheet name="5.2.1" sheetId="18" r:id="rId11"/>
    <sheet name="5.2.2" sheetId="19" r:id="rId12"/>
    <sheet name="5.2.3" sheetId="20" r:id="rId13"/>
    <sheet name="5.2.4" sheetId="21" r:id="rId14"/>
    <sheet name="5.2.5" sheetId="22" r:id="rId15"/>
    <sheet name="5.2.6" sheetId="23" r:id="rId16"/>
    <sheet name="5.2.7" sheetId="24" r:id="rId17"/>
    <sheet name="5.3.8" sheetId="25" state="hidden" r:id="rId18"/>
    <sheet name="5.3.1" sheetId="26" r:id="rId19"/>
    <sheet name="5.3.2" sheetId="27" r:id="rId20"/>
    <sheet name="5.3.3" sheetId="28" r:id="rId21"/>
    <sheet name="5.3.4" sheetId="29" r:id="rId22"/>
    <sheet name="5.3.5" sheetId="30" r:id="rId23"/>
    <sheet name="5.3.6" sheetId="31" r:id="rId24"/>
    <sheet name="5.3.7" sheetId="32" r:id="rId25"/>
    <sheet name="5.4.8" sheetId="33" state="hidden" r:id="rId26"/>
    <sheet name="5.4.1" sheetId="34" r:id="rId27"/>
    <sheet name="5.4.2" sheetId="35" r:id="rId28"/>
    <sheet name="5.4.3" sheetId="36" r:id="rId29"/>
    <sheet name="5.4.4" sheetId="37" r:id="rId30"/>
    <sheet name="5.4.5" sheetId="38" r:id="rId31"/>
    <sheet name="5.4.6" sheetId="39" r:id="rId32"/>
    <sheet name="5.4.7" sheetId="40" r:id="rId33"/>
    <sheet name="5.5.8" sheetId="41" state="hidden" r:id="rId34"/>
  </sheets>
  <externalReferences>
    <externalReference r:id="rId35"/>
  </externalReferences>
  <calcPr calcId="191029"/>
</workbook>
</file>

<file path=xl/calcChain.xml><?xml version="1.0" encoding="utf-8"?>
<calcChain xmlns="http://schemas.openxmlformats.org/spreadsheetml/2006/main">
  <c r="B5" i="41" l="1"/>
  <c r="C5" i="41"/>
  <c r="D5" i="41"/>
  <c r="E5" i="41"/>
  <c r="F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T5" i="41"/>
  <c r="U5" i="41"/>
  <c r="B6" i="41"/>
  <c r="C6" i="41"/>
  <c r="D6" i="41"/>
  <c r="E6" i="41"/>
  <c r="F6" i="41"/>
  <c r="G6" i="41"/>
  <c r="H6" i="41"/>
  <c r="I6" i="41"/>
  <c r="J6" i="41"/>
  <c r="K6" i="41"/>
  <c r="L6" i="41"/>
  <c r="M6" i="41"/>
  <c r="N6" i="41"/>
  <c r="O6" i="41"/>
  <c r="P6" i="41"/>
  <c r="Q6" i="41"/>
  <c r="R6" i="41"/>
  <c r="S6" i="41"/>
  <c r="T6" i="41"/>
  <c r="U6" i="41"/>
  <c r="B7" i="41"/>
  <c r="C7" i="41"/>
  <c r="D7" i="41"/>
  <c r="E7" i="41"/>
  <c r="F7" i="41"/>
  <c r="G7" i="41"/>
  <c r="H7" i="41"/>
  <c r="I7" i="41"/>
  <c r="J7" i="41"/>
  <c r="K7" i="41"/>
  <c r="L7" i="41"/>
  <c r="M7" i="41"/>
  <c r="N7" i="41"/>
  <c r="O7" i="41"/>
  <c r="P7" i="41"/>
  <c r="Q7" i="41"/>
  <c r="R7" i="41"/>
  <c r="S7" i="41"/>
  <c r="T7" i="41"/>
  <c r="U7" i="41"/>
  <c r="B8" i="41"/>
  <c r="C8" i="41"/>
  <c r="D8" i="41"/>
  <c r="E8" i="41"/>
  <c r="F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B9" i="41"/>
  <c r="C9" i="41"/>
  <c r="D9" i="41"/>
  <c r="E9" i="41"/>
  <c r="F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B10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B11" i="41"/>
  <c r="C11" i="41"/>
  <c r="D11" i="41"/>
  <c r="E11" i="41"/>
  <c r="F11" i="41"/>
  <c r="G11" i="41"/>
  <c r="H11" i="41"/>
  <c r="I11" i="41"/>
  <c r="J11" i="41"/>
  <c r="K11" i="41"/>
  <c r="L11" i="41"/>
  <c r="M11" i="41"/>
  <c r="N11" i="41"/>
  <c r="O11" i="41"/>
  <c r="P11" i="41"/>
  <c r="Q11" i="41"/>
  <c r="R11" i="41"/>
  <c r="S11" i="41"/>
  <c r="T11" i="41"/>
  <c r="U11" i="41"/>
  <c r="B12" i="41"/>
  <c r="C12" i="41"/>
  <c r="D12" i="41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B13" i="41"/>
  <c r="C13" i="41"/>
  <c r="D13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B14" i="41"/>
  <c r="C14" i="41"/>
  <c r="D14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B15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B16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B17" i="41"/>
  <c r="C17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B18" i="41"/>
  <c r="C18" i="41"/>
  <c r="D18" i="41"/>
  <c r="E18" i="41"/>
  <c r="F18" i="41"/>
  <c r="G18" i="41"/>
  <c r="H18" i="41"/>
  <c r="I18" i="41"/>
  <c r="J18" i="41"/>
  <c r="K18" i="41"/>
  <c r="L18" i="41"/>
  <c r="M18" i="41"/>
  <c r="N18" i="41"/>
  <c r="O18" i="41"/>
  <c r="P18" i="41"/>
  <c r="Q18" i="41"/>
  <c r="R18" i="41"/>
  <c r="S18" i="41"/>
  <c r="T18" i="41"/>
  <c r="U18" i="41"/>
  <c r="B19" i="41"/>
  <c r="C19" i="41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B20" i="41"/>
  <c r="C20" i="41"/>
  <c r="D20" i="41"/>
  <c r="E20" i="41"/>
  <c r="F20" i="41"/>
  <c r="G20" i="41"/>
  <c r="H20" i="41"/>
  <c r="I20" i="41"/>
  <c r="J20" i="41"/>
  <c r="K20" i="41"/>
  <c r="L20" i="41"/>
  <c r="M20" i="41"/>
  <c r="N20" i="41"/>
  <c r="O20" i="41"/>
  <c r="P20" i="41"/>
  <c r="Q20" i="41"/>
  <c r="R20" i="41"/>
  <c r="S20" i="41"/>
  <c r="T20" i="41"/>
  <c r="U20" i="41"/>
  <c r="B21" i="41"/>
  <c r="C21" i="41"/>
  <c r="D21" i="41"/>
  <c r="E21" i="41"/>
  <c r="F21" i="41"/>
  <c r="G21" i="41"/>
  <c r="H21" i="41"/>
  <c r="I21" i="41"/>
  <c r="J21" i="41"/>
  <c r="K21" i="41"/>
  <c r="L21" i="41"/>
  <c r="M21" i="41"/>
  <c r="N21" i="41"/>
  <c r="O21" i="41"/>
  <c r="P21" i="41"/>
  <c r="Q21" i="41"/>
  <c r="R21" i="41"/>
  <c r="S21" i="41"/>
  <c r="T21" i="41"/>
  <c r="U21" i="41"/>
  <c r="B5" i="33"/>
  <c r="C5" i="33"/>
  <c r="D5" i="33"/>
  <c r="E5" i="33"/>
  <c r="F5" i="33"/>
  <c r="G5" i="33"/>
  <c r="H5" i="33"/>
  <c r="I5" i="33"/>
  <c r="J5" i="33"/>
  <c r="K5" i="33"/>
  <c r="L5" i="33"/>
  <c r="M5" i="33"/>
  <c r="N5" i="33"/>
  <c r="O5" i="33"/>
  <c r="P5" i="33"/>
  <c r="Q5" i="33"/>
  <c r="R5" i="33"/>
  <c r="S5" i="33"/>
  <c r="T5" i="33"/>
  <c r="U5" i="33"/>
  <c r="B6" i="33"/>
  <c r="C6" i="33"/>
  <c r="D6" i="33"/>
  <c r="E6" i="33"/>
  <c r="F6" i="33"/>
  <c r="G6" i="33"/>
  <c r="H6" i="33"/>
  <c r="I6" i="33"/>
  <c r="J6" i="33"/>
  <c r="K6" i="33"/>
  <c r="L6" i="33"/>
  <c r="M6" i="33"/>
  <c r="N6" i="33"/>
  <c r="O6" i="33"/>
  <c r="P6" i="33"/>
  <c r="Q6" i="33"/>
  <c r="R6" i="33"/>
  <c r="S6" i="33"/>
  <c r="T6" i="33"/>
  <c r="U6" i="33"/>
  <c r="B7" i="33"/>
  <c r="C7" i="33"/>
  <c r="D7" i="3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U7" i="33"/>
  <c r="B8" i="33"/>
  <c r="C8" i="33"/>
  <c r="D8" i="33"/>
  <c r="E8" i="33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S8" i="33"/>
  <c r="T8" i="33"/>
  <c r="U8" i="33"/>
  <c r="B9" i="33"/>
  <c r="C9" i="33"/>
  <c r="D9" i="33"/>
  <c r="E9" i="33"/>
  <c r="F9" i="33"/>
  <c r="G9" i="33"/>
  <c r="H9" i="33"/>
  <c r="I9" i="33"/>
  <c r="J9" i="33"/>
  <c r="K9" i="33"/>
  <c r="L9" i="33"/>
  <c r="M9" i="33"/>
  <c r="N9" i="33"/>
  <c r="O9" i="33"/>
  <c r="P9" i="33"/>
  <c r="Q9" i="33"/>
  <c r="R9" i="33"/>
  <c r="S9" i="33"/>
  <c r="T9" i="33"/>
  <c r="U9" i="33"/>
  <c r="B10" i="33"/>
  <c r="C10" i="33"/>
  <c r="D10" i="33"/>
  <c r="E10" i="33"/>
  <c r="F10" i="33"/>
  <c r="G10" i="33"/>
  <c r="H10" i="33"/>
  <c r="I10" i="33"/>
  <c r="J10" i="33"/>
  <c r="K10" i="33"/>
  <c r="L10" i="33"/>
  <c r="M10" i="33"/>
  <c r="N10" i="33"/>
  <c r="O10" i="33"/>
  <c r="P10" i="33"/>
  <c r="Q10" i="33"/>
  <c r="R10" i="33"/>
  <c r="S10" i="33"/>
  <c r="T10" i="33"/>
  <c r="U10" i="33"/>
  <c r="B11" i="33"/>
  <c r="C11" i="33"/>
  <c r="D11" i="33"/>
  <c r="E11" i="33"/>
  <c r="F11" i="33"/>
  <c r="G11" i="33"/>
  <c r="H11" i="33"/>
  <c r="I11" i="33"/>
  <c r="J11" i="33"/>
  <c r="K11" i="33"/>
  <c r="L11" i="33"/>
  <c r="M11" i="33"/>
  <c r="N11" i="33"/>
  <c r="O11" i="33"/>
  <c r="P11" i="33"/>
  <c r="Q11" i="33"/>
  <c r="R11" i="33"/>
  <c r="S11" i="33"/>
  <c r="T11" i="33"/>
  <c r="U11" i="33"/>
  <c r="B12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P12" i="33"/>
  <c r="Q12" i="33"/>
  <c r="R12" i="33"/>
  <c r="S12" i="33"/>
  <c r="T12" i="33"/>
  <c r="U12" i="33"/>
  <c r="B13" i="33"/>
  <c r="C13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B14" i="33"/>
  <c r="C14" i="33"/>
  <c r="D14" i="33"/>
  <c r="E14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B15" i="33"/>
  <c r="C15" i="33"/>
  <c r="D15" i="33"/>
  <c r="E15" i="33"/>
  <c r="F15" i="33"/>
  <c r="G15" i="33"/>
  <c r="H15" i="33"/>
  <c r="I15" i="33"/>
  <c r="J15" i="33"/>
  <c r="K15" i="33"/>
  <c r="L15" i="33"/>
  <c r="M15" i="33"/>
  <c r="N15" i="33"/>
  <c r="O15" i="33"/>
  <c r="P15" i="33"/>
  <c r="Q15" i="33"/>
  <c r="R15" i="33"/>
  <c r="S15" i="33"/>
  <c r="T15" i="33"/>
  <c r="U15" i="33"/>
  <c r="B16" i="33"/>
  <c r="C16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B17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B5" i="25"/>
  <c r="C5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B6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B8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B9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</calcChain>
</file>

<file path=xl/sharedStrings.xml><?xml version="1.0" encoding="utf-8"?>
<sst xmlns="http://schemas.openxmlformats.org/spreadsheetml/2006/main" count="1585" uniqueCount="367">
  <si>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</si>
  <si>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</si>
  <si>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</si>
  <si>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</si>
  <si>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</si>
  <si>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</si>
  <si>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</si>
  <si>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</si>
  <si>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</si>
  <si>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</si>
  <si>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</si>
  <si>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</si>
  <si>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</si>
  <si>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</si>
  <si>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</si>
  <si>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</si>
  <si>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</si>
  <si>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</si>
  <si>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</si>
  <si>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</si>
  <si>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</si>
  <si>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</si>
  <si>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</si>
  <si>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</si>
  <si>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</si>
  <si>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</si>
  <si>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</si>
  <si>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</si>
  <si>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</si>
  <si>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</si>
  <si>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Mortels</t>
  </si>
  <si>
    <t>Inconnus</t>
  </si>
  <si>
    <t>Total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</si>
  <si>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</si>
  <si>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</si>
  <si>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</si>
  <si>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</si>
  <si>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</si>
  <si>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</si>
  <si>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</si>
  <si>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</si>
  <si>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</si>
  <si>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</si>
  <si>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</si>
  <si>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</si>
  <si>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</si>
  <si>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</si>
  <si>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</si>
  <si>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</si>
  <si>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</si>
  <si>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</si>
  <si>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</si>
  <si>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</si>
  <si>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>Mardi</t>
  </si>
  <si>
    <t>Mercredi</t>
  </si>
  <si>
    <t>Jeudi</t>
  </si>
  <si>
    <t>Vendredi</t>
  </si>
  <si>
    <t>Samedi</t>
  </si>
  <si>
    <t>Dimanche</t>
  </si>
  <si>
    <t>Jour de l'accident</t>
  </si>
  <si>
    <t>Lundi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</si>
  <si>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</si>
  <si>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</si>
  <si>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</si>
  <si>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</si>
  <si>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</si>
  <si>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</si>
  <si>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</si>
  <si>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</si>
  <si>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</si>
  <si>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</si>
  <si>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</si>
  <si>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</si>
  <si>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 de l'accident</t>
  </si>
  <si>
    <t xml:space="preserve">Total 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</si>
  <si>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</si>
  <si>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</si>
  <si>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</si>
  <si>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</si>
  <si>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</si>
  <si>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</si>
  <si>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</si>
  <si>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</si>
  <si>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</si>
  <si>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</si>
  <si>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</si>
  <si>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</si>
  <si>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</si>
  <si>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</si>
  <si>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</si>
  <si>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</si>
  <si>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</si>
  <si>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</si>
  <si>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</si>
  <si>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</si>
  <si>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</si>
  <si>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</si>
  <si>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</si>
  <si>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</si>
  <si>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</si>
  <si>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</si>
  <si>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</si>
  <si>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</si>
  <si>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</si>
  <si>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</si>
  <si>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</si>
  <si>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</si>
  <si>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</si>
  <si>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</si>
  <si>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</si>
  <si>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</si>
  <si>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</si>
  <si>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</si>
  <si>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</si>
  <si>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</si>
  <si>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</si>
  <si>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</si>
  <si>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</si>
  <si>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</si>
  <si>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</si>
  <si>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</si>
  <si>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</si>
  <si>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</si>
  <si>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</si>
  <si>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</si>
  <si>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</si>
  <si>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</si>
  <si>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</si>
  <si>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</si>
  <si>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</si>
  <si>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</si>
  <si>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</si>
  <si>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</si>
  <si>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</si>
  <si>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</si>
  <si>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</si>
  <si>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</si>
  <si>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</si>
  <si>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</si>
  <si>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</si>
  <si>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</si>
  <si>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</si>
  <si>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</si>
  <si>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</si>
  <si>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</si>
  <si>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</si>
  <si>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</si>
  <si>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</si>
  <si>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</si>
  <si>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</si>
  <si>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</si>
  <si>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</si>
  <si>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</si>
  <si>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</si>
  <si>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</si>
  <si>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</si>
  <si>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</si>
  <si>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</si>
  <si>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</si>
  <si>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</si>
  <si>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</si>
  <si>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</si>
  <si>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</si>
  <si>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</si>
  <si>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</si>
  <si>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</si>
  <si>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Stagiaires</t>
  </si>
  <si>
    <t>5.1. UUR VAN HET ONGEVAL</t>
  </si>
  <si>
    <t>UUR</t>
  </si>
  <si>
    <t>A</t>
  </si>
  <si>
    <t>TOTAAL</t>
  </si>
  <si>
    <t>Onbekend</t>
  </si>
  <si>
    <t>00 u</t>
  </si>
  <si>
    <t>01 u</t>
  </si>
  <si>
    <t>02 u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</si>
  <si>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</si>
  <si>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</si>
  <si>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</si>
  <si>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</si>
  <si>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</si>
  <si>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</si>
  <si>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</si>
  <si>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</si>
  <si>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</si>
  <si>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</si>
  <si>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</si>
  <si>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</si>
  <si>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</si>
  <si>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</si>
  <si>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</si>
  <si>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</si>
  <si>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</si>
  <si>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</si>
  <si>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</si>
  <si>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</si>
  <si>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</si>
  <si>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COMMENTAAR</t>
  </si>
  <si>
    <t>ZG : zonder gevolg - TO : tijdelijke ongeschiktheid</t>
  </si>
  <si>
    <t>Gevolg van het ongeval</t>
  </si>
  <si>
    <t>ZG</t>
  </si>
  <si>
    <t>TO &lt;= 6 maanden</t>
  </si>
  <si>
    <t>TO &gt; 6 maanden</t>
  </si>
  <si>
    <t>Dodelijk</t>
  </si>
  <si>
    <t>Geslacht van het slachtoffer</t>
  </si>
  <si>
    <t>Vrouwen</t>
  </si>
  <si>
    <t>Mannen</t>
  </si>
  <si>
    <t>Generatie van het slachtoffer</t>
  </si>
  <si>
    <t>15-24 jaar</t>
  </si>
  <si>
    <t>25-49 jaar</t>
  </si>
  <si>
    <t>50 jaar en ouder</t>
  </si>
  <si>
    <t>TO &gt;6 maanden</t>
  </si>
  <si>
    <t>TO &lt;=6 maanden</t>
  </si>
  <si>
    <t>NMBS</t>
  </si>
  <si>
    <t>Contractuele bedienden</t>
  </si>
  <si>
    <t>Contractuele arbeiders</t>
  </si>
  <si>
    <t>Andere</t>
  </si>
  <si>
    <t>Beroepscategorie van het slachtoffer</t>
  </si>
  <si>
    <t xml:space="preserve">A </t>
  </si>
  <si>
    <t>TO : tijdelijke ongeschiktheid</t>
  </si>
  <si>
    <t>Duur van de tijdelijke ongeschiktheid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</si>
  <si>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</si>
  <si>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</si>
  <si>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</si>
  <si>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</si>
  <si>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</si>
  <si>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</si>
  <si>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3 à 6 maanden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</si>
  <si>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</si>
  <si>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</si>
  <si>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</si>
  <si>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</si>
  <si>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</si>
  <si>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</si>
  <si>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</si>
  <si>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</si>
  <si>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Ambtenaren</t>
  </si>
  <si>
    <t>Anderen</t>
  </si>
  <si>
    <t>TO &gt; 3 - 6 maanden</t>
  </si>
  <si>
    <t>MAAND VAN HET ONGEVAL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</si>
  <si>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</si>
  <si>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</si>
  <si>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</si>
  <si>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</si>
  <si>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</si>
  <si>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</si>
  <si>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</si>
  <si>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</si>
  <si>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</si>
  <si>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</si>
  <si>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</si>
  <si>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</si>
  <si>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5.2.</t>
  </si>
  <si>
    <t>5.3.</t>
  </si>
  <si>
    <t>5.4.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</si>
  <si>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</si>
  <si>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</si>
  <si>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</si>
  <si>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</si>
  <si>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</si>
  <si>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</si>
  <si>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</si>
  <si>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</si>
  <si>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</si>
  <si>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</si>
  <si>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</si>
  <si>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</si>
  <si>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</si>
  <si>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</si>
  <si>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</si>
  <si>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</si>
  <si>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</si>
  <si>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</si>
  <si>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</si>
  <si>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</si>
  <si>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</si>
  <si>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5.2. DAG VAN HET ONGEVAL ( dag van de week )</t>
  </si>
  <si>
    <t>5.3. MAAND VAN HET ONGEVAL</t>
  </si>
  <si>
    <t>15 - 24 jaar</t>
  </si>
  <si>
    <t>25 - 49 jaar</t>
  </si>
  <si>
    <t xml:space="preserve">TOTAAL </t>
  </si>
  <si>
    <t>Buitenland</t>
  </si>
  <si>
    <t>5.4. PROVINCIE EN GEWEST WAAR HET ONGEVAL ZICH VOORDEED</t>
  </si>
  <si>
    <t>BRUSSELS GEWEST</t>
  </si>
  <si>
    <t>VLAAMS GEWEST</t>
  </si>
  <si>
    <t>WAALS GEWEST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</si>
  <si>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</si>
  <si>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</si>
  <si>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</si>
  <si>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</si>
  <si>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</si>
  <si>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</si>
  <si>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</si>
  <si>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</si>
  <si>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</si>
  <si>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</si>
  <si>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GEWEST EN PROVINCIE</t>
  </si>
  <si>
    <t xml:space="preserve">5.1. </t>
  </si>
  <si>
    <t>Uur van het ongeval</t>
  </si>
  <si>
    <t>Dag van het ongeval ( dag van de week )</t>
  </si>
  <si>
    <t>Maand van het ongeval</t>
  </si>
  <si>
    <t>Provincie en gewest waar het ongeval zich voordeed</t>
  </si>
  <si>
    <r>
      <rPr>
        <sz val="11"/>
        <color indexed="16"/>
        <rFont val="Calibri"/>
        <family val="2"/>
      </rPr>
      <t>5.1.1.</t>
    </r>
  </si>
  <si>
    <r>
      <rPr>
        <sz val="11"/>
        <color indexed="16"/>
        <rFont val="Calibri"/>
        <family val="2"/>
      </rPr>
      <t>5.1.2.</t>
    </r>
  </si>
  <si>
    <r>
      <rPr>
        <sz val="11"/>
        <color indexed="16"/>
        <rFont val="Calibri"/>
        <family val="2"/>
      </rPr>
      <t>5.1.3.</t>
    </r>
  </si>
  <si>
    <r>
      <rPr>
        <sz val="11"/>
        <color indexed="16"/>
        <rFont val="Calibri"/>
        <family val="2"/>
      </rPr>
      <t>5.1.4.</t>
    </r>
  </si>
  <si>
    <r>
      <rPr>
        <sz val="11"/>
        <color indexed="16"/>
        <rFont val="Calibri"/>
        <family val="2"/>
      </rPr>
      <t>5.1.5.</t>
    </r>
  </si>
  <si>
    <r>
      <rPr>
        <sz val="11"/>
        <color indexed="16"/>
        <rFont val="Calibri"/>
        <family val="2"/>
      </rPr>
      <t>5.1.6.</t>
    </r>
  </si>
  <si>
    <r>
      <rPr>
        <sz val="11"/>
        <color indexed="16"/>
        <rFont val="Calibri"/>
        <family val="2"/>
      </rPr>
      <t>5.1.7.</t>
    </r>
  </si>
  <si>
    <t xml:space="preserve"> </t>
  </si>
  <si>
    <t>5. SPATIO-TEMPORELE KENMERKEN VAN DE ARBEIDSPLAATSONGEVALLEN IN DE PUBLIEKE SECTOR - 2021</t>
  </si>
  <si>
    <t>Arbeidsplaatsongevallen volgens het uur van het ongeval : evolutie 2015 - 2021</t>
  </si>
  <si>
    <t>Arbeidsplaatsongevallen volgens het uur van het ongeval : verdeling volgens gevolgen - 2021</t>
  </si>
  <si>
    <t>Arbeidsplaatsongevallen volgens het uur van het ongeval : verdeling volgens gevolgen en geslacht - 2021</t>
  </si>
  <si>
    <t>Arbeidsplaatsongevallen volgens het uur van het ongeval : verdeling volgens gevolgen en generatie in absolute aantallen - 2021</t>
  </si>
  <si>
    <t>Arbeidsplaatsongevallen volgens het uur van het ongeval : verdeling volgens gevolgen en generatie in relatieve aantallen - 2021</t>
  </si>
  <si>
    <t>Arbeidsplaatsongevallen volgens het uur van het ongeval : verdeling volgens gevolgen en beroepscategorie - 2021</t>
  </si>
  <si>
    <t>Arbeidsplaatsongevallen volgens het uur van het ongeval : verdeling volgens de duur van de tijdelijke ongeschiktheid - 2021</t>
  </si>
  <si>
    <t>Arbeidsongevallen volgens de dag van het ongeval : evolutie 2014 - 2021</t>
  </si>
  <si>
    <t>Arbeidsongevallen volgens de dag van het ongeval : verdeling volgens de gevolgen - 2021</t>
  </si>
  <si>
    <t>Arbeidsongevallen volgens de dag van het ongeval : verdeling volgens gevolgen en geslacht - 2021</t>
  </si>
  <si>
    <t>Arbeidsongevallen volgens de dag van het ongeval : verdeling volgens gevolgen en generatie in absolute aantallen - 2021</t>
  </si>
  <si>
    <t>Arbeidsongevallen volgens de dag van het ongeval : verdeling volgens gevolgen en generatie in relatieve aantallen - 2021</t>
  </si>
  <si>
    <t>Arbeidsongevallen volgens de dag van het ongeval :  verdeling volgens beroepscategorie van het slachtoffer - 2021</t>
  </si>
  <si>
    <t>Arbeidsongevallen volgens de dag van het ongeval : verdeling volgens de duur van de tijdelijke ongeschiktheid - 2021</t>
  </si>
  <si>
    <t>Arbeidsplaatsongevallen volgens de maand van het ongeval : evolutie 2014 - 2021</t>
  </si>
  <si>
    <t>Arbeidsplaatsongevallen volgens de maand van het ongeval : verdeling volgens gevolgen - 2021</t>
  </si>
  <si>
    <t>Arbeidsplaatsongevallen volgens de maand van het ongeval : verdeling volgens gevolgen en geslacht - 2021</t>
  </si>
  <si>
    <t>Arbeidsplaatsongevallen volgens de maand van het ongeval : verdeling volgens gevolgen en generatie in absolute aantallen - 2021</t>
  </si>
  <si>
    <t>Arbeidsplaatsongevallen volgens de maand van het ongeval : verdeling volgens gevolgen en generatie in relatieve aantallen - 2021</t>
  </si>
  <si>
    <t>Arbeidsplaatsongevallen volgens de maand van het ongeval : verdeling volgens de beroepscategorie van het slachtoffer - 2021</t>
  </si>
  <si>
    <t>Arbeidsplaatsongevallen volgens de maand van het ongeval : verdeling volgens de duur van de tijdelijke ongeschiktheid - 2021</t>
  </si>
  <si>
    <t>Arbeidsplaatsongevallen volgens provincie en gewest waar het ongeval zich voordeed : evolutie 2015 - 2021</t>
  </si>
  <si>
    <t>Arbeidsplaatsongevallen volgens provincie en gewest waar het ongeval zich voordeed : verdeling volgens gevolgen - 2021</t>
  </si>
  <si>
    <t>Arbeidsplaatsongevallen volgens provincie en gewest waar het ongeval zich voordeed : verdeling volgens gevolgen en geslacht - 2021</t>
  </si>
  <si>
    <t>Arbeidsplaatsongevallen volgens provincie en gewest waar het ongeval zich voordeed : verdeling volgens gevolgen en generatie in absolute aantallen - 2021</t>
  </si>
  <si>
    <t>Arbeidsplaatsongevallen volgens provincie en gewest waar het ongeval zich voordeed : verdeling volgens gevolgen en generatie in relatieve aantallen -  2021</t>
  </si>
  <si>
    <t>Arbeidsplaatsongevallen volgens provincie en gewest waar het ongeval zich voordeed : verdeling volgens de beroepscategorie van het slachtoffer - 2021</t>
  </si>
  <si>
    <t>Arbeidsplaatsongevallen volgens provincie en gewest waar het ongeval zich voordeed : verdeling volgens de duur van de tijdelijke ongeschiktheid - 2021</t>
  </si>
  <si>
    <t>5.1.1. Arbeidsplaatsongevallen volgens het uur van het ongeval : evolutie 2015 - 2021</t>
  </si>
  <si>
    <t>VERSCHIL 2020 EN 2021 IN %</t>
  </si>
  <si>
    <t>5.1.2. Arbeidsplaatsongevallen volgens het uur van het ongeval : verdeling volgens de gevolgen - 2021</t>
  </si>
  <si>
    <t>5.1.3. Arbeidsplaatsongevallen volgens het uur van het ongeval : verdeling volgens gevolgen en geslacht - 2021</t>
  </si>
  <si>
    <t>5.1.4. Arbeidsplaatsongevallen volgens het uur van het ongeval : verdeling volgens gevolg en generatie in absolute aantallen - 2021</t>
  </si>
  <si>
    <t>5.1.5. Arbeidsplaatsongevallen volgens het uur van het ongeval : verdeling volgens gevolg en generatie in relatieve aantallen - 2021</t>
  </si>
  <si>
    <t>5.1.6. Arbeidsplaatsongevallen volgens het uur van het ongeval : verdeling volgens gevolgen en beroepscategorie - 2021</t>
  </si>
  <si>
    <t>5.1.7. Arbeidsplaatsongevallen volgens het uur van het ongeval : verdeling volgens de duur van de tijdelijke ongeschiktheid - 2021</t>
  </si>
  <si>
    <t>5.2.1. Arbeidsplaatsongevallen volgens de dag van het ongeval : evolutie 2014 - 2021</t>
  </si>
  <si>
    <t>5.2.2. Arbeidsplaatsongevallen volgens de dag van het ongeval : verdeling volgens de gevolgen - 2021</t>
  </si>
  <si>
    <t>5.2.3. Arbeidsplaatsongevallen volgens de dag van het ongeval : verdeling volgens gevolgen en geslacht - 2021</t>
  </si>
  <si>
    <t>5.2.4. Arbeidsplaatsongeval volgens de dag van de week : verdeling volgens de gevolgen en de generatie in absolute aantallen - 2021</t>
  </si>
  <si>
    <t>5.2.5. Arbeidsplaatsongevallen volgens de dag van het ongeval : verdeling volgens de gevolgen en de generatie in relatieve aantallen - 2021</t>
  </si>
  <si>
    <t>5.2.6. Arbeidsplaatsongevallen volgens de dag van het ongeval : verdeling volgens de beroepscategorie van het slachtoffer - 2021</t>
  </si>
  <si>
    <t>5.2.7. Arbeidsplaatsongevallen volgens de dag van het ongeval : verdeling volgens de duur van de tijdelijke ongeschiktheid - 2021</t>
  </si>
  <si>
    <t>5.3.1. Arbeidsplaatsongevallen volgens de maand van het ongeval : evolutie 2014 - 2021</t>
  </si>
  <si>
    <t>5.3.2. Arbeidsplaatsongevallen volgens de maand van het ongeval : verdeling volgens de gevolgen - 2021</t>
  </si>
  <si>
    <t>5.3.3. Arbeidsplaatsongevallen volgens de maand van het ongeval : verdeling volgens gevolgen en geslacht - 2021</t>
  </si>
  <si>
    <t>5.3.4. Arbeidsplaatsongevallen volgens de maand van het ongeval : verdeling volgens gevolgen en generatie in absolute aantallen - 2021</t>
  </si>
  <si>
    <t>5.3.5. Arbeidsplaatsongevallen volgens de maand van het ongeval : verdeling volgens gevolgen en generatie in relatieve aantallen - 2021</t>
  </si>
  <si>
    <t>5.3.6. Arbeidsplaatsongevallenvolgens de maand van het ongeval : verdeling volgens de beroepscategorie van het slachtoffer - 2021</t>
  </si>
  <si>
    <t>5.3.7. Arbeidsplaatsongevallen volgens de maand van het ongeval : verdeling volgens de duur van de tijdelijke ongeschiktheid - 2021</t>
  </si>
  <si>
    <t>5.4.1. Arbeidsplaatsongevallen volgens de provincie en het gewest waar het ongeval zich voordeed : evolutie 2015 - 2021</t>
  </si>
  <si>
    <t>5.4.2. Arbeidsplaatsongevallen volgens de provincie en het gewest waar het ongeval zich voordeed : verdeling volgens de gevolgen - 2021</t>
  </si>
  <si>
    <t>5.4.3. Arbeidsplaatsongevallen volgens de provincie en het gewest waar het ongeval zich voordeed : verdeling volgens gevolgen en geslacht - 2021</t>
  </si>
  <si>
    <t>5.4.4. Arbeidsplaatsongevallen volgens de provincie en het gewest waar het ongeval zich voordeed : verdeling volgens gevolgen en generatie in absolute aantallen - 2021</t>
  </si>
  <si>
    <t>5.4.5. Arbeidsplaatsongevallen volgens de provincie en het gewest waar het ongeval zich voordeed : verdeling volgens gevolgen en generatie in relatieve aantallen - 2021</t>
  </si>
  <si>
    <t>5.4.6. Arbeidsplaatsongevallen volgens de provincie en het gewest waar het ongeval zich voordeed : verdeling volgens de beroepscategorie van het slachtoffer - 2021</t>
  </si>
  <si>
    <t>5.4.7. Arbeidsplaatsongevallen volgens de provincie en het gewest waar het ongeval zich voordeed : verdeling volgens de duur van de tijdelijke ongeschiktheid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</si>
</sst>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%"/>
    <numFmt numFmtId="177" formatCode="0.0"/>
    <numFmt numFmtId="179" formatCode="#,##0.00[$%-80C]"/>
  </numFmts>
  <fonts count="31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72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2" fontId="3" fillId="2" borderId="30" xfId="0" applyNumberFormat="1" applyFont="1" applyFill="1" applyBorder="1" applyAlignment="1">
      <alignment horizontal="center" vertical="center"/>
    </xf>
    <xf numFmtId="172" fontId="3" fillId="2" borderId="31" xfId="0" applyNumberFormat="1" applyFont="1" applyFill="1" applyBorder="1" applyAlignment="1">
      <alignment horizontal="center" vertical="center"/>
    </xf>
    <xf numFmtId="172" fontId="3" fillId="0" borderId="32" xfId="0" applyNumberFormat="1" applyFont="1" applyFill="1" applyBorder="1" applyAlignment="1">
      <alignment horizontal="center" vertical="center"/>
    </xf>
    <xf numFmtId="172" fontId="3" fillId="0" borderId="33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center" vertical="center"/>
    </xf>
    <xf numFmtId="172" fontId="3" fillId="2" borderId="17" xfId="0" applyNumberFormat="1" applyFont="1" applyFill="1" applyBorder="1" applyAlignment="1">
      <alignment horizontal="center" vertical="center"/>
    </xf>
    <xf numFmtId="172" fontId="3" fillId="2" borderId="18" xfId="0" applyNumberFormat="1" applyFont="1" applyFill="1" applyBorder="1" applyAlignment="1">
      <alignment horizontal="center" vertical="center"/>
    </xf>
    <xf numFmtId="9" fontId="3" fillId="2" borderId="34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10" fillId="0" borderId="0" xfId="0" applyFont="1"/>
    <xf numFmtId="0" fontId="0" fillId="3" borderId="0" xfId="0" applyFont="1" applyFill="1"/>
    <xf numFmtId="3" fontId="0" fillId="3" borderId="0" xfId="0" applyNumberFormat="1" applyFont="1" applyFill="1"/>
    <xf numFmtId="10" fontId="0" fillId="3" borderId="0" xfId="0" applyNumberFormat="1" applyFont="1" applyFill="1"/>
    <xf numFmtId="0" fontId="13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4" fontId="14" fillId="3" borderId="0" xfId="0" applyNumberFormat="1" applyFont="1" applyFill="1" applyAlignment="1">
      <alignment vertical="top"/>
    </xf>
    <xf numFmtId="3" fontId="14" fillId="3" borderId="0" xfId="0" applyNumberFormat="1" applyFont="1" applyFill="1" applyAlignment="1">
      <alignment vertical="top"/>
    </xf>
    <xf numFmtId="179" fontId="14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" fontId="0" fillId="3" borderId="0" xfId="0" applyNumberFormat="1" applyFont="1" applyFill="1"/>
    <xf numFmtId="172" fontId="15" fillId="4" borderId="0" xfId="0" applyNumberFormat="1" applyFont="1" applyFill="1" applyBorder="1" applyAlignment="1">
      <alignment horizontal="center" vertical="center"/>
    </xf>
    <xf numFmtId="9" fontId="15" fillId="4" borderId="45" xfId="0" applyNumberFormat="1" applyFont="1" applyFill="1" applyBorder="1" applyAlignment="1">
      <alignment horizontal="center" vertical="center"/>
    </xf>
    <xf numFmtId="172" fontId="16" fillId="4" borderId="46" xfId="0" applyNumberFormat="1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172" fontId="15" fillId="4" borderId="47" xfId="0" applyNumberFormat="1" applyFont="1" applyFill="1" applyBorder="1" applyAlignment="1">
      <alignment horizontal="center" vertical="center"/>
    </xf>
    <xf numFmtId="172" fontId="15" fillId="4" borderId="48" xfId="0" applyNumberFormat="1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 wrapText="1"/>
    </xf>
    <xf numFmtId="172" fontId="16" fillId="4" borderId="49" xfId="0" applyNumberFormat="1" applyFont="1" applyFill="1" applyBorder="1" applyAlignment="1">
      <alignment horizontal="center" vertical="center" wrapText="1"/>
    </xf>
    <xf numFmtId="172" fontId="15" fillId="4" borderId="41" xfId="0" applyNumberFormat="1" applyFont="1" applyFill="1" applyBorder="1" applyAlignment="1">
      <alignment horizontal="center" vertical="center"/>
    </xf>
    <xf numFmtId="9" fontId="15" fillId="4" borderId="50" xfId="0" applyNumberFormat="1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 wrapText="1"/>
    </xf>
    <xf numFmtId="3" fontId="17" fillId="4" borderId="52" xfId="0" applyNumberFormat="1" applyFont="1" applyFill="1" applyBorder="1" applyAlignment="1">
      <alignment horizontal="center" vertical="center"/>
    </xf>
    <xf numFmtId="3" fontId="18" fillId="4" borderId="51" xfId="0" applyNumberFormat="1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 wrapText="1"/>
    </xf>
    <xf numFmtId="3" fontId="17" fillId="4" borderId="54" xfId="0" applyNumberFormat="1" applyFont="1" applyFill="1" applyBorder="1" applyAlignment="1">
      <alignment horizontal="center" vertical="center"/>
    </xf>
    <xf numFmtId="3" fontId="18" fillId="4" borderId="53" xfId="0" applyNumberFormat="1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9" fontId="15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3" fontId="17" fillId="4" borderId="0" xfId="0" applyNumberFormat="1" applyFont="1" applyFill="1" applyBorder="1" applyAlignment="1">
      <alignment horizontal="center" vertical="center"/>
    </xf>
    <xf numFmtId="9" fontId="15" fillId="4" borderId="0" xfId="0" applyNumberFormat="1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left" vertical="center"/>
    </xf>
    <xf numFmtId="172" fontId="15" fillId="4" borderId="60" xfId="0" applyNumberFormat="1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3" fontId="18" fillId="4" borderId="45" xfId="0" applyNumberFormat="1" applyFont="1" applyFill="1" applyBorder="1" applyAlignment="1">
      <alignment horizontal="center" vertical="center"/>
    </xf>
    <xf numFmtId="9" fontId="15" fillId="4" borderId="61" xfId="0" applyNumberFormat="1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left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3" fontId="18" fillId="4" borderId="52" xfId="0" applyNumberFormat="1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9" fontId="21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72" fontId="21" fillId="4" borderId="0" xfId="0" applyNumberFormat="1" applyFont="1" applyFill="1" applyBorder="1" applyAlignment="1">
      <alignment horizontal="center" vertical="center"/>
    </xf>
    <xf numFmtId="9" fontId="21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72" fontId="21" fillId="4" borderId="60" xfId="0" applyNumberFormat="1" applyFont="1" applyFill="1" applyBorder="1" applyAlignment="1">
      <alignment horizontal="center" vertical="center"/>
    </xf>
    <xf numFmtId="9" fontId="21" fillId="4" borderId="45" xfId="0" applyNumberFormat="1" applyFont="1" applyFill="1" applyBorder="1" applyAlignment="1">
      <alignment horizontal="center" vertical="center"/>
    </xf>
    <xf numFmtId="9" fontId="21" fillId="4" borderId="61" xfId="0" applyNumberFormat="1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10" fontId="21" fillId="4" borderId="60" xfId="0" applyNumberFormat="1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10" fontId="21" fillId="4" borderId="41" xfId="0" applyNumberFormat="1" applyFont="1" applyFill="1" applyBorder="1" applyAlignment="1">
      <alignment horizontal="center" vertical="center"/>
    </xf>
    <xf numFmtId="9" fontId="21" fillId="4" borderId="50" xfId="0" applyNumberFormat="1" applyFont="1" applyFill="1" applyBorder="1" applyAlignment="1">
      <alignment horizontal="center" vertical="center"/>
    </xf>
    <xf numFmtId="172" fontId="21" fillId="4" borderId="41" xfId="0" applyNumberFormat="1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3" fontId="17" fillId="4" borderId="62" xfId="0" applyNumberFormat="1" applyFont="1" applyFill="1" applyBorder="1" applyAlignment="1">
      <alignment horizontal="center" vertical="center"/>
    </xf>
    <xf numFmtId="3" fontId="17" fillId="4" borderId="63" xfId="0" applyNumberFormat="1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Alignment="1">
      <alignment horizontal="center" vertical="center"/>
    </xf>
    <xf numFmtId="3" fontId="16" fillId="4" borderId="60" xfId="0" applyNumberFormat="1" applyFont="1" applyFill="1" applyBorder="1" applyAlignment="1">
      <alignment horizontal="center" vertical="center"/>
    </xf>
    <xf numFmtId="3" fontId="16" fillId="4" borderId="45" xfId="0" applyNumberFormat="1" applyFont="1" applyFill="1" applyBorder="1" applyAlignment="1">
      <alignment horizontal="center" vertical="center"/>
    </xf>
    <xf numFmtId="3" fontId="16" fillId="4" borderId="61" xfId="0" applyNumberFormat="1" applyFont="1" applyFill="1" applyBorder="1" applyAlignment="1">
      <alignment horizontal="center" vertical="center"/>
    </xf>
    <xf numFmtId="3" fontId="16" fillId="4" borderId="64" xfId="0" applyNumberFormat="1" applyFont="1" applyFill="1" applyBorder="1" applyAlignment="1">
      <alignment horizontal="center" vertical="center"/>
    </xf>
    <xf numFmtId="3" fontId="16" fillId="4" borderId="47" xfId="0" applyNumberFormat="1" applyFont="1" applyFill="1" applyBorder="1" applyAlignment="1">
      <alignment horizontal="center" vertical="center"/>
    </xf>
    <xf numFmtId="3" fontId="16" fillId="4" borderId="48" xfId="0" applyNumberFormat="1" applyFont="1" applyFill="1" applyBorder="1" applyAlignment="1">
      <alignment horizontal="center" vertical="center"/>
    </xf>
    <xf numFmtId="3" fontId="19" fillId="4" borderId="52" xfId="0" applyNumberFormat="1" applyFont="1" applyFill="1" applyBorder="1" applyAlignment="1">
      <alignment horizontal="center" vertical="center"/>
    </xf>
    <xf numFmtId="3" fontId="16" fillId="4" borderId="51" xfId="0" applyNumberFormat="1" applyFont="1" applyFill="1" applyBorder="1" applyAlignment="1">
      <alignment horizontal="center" vertical="center"/>
    </xf>
    <xf numFmtId="3" fontId="19" fillId="4" borderId="54" xfId="0" applyNumberFormat="1" applyFont="1" applyFill="1" applyBorder="1" applyAlignment="1">
      <alignment horizontal="center" vertical="center"/>
    </xf>
    <xf numFmtId="3" fontId="16" fillId="4" borderId="53" xfId="0" applyNumberFormat="1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0" fillId="6" borderId="0" xfId="0" applyFont="1" applyFill="1"/>
    <xf numFmtId="0" fontId="8" fillId="3" borderId="0" xfId="0" applyFont="1" applyFill="1"/>
    <xf numFmtId="172" fontId="19" fillId="4" borderId="0" xfId="0" applyNumberFormat="1" applyFont="1" applyFill="1" applyBorder="1" applyAlignment="1">
      <alignment horizontal="center" vertical="center"/>
    </xf>
    <xf numFmtId="172" fontId="15" fillId="4" borderId="64" xfId="0" applyNumberFormat="1" applyFont="1" applyFill="1" applyBorder="1" applyAlignment="1">
      <alignment horizontal="center" vertical="center"/>
    </xf>
    <xf numFmtId="9" fontId="15" fillId="4" borderId="48" xfId="0" applyNumberFormat="1" applyFont="1" applyFill="1" applyBorder="1" applyAlignment="1">
      <alignment horizontal="center" vertical="center"/>
    </xf>
    <xf numFmtId="172" fontId="19" fillId="4" borderId="52" xfId="0" applyNumberFormat="1" applyFont="1" applyFill="1" applyBorder="1" applyAlignment="1">
      <alignment horizontal="center" vertical="center"/>
    </xf>
    <xf numFmtId="9" fontId="15" fillId="4" borderId="51" xfId="0" applyNumberFormat="1" applyFont="1" applyFill="1" applyBorder="1" applyAlignment="1">
      <alignment horizontal="center" vertical="center"/>
    </xf>
    <xf numFmtId="172" fontId="19" fillId="4" borderId="54" xfId="0" applyNumberFormat="1" applyFont="1" applyFill="1" applyBorder="1" applyAlignment="1">
      <alignment horizontal="center" vertical="center"/>
    </xf>
    <xf numFmtId="9" fontId="15" fillId="4" borderId="53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19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left" vertical="center"/>
    </xf>
    <xf numFmtId="0" fontId="19" fillId="4" borderId="46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4" borderId="64" xfId="0" applyFont="1" applyFill="1" applyBorder="1" applyAlignment="1">
      <alignment horizontal="left" vertical="center"/>
    </xf>
    <xf numFmtId="3" fontId="18" fillId="4" borderId="47" xfId="0" applyNumberFormat="1" applyFont="1" applyFill="1" applyBorder="1" applyAlignment="1">
      <alignment horizontal="center" vertical="center"/>
    </xf>
    <xf numFmtId="9" fontId="22" fillId="3" borderId="0" xfId="0" applyNumberFormat="1" applyFont="1" applyFill="1" applyBorder="1" applyAlignment="1">
      <alignment horizontal="center" vertical="center"/>
    </xf>
    <xf numFmtId="172" fontId="22" fillId="3" borderId="0" xfId="0" applyNumberFormat="1" applyFont="1" applyFill="1" applyBorder="1" applyAlignment="1">
      <alignment horizontal="center" vertical="center"/>
    </xf>
    <xf numFmtId="172" fontId="17" fillId="4" borderId="0" xfId="0" applyNumberFormat="1" applyFont="1" applyFill="1" applyBorder="1" applyAlignment="1">
      <alignment horizontal="center" vertical="center"/>
    </xf>
    <xf numFmtId="172" fontId="21" fillId="4" borderId="64" xfId="0" applyNumberFormat="1" applyFont="1" applyFill="1" applyBorder="1" applyAlignment="1">
      <alignment horizontal="center" vertical="center"/>
    </xf>
    <xf numFmtId="172" fontId="21" fillId="4" borderId="47" xfId="0" applyNumberFormat="1" applyFont="1" applyFill="1" applyBorder="1" applyAlignment="1">
      <alignment horizontal="center" vertical="center"/>
    </xf>
    <xf numFmtId="9" fontId="21" fillId="4" borderId="48" xfId="0" applyNumberFormat="1" applyFont="1" applyFill="1" applyBorder="1" applyAlignment="1">
      <alignment horizontal="center" vertical="center"/>
    </xf>
    <xf numFmtId="172" fontId="17" fillId="4" borderId="52" xfId="0" applyNumberFormat="1" applyFont="1" applyFill="1" applyBorder="1" applyAlignment="1">
      <alignment horizontal="center" vertical="center"/>
    </xf>
    <xf numFmtId="9" fontId="21" fillId="4" borderId="51" xfId="0" applyNumberFormat="1" applyFont="1" applyFill="1" applyBorder="1" applyAlignment="1">
      <alignment horizontal="center" vertical="center"/>
    </xf>
    <xf numFmtId="172" fontId="17" fillId="4" borderId="54" xfId="0" applyNumberFormat="1" applyFont="1" applyFill="1" applyBorder="1" applyAlignment="1">
      <alignment horizontal="center" vertical="center"/>
    </xf>
    <xf numFmtId="9" fontId="21" fillId="4" borderId="53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172" fontId="15" fillId="4" borderId="45" xfId="0" applyNumberFormat="1" applyFont="1" applyFill="1" applyBorder="1" applyAlignment="1">
      <alignment horizontal="center" vertical="center"/>
    </xf>
    <xf numFmtId="172" fontId="15" fillId="4" borderId="61" xfId="0" applyNumberFormat="1" applyFont="1" applyFill="1" applyBorder="1" applyAlignment="1">
      <alignment horizontal="center" vertical="center"/>
    </xf>
    <xf numFmtId="172" fontId="15" fillId="4" borderId="50" xfId="0" applyNumberFormat="1" applyFont="1" applyFill="1" applyBorder="1" applyAlignment="1">
      <alignment horizontal="center" vertical="center"/>
    </xf>
    <xf numFmtId="10" fontId="16" fillId="4" borderId="50" xfId="0" applyNumberFormat="1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 wrapText="1"/>
    </xf>
    <xf numFmtId="3" fontId="18" fillId="4" borderId="64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horizontal="center" vertical="center"/>
    </xf>
    <xf numFmtId="172" fontId="16" fillId="4" borderId="45" xfId="0" applyNumberFormat="1" applyFont="1" applyFill="1" applyBorder="1" applyAlignment="1">
      <alignment horizontal="center" vertical="center"/>
    </xf>
    <xf numFmtId="172" fontId="18" fillId="4" borderId="64" xfId="0" applyNumberFormat="1" applyFont="1" applyFill="1" applyBorder="1" applyAlignment="1">
      <alignment horizontal="center" vertical="center"/>
    </xf>
    <xf numFmtId="172" fontId="18" fillId="4" borderId="47" xfId="0" applyNumberFormat="1" applyFont="1" applyFill="1" applyBorder="1" applyAlignment="1">
      <alignment horizontal="center" vertical="center"/>
    </xf>
    <xf numFmtId="172" fontId="16" fillId="4" borderId="48" xfId="0" applyNumberFormat="1" applyFont="1" applyFill="1" applyBorder="1" applyAlignment="1">
      <alignment horizontal="center" vertical="center"/>
    </xf>
    <xf numFmtId="172" fontId="16" fillId="4" borderId="51" xfId="0" applyNumberFormat="1" applyFont="1" applyFill="1" applyBorder="1" applyAlignment="1">
      <alignment horizontal="center" vertical="center"/>
    </xf>
    <xf numFmtId="172" fontId="16" fillId="4" borderId="53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Alignment="1">
      <alignment horizontal="left" vertical="center"/>
    </xf>
    <xf numFmtId="3" fontId="18" fillId="4" borderId="54" xfId="0" applyNumberFormat="1" applyFont="1" applyFill="1" applyBorder="1" applyAlignment="1">
      <alignment horizontal="center" vertical="center"/>
    </xf>
    <xf numFmtId="0" fontId="0" fillId="4" borderId="56" xfId="0" applyFont="1" applyFill="1" applyBorder="1"/>
    <xf numFmtId="0" fontId="19" fillId="4" borderId="57" xfId="0" applyFont="1" applyFill="1" applyBorder="1" applyAlignment="1">
      <alignment horizontal="left" vertical="center"/>
    </xf>
    <xf numFmtId="0" fontId="0" fillId="4" borderId="58" xfId="0" applyFont="1" applyFill="1" applyBorder="1"/>
    <xf numFmtId="0" fontId="16" fillId="4" borderId="47" xfId="0" applyFont="1" applyFill="1" applyBorder="1" applyAlignment="1">
      <alignment horizontal="left" vertical="center" wrapText="1"/>
    </xf>
    <xf numFmtId="172" fontId="15" fillId="4" borderId="48" xfId="2" applyNumberFormat="1" applyFont="1" applyFill="1" applyBorder="1" applyAlignment="1">
      <alignment horizontal="center" vertical="center"/>
    </xf>
    <xf numFmtId="172" fontId="15" fillId="4" borderId="47" xfId="2" applyNumberFormat="1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left" vertical="center" wrapText="1"/>
    </xf>
    <xf numFmtId="3" fontId="11" fillId="7" borderId="51" xfId="0" applyNumberFormat="1" applyFont="1" applyFill="1" applyBorder="1" applyAlignment="1">
      <alignment horizontal="center" vertical="center"/>
    </xf>
    <xf numFmtId="172" fontId="23" fillId="7" borderId="50" xfId="0" applyNumberFormat="1" applyFont="1" applyFill="1" applyBorder="1" applyAlignment="1">
      <alignment horizontal="center" vertical="center"/>
    </xf>
    <xf numFmtId="3" fontId="11" fillId="7" borderId="53" xfId="0" applyNumberFormat="1" applyFont="1" applyFill="1" applyBorder="1" applyAlignment="1">
      <alignment horizontal="center" vertical="center"/>
    </xf>
    <xf numFmtId="172" fontId="23" fillId="7" borderId="45" xfId="0" applyNumberFormat="1" applyFont="1" applyFill="1" applyBorder="1" applyAlignment="1">
      <alignment horizontal="center" vertical="center"/>
    </xf>
    <xf numFmtId="172" fontId="23" fillId="7" borderId="48" xfId="2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3" fontId="16" fillId="4" borderId="52" xfId="0" applyNumberFormat="1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172" fontId="23" fillId="7" borderId="61" xfId="0" applyNumberFormat="1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3" fontId="18" fillId="4" borderId="48" xfId="0" applyNumberFormat="1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 wrapText="1"/>
    </xf>
    <xf numFmtId="3" fontId="11" fillId="7" borderId="45" xfId="0" applyNumberFormat="1" applyFont="1" applyFill="1" applyBorder="1" applyAlignment="1">
      <alignment horizontal="center" vertical="center"/>
    </xf>
    <xf numFmtId="3" fontId="11" fillId="7" borderId="48" xfId="0" applyNumberFormat="1" applyFont="1" applyFill="1" applyBorder="1" applyAlignment="1">
      <alignment horizontal="center" vertical="center"/>
    </xf>
    <xf numFmtId="0" fontId="10" fillId="3" borderId="0" xfId="0" applyFont="1" applyFill="1"/>
    <xf numFmtId="172" fontId="25" fillId="4" borderId="0" xfId="0" applyNumberFormat="1" applyFont="1" applyFill="1" applyBorder="1" applyAlignment="1">
      <alignment horizontal="center" vertical="center"/>
    </xf>
    <xf numFmtId="172" fontId="25" fillId="4" borderId="47" xfId="0" applyNumberFormat="1" applyFont="1" applyFill="1" applyBorder="1" applyAlignment="1">
      <alignment horizontal="center" vertical="center"/>
    </xf>
    <xf numFmtId="172" fontId="25" fillId="4" borderId="52" xfId="0" applyNumberFormat="1" applyFont="1" applyFill="1" applyBorder="1" applyAlignment="1">
      <alignment horizontal="center" vertical="center"/>
    </xf>
    <xf numFmtId="172" fontId="25" fillId="4" borderId="54" xfId="0" applyNumberFormat="1" applyFont="1" applyFill="1" applyBorder="1" applyAlignment="1">
      <alignment horizontal="center" vertical="center"/>
    </xf>
    <xf numFmtId="172" fontId="23" fillId="7" borderId="51" xfId="0" applyNumberFormat="1" applyFont="1" applyFill="1" applyBorder="1" applyAlignment="1">
      <alignment horizontal="center" vertical="center"/>
    </xf>
    <xf numFmtId="172" fontId="23" fillId="7" borderId="53" xfId="0" applyNumberFormat="1" applyFont="1" applyFill="1" applyBorder="1" applyAlignment="1">
      <alignment horizontal="center" vertical="center"/>
    </xf>
    <xf numFmtId="172" fontId="23" fillId="7" borderId="48" xfId="0" applyNumberFormat="1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left" vertical="center"/>
    </xf>
    <xf numFmtId="0" fontId="20" fillId="4" borderId="64" xfId="0" applyFont="1" applyFill="1" applyBorder="1" applyAlignment="1">
      <alignment horizontal="left" vertical="center"/>
    </xf>
    <xf numFmtId="3" fontId="19" fillId="4" borderId="51" xfId="0" applyNumberFormat="1" applyFont="1" applyFill="1" applyBorder="1" applyAlignment="1">
      <alignment horizontal="center" vertical="center"/>
    </xf>
    <xf numFmtId="3" fontId="19" fillId="4" borderId="53" xfId="0" applyNumberFormat="1" applyFont="1" applyFill="1" applyBorder="1" applyAlignment="1">
      <alignment horizontal="center" vertical="center"/>
    </xf>
    <xf numFmtId="3" fontId="8" fillId="7" borderId="51" xfId="0" applyNumberFormat="1" applyFont="1" applyFill="1" applyBorder="1" applyAlignment="1">
      <alignment horizontal="center" vertical="center"/>
    </xf>
    <xf numFmtId="3" fontId="8" fillId="7" borderId="53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1" fillId="8" borderId="66" xfId="0" applyFont="1" applyFill="1" applyBorder="1" applyAlignment="1">
      <alignment vertical="center"/>
    </xf>
    <xf numFmtId="0" fontId="11" fillId="8" borderId="6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9" borderId="66" xfId="0" applyFont="1" applyFill="1" applyBorder="1" applyAlignment="1">
      <alignment vertical="center"/>
    </xf>
    <xf numFmtId="0" fontId="23" fillId="9" borderId="61" xfId="0" applyFont="1" applyFill="1" applyBorder="1" applyAlignment="1">
      <alignment vertical="center"/>
    </xf>
    <xf numFmtId="0" fontId="26" fillId="4" borderId="60" xfId="1" applyFont="1" applyFill="1" applyBorder="1" applyAlignment="1">
      <alignment vertical="center"/>
    </xf>
    <xf numFmtId="0" fontId="27" fillId="4" borderId="67" xfId="0" applyFont="1" applyFill="1" applyBorder="1" applyAlignment="1">
      <alignment vertical="center"/>
    </xf>
    <xf numFmtId="0" fontId="27" fillId="4" borderId="57" xfId="0" applyFont="1" applyFill="1" applyBorder="1" applyAlignment="1">
      <alignment vertical="center"/>
    </xf>
    <xf numFmtId="0" fontId="26" fillId="4" borderId="58" xfId="1" applyFont="1" applyFill="1" applyBorder="1" applyAlignment="1">
      <alignment vertical="center"/>
    </xf>
    <xf numFmtId="0" fontId="16" fillId="4" borderId="45" xfId="0" applyFont="1" applyFill="1" applyBorder="1" applyAlignment="1">
      <alignment horizontal="center" vertical="center" wrapText="1"/>
    </xf>
    <xf numFmtId="177" fontId="0" fillId="3" borderId="0" xfId="0" applyNumberFormat="1" applyFont="1" applyFill="1"/>
    <xf numFmtId="0" fontId="16" fillId="4" borderId="45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172" fontId="15" fillId="4" borderId="0" xfId="0" quotePrefix="1" applyNumberFormat="1" applyFont="1" applyFill="1" applyBorder="1" applyAlignment="1">
      <alignment horizontal="center" vertical="center"/>
    </xf>
    <xf numFmtId="172" fontId="15" fillId="4" borderId="65" xfId="0" applyNumberFormat="1" applyFont="1" applyFill="1" applyBorder="1" applyAlignment="1">
      <alignment horizontal="center" vertical="center"/>
    </xf>
    <xf numFmtId="3" fontId="18" fillId="4" borderId="68" xfId="0" applyNumberFormat="1" applyFont="1" applyFill="1" applyBorder="1" applyAlignment="1">
      <alignment horizontal="center" vertical="center"/>
    </xf>
    <xf numFmtId="3" fontId="18" fillId="4" borderId="63" xfId="0" applyNumberFormat="1" applyFont="1" applyFill="1" applyBorder="1" applyAlignment="1">
      <alignment horizontal="center" vertical="center"/>
    </xf>
    <xf numFmtId="3" fontId="16" fillId="4" borderId="65" xfId="0" applyNumberFormat="1" applyFont="1" applyFill="1" applyBorder="1" applyAlignment="1">
      <alignment horizontal="center" vertical="center"/>
    </xf>
    <xf numFmtId="172" fontId="19" fillId="4" borderId="68" xfId="0" applyNumberFormat="1" applyFont="1" applyFill="1" applyBorder="1" applyAlignment="1">
      <alignment horizontal="center" vertical="center"/>
    </xf>
    <xf numFmtId="172" fontId="19" fillId="4" borderId="63" xfId="0" applyNumberFormat="1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6" fillId="4" borderId="71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65" xfId="0" applyFont="1" applyFill="1" applyBorder="1" applyAlignment="1">
      <alignment horizontal="center" vertical="center" wrapText="1"/>
    </xf>
    <xf numFmtId="0" fontId="28" fillId="8" borderId="66" xfId="0" applyFont="1" applyFill="1" applyBorder="1" applyAlignment="1">
      <alignment horizontal="center" vertical="center" wrapText="1"/>
    </xf>
    <xf numFmtId="0" fontId="28" fillId="8" borderId="45" xfId="0" applyFont="1" applyFill="1" applyBorder="1" applyAlignment="1">
      <alignment horizontal="center" vertical="center" wrapText="1"/>
    </xf>
    <xf numFmtId="0" fontId="28" fillId="8" borderId="61" xfId="0" applyFont="1" applyFill="1" applyBorder="1" applyAlignment="1">
      <alignment horizontal="center" vertical="center" wrapText="1"/>
    </xf>
    <xf numFmtId="0" fontId="29" fillId="9" borderId="66" xfId="0" applyFont="1" applyFill="1" applyBorder="1" applyAlignment="1">
      <alignment horizontal="center" vertical="center" wrapText="1"/>
    </xf>
    <xf numFmtId="0" fontId="29" fillId="9" borderId="45" xfId="0" applyFont="1" applyFill="1" applyBorder="1" applyAlignment="1">
      <alignment horizontal="center" vertical="center" wrapText="1"/>
    </xf>
    <xf numFmtId="0" fontId="29" fillId="9" borderId="61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29" fillId="9" borderId="45" xfId="0" applyFont="1" applyFill="1" applyBorder="1" applyAlignment="1">
      <alignment horizontal="center" vertical="center"/>
    </xf>
    <xf numFmtId="0" fontId="29" fillId="9" borderId="61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6" fillId="4" borderId="66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9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 wrapText="1"/>
    </xf>
    <xf numFmtId="0" fontId="30" fillId="9" borderId="45" xfId="0" applyFont="1" applyFill="1" applyBorder="1" applyAlignment="1">
      <alignment horizontal="center" vertical="center"/>
    </xf>
    <xf numFmtId="0" fontId="30" fillId="9" borderId="6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0" fillId="9" borderId="45" xfId="0" applyFont="1" applyFill="1" applyBorder="1" applyAlignment="1">
      <alignment horizontal="center" vertical="center" wrapText="1"/>
    </xf>
    <xf numFmtId="0" fontId="30" fillId="9" borderId="61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9" fillId="9" borderId="6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19" fillId="4" borderId="50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7/Data/jaarrapport%202017%20%20hoofdstuk%205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7">
          <cell r="A217" t="str">
            <v>inconnu</v>
          </cell>
          <cell r="B217">
            <v>596</v>
          </cell>
          <cell r="C217">
            <v>1.6136892835869387</v>
          </cell>
          <cell r="D217">
            <v>596</v>
          </cell>
          <cell r="E217">
            <v>1.6136892835869387</v>
          </cell>
        </row>
        <row r="218">
          <cell r="A218" t="str">
            <v>0,00</v>
          </cell>
          <cell r="B218">
            <v>318</v>
          </cell>
          <cell r="C218">
            <v>0.86099528889370236</v>
          </cell>
          <cell r="D218">
            <v>318</v>
          </cell>
          <cell r="E218">
            <v>0.86099528889370236</v>
          </cell>
        </row>
        <row r="219">
          <cell r="A219" t="str">
            <v>1,00</v>
          </cell>
          <cell r="B219">
            <v>233</v>
          </cell>
          <cell r="C219">
            <v>0.63085503871771265</v>
          </cell>
          <cell r="D219">
            <v>233</v>
          </cell>
          <cell r="E219">
            <v>0.63085503871771265</v>
          </cell>
        </row>
        <row r="220">
          <cell r="A220" t="str">
            <v>2,00</v>
          </cell>
          <cell r="B220">
            <v>180</v>
          </cell>
          <cell r="C220">
            <v>0.4873558239020957</v>
          </cell>
          <cell r="D220">
            <v>180</v>
          </cell>
          <cell r="E220">
            <v>0.4873558239020957</v>
          </cell>
        </row>
        <row r="221">
          <cell r="A221" t="str">
            <v>3,00</v>
          </cell>
          <cell r="B221">
            <v>186</v>
          </cell>
          <cell r="C221">
            <v>0.5036010180321655</v>
          </cell>
          <cell r="D221">
            <v>186</v>
          </cell>
          <cell r="E221">
            <v>0.5036010180321655</v>
          </cell>
        </row>
        <row r="222">
          <cell r="A222" t="str">
            <v>4,00</v>
          </cell>
          <cell r="B222">
            <v>160</v>
          </cell>
          <cell r="C222">
            <v>0.43320517680186277</v>
          </cell>
          <cell r="D222">
            <v>160</v>
          </cell>
          <cell r="E222">
            <v>0.43320517680186277</v>
          </cell>
        </row>
        <row r="223">
          <cell r="A223" t="str">
            <v>5,00</v>
          </cell>
          <cell r="B223">
            <v>269</v>
          </cell>
          <cell r="C223">
            <v>0.72832620349813182</v>
          </cell>
          <cell r="D223">
            <v>269</v>
          </cell>
          <cell r="E223">
            <v>0.72832620349813182</v>
          </cell>
        </row>
        <row r="224">
          <cell r="A224" t="str">
            <v>6,00</v>
          </cell>
          <cell r="B224">
            <v>519</v>
          </cell>
          <cell r="C224">
            <v>1.4052092922510426</v>
          </cell>
          <cell r="D224">
            <v>519</v>
          </cell>
          <cell r="E224">
            <v>1.4052092922510426</v>
          </cell>
        </row>
        <row r="225">
          <cell r="A225" t="str">
            <v>7,00</v>
          </cell>
          <cell r="B225">
            <v>1294</v>
          </cell>
          <cell r="C225">
            <v>3.5035468673850647</v>
          </cell>
          <cell r="D225">
            <v>1294</v>
          </cell>
          <cell r="E225">
            <v>3.5035468673850647</v>
          </cell>
        </row>
        <row r="226">
          <cell r="A226" t="str">
            <v>8,00</v>
          </cell>
          <cell r="B226">
            <v>2868</v>
          </cell>
          <cell r="C226">
            <v>7.7652027941733897</v>
          </cell>
          <cell r="D226">
            <v>2868</v>
          </cell>
          <cell r="E226">
            <v>7.7652027941733897</v>
          </cell>
        </row>
        <row r="227">
          <cell r="A227" t="str">
            <v>9,00</v>
          </cell>
          <cell r="B227">
            <v>3738</v>
          </cell>
          <cell r="C227">
            <v>10.120755943033519</v>
          </cell>
          <cell r="D227">
            <v>3738</v>
          </cell>
          <cell r="E227">
            <v>10.120755943033519</v>
          </cell>
        </row>
        <row r="228">
          <cell r="A228" t="str">
            <v>10,00</v>
          </cell>
          <cell r="B228">
            <v>4989</v>
          </cell>
          <cell r="C228">
            <v>13.507878919153086</v>
          </cell>
          <cell r="D228">
            <v>4989</v>
          </cell>
          <cell r="E228">
            <v>13.507878919153086</v>
          </cell>
        </row>
        <row r="229">
          <cell r="A229" t="str">
            <v>11,00</v>
          </cell>
          <cell r="B229">
            <v>4400</v>
          </cell>
          <cell r="C229">
            <v>11.913142362051225</v>
          </cell>
          <cell r="D229">
            <v>4400</v>
          </cell>
          <cell r="E229">
            <v>11.913142362051225</v>
          </cell>
        </row>
        <row r="230">
          <cell r="A230" t="str">
            <v>12,00</v>
          </cell>
          <cell r="B230">
            <v>2232</v>
          </cell>
          <cell r="C230">
            <v>6.0432122163859852</v>
          </cell>
          <cell r="D230">
            <v>2232</v>
          </cell>
          <cell r="E230">
            <v>6.0432122163859852</v>
          </cell>
        </row>
        <row r="231">
          <cell r="A231" t="str">
            <v>13,00</v>
          </cell>
          <cell r="B231">
            <v>2688</v>
          </cell>
          <cell r="C231">
            <v>7.2778469702712938</v>
          </cell>
          <cell r="D231">
            <v>2688</v>
          </cell>
          <cell r="E231">
            <v>7.2778469702712938</v>
          </cell>
        </row>
        <row r="232">
          <cell r="A232" t="str">
            <v>14,00</v>
          </cell>
          <cell r="B232">
            <v>3358</v>
          </cell>
          <cell r="C232">
            <v>9.091893648129096</v>
          </cell>
          <cell r="D232">
            <v>3358</v>
          </cell>
          <cell r="E232">
            <v>9.091893648129096</v>
          </cell>
        </row>
        <row r="233">
          <cell r="A233" t="str">
            <v>15,00</v>
          </cell>
          <cell r="B233">
            <v>2862</v>
          </cell>
          <cell r="C233">
            <v>7.7489576000433207</v>
          </cell>
          <cell r="D233">
            <v>2862</v>
          </cell>
          <cell r="E233">
            <v>7.7489576000433207</v>
          </cell>
        </row>
        <row r="234">
          <cell r="A234" t="str">
            <v>16,00</v>
          </cell>
          <cell r="B234">
            <v>1686</v>
          </cell>
          <cell r="C234">
            <v>4.5648995505496286</v>
          </cell>
          <cell r="D234">
            <v>1686</v>
          </cell>
          <cell r="E234">
            <v>4.5648995505496286</v>
          </cell>
        </row>
        <row r="235">
          <cell r="A235" t="str">
            <v>17,00</v>
          </cell>
          <cell r="B235">
            <v>1084</v>
          </cell>
          <cell r="C235">
            <v>2.93496507283262</v>
          </cell>
          <cell r="D235">
            <v>1084</v>
          </cell>
          <cell r="E235">
            <v>2.93496507283262</v>
          </cell>
        </row>
        <row r="236">
          <cell r="A236" t="str">
            <v>18,00</v>
          </cell>
          <cell r="B236">
            <v>774</v>
          </cell>
          <cell r="C236">
            <v>2.0956300427790113</v>
          </cell>
          <cell r="D236">
            <v>774</v>
          </cell>
          <cell r="E236">
            <v>2.0956300427790113</v>
          </cell>
        </row>
        <row r="237">
          <cell r="A237" t="str">
            <v>19,00</v>
          </cell>
          <cell r="B237">
            <v>679</v>
          </cell>
          <cell r="C237">
            <v>1.8384144690529052</v>
          </cell>
          <cell r="D237">
            <v>679</v>
          </cell>
          <cell r="E237">
            <v>1.8384144690529052</v>
          </cell>
        </row>
        <row r="238">
          <cell r="A238" t="str">
            <v>20,00</v>
          </cell>
          <cell r="B238">
            <v>614</v>
          </cell>
          <cell r="C238">
            <v>1.6624248659771483</v>
          </cell>
          <cell r="D238">
            <v>614</v>
          </cell>
          <cell r="E238">
            <v>1.6624248659771483</v>
          </cell>
        </row>
        <row r="239">
          <cell r="A239" t="str">
            <v>21,00</v>
          </cell>
          <cell r="B239">
            <v>499</v>
          </cell>
          <cell r="C239">
            <v>1.3510586451508095</v>
          </cell>
          <cell r="D239">
            <v>499</v>
          </cell>
          <cell r="E239">
            <v>1.3510586451508095</v>
          </cell>
        </row>
        <row r="240">
          <cell r="A240" t="str">
            <v>22,00</v>
          </cell>
          <cell r="B240">
            <v>374</v>
          </cell>
          <cell r="C240">
            <v>1.0126171007743541</v>
          </cell>
          <cell r="D240">
            <v>374</v>
          </cell>
          <cell r="E240">
            <v>1.0126171007743541</v>
          </cell>
        </row>
        <row r="241">
          <cell r="A241" t="str">
            <v>23,00</v>
          </cell>
          <cell r="B241">
            <v>334</v>
          </cell>
          <cell r="C241">
            <v>0.90431580657388855</v>
          </cell>
          <cell r="D241">
            <v>334</v>
          </cell>
          <cell r="E241">
            <v>0.90431580657388855</v>
          </cell>
        </row>
        <row r="242">
          <cell r="A242" t="str">
            <v>Total</v>
          </cell>
          <cell r="B242">
            <v>36934</v>
          </cell>
          <cell r="C242">
            <v>100</v>
          </cell>
          <cell r="D242">
            <v>36934</v>
          </cell>
          <cell r="E242">
            <v>100</v>
          </cell>
        </row>
        <row r="370">
          <cell r="A370" t="str">
            <v>a-1ère heure</v>
          </cell>
          <cell r="B370">
            <v>1046</v>
          </cell>
          <cell r="C370">
            <v>2.832078843342178</v>
          </cell>
          <cell r="D370">
            <v>1046</v>
          </cell>
          <cell r="E370">
            <v>2.832078843342178</v>
          </cell>
        </row>
        <row r="371">
          <cell r="A371" t="str">
            <v>b-2ème heure</v>
          </cell>
          <cell r="B371">
            <v>1688</v>
          </cell>
          <cell r="C371">
            <v>4.5703146152596528</v>
          </cell>
          <cell r="D371">
            <v>1688</v>
          </cell>
          <cell r="E371">
            <v>4.5703146152596528</v>
          </cell>
        </row>
        <row r="372">
          <cell r="A372" t="str">
            <v>c-3ème heure</v>
          </cell>
          <cell r="B372">
            <v>2107</v>
          </cell>
          <cell r="C372">
            <v>5.7047706720095315</v>
          </cell>
          <cell r="D372">
            <v>2107</v>
          </cell>
          <cell r="E372">
            <v>5.7047706720095315</v>
          </cell>
        </row>
        <row r="373">
          <cell r="A373" t="str">
            <v>d-4ème heure</v>
          </cell>
          <cell r="B373">
            <v>2025</v>
          </cell>
          <cell r="C373">
            <v>5.4827530188985758</v>
          </cell>
          <cell r="D373">
            <v>2025</v>
          </cell>
          <cell r="E373">
            <v>5.4827530188985758</v>
          </cell>
        </row>
        <row r="374">
          <cell r="A374" t="str">
            <v>e-5ème heure</v>
          </cell>
          <cell r="B374">
            <v>1290</v>
          </cell>
          <cell r="C374">
            <v>3.492716737965019</v>
          </cell>
          <cell r="D374">
            <v>1290</v>
          </cell>
          <cell r="E374">
            <v>3.492716737965019</v>
          </cell>
        </row>
        <row r="375">
          <cell r="A375" t="str">
            <v>f-6ème heure</v>
          </cell>
          <cell r="B375">
            <v>1038</v>
          </cell>
          <cell r="C375">
            <v>2.8104185845020853</v>
          </cell>
          <cell r="D375">
            <v>1038</v>
          </cell>
          <cell r="E375">
            <v>2.8104185845020853</v>
          </cell>
        </row>
        <row r="376">
          <cell r="A376" t="str">
            <v>g-7ème heure</v>
          </cell>
          <cell r="B376">
            <v>1357</v>
          </cell>
          <cell r="C376">
            <v>3.6741214057507987</v>
          </cell>
          <cell r="D376">
            <v>1357</v>
          </cell>
          <cell r="E376">
            <v>3.6741214057507987</v>
          </cell>
        </row>
        <row r="377">
          <cell r="A377" t="str">
            <v>h-8ème heure</v>
          </cell>
          <cell r="B377">
            <v>1278</v>
          </cell>
          <cell r="C377">
            <v>3.4602263497048797</v>
          </cell>
          <cell r="D377">
            <v>1278</v>
          </cell>
          <cell r="E377">
            <v>3.4602263497048797</v>
          </cell>
        </row>
        <row r="378">
          <cell r="A378" t="str">
            <v>i-9ème heure</v>
          </cell>
          <cell r="B378">
            <v>705</v>
          </cell>
          <cell r="C378">
            <v>1.9088103102832079</v>
          </cell>
          <cell r="D378">
            <v>705</v>
          </cell>
          <cell r="E378">
            <v>1.9088103102832079</v>
          </cell>
        </row>
        <row r="379">
          <cell r="A379" t="str">
            <v>j-10ème heure</v>
          </cell>
          <cell r="B379">
            <v>219</v>
          </cell>
          <cell r="C379">
            <v>0.59294958574754963</v>
          </cell>
          <cell r="D379">
            <v>219</v>
          </cell>
          <cell r="E379">
            <v>0.59294958574754963</v>
          </cell>
        </row>
        <row r="380">
          <cell r="A380" t="str">
            <v>k-&gt; 11ème heure</v>
          </cell>
          <cell r="B380">
            <v>295</v>
          </cell>
          <cell r="C380">
            <v>0.79872204472843444</v>
          </cell>
          <cell r="D380">
            <v>295</v>
          </cell>
          <cell r="E380">
            <v>0.79872204472843444</v>
          </cell>
        </row>
        <row r="381">
          <cell r="A381" t="str">
            <v>l-Inconnu</v>
          </cell>
          <cell r="B381">
            <v>23886</v>
          </cell>
          <cell r="C381">
            <v>64.67211783180808</v>
          </cell>
          <cell r="D381">
            <v>23886</v>
          </cell>
          <cell r="E381">
            <v>64.67211783180808</v>
          </cell>
        </row>
        <row r="382">
          <cell r="A382" t="str">
            <v>Total</v>
          </cell>
          <cell r="B382">
            <v>36934</v>
          </cell>
          <cell r="C382">
            <v>100</v>
          </cell>
          <cell r="D382">
            <v>36934</v>
          </cell>
          <cell r="E382">
            <v>100</v>
          </cell>
        </row>
        <row r="385">
          <cell r="A385" t="str">
            <v>5.3.1.  Arbeidsplaatsongevallen volgens dag van het ongeval : evolutie 2011 - 2017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7372</v>
          </cell>
          <cell r="C387">
            <v>19.959928521145827</v>
          </cell>
        </row>
        <row r="388">
          <cell r="A388" t="str">
            <v>b-Mardi</v>
          </cell>
          <cell r="B388">
            <v>7512</v>
          </cell>
          <cell r="C388">
            <v>20.33898305084746</v>
          </cell>
        </row>
        <row r="389">
          <cell r="A389" t="str">
            <v>c-Mercredi</v>
          </cell>
          <cell r="B389">
            <v>6149</v>
          </cell>
          <cell r="C389">
            <v>16.648616450966589</v>
          </cell>
        </row>
        <row r="390">
          <cell r="A390" t="str">
            <v>d-Jeudi</v>
          </cell>
          <cell r="B390">
            <v>6846</v>
          </cell>
          <cell r="C390">
            <v>18.535766502409704</v>
          </cell>
        </row>
        <row r="391">
          <cell r="A391" t="str">
            <v>e-Vendredi</v>
          </cell>
          <cell r="B391">
            <v>5577</v>
          </cell>
          <cell r="C391">
            <v>15.099907943899929</v>
          </cell>
        </row>
        <row r="392">
          <cell r="A392" t="str">
            <v>f-Samedi</v>
          </cell>
          <cell r="B392">
            <v>1779</v>
          </cell>
          <cell r="C392">
            <v>4.8167000595657115</v>
          </cell>
        </row>
        <row r="393">
          <cell r="A393" t="str">
            <v>g-Dimanche</v>
          </cell>
          <cell r="B393">
            <v>1699</v>
          </cell>
          <cell r="C393">
            <v>4.60009747116478</v>
          </cell>
        </row>
        <row r="394">
          <cell r="A394" t="str">
            <v>Total</v>
          </cell>
          <cell r="B394">
            <v>36934</v>
          </cell>
          <cell r="C394">
            <v>100</v>
          </cell>
        </row>
        <row r="397">
          <cell r="A397" t="str">
            <v>5.3.2.  Arbeidsplaatsongevallen volgens dag van het ongeval : verdeling volgens gevolgen- 2017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2312</v>
          </cell>
          <cell r="C399">
            <v>18.331747542023468</v>
          </cell>
          <cell r="D399">
            <v>4867</v>
          </cell>
          <cell r="E399">
            <v>20.979352558299926</v>
          </cell>
          <cell r="F399">
            <v>191</v>
          </cell>
          <cell r="G399">
            <v>17.038358608385369</v>
          </cell>
          <cell r="H399">
            <v>2</v>
          </cell>
          <cell r="I399">
            <v>100</v>
          </cell>
          <cell r="J399">
            <v>7372</v>
          </cell>
          <cell r="K399">
            <v>19.959928521145827</v>
          </cell>
        </row>
        <row r="400">
          <cell r="A400" t="str">
            <v>b-Mardi</v>
          </cell>
          <cell r="B400">
            <v>2494</v>
          </cell>
          <cell r="C400">
            <v>19.774817633999366</v>
          </cell>
          <cell r="D400">
            <v>4793</v>
          </cell>
          <cell r="E400">
            <v>20.66037329195224</v>
          </cell>
          <cell r="F400">
            <v>225</v>
          </cell>
          <cell r="G400">
            <v>20.071364852809992</v>
          </cell>
          <cell r="H400">
            <v>0</v>
          </cell>
          <cell r="I400">
            <v>0</v>
          </cell>
          <cell r="J400">
            <v>7512</v>
          </cell>
          <cell r="K400">
            <v>20.33898305084746</v>
          </cell>
        </row>
        <row r="401">
          <cell r="A401" t="str">
            <v>c-Mercredi</v>
          </cell>
          <cell r="B401">
            <v>2054</v>
          </cell>
          <cell r="C401">
            <v>16.286076752299397</v>
          </cell>
          <cell r="D401">
            <v>3899</v>
          </cell>
          <cell r="E401">
            <v>16.806758912022072</v>
          </cell>
          <cell r="F401">
            <v>196</v>
          </cell>
          <cell r="G401">
            <v>17.484388938447815</v>
          </cell>
          <cell r="H401">
            <v>0</v>
          </cell>
          <cell r="I401">
            <v>0</v>
          </cell>
          <cell r="J401">
            <v>6149</v>
          </cell>
          <cell r="K401">
            <v>16.648616450966589</v>
          </cell>
        </row>
        <row r="402">
          <cell r="A402" t="str">
            <v>d-Jeudi</v>
          </cell>
          <cell r="B402">
            <v>2401</v>
          </cell>
          <cell r="C402">
            <v>19.037424674912781</v>
          </cell>
          <cell r="D402">
            <v>4243</v>
          </cell>
          <cell r="E402">
            <v>18.289581447476184</v>
          </cell>
          <cell r="F402">
            <v>202</v>
          </cell>
          <cell r="G402">
            <v>18.01962533452275</v>
          </cell>
          <cell r="H402">
            <v>0</v>
          </cell>
          <cell r="I402">
            <v>0</v>
          </cell>
          <cell r="J402">
            <v>6846</v>
          </cell>
          <cell r="K402">
            <v>18.535766502409704</v>
          </cell>
        </row>
        <row r="403">
          <cell r="A403" t="str">
            <v>e-Vendredi</v>
          </cell>
          <cell r="B403">
            <v>2193</v>
          </cell>
          <cell r="C403">
            <v>17.388201712654613</v>
          </cell>
          <cell r="D403">
            <v>3198</v>
          </cell>
          <cell r="E403">
            <v>13.78507694297168</v>
          </cell>
          <cell r="F403">
            <v>186</v>
          </cell>
          <cell r="G403">
            <v>16.592328278322928</v>
          </cell>
          <cell r="H403">
            <v>0</v>
          </cell>
          <cell r="I403">
            <v>0</v>
          </cell>
          <cell r="J403">
            <v>5577</v>
          </cell>
          <cell r="K403">
            <v>15.099907943899929</v>
          </cell>
        </row>
        <row r="404">
          <cell r="A404" t="str">
            <v>f-Samedi</v>
          </cell>
          <cell r="B404">
            <v>609</v>
          </cell>
          <cell r="C404">
            <v>4.8287345385347287</v>
          </cell>
          <cell r="D404">
            <v>1107</v>
          </cell>
          <cell r="E404">
            <v>4.7717574033363501</v>
          </cell>
          <cell r="F404">
            <v>63</v>
          </cell>
          <cell r="G404">
            <v>5.6199821587867973</v>
          </cell>
          <cell r="H404">
            <v>0</v>
          </cell>
          <cell r="I404">
            <v>0</v>
          </cell>
          <cell r="J404">
            <v>1779</v>
          </cell>
          <cell r="K404">
            <v>4.8167000595657115</v>
          </cell>
        </row>
        <row r="405">
          <cell r="A405" t="str">
            <v>g-Dimanche</v>
          </cell>
          <cell r="B405">
            <v>549</v>
          </cell>
          <cell r="C405">
            <v>4.3529971455756415</v>
          </cell>
          <cell r="D405">
            <v>1092</v>
          </cell>
          <cell r="E405">
            <v>4.7070994439415497</v>
          </cell>
          <cell r="F405">
            <v>58</v>
          </cell>
          <cell r="G405">
            <v>5.1739518287243529</v>
          </cell>
          <cell r="H405">
            <v>0</v>
          </cell>
          <cell r="I405">
            <v>0</v>
          </cell>
          <cell r="J405">
            <v>1699</v>
          </cell>
          <cell r="K405">
            <v>4.60009747116478</v>
          </cell>
        </row>
        <row r="406">
          <cell r="A406" t="str">
            <v>Total</v>
          </cell>
          <cell r="B406">
            <v>12612</v>
          </cell>
          <cell r="C406">
            <v>100</v>
          </cell>
          <cell r="D406">
            <v>23199</v>
          </cell>
          <cell r="E406">
            <v>100</v>
          </cell>
          <cell r="F406">
            <v>1121</v>
          </cell>
          <cell r="G406">
            <v>100</v>
          </cell>
          <cell r="H406">
            <v>2</v>
          </cell>
          <cell r="I406">
            <v>100</v>
          </cell>
          <cell r="J406">
            <v>36934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- 2017</v>
          </cell>
        </row>
        <row r="410">
          <cell r="H410" t="str">
            <v>1- Femme</v>
          </cell>
          <cell r="R410" t="str">
            <v>2- Homme</v>
          </cell>
          <cell r="T410" t="str">
            <v>Total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Total</v>
          </cell>
          <cell r="J411" t="str">
            <v>1-CSS</v>
          </cell>
          <cell r="L411" t="str">
            <v>2-IT &lt;= 6 MOIS</v>
          </cell>
          <cell r="N411" t="str">
            <v>3-IT &gt; 6 MOIS</v>
          </cell>
          <cell r="P411" t="str">
            <v>4-Mortel</v>
          </cell>
          <cell r="R411" t="str">
            <v>Total</v>
          </cell>
        </row>
        <row r="412">
          <cell r="A412" t="str">
            <v>a-Lundi</v>
          </cell>
          <cell r="B412">
            <v>1365</v>
          </cell>
          <cell r="C412">
            <v>19.131044148563419</v>
          </cell>
          <cell r="D412">
            <v>2030</v>
          </cell>
          <cell r="E412">
            <v>21.077769702003945</v>
          </cell>
          <cell r="F412">
            <v>94</v>
          </cell>
          <cell r="G412">
            <v>16.696269982238011</v>
          </cell>
          <cell r="H412">
            <v>3489</v>
          </cell>
          <cell r="I412">
            <v>20.13387962375209</v>
          </cell>
          <cell r="J412">
            <v>947</v>
          </cell>
          <cell r="K412">
            <v>17.290487493153186</v>
          </cell>
          <cell r="L412">
            <v>2837</v>
          </cell>
          <cell r="M412">
            <v>20.909492924528298</v>
          </cell>
          <cell r="N412">
            <v>97</v>
          </cell>
          <cell r="O412">
            <v>17.383512544802869</v>
          </cell>
          <cell r="P412">
            <v>2</v>
          </cell>
          <cell r="Q412">
            <v>100</v>
          </cell>
          <cell r="R412">
            <v>3883</v>
          </cell>
          <cell r="S412">
            <v>19.806171894924766</v>
          </cell>
          <cell r="T412">
            <v>7372</v>
          </cell>
          <cell r="U412">
            <v>19.959928521145827</v>
          </cell>
        </row>
        <row r="413">
          <cell r="A413" t="str">
            <v>b-Mardi</v>
          </cell>
          <cell r="B413">
            <v>1458</v>
          </cell>
          <cell r="C413">
            <v>20.434477925718291</v>
          </cell>
          <cell r="D413">
            <v>2024</v>
          </cell>
          <cell r="E413">
            <v>21.015470875298515</v>
          </cell>
          <cell r="F413">
            <v>120</v>
          </cell>
          <cell r="G413">
            <v>21.314387211367674</v>
          </cell>
          <cell r="H413">
            <v>3602</v>
          </cell>
          <cell r="I413">
            <v>20.78596572219978</v>
          </cell>
          <cell r="J413">
            <v>1036</v>
          </cell>
          <cell r="K413">
            <v>18.91546467044002</v>
          </cell>
          <cell r="L413">
            <v>2769</v>
          </cell>
          <cell r="M413">
            <v>20.408313679245282</v>
          </cell>
          <cell r="N413">
            <v>105</v>
          </cell>
          <cell r="O413">
            <v>18.817204301075268</v>
          </cell>
          <cell r="P413">
            <v>0</v>
          </cell>
          <cell r="Q413">
            <v>0</v>
          </cell>
          <cell r="R413">
            <v>3910</v>
          </cell>
          <cell r="S413">
            <v>19.943891864320324</v>
          </cell>
          <cell r="T413">
            <v>7512</v>
          </cell>
          <cell r="U413">
            <v>20.33898305084746</v>
          </cell>
        </row>
        <row r="414">
          <cell r="A414" t="str">
            <v>c-Mercredi</v>
          </cell>
          <cell r="B414">
            <v>1162</v>
          </cell>
          <cell r="C414">
            <v>16.285914505956551</v>
          </cell>
          <cell r="D414">
            <v>1527</v>
          </cell>
          <cell r="E414">
            <v>15.855051396532033</v>
          </cell>
          <cell r="F414">
            <v>86</v>
          </cell>
          <cell r="G414">
            <v>15.275310834813499</v>
          </cell>
          <cell r="H414">
            <v>2775</v>
          </cell>
          <cell r="I414">
            <v>16.013618789312716</v>
          </cell>
          <cell r="J414">
            <v>892</v>
          </cell>
          <cell r="K414">
            <v>16.286288113930983</v>
          </cell>
          <cell r="L414">
            <v>2372</v>
          </cell>
          <cell r="M414">
            <v>17.482311320754718</v>
          </cell>
          <cell r="N414">
            <v>110</v>
          </cell>
          <cell r="O414">
            <v>19.713261648745519</v>
          </cell>
          <cell r="P414">
            <v>0</v>
          </cell>
          <cell r="Q414">
            <v>0</v>
          </cell>
          <cell r="R414">
            <v>3374</v>
          </cell>
          <cell r="S414">
            <v>17.209895434838053</v>
          </cell>
          <cell r="T414">
            <v>6149</v>
          </cell>
          <cell r="U414">
            <v>16.648616450966589</v>
          </cell>
        </row>
        <row r="415">
          <cell r="A415" t="str">
            <v>d-Jeudi</v>
          </cell>
          <cell r="B415">
            <v>1329</v>
          </cell>
          <cell r="C415">
            <v>18.626489138051859</v>
          </cell>
          <cell r="D415">
            <v>1862</v>
          </cell>
          <cell r="E415">
            <v>19.333402554251894</v>
          </cell>
          <cell r="F415">
            <v>107</v>
          </cell>
          <cell r="G415">
            <v>19.005328596802844</v>
          </cell>
          <cell r="H415">
            <v>3298</v>
          </cell>
          <cell r="I415">
            <v>19.031680997172369</v>
          </cell>
          <cell r="J415">
            <v>1072</v>
          </cell>
          <cell r="K415">
            <v>19.572758809567283</v>
          </cell>
          <cell r="L415">
            <v>2381</v>
          </cell>
          <cell r="M415">
            <v>17.548643867924529</v>
          </cell>
          <cell r="N415">
            <v>95</v>
          </cell>
          <cell r="O415">
            <v>17.025089605734767</v>
          </cell>
          <cell r="P415">
            <v>0</v>
          </cell>
          <cell r="Q415">
            <v>0</v>
          </cell>
          <cell r="R415">
            <v>3548</v>
          </cell>
          <cell r="S415">
            <v>18.097424126498343</v>
          </cell>
          <cell r="T415">
            <v>6846</v>
          </cell>
          <cell r="U415">
            <v>18.535766502409704</v>
          </cell>
        </row>
        <row r="416">
          <cell r="A416" t="str">
            <v>e-Vendredi</v>
          </cell>
          <cell r="B416">
            <v>1263</v>
          </cell>
          <cell r="C416">
            <v>17.701471618780658</v>
          </cell>
          <cell r="D416">
            <v>1458</v>
          </cell>
          <cell r="E416">
            <v>15.138614889419582</v>
          </cell>
          <cell r="F416">
            <v>102</v>
          </cell>
          <cell r="G416">
            <v>18.117229129662523</v>
          </cell>
          <cell r="H416">
            <v>2823</v>
          </cell>
          <cell r="I416">
            <v>16.290611114317041</v>
          </cell>
          <cell r="J416">
            <v>930</v>
          </cell>
          <cell r="K416">
            <v>16.980098594120868</v>
          </cell>
          <cell r="L416">
            <v>1740</v>
          </cell>
          <cell r="M416">
            <v>12.824292452830189</v>
          </cell>
          <cell r="N416">
            <v>84</v>
          </cell>
          <cell r="O416">
            <v>15.053763440860216</v>
          </cell>
          <cell r="P416">
            <v>0</v>
          </cell>
          <cell r="Q416">
            <v>0</v>
          </cell>
          <cell r="R416">
            <v>2754</v>
          </cell>
          <cell r="S416">
            <v>14.04743687834736</v>
          </cell>
          <cell r="T416">
            <v>5577</v>
          </cell>
          <cell r="U416">
            <v>15.099907943899929</v>
          </cell>
        </row>
        <row r="417">
          <cell r="A417" t="str">
            <v>f-Samedi</v>
          </cell>
          <cell r="B417">
            <v>298</v>
          </cell>
          <cell r="C417">
            <v>4.1765942536790464</v>
          </cell>
          <cell r="D417">
            <v>377</v>
          </cell>
          <cell r="E417">
            <v>3.9144429446578757</v>
          </cell>
          <cell r="F417">
            <v>23</v>
          </cell>
          <cell r="G417">
            <v>4.0852575488454708</v>
          </cell>
          <cell r="H417">
            <v>698</v>
          </cell>
          <cell r="I417">
            <v>4.0279300594379359</v>
          </cell>
          <cell r="J417">
            <v>311</v>
          </cell>
          <cell r="K417">
            <v>5.6782910352382689</v>
          </cell>
          <cell r="L417">
            <v>730</v>
          </cell>
          <cell r="M417">
            <v>5.3803066037735849</v>
          </cell>
          <cell r="N417">
            <v>40</v>
          </cell>
          <cell r="O417">
            <v>7.1684587813620064</v>
          </cell>
          <cell r="P417">
            <v>0</v>
          </cell>
          <cell r="Q417">
            <v>0</v>
          </cell>
          <cell r="R417">
            <v>1081</v>
          </cell>
          <cell r="S417">
            <v>5.5138995154297366</v>
          </cell>
          <cell r="T417">
            <v>1779</v>
          </cell>
          <cell r="U417">
            <v>4.8167000595657115</v>
          </cell>
        </row>
        <row r="418">
          <cell r="A418" t="str">
            <v>g-Dimanche</v>
          </cell>
          <cell r="B418">
            <v>260</v>
          </cell>
          <cell r="C418">
            <v>3.644008409250175</v>
          </cell>
          <cell r="D418">
            <v>353</v>
          </cell>
          <cell r="E418">
            <v>3.665247637836154</v>
          </cell>
          <cell r="F418">
            <v>31</v>
          </cell>
          <cell r="G418">
            <v>5.5062166962699823</v>
          </cell>
          <cell r="H418">
            <v>644</v>
          </cell>
          <cell r="I418">
            <v>3.7163136938080674</v>
          </cell>
          <cell r="J418">
            <v>289</v>
          </cell>
          <cell r="K418">
            <v>5.2766112835493884</v>
          </cell>
          <cell r="L418">
            <v>739</v>
          </cell>
          <cell r="M418">
            <v>5.4466391509433967</v>
          </cell>
          <cell r="N418">
            <v>27</v>
          </cell>
          <cell r="O418">
            <v>4.838709677419355</v>
          </cell>
          <cell r="P418">
            <v>0</v>
          </cell>
          <cell r="Q418">
            <v>0</v>
          </cell>
          <cell r="R418">
            <v>1055</v>
          </cell>
          <cell r="S418">
            <v>5.3812802856414184</v>
          </cell>
          <cell r="T418">
            <v>1699</v>
          </cell>
          <cell r="U418">
            <v>4.60009747116478</v>
          </cell>
        </row>
        <row r="419">
          <cell r="A419" t="str">
            <v>Total</v>
          </cell>
          <cell r="B419">
            <v>7135</v>
          </cell>
          <cell r="C419">
            <v>100</v>
          </cell>
          <cell r="D419">
            <v>9631</v>
          </cell>
          <cell r="E419">
            <v>100</v>
          </cell>
          <cell r="F419">
            <v>563</v>
          </cell>
          <cell r="G419">
            <v>100</v>
          </cell>
          <cell r="H419">
            <v>17329</v>
          </cell>
          <cell r="I419">
            <v>100</v>
          </cell>
          <cell r="J419">
            <v>5477</v>
          </cell>
          <cell r="K419">
            <v>100</v>
          </cell>
          <cell r="L419">
            <v>13568</v>
          </cell>
          <cell r="M419">
            <v>100</v>
          </cell>
          <cell r="N419">
            <v>558</v>
          </cell>
          <cell r="O419">
            <v>100</v>
          </cell>
          <cell r="P419">
            <v>2</v>
          </cell>
          <cell r="Q419">
            <v>100</v>
          </cell>
          <cell r="R419">
            <v>19605</v>
          </cell>
          <cell r="S419">
            <v>100</v>
          </cell>
          <cell r="T419">
            <v>36934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2017</v>
          </cell>
        </row>
        <row r="423">
          <cell r="E423" t="str">
            <v>15 - 24 ans</v>
          </cell>
          <cell r="J423" t="str">
            <v>25 - 49 ans</v>
          </cell>
          <cell r="O423" t="str">
            <v>50 ans et plus</v>
          </cell>
          <cell r="P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Total</v>
          </cell>
          <cell r="F424" t="str">
            <v>1-CSS</v>
          </cell>
          <cell r="G424" t="str">
            <v>2-IT &lt;= 6 MOIS</v>
          </cell>
          <cell r="H424" t="str">
            <v>3-IT &gt; 6 MOIS</v>
          </cell>
          <cell r="I424" t="str">
            <v>4-Mortel</v>
          </cell>
          <cell r="J424" t="str">
            <v>Total</v>
          </cell>
          <cell r="K424" t="str">
            <v>1-CSS</v>
          </cell>
          <cell r="L424" t="str">
            <v>2-IT &lt;= 6 MOIS</v>
          </cell>
          <cell r="M424" t="str">
            <v>3-IT &gt; 6 MOIS</v>
          </cell>
          <cell r="N424" t="str">
            <v>4-Mortel</v>
          </cell>
          <cell r="O424" t="str">
            <v>Total</v>
          </cell>
        </row>
        <row r="425">
          <cell r="A425" t="str">
            <v>a-Lundi</v>
          </cell>
          <cell r="B425">
            <v>185</v>
          </cell>
          <cell r="C425">
            <v>275</v>
          </cell>
          <cell r="D425">
            <v>3</v>
          </cell>
          <cell r="E425">
            <v>463</v>
          </cell>
          <cell r="F425">
            <v>1477</v>
          </cell>
          <cell r="G425">
            <v>3096</v>
          </cell>
          <cell r="H425">
            <v>109</v>
          </cell>
          <cell r="I425">
            <v>1</v>
          </cell>
          <cell r="J425">
            <v>4683</v>
          </cell>
          <cell r="K425">
            <v>650</v>
          </cell>
          <cell r="L425">
            <v>1496</v>
          </cell>
          <cell r="M425">
            <v>79</v>
          </cell>
          <cell r="N425">
            <v>1</v>
          </cell>
          <cell r="O425">
            <v>2226</v>
          </cell>
          <cell r="P425">
            <v>7372</v>
          </cell>
        </row>
        <row r="426">
          <cell r="A426" t="str">
            <v>b-Mardi</v>
          </cell>
          <cell r="B426">
            <v>160</v>
          </cell>
          <cell r="C426">
            <v>266</v>
          </cell>
          <cell r="D426">
            <v>1</v>
          </cell>
          <cell r="E426">
            <v>427</v>
          </cell>
          <cell r="F426">
            <v>1560</v>
          </cell>
          <cell r="G426">
            <v>3086</v>
          </cell>
          <cell r="H426">
            <v>122</v>
          </cell>
          <cell r="I426">
            <v>0</v>
          </cell>
          <cell r="J426">
            <v>4768</v>
          </cell>
          <cell r="K426">
            <v>774</v>
          </cell>
          <cell r="L426">
            <v>1441</v>
          </cell>
          <cell r="M426">
            <v>102</v>
          </cell>
          <cell r="N426">
            <v>0</v>
          </cell>
          <cell r="O426">
            <v>2317</v>
          </cell>
          <cell r="P426">
            <v>7512</v>
          </cell>
        </row>
        <row r="427">
          <cell r="A427" t="str">
            <v>c-Mercredi</v>
          </cell>
          <cell r="B427">
            <v>163</v>
          </cell>
          <cell r="C427">
            <v>283</v>
          </cell>
          <cell r="D427">
            <v>6</v>
          </cell>
          <cell r="E427">
            <v>452</v>
          </cell>
          <cell r="F427">
            <v>1275</v>
          </cell>
          <cell r="G427">
            <v>2396</v>
          </cell>
          <cell r="H427">
            <v>98</v>
          </cell>
          <cell r="I427">
            <v>0</v>
          </cell>
          <cell r="J427">
            <v>3769</v>
          </cell>
          <cell r="K427">
            <v>616</v>
          </cell>
          <cell r="L427">
            <v>1220</v>
          </cell>
          <cell r="M427">
            <v>92</v>
          </cell>
          <cell r="N427">
            <v>0</v>
          </cell>
          <cell r="O427">
            <v>1928</v>
          </cell>
          <cell r="P427">
            <v>6149</v>
          </cell>
        </row>
        <row r="428">
          <cell r="A428" t="str">
            <v>d-Jeudi</v>
          </cell>
          <cell r="B428">
            <v>166</v>
          </cell>
          <cell r="C428">
            <v>261</v>
          </cell>
          <cell r="D428">
            <v>1</v>
          </cell>
          <cell r="E428">
            <v>428</v>
          </cell>
          <cell r="F428">
            <v>1511</v>
          </cell>
          <cell r="G428">
            <v>2736</v>
          </cell>
          <cell r="H428">
            <v>97</v>
          </cell>
          <cell r="I428">
            <v>0</v>
          </cell>
          <cell r="J428">
            <v>4344</v>
          </cell>
          <cell r="K428">
            <v>724</v>
          </cell>
          <cell r="L428">
            <v>1246</v>
          </cell>
          <cell r="M428">
            <v>104</v>
          </cell>
          <cell r="N428">
            <v>0</v>
          </cell>
          <cell r="O428">
            <v>2074</v>
          </cell>
          <cell r="P428">
            <v>6846</v>
          </cell>
        </row>
        <row r="429">
          <cell r="A429" t="str">
            <v>e-Vendredi</v>
          </cell>
          <cell r="B429">
            <v>153</v>
          </cell>
          <cell r="C429">
            <v>186</v>
          </cell>
          <cell r="D429">
            <v>1</v>
          </cell>
          <cell r="E429">
            <v>340</v>
          </cell>
          <cell r="F429">
            <v>1436</v>
          </cell>
          <cell r="G429">
            <v>2087</v>
          </cell>
          <cell r="H429">
            <v>102</v>
          </cell>
          <cell r="I429">
            <v>0</v>
          </cell>
          <cell r="J429">
            <v>3625</v>
          </cell>
          <cell r="K429">
            <v>604</v>
          </cell>
          <cell r="L429">
            <v>925</v>
          </cell>
          <cell r="M429">
            <v>83</v>
          </cell>
          <cell r="N429">
            <v>0</v>
          </cell>
          <cell r="O429">
            <v>1612</v>
          </cell>
          <cell r="P429">
            <v>5577</v>
          </cell>
        </row>
        <row r="430">
          <cell r="A430" t="str">
            <v>f-Samedi</v>
          </cell>
          <cell r="B430">
            <v>49</v>
          </cell>
          <cell r="C430">
            <v>60</v>
          </cell>
          <cell r="D430">
            <v>3</v>
          </cell>
          <cell r="E430">
            <v>112</v>
          </cell>
          <cell r="F430">
            <v>429</v>
          </cell>
          <cell r="G430">
            <v>783</v>
          </cell>
          <cell r="H430">
            <v>45</v>
          </cell>
          <cell r="I430">
            <v>0</v>
          </cell>
          <cell r="J430">
            <v>1257</v>
          </cell>
          <cell r="K430">
            <v>131</v>
          </cell>
          <cell r="L430">
            <v>264</v>
          </cell>
          <cell r="M430">
            <v>15</v>
          </cell>
          <cell r="N430">
            <v>0</v>
          </cell>
          <cell r="O430">
            <v>410</v>
          </cell>
          <cell r="P430">
            <v>1779</v>
          </cell>
        </row>
        <row r="431">
          <cell r="A431" t="str">
            <v>g-Dimanche</v>
          </cell>
          <cell r="B431">
            <v>56</v>
          </cell>
          <cell r="C431">
            <v>63</v>
          </cell>
          <cell r="D431">
            <v>2</v>
          </cell>
          <cell r="E431">
            <v>121</v>
          </cell>
          <cell r="F431">
            <v>395</v>
          </cell>
          <cell r="G431">
            <v>831</v>
          </cell>
          <cell r="H431">
            <v>36</v>
          </cell>
          <cell r="I431">
            <v>0</v>
          </cell>
          <cell r="J431">
            <v>1262</v>
          </cell>
          <cell r="K431">
            <v>98</v>
          </cell>
          <cell r="L431">
            <v>198</v>
          </cell>
          <cell r="M431">
            <v>20</v>
          </cell>
          <cell r="N431">
            <v>0</v>
          </cell>
          <cell r="O431">
            <v>316</v>
          </cell>
          <cell r="P431">
            <v>1699</v>
          </cell>
        </row>
        <row r="432">
          <cell r="A432" t="str">
            <v>Total</v>
          </cell>
          <cell r="B432">
            <v>932</v>
          </cell>
          <cell r="C432">
            <v>1394</v>
          </cell>
          <cell r="D432">
            <v>17</v>
          </cell>
          <cell r="E432">
            <v>2343</v>
          </cell>
          <cell r="F432">
            <v>8083</v>
          </cell>
          <cell r="G432">
            <v>15015</v>
          </cell>
          <cell r="H432">
            <v>609</v>
          </cell>
          <cell r="I432">
            <v>1</v>
          </cell>
          <cell r="J432">
            <v>23708</v>
          </cell>
          <cell r="K432">
            <v>3597</v>
          </cell>
          <cell r="L432">
            <v>6790</v>
          </cell>
          <cell r="M432">
            <v>495</v>
          </cell>
          <cell r="N432">
            <v>1</v>
          </cell>
          <cell r="O432">
            <v>10883</v>
          </cell>
          <cell r="P432">
            <v>36934</v>
          </cell>
        </row>
        <row r="435">
          <cell r="A435" t="str">
            <v>5.3.5.  Arbeidsplaatsongevallen volgens dag van het ongeval : verdeling volgens gevolgen en generatie in relatieve frequentie 2017</v>
          </cell>
        </row>
        <row r="436">
          <cell r="E436" t="str">
            <v>15 - 24 ans</v>
          </cell>
          <cell r="J436" t="str">
            <v>25 - 49 ans</v>
          </cell>
          <cell r="O436" t="str">
            <v>50 ans et plus</v>
          </cell>
          <cell r="P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Total</v>
          </cell>
          <cell r="F437" t="str">
            <v>1-CSS</v>
          </cell>
          <cell r="G437" t="str">
            <v>2-IT &lt;= 6 MOIS</v>
          </cell>
          <cell r="H437" t="str">
            <v>3-IT &gt; 6 MOIS</v>
          </cell>
          <cell r="I437" t="str">
            <v>4-Mortel</v>
          </cell>
          <cell r="J437" t="str">
            <v>Total</v>
          </cell>
          <cell r="K437" t="str">
            <v>1-CSS</v>
          </cell>
          <cell r="L437" t="str">
            <v>2-IT &lt;= 6 MOIS</v>
          </cell>
          <cell r="M437" t="str">
            <v>3-IT &gt; 6 MOIS</v>
          </cell>
          <cell r="N437" t="str">
            <v>4-Mortel</v>
          </cell>
          <cell r="O437" t="str">
            <v>Total</v>
          </cell>
        </row>
        <row r="438">
          <cell r="A438" t="str">
            <v>a-Lundi</v>
          </cell>
          <cell r="B438">
            <v>19.849785407725321</v>
          </cell>
          <cell r="C438">
            <v>19.727403156384504</v>
          </cell>
          <cell r="D438">
            <v>17.647058823529413</v>
          </cell>
          <cell r="E438">
            <v>19.760990183525394</v>
          </cell>
          <cell r="F438">
            <v>18.272918470864777</v>
          </cell>
          <cell r="G438">
            <v>20.619380619380621</v>
          </cell>
          <cell r="H438">
            <v>17.898193760262725</v>
          </cell>
          <cell r="I438">
            <v>100</v>
          </cell>
          <cell r="J438">
            <v>19.752826050278387</v>
          </cell>
          <cell r="K438">
            <v>18.070614400889632</v>
          </cell>
          <cell r="L438">
            <v>22.03240058910162</v>
          </cell>
          <cell r="M438">
            <v>15.95959595959596</v>
          </cell>
          <cell r="N438">
            <v>100</v>
          </cell>
          <cell r="O438">
            <v>20.453918956170174</v>
          </cell>
          <cell r="P438">
            <v>19.959928521145827</v>
          </cell>
        </row>
        <row r="439">
          <cell r="A439" t="str">
            <v>b-Mardi</v>
          </cell>
          <cell r="B439">
            <v>17.167381974248926</v>
          </cell>
          <cell r="C439">
            <v>19.081779053084649</v>
          </cell>
          <cell r="D439">
            <v>5.8823529411764692</v>
          </cell>
          <cell r="E439">
            <v>18.224498506188645</v>
          </cell>
          <cell r="F439">
            <v>19.299764938760362</v>
          </cell>
          <cell r="G439">
            <v>20.552780552780554</v>
          </cell>
          <cell r="H439">
            <v>20.032840722495894</v>
          </cell>
          <cell r="I439">
            <v>0</v>
          </cell>
          <cell r="J439">
            <v>20.111354816939432</v>
          </cell>
          <cell r="K439">
            <v>21.517931609674729</v>
          </cell>
          <cell r="L439">
            <v>21.222385861561119</v>
          </cell>
          <cell r="M439">
            <v>20.606060606060606</v>
          </cell>
          <cell r="N439">
            <v>0</v>
          </cell>
          <cell r="O439">
            <v>21.290085454378392</v>
          </cell>
          <cell r="P439">
            <v>20.33898305084746</v>
          </cell>
        </row>
        <row r="440">
          <cell r="A440" t="str">
            <v>c-Mercredi</v>
          </cell>
          <cell r="B440">
            <v>17.489270386266096</v>
          </cell>
          <cell r="C440">
            <v>20.301291248206599</v>
          </cell>
          <cell r="D440">
            <v>35.294117647058826</v>
          </cell>
          <cell r="E440">
            <v>19.291506615450277</v>
          </cell>
          <cell r="F440">
            <v>15.773846344179141</v>
          </cell>
          <cell r="G440">
            <v>15.957375957375957</v>
          </cell>
          <cell r="H440">
            <v>16.091954022988507</v>
          </cell>
          <cell r="I440">
            <v>0</v>
          </cell>
          <cell r="J440">
            <v>15.897587312299647</v>
          </cell>
          <cell r="K440">
            <v>17.12538226299694</v>
          </cell>
          <cell r="L440">
            <v>17.96759941089838</v>
          </cell>
          <cell r="M440">
            <v>18.585858585858585</v>
          </cell>
          <cell r="N440">
            <v>0</v>
          </cell>
          <cell r="O440">
            <v>17.715703390609207</v>
          </cell>
          <cell r="P440">
            <v>16.648616450966589</v>
          </cell>
        </row>
        <row r="441">
          <cell r="A441" t="str">
            <v>d-Jeudi</v>
          </cell>
          <cell r="B441">
            <v>17.811158798283262</v>
          </cell>
          <cell r="C441">
            <v>18.723098995695839</v>
          </cell>
          <cell r="D441">
            <v>5.8823529411764692</v>
          </cell>
          <cell r="E441">
            <v>18.267178830559111</v>
          </cell>
          <cell r="F441">
            <v>18.693554373376223</v>
          </cell>
          <cell r="G441">
            <v>18.221778221778223</v>
          </cell>
          <cell r="H441">
            <v>15.927750410509031</v>
          </cell>
          <cell r="I441">
            <v>0</v>
          </cell>
          <cell r="J441">
            <v>18.322928969124348</v>
          </cell>
          <cell r="K441">
            <v>20.127884348067834</v>
          </cell>
          <cell r="L441">
            <v>18.350515463917525</v>
          </cell>
          <cell r="M441">
            <v>21.01010101010101</v>
          </cell>
          <cell r="N441">
            <v>0</v>
          </cell>
          <cell r="O441">
            <v>19.057245244877333</v>
          </cell>
          <cell r="P441">
            <v>18.535766502409704</v>
          </cell>
        </row>
        <row r="442">
          <cell r="A442" t="str">
            <v>e-Vendredi</v>
          </cell>
          <cell r="B442">
            <v>16.416309012875534</v>
          </cell>
          <cell r="C442">
            <v>13.342898134863701</v>
          </cell>
          <cell r="D442">
            <v>5.8823529411764692</v>
          </cell>
          <cell r="E442">
            <v>14.511310285958173</v>
          </cell>
          <cell r="F442">
            <v>17.765681059012742</v>
          </cell>
          <cell r="G442">
            <v>13.8994338994339</v>
          </cell>
          <cell r="H442">
            <v>16.748768472906402</v>
          </cell>
          <cell r="I442">
            <v>0</v>
          </cell>
          <cell r="J442">
            <v>15.290197401720937</v>
          </cell>
          <cell r="K442">
            <v>16.791770920211288</v>
          </cell>
          <cell r="L442">
            <v>13.622974963181148</v>
          </cell>
          <cell r="M442">
            <v>16.767676767676768</v>
          </cell>
          <cell r="N442">
            <v>0</v>
          </cell>
          <cell r="O442">
            <v>14.812092253974088</v>
          </cell>
          <cell r="P442">
            <v>15.099907943899929</v>
          </cell>
        </row>
        <row r="443">
          <cell r="A443" t="str">
            <v>f-Samedi</v>
          </cell>
          <cell r="B443">
            <v>5.2575107296137329</v>
          </cell>
          <cell r="C443">
            <v>4.3041606886657107</v>
          </cell>
          <cell r="D443">
            <v>17.647058823529413</v>
          </cell>
          <cell r="E443">
            <v>4.7801963294921039</v>
          </cell>
          <cell r="F443">
            <v>5.3074353581590996</v>
          </cell>
          <cell r="G443">
            <v>5.2147852147852145</v>
          </cell>
          <cell r="H443">
            <v>7.389162561576355</v>
          </cell>
          <cell r="I443">
            <v>0</v>
          </cell>
          <cell r="J443">
            <v>5.3020077610933019</v>
          </cell>
          <cell r="K443">
            <v>3.6419238254100632</v>
          </cell>
          <cell r="L443">
            <v>3.8880706921944035</v>
          </cell>
          <cell r="M443">
            <v>3.0303030303030298</v>
          </cell>
          <cell r="N443">
            <v>0</v>
          </cell>
          <cell r="O443">
            <v>3.7673435633556922</v>
          </cell>
          <cell r="P443">
            <v>4.8167000595657115</v>
          </cell>
        </row>
        <row r="444">
          <cell r="A444" t="str">
            <v>g-Dimanche</v>
          </cell>
          <cell r="B444">
            <v>6.0085836909871242</v>
          </cell>
          <cell r="C444">
            <v>4.5193687230989958</v>
          </cell>
          <cell r="D444">
            <v>11.764705882352938</v>
          </cell>
          <cell r="E444">
            <v>5.164319248826291</v>
          </cell>
          <cell r="F444">
            <v>4.8867994556476555</v>
          </cell>
          <cell r="G444">
            <v>5.5344655344655349</v>
          </cell>
          <cell r="H444">
            <v>5.9113300492610836</v>
          </cell>
          <cell r="I444">
            <v>0</v>
          </cell>
          <cell r="J444">
            <v>5.3230976885439505</v>
          </cell>
          <cell r="K444">
            <v>2.7244926327495138</v>
          </cell>
          <cell r="L444">
            <v>2.9160530191458025</v>
          </cell>
          <cell r="M444">
            <v>4.0404040404040407</v>
          </cell>
          <cell r="N444">
            <v>0</v>
          </cell>
          <cell r="O444">
            <v>2.9036111366351189</v>
          </cell>
          <cell r="P444">
            <v>4.60009747116478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</row>
        <row r="447">
          <cell r="A447">
            <v>1</v>
          </cell>
          <cell r="B447">
            <v>2</v>
          </cell>
          <cell r="C447">
            <v>3</v>
          </cell>
          <cell r="D447">
            <v>4</v>
          </cell>
          <cell r="E447">
            <v>5</v>
          </cell>
          <cell r="F447">
            <v>6</v>
          </cell>
          <cell r="G447">
            <v>7</v>
          </cell>
          <cell r="H447">
            <v>8</v>
          </cell>
          <cell r="I447">
            <v>9</v>
          </cell>
          <cell r="J447">
            <v>10</v>
          </cell>
          <cell r="K447">
            <v>11</v>
          </cell>
          <cell r="L447">
            <v>12</v>
          </cell>
          <cell r="M447">
            <v>13</v>
          </cell>
          <cell r="N447">
            <v>14</v>
          </cell>
          <cell r="O447">
            <v>15</v>
          </cell>
          <cell r="P447">
            <v>16</v>
          </cell>
          <cell r="Q447">
            <v>17</v>
          </cell>
          <cell r="R447">
            <v>18</v>
          </cell>
          <cell r="S447">
            <v>19</v>
          </cell>
          <cell r="T447">
            <v>20</v>
          </cell>
          <cell r="U447">
            <v>21</v>
          </cell>
        </row>
        <row r="448">
          <cell r="A448" t="str">
            <v>5.3.6.  Arbeidsplaatsongevallen volgens dag van het ongeval : verdeling volgens gevolgen en aard van het werk (hoofd-/handarbeid) - 2017</v>
          </cell>
        </row>
        <row r="449">
          <cell r="H449" t="str">
            <v>Andere</v>
          </cell>
          <cell r="P449" t="str">
            <v>Contractueel arbeider</v>
          </cell>
        </row>
        <row r="450">
          <cell r="B450" t="str">
            <v>1-CSS</v>
          </cell>
          <cell r="D450" t="str">
            <v>2-IT &lt;= 6 MOIS</v>
          </cell>
          <cell r="F450" t="str">
            <v>3-IT &gt; 6 MOIS</v>
          </cell>
          <cell r="H450" t="str">
            <v>Total</v>
          </cell>
          <cell r="J450" t="str">
            <v>1-CSS</v>
          </cell>
          <cell r="L450" t="str">
            <v>2-IT &lt;= 6 MOIS</v>
          </cell>
          <cell r="N450" t="str">
            <v>3-IT &gt; 6 MOIS</v>
          </cell>
          <cell r="P450" t="str">
            <v>Total</v>
          </cell>
          <cell r="R450" t="str">
            <v>1-CSS</v>
          </cell>
          <cell r="T450" t="str">
            <v>2-IT &lt;= 6 MOIS</v>
          </cell>
        </row>
        <row r="451">
          <cell r="A451" t="str">
            <v>a-Lundi</v>
          </cell>
          <cell r="B451">
            <v>187</v>
          </cell>
          <cell r="C451">
            <v>18.812877263581491</v>
          </cell>
          <cell r="D451">
            <v>679</v>
          </cell>
          <cell r="E451">
            <v>22.823529411764707</v>
          </cell>
          <cell r="F451">
            <v>23</v>
          </cell>
          <cell r="G451">
            <v>19.658119658119659</v>
          </cell>
          <cell r="H451">
            <v>889</v>
          </cell>
          <cell r="I451">
            <v>21.75721977484092</v>
          </cell>
          <cell r="J451">
            <v>243</v>
          </cell>
          <cell r="K451">
            <v>18.721109399075502</v>
          </cell>
          <cell r="L451">
            <v>1022</v>
          </cell>
          <cell r="M451">
            <v>23.328007304268432</v>
          </cell>
          <cell r="N451">
            <v>27</v>
          </cell>
          <cell r="O451">
            <v>18.75</v>
          </cell>
          <cell r="P451">
            <v>1292</v>
          </cell>
          <cell r="Q451">
            <v>22.187875665464539</v>
          </cell>
          <cell r="R451">
            <v>538</v>
          </cell>
          <cell r="S451">
            <v>18.011382658185472</v>
          </cell>
          <cell r="T451">
            <v>619</v>
          </cell>
          <cell r="U451">
            <v>20.288430022943295</v>
          </cell>
        </row>
        <row r="452">
          <cell r="A452" t="str">
            <v>b-Mardi</v>
          </cell>
          <cell r="B452">
            <v>201</v>
          </cell>
          <cell r="C452">
            <v>20.22132796780684</v>
          </cell>
          <cell r="D452">
            <v>647</v>
          </cell>
          <cell r="E452">
            <v>21.747899159663866</v>
          </cell>
          <cell r="F452">
            <v>13</v>
          </cell>
          <cell r="G452">
            <v>11.111111111111111</v>
          </cell>
          <cell r="H452">
            <v>861</v>
          </cell>
          <cell r="I452">
            <v>21.071953010279003</v>
          </cell>
          <cell r="J452">
            <v>258</v>
          </cell>
          <cell r="K452">
            <v>19.876733436055467</v>
          </cell>
          <cell r="L452">
            <v>958</v>
          </cell>
          <cell r="M452">
            <v>21.867153617895454</v>
          </cell>
          <cell r="N452">
            <v>32</v>
          </cell>
          <cell r="O452">
            <v>22.222222222222221</v>
          </cell>
          <cell r="P452">
            <v>1248</v>
          </cell>
          <cell r="Q452">
            <v>21.432251416795467</v>
          </cell>
          <cell r="R452">
            <v>585</v>
          </cell>
          <cell r="S452">
            <v>19.58486776029461</v>
          </cell>
          <cell r="T452">
            <v>613</v>
          </cell>
          <cell r="U452">
            <v>20.091773189118321</v>
          </cell>
        </row>
        <row r="453">
          <cell r="A453" t="str">
            <v>c-Mercredi</v>
          </cell>
          <cell r="B453">
            <v>186</v>
          </cell>
          <cell r="C453">
            <v>18.712273641851105</v>
          </cell>
          <cell r="D453">
            <v>565</v>
          </cell>
          <cell r="E453">
            <v>18.991596638655462</v>
          </cell>
          <cell r="F453">
            <v>25</v>
          </cell>
          <cell r="G453">
            <v>21.367521367521366</v>
          </cell>
          <cell r="H453">
            <v>776</v>
          </cell>
          <cell r="I453">
            <v>18.991678903573174</v>
          </cell>
          <cell r="J453">
            <v>241</v>
          </cell>
          <cell r="K453">
            <v>18.567026194144841</v>
          </cell>
          <cell r="L453">
            <v>860</v>
          </cell>
          <cell r="M453">
            <v>19.630221410636842</v>
          </cell>
          <cell r="N453">
            <v>23</v>
          </cell>
          <cell r="O453">
            <v>15.972222222222221</v>
          </cell>
          <cell r="P453">
            <v>1124</v>
          </cell>
          <cell r="Q453">
            <v>19.302764897818996</v>
          </cell>
          <cell r="R453">
            <v>548</v>
          </cell>
          <cell r="S453">
            <v>18.346166722464012</v>
          </cell>
          <cell r="T453">
            <v>498</v>
          </cell>
          <cell r="U453">
            <v>16.322517207472959</v>
          </cell>
        </row>
        <row r="454">
          <cell r="A454" t="str">
            <v>d-Jeudi</v>
          </cell>
          <cell r="B454">
            <v>186</v>
          </cell>
          <cell r="C454">
            <v>18.712273641851105</v>
          </cell>
          <cell r="D454">
            <v>563</v>
          </cell>
          <cell r="E454">
            <v>18.92436974789916</v>
          </cell>
          <cell r="F454">
            <v>23</v>
          </cell>
          <cell r="G454">
            <v>19.658119658119659</v>
          </cell>
          <cell r="H454">
            <v>772</v>
          </cell>
          <cell r="I454">
            <v>18.893783651492903</v>
          </cell>
          <cell r="J454">
            <v>263</v>
          </cell>
          <cell r="K454">
            <v>20.261941448382125</v>
          </cell>
          <cell r="L454">
            <v>820</v>
          </cell>
          <cell r="M454">
            <v>18.717187856653734</v>
          </cell>
          <cell r="N454">
            <v>26</v>
          </cell>
          <cell r="O454">
            <v>18.055555555555554</v>
          </cell>
          <cell r="P454">
            <v>1109</v>
          </cell>
          <cell r="Q454">
            <v>19.045165722136357</v>
          </cell>
          <cell r="R454">
            <v>521</v>
          </cell>
          <cell r="S454">
            <v>17.442249748911951</v>
          </cell>
          <cell r="T454">
            <v>564</v>
          </cell>
          <cell r="U454">
            <v>18.485742379547691</v>
          </cell>
        </row>
        <row r="455">
          <cell r="A455" t="str">
            <v>e-Vendredi</v>
          </cell>
          <cell r="B455">
            <v>178</v>
          </cell>
          <cell r="C455">
            <v>17.907444668008051</v>
          </cell>
          <cell r="D455">
            <v>404</v>
          </cell>
          <cell r="E455">
            <v>13.579831932773109</v>
          </cell>
          <cell r="F455">
            <v>22</v>
          </cell>
          <cell r="G455">
            <v>18.803418803418804</v>
          </cell>
          <cell r="H455">
            <v>604</v>
          </cell>
          <cell r="I455">
            <v>14.782183064121391</v>
          </cell>
          <cell r="J455">
            <v>202</v>
          </cell>
          <cell r="K455">
            <v>15.56240369799692</v>
          </cell>
          <cell r="L455">
            <v>518</v>
          </cell>
          <cell r="M455">
            <v>11.823784524081258</v>
          </cell>
          <cell r="N455">
            <v>23</v>
          </cell>
          <cell r="O455">
            <v>15.972222222222221</v>
          </cell>
          <cell r="P455">
            <v>743</v>
          </cell>
          <cell r="Q455">
            <v>12.759745835479993</v>
          </cell>
          <cell r="R455">
            <v>479</v>
          </cell>
          <cell r="S455">
            <v>16.036156678942081</v>
          </cell>
          <cell r="T455">
            <v>468</v>
          </cell>
          <cell r="U455">
            <v>15.339233038348082</v>
          </cell>
        </row>
        <row r="456">
          <cell r="A456" t="str">
            <v>f-Samedi</v>
          </cell>
          <cell r="B456">
            <v>27</v>
          </cell>
          <cell r="C456">
            <v>2.7162977867203222</v>
          </cell>
          <cell r="D456">
            <v>64</v>
          </cell>
          <cell r="E456">
            <v>2.1512605042016806</v>
          </cell>
          <cell r="F456">
            <v>6</v>
          </cell>
          <cell r="G456">
            <v>5.1282051282051277</v>
          </cell>
          <cell r="H456">
            <v>97</v>
          </cell>
          <cell r="I456">
            <v>2.3739598629466467</v>
          </cell>
          <cell r="J456">
            <v>43</v>
          </cell>
          <cell r="K456">
            <v>3.3127889060092452</v>
          </cell>
          <cell r="L456">
            <v>106</v>
          </cell>
          <cell r="M456">
            <v>2.4195389180552387</v>
          </cell>
          <cell r="N456">
            <v>9</v>
          </cell>
          <cell r="O456">
            <v>6.25</v>
          </cell>
          <cell r="P456">
            <v>158</v>
          </cell>
          <cell r="Q456">
            <v>2.7133779838571184</v>
          </cell>
          <cell r="R456">
            <v>151</v>
          </cell>
          <cell r="S456">
            <v>5.0552393706059595</v>
          </cell>
          <cell r="T456">
            <v>140</v>
          </cell>
          <cell r="U456">
            <v>4.5886594559160931</v>
          </cell>
        </row>
        <row r="457">
          <cell r="A457" t="str">
            <v>g-Dimanche</v>
          </cell>
          <cell r="B457">
            <v>29</v>
          </cell>
          <cell r="C457">
            <v>2.9175050301810872</v>
          </cell>
          <cell r="D457">
            <v>53</v>
          </cell>
          <cell r="E457">
            <v>1.7815126050420169</v>
          </cell>
          <cell r="F457">
            <v>5</v>
          </cell>
          <cell r="G457">
            <v>4.2735042735042734</v>
          </cell>
          <cell r="H457">
            <v>87</v>
          </cell>
          <cell r="I457">
            <v>2.1292217327459619</v>
          </cell>
          <cell r="J457">
            <v>48</v>
          </cell>
          <cell r="K457">
            <v>3.6979969183359018</v>
          </cell>
          <cell r="L457">
            <v>97</v>
          </cell>
          <cell r="M457">
            <v>2.214106368409039</v>
          </cell>
          <cell r="N457">
            <v>4</v>
          </cell>
          <cell r="O457">
            <v>2.7777777777777777</v>
          </cell>
          <cell r="P457">
            <v>149</v>
          </cell>
          <cell r="Q457">
            <v>2.5588184784475354</v>
          </cell>
          <cell r="R457">
            <v>165</v>
          </cell>
          <cell r="S457">
            <v>5.523937060595915</v>
          </cell>
          <cell r="T457">
            <v>149</v>
          </cell>
          <cell r="U457">
            <v>4.8836447066535555</v>
          </cell>
        </row>
        <row r="458">
          <cell r="A458" t="str">
            <v>Total</v>
          </cell>
          <cell r="B458">
            <v>994</v>
          </cell>
          <cell r="C458">
            <v>100</v>
          </cell>
          <cell r="D458">
            <v>2975</v>
          </cell>
          <cell r="E458">
            <v>100</v>
          </cell>
          <cell r="F458">
            <v>117</v>
          </cell>
          <cell r="G458">
            <v>100</v>
          </cell>
          <cell r="H458">
            <v>4086</v>
          </cell>
          <cell r="I458">
            <v>100</v>
          </cell>
          <cell r="J458">
            <v>1298</v>
          </cell>
          <cell r="K458">
            <v>100</v>
          </cell>
          <cell r="L458">
            <v>4381</v>
          </cell>
          <cell r="M458">
            <v>100</v>
          </cell>
          <cell r="N458">
            <v>144</v>
          </cell>
          <cell r="O458">
            <v>100</v>
          </cell>
          <cell r="P458">
            <v>5823</v>
          </cell>
          <cell r="Q458">
            <v>100</v>
          </cell>
          <cell r="R458">
            <v>2987</v>
          </cell>
          <cell r="S458">
            <v>100</v>
          </cell>
          <cell r="T458">
            <v>3051</v>
          </cell>
          <cell r="U458">
            <v>100</v>
          </cell>
        </row>
        <row r="461">
          <cell r="A461" t="str">
            <v>5.3.7.  Arbeidsplaatsongevallen volgens dag van het ongeval :  verdeling volgens duur van de tijdelijke ongeschiktheid - 2017</v>
          </cell>
        </row>
        <row r="462">
          <cell r="B462" t="str">
            <v>a-ITT 0 jour</v>
          </cell>
          <cell r="D462" t="str">
            <v>b-ITT 1 à 3 jours</v>
          </cell>
          <cell r="F462" t="str">
            <v>c-ITT 4 à 7 jours</v>
          </cell>
          <cell r="H462" t="str">
            <v>d-ITT 8 à 15 jours</v>
          </cell>
          <cell r="J462" t="str">
            <v>e-ITT 16 à 30 jours</v>
          </cell>
          <cell r="L462" t="str">
            <v>f-ITT 1 à 3 mois</v>
          </cell>
          <cell r="N462" t="str">
            <v>g-ITT 4 à 6 mois</v>
          </cell>
          <cell r="P462" t="str">
            <v>h-ITT &gt; 6 mois</v>
          </cell>
          <cell r="R462" t="str">
            <v>Total</v>
          </cell>
        </row>
        <row r="463">
          <cell r="A463" t="str">
            <v>a-Lundi</v>
          </cell>
          <cell r="B463">
            <v>2324</v>
          </cell>
          <cell r="C463">
            <v>18.33096702949992</v>
          </cell>
          <cell r="D463">
            <v>907</v>
          </cell>
          <cell r="E463">
            <v>18.198234349919744</v>
          </cell>
          <cell r="F463">
            <v>1355</v>
          </cell>
          <cell r="G463">
            <v>27.574277574277577</v>
          </cell>
          <cell r="H463">
            <v>976</v>
          </cell>
          <cell r="I463">
            <v>19.111024084589779</v>
          </cell>
          <cell r="J463">
            <v>617</v>
          </cell>
          <cell r="K463">
            <v>19.826478149100257</v>
          </cell>
          <cell r="L463">
            <v>749</v>
          </cell>
          <cell r="M463">
            <v>20.336682052674451</v>
          </cell>
          <cell r="N463">
            <v>253</v>
          </cell>
          <cell r="O463">
            <v>18.95131086142322</v>
          </cell>
          <cell r="P463">
            <v>191</v>
          </cell>
          <cell r="Q463">
            <v>17.038358608385369</v>
          </cell>
          <cell r="R463">
            <v>7372</v>
          </cell>
          <cell r="S463">
            <v>19.959928521145827</v>
          </cell>
        </row>
        <row r="464">
          <cell r="A464" t="str">
            <v>b-Mardi</v>
          </cell>
          <cell r="B464">
            <v>2505</v>
          </cell>
          <cell r="C464">
            <v>19.758637008991954</v>
          </cell>
          <cell r="D464">
            <v>1166</v>
          </cell>
          <cell r="E464">
            <v>23.394863563402893</v>
          </cell>
          <cell r="F464">
            <v>956</v>
          </cell>
          <cell r="G464">
            <v>19.454619454619454</v>
          </cell>
          <cell r="H464">
            <v>1016</v>
          </cell>
          <cell r="I464">
            <v>19.894262776581161</v>
          </cell>
          <cell r="J464">
            <v>615</v>
          </cell>
          <cell r="K464">
            <v>19.762210796915166</v>
          </cell>
          <cell r="L464">
            <v>787</v>
          </cell>
          <cell r="M464">
            <v>21.368449633450993</v>
          </cell>
          <cell r="N464">
            <v>242</v>
          </cell>
          <cell r="O464">
            <v>18.127340823970037</v>
          </cell>
          <cell r="P464">
            <v>225</v>
          </cell>
          <cell r="Q464">
            <v>20.071364852809992</v>
          </cell>
          <cell r="R464">
            <v>7512</v>
          </cell>
          <cell r="S464">
            <v>20.33898305084746</v>
          </cell>
        </row>
        <row r="465">
          <cell r="A465" t="str">
            <v>c-Mercredi</v>
          </cell>
          <cell r="B465">
            <v>2062</v>
          </cell>
          <cell r="C465">
            <v>16.26439501498659</v>
          </cell>
          <cell r="D465">
            <v>1029</v>
          </cell>
          <cell r="E465">
            <v>20.646067415730336</v>
          </cell>
          <cell r="F465">
            <v>668</v>
          </cell>
          <cell r="G465">
            <v>13.593813593813595</v>
          </cell>
          <cell r="H465">
            <v>846</v>
          </cell>
          <cell r="I465">
            <v>16.565498335617779</v>
          </cell>
          <cell r="J465">
            <v>510</v>
          </cell>
          <cell r="K465">
            <v>16.388174807197945</v>
          </cell>
          <cell r="L465">
            <v>606</v>
          </cell>
          <cell r="M465">
            <v>16.453977735541677</v>
          </cell>
          <cell r="N465">
            <v>232</v>
          </cell>
          <cell r="O465">
            <v>17.378277153558052</v>
          </cell>
          <cell r="P465">
            <v>196</v>
          </cell>
          <cell r="Q465">
            <v>17.484388938447815</v>
          </cell>
          <cell r="R465">
            <v>6149</v>
          </cell>
          <cell r="S465">
            <v>16.648616450966589</v>
          </cell>
        </row>
        <row r="466">
          <cell r="A466" t="str">
            <v>d-Jeudi</v>
          </cell>
          <cell r="B466">
            <v>2414</v>
          </cell>
          <cell r="C466">
            <v>19.040858179523585</v>
          </cell>
          <cell r="D466">
            <v>971</v>
          </cell>
          <cell r="E466">
            <v>19.482343499197434</v>
          </cell>
          <cell r="F466">
            <v>755</v>
          </cell>
          <cell r="G466">
            <v>15.364265364265364</v>
          </cell>
          <cell r="H466">
            <v>1026</v>
          </cell>
          <cell r="I466">
            <v>20.090072449579008</v>
          </cell>
          <cell r="J466">
            <v>577</v>
          </cell>
          <cell r="K466">
            <v>18.541131105398456</v>
          </cell>
          <cell r="L466">
            <v>646</v>
          </cell>
          <cell r="M466">
            <v>17.540048873201194</v>
          </cell>
          <cell r="N466">
            <v>255</v>
          </cell>
          <cell r="O466">
            <v>19.101123595505616</v>
          </cell>
          <cell r="P466">
            <v>202</v>
          </cell>
          <cell r="Q466">
            <v>18.01962533452275</v>
          </cell>
          <cell r="R466">
            <v>6846</v>
          </cell>
          <cell r="S466">
            <v>18.535766502409704</v>
          </cell>
        </row>
        <row r="467">
          <cell r="A467" t="str">
            <v>e-Vendredi</v>
          </cell>
          <cell r="B467">
            <v>2204</v>
          </cell>
          <cell r="C467">
            <v>17.384445496135037</v>
          </cell>
          <cell r="D467">
            <v>511</v>
          </cell>
          <cell r="E467">
            <v>10.252808988764045</v>
          </cell>
          <cell r="F467">
            <v>661</v>
          </cell>
          <cell r="G467">
            <v>13.451363451363452</v>
          </cell>
          <cell r="H467">
            <v>753</v>
          </cell>
          <cell r="I467">
            <v>14.744468376737808</v>
          </cell>
          <cell r="J467">
            <v>486</v>
          </cell>
          <cell r="K467">
            <v>15.616966580976861</v>
          </cell>
          <cell r="L467">
            <v>562</v>
          </cell>
          <cell r="M467">
            <v>15.259299484116209</v>
          </cell>
          <cell r="N467">
            <v>214</v>
          </cell>
          <cell r="O467">
            <v>16.029962546816478</v>
          </cell>
          <cell r="P467">
            <v>186</v>
          </cell>
          <cell r="Q467">
            <v>16.592328278322928</v>
          </cell>
          <cell r="R467">
            <v>5577</v>
          </cell>
          <cell r="S467">
            <v>15.099907943899929</v>
          </cell>
        </row>
        <row r="468">
          <cell r="A468" t="str">
            <v>f-Samedi</v>
          </cell>
          <cell r="B468">
            <v>614</v>
          </cell>
          <cell r="C468">
            <v>4.8430351790503234</v>
          </cell>
          <cell r="D468">
            <v>181</v>
          </cell>
          <cell r="E468">
            <v>3.6316211878009632</v>
          </cell>
          <cell r="F468">
            <v>241</v>
          </cell>
          <cell r="G468">
            <v>4.9043549043549044</v>
          </cell>
          <cell r="H468">
            <v>262</v>
          </cell>
          <cell r="I468">
            <v>5.1302134325435675</v>
          </cell>
          <cell r="J468">
            <v>162</v>
          </cell>
          <cell r="K468">
            <v>5.2056555269922891</v>
          </cell>
          <cell r="L468">
            <v>181</v>
          </cell>
          <cell r="M468">
            <v>4.9144718979093129</v>
          </cell>
          <cell r="N468">
            <v>75</v>
          </cell>
          <cell r="O468">
            <v>5.6179775280898863</v>
          </cell>
          <cell r="P468">
            <v>63</v>
          </cell>
          <cell r="Q468">
            <v>5.6199821587867973</v>
          </cell>
          <cell r="R468">
            <v>1779</v>
          </cell>
          <cell r="S468">
            <v>4.8167000595657115</v>
          </cell>
        </row>
        <row r="469">
          <cell r="A469" t="str">
            <v>g-Dimanche</v>
          </cell>
          <cell r="B469">
            <v>555</v>
          </cell>
          <cell r="C469">
            <v>4.3776620918125886</v>
          </cell>
          <cell r="D469">
            <v>219</v>
          </cell>
          <cell r="E469">
            <v>4.3940609951845904</v>
          </cell>
          <cell r="F469">
            <v>278</v>
          </cell>
          <cell r="G469">
            <v>5.657305657305657</v>
          </cell>
          <cell r="H469">
            <v>228</v>
          </cell>
          <cell r="I469">
            <v>4.4644605443508905</v>
          </cell>
          <cell r="J469">
            <v>145</v>
          </cell>
          <cell r="K469">
            <v>4.6593830334190232</v>
          </cell>
          <cell r="L469">
            <v>152</v>
          </cell>
          <cell r="M469">
            <v>4.1270703231061638</v>
          </cell>
          <cell r="N469">
            <v>64</v>
          </cell>
          <cell r="O469">
            <v>4.7940074906367043</v>
          </cell>
          <cell r="P469">
            <v>58</v>
          </cell>
          <cell r="Q469">
            <v>5.1739518287243529</v>
          </cell>
          <cell r="R469">
            <v>1699</v>
          </cell>
          <cell r="S469">
            <v>4.60009747116478</v>
          </cell>
        </row>
        <row r="470">
          <cell r="A470" t="str">
            <v>Total</v>
          </cell>
          <cell r="B470">
            <v>12678</v>
          </cell>
          <cell r="C470">
            <v>100</v>
          </cell>
          <cell r="D470">
            <v>4984</v>
          </cell>
          <cell r="E470">
            <v>100</v>
          </cell>
          <cell r="F470">
            <v>4914</v>
          </cell>
          <cell r="G470">
            <v>100</v>
          </cell>
          <cell r="H470">
            <v>5107</v>
          </cell>
          <cell r="I470">
            <v>100</v>
          </cell>
          <cell r="J470">
            <v>3112</v>
          </cell>
          <cell r="K470">
            <v>100</v>
          </cell>
          <cell r="L470">
            <v>3683</v>
          </cell>
          <cell r="M470">
            <v>100</v>
          </cell>
          <cell r="N470">
            <v>1335</v>
          </cell>
          <cell r="O470">
            <v>100</v>
          </cell>
          <cell r="P470">
            <v>1121</v>
          </cell>
          <cell r="Q470">
            <v>100</v>
          </cell>
          <cell r="R470">
            <v>36934</v>
          </cell>
          <cell r="S470">
            <v>100</v>
          </cell>
        </row>
        <row r="473">
          <cell r="A473" t="str">
            <v>5.3.8.  Arbeidsplaatsongevallen volgens dag van het ongeval :  verdeling volgens voorziene graad van blijvende ongeschiktheid - 2017</v>
          </cell>
        </row>
        <row r="474">
          <cell r="D474" t="str">
            <v>Total</v>
          </cell>
        </row>
        <row r="475">
          <cell r="A475" t="str">
            <v>a-Lundi</v>
          </cell>
          <cell r="B475">
            <v>7372</v>
          </cell>
          <cell r="C475">
            <v>19.959928521145827</v>
          </cell>
          <cell r="D475">
            <v>7372</v>
          </cell>
          <cell r="E475">
            <v>19.959928521145827</v>
          </cell>
        </row>
        <row r="476">
          <cell r="A476" t="str">
            <v>b-Mardi</v>
          </cell>
          <cell r="B476">
            <v>7512</v>
          </cell>
          <cell r="C476">
            <v>20.33898305084746</v>
          </cell>
          <cell r="D476">
            <v>7512</v>
          </cell>
          <cell r="E476">
            <v>20.33898305084746</v>
          </cell>
        </row>
        <row r="477">
          <cell r="A477" t="str">
            <v>c-Mercredi</v>
          </cell>
          <cell r="B477">
            <v>6149</v>
          </cell>
          <cell r="C477">
            <v>16.648616450966589</v>
          </cell>
          <cell r="D477">
            <v>6149</v>
          </cell>
          <cell r="E477">
            <v>16.648616450966589</v>
          </cell>
        </row>
        <row r="478">
          <cell r="A478" t="str">
            <v>d-Jeudi</v>
          </cell>
          <cell r="B478">
            <v>6846</v>
          </cell>
          <cell r="C478">
            <v>18.535766502409704</v>
          </cell>
          <cell r="D478">
            <v>6846</v>
          </cell>
          <cell r="E478">
            <v>18.535766502409704</v>
          </cell>
        </row>
        <row r="479">
          <cell r="A479" t="str">
            <v>e-Vendredi</v>
          </cell>
          <cell r="B479">
            <v>5577</v>
          </cell>
          <cell r="C479">
            <v>15.099907943899929</v>
          </cell>
          <cell r="D479">
            <v>5577</v>
          </cell>
          <cell r="E479">
            <v>15.099907943899929</v>
          </cell>
        </row>
        <row r="480">
          <cell r="A480" t="str">
            <v>f-Samedi</v>
          </cell>
          <cell r="B480">
            <v>1779</v>
          </cell>
          <cell r="C480">
            <v>4.8167000595657115</v>
          </cell>
          <cell r="D480">
            <v>1779</v>
          </cell>
          <cell r="E480">
            <v>4.8167000595657115</v>
          </cell>
        </row>
        <row r="481">
          <cell r="A481" t="str">
            <v>g-Dimanche</v>
          </cell>
          <cell r="B481">
            <v>1699</v>
          </cell>
          <cell r="C481">
            <v>4.60009747116478</v>
          </cell>
          <cell r="D481">
            <v>1699</v>
          </cell>
          <cell r="E481">
            <v>4.60009747116478</v>
          </cell>
        </row>
        <row r="482">
          <cell r="A482" t="str">
            <v>Total</v>
          </cell>
          <cell r="B482">
            <v>36934</v>
          </cell>
          <cell r="C482">
            <v>100</v>
          </cell>
          <cell r="D482">
            <v>36934</v>
          </cell>
          <cell r="E482">
            <v>100</v>
          </cell>
        </row>
        <row r="485">
          <cell r="A485" t="str">
            <v>5.4.1.  Arbeidsplaatsongevallen volgens maand van het ongeval : evolutie 2011 - 2017</v>
          </cell>
        </row>
        <row r="486">
          <cell r="B486" t="str">
            <v>Total</v>
          </cell>
        </row>
        <row r="487">
          <cell r="A487" t="str">
            <v>a-Janvier</v>
          </cell>
          <cell r="B487">
            <v>3288</v>
          </cell>
          <cell r="C487">
            <v>8.9023663832782809</v>
          </cell>
        </row>
        <row r="488">
          <cell r="A488" t="str">
            <v>b-Février</v>
          </cell>
          <cell r="B488">
            <v>3151</v>
          </cell>
          <cell r="C488">
            <v>8.5314344506416848</v>
          </cell>
        </row>
        <row r="489">
          <cell r="A489" t="str">
            <v>c-Mars</v>
          </cell>
          <cell r="B489">
            <v>3492</v>
          </cell>
          <cell r="C489">
            <v>9.4547029837006544</v>
          </cell>
        </row>
        <row r="490">
          <cell r="A490" t="str">
            <v>d-Avril</v>
          </cell>
          <cell r="B490">
            <v>2529</v>
          </cell>
          <cell r="C490">
            <v>6.8473493258244433</v>
          </cell>
        </row>
        <row r="491">
          <cell r="A491" t="str">
            <v>e-Mai</v>
          </cell>
          <cell r="B491">
            <v>3657</v>
          </cell>
          <cell r="C491">
            <v>9.9014458222775747</v>
          </cell>
        </row>
        <row r="492">
          <cell r="A492" t="str">
            <v>f-Juin</v>
          </cell>
          <cell r="B492">
            <v>3484</v>
          </cell>
          <cell r="C492">
            <v>9.4330427248605613</v>
          </cell>
        </row>
        <row r="493">
          <cell r="A493" t="str">
            <v>g-Juillet</v>
          </cell>
          <cell r="B493">
            <v>2187</v>
          </cell>
          <cell r="C493">
            <v>5.9213732604104621</v>
          </cell>
        </row>
        <row r="494">
          <cell r="A494" t="str">
            <v>h-Août</v>
          </cell>
          <cell r="B494">
            <v>2260</v>
          </cell>
          <cell r="C494">
            <v>6.1190231223263121</v>
          </cell>
        </row>
        <row r="495">
          <cell r="A495" t="str">
            <v>i-Septembre</v>
          </cell>
          <cell r="B495">
            <v>3384</v>
          </cell>
          <cell r="C495">
            <v>9.1622894893593969</v>
          </cell>
        </row>
        <row r="496">
          <cell r="A496" t="str">
            <v>j-Octobre</v>
          </cell>
          <cell r="B496">
            <v>3534</v>
          </cell>
          <cell r="C496">
            <v>9.5684193426111435</v>
          </cell>
        </row>
        <row r="497">
          <cell r="A497" t="str">
            <v>k-Novembre</v>
          </cell>
          <cell r="B497">
            <v>3350</v>
          </cell>
          <cell r="C497">
            <v>9.0702333892890028</v>
          </cell>
        </row>
        <row r="498">
          <cell r="A498" t="str">
            <v>l-Décembre</v>
          </cell>
          <cell r="B498">
            <v>2618</v>
          </cell>
          <cell r="C498">
            <v>7.0883197054204796</v>
          </cell>
        </row>
        <row r="499">
          <cell r="A499" t="str">
            <v>Total</v>
          </cell>
          <cell r="B499">
            <v>36934</v>
          </cell>
          <cell r="C499">
            <v>100</v>
          </cell>
        </row>
        <row r="502">
          <cell r="A502" t="str">
            <v>5.4.2.  Arbeidsplaatsongevallen volgens maand van het ongeval : verdeling volgens gevolgen- 2017</v>
          </cell>
        </row>
        <row r="503">
          <cell r="B503" t="str">
            <v>1-CSS</v>
          </cell>
          <cell r="D503" t="str">
            <v>2-IT &lt;= 6 MOIS</v>
          </cell>
          <cell r="F503" t="str">
            <v>3-IT &gt; 6 MOIS</v>
          </cell>
          <cell r="H503" t="str">
            <v>4-Mortel</v>
          </cell>
          <cell r="J503" t="str">
            <v>Total</v>
          </cell>
        </row>
        <row r="504">
          <cell r="A504" t="str">
            <v>a-Janvier</v>
          </cell>
          <cell r="B504">
            <v>1019</v>
          </cell>
          <cell r="C504">
            <v>8.0796067237551537</v>
          </cell>
          <cell r="D504">
            <v>2160</v>
          </cell>
          <cell r="E504">
            <v>9.3107461528514168</v>
          </cell>
          <cell r="F504">
            <v>109</v>
          </cell>
          <cell r="G504">
            <v>9.7234611953612848</v>
          </cell>
          <cell r="H504">
            <v>0</v>
          </cell>
          <cell r="I504">
            <v>0</v>
          </cell>
          <cell r="J504">
            <v>3288</v>
          </cell>
          <cell r="K504">
            <v>8.9023663832782809</v>
          </cell>
        </row>
        <row r="505">
          <cell r="A505" t="str">
            <v>b-Février</v>
          </cell>
          <cell r="B505">
            <v>1048</v>
          </cell>
          <cell r="C505">
            <v>8.3095464636853791</v>
          </cell>
          <cell r="D505">
            <v>2000</v>
          </cell>
          <cell r="E505">
            <v>8.6210612526401995</v>
          </cell>
          <cell r="F505">
            <v>103</v>
          </cell>
          <cell r="G505">
            <v>9.1882247992863508</v>
          </cell>
          <cell r="H505">
            <v>0</v>
          </cell>
          <cell r="I505">
            <v>0</v>
          </cell>
          <cell r="J505">
            <v>3151</v>
          </cell>
          <cell r="K505">
            <v>8.5314344506416848</v>
          </cell>
        </row>
        <row r="506">
          <cell r="A506" t="str">
            <v>c-Mars</v>
          </cell>
          <cell r="B506">
            <v>1178</v>
          </cell>
          <cell r="C506">
            <v>9.3403108150967338</v>
          </cell>
          <cell r="D506">
            <v>2211</v>
          </cell>
          <cell r="E506">
            <v>9.5305832147937402</v>
          </cell>
          <cell r="F506">
            <v>103</v>
          </cell>
          <cell r="G506">
            <v>9.1882247992863508</v>
          </cell>
          <cell r="H506">
            <v>0</v>
          </cell>
          <cell r="I506">
            <v>0</v>
          </cell>
          <cell r="J506">
            <v>3492</v>
          </cell>
          <cell r="K506">
            <v>9.4547029837006544</v>
          </cell>
        </row>
        <row r="507">
          <cell r="A507" t="str">
            <v>d-Avril</v>
          </cell>
          <cell r="B507">
            <v>862</v>
          </cell>
          <cell r="C507">
            <v>6.8347605455122116</v>
          </cell>
          <cell r="D507">
            <v>1583</v>
          </cell>
          <cell r="E507">
            <v>6.8235699814647184</v>
          </cell>
          <cell r="F507">
            <v>84</v>
          </cell>
          <cell r="G507">
            <v>7.4933095450490637</v>
          </cell>
          <cell r="H507">
            <v>0</v>
          </cell>
          <cell r="I507">
            <v>0</v>
          </cell>
          <cell r="J507">
            <v>2529</v>
          </cell>
          <cell r="K507">
            <v>6.8473493258244433</v>
          </cell>
        </row>
        <row r="508">
          <cell r="A508" t="str">
            <v>e-Mai</v>
          </cell>
          <cell r="B508">
            <v>1293</v>
          </cell>
          <cell r="C508">
            <v>10.252140818268318</v>
          </cell>
          <cell r="D508">
            <v>2262</v>
          </cell>
          <cell r="E508">
            <v>9.7504202767360653</v>
          </cell>
          <cell r="F508">
            <v>102</v>
          </cell>
          <cell r="G508">
            <v>9.0990187332738621</v>
          </cell>
          <cell r="H508">
            <v>0</v>
          </cell>
          <cell r="I508">
            <v>0</v>
          </cell>
          <cell r="J508">
            <v>3657</v>
          </cell>
          <cell r="K508">
            <v>9.9014458222775747</v>
          </cell>
        </row>
        <row r="509">
          <cell r="A509" t="str">
            <v>f-Juin</v>
          </cell>
          <cell r="B509">
            <v>1298</v>
          </cell>
          <cell r="C509">
            <v>10.291785601014906</v>
          </cell>
          <cell r="D509">
            <v>2086</v>
          </cell>
          <cell r="E509">
            <v>8.9917668865037292</v>
          </cell>
          <cell r="F509">
            <v>100</v>
          </cell>
          <cell r="G509">
            <v>8.9206066012488847</v>
          </cell>
          <cell r="H509">
            <v>0</v>
          </cell>
          <cell r="I509">
            <v>0</v>
          </cell>
          <cell r="J509">
            <v>3484</v>
          </cell>
          <cell r="K509">
            <v>9.4330427248605613</v>
          </cell>
        </row>
        <row r="510">
          <cell r="A510" t="str">
            <v>g-Juillet</v>
          </cell>
          <cell r="B510">
            <v>740</v>
          </cell>
          <cell r="C510">
            <v>5.8674278464954011</v>
          </cell>
          <cell r="D510">
            <v>1394</v>
          </cell>
          <cell r="E510">
            <v>6.0088796930902193</v>
          </cell>
          <cell r="F510">
            <v>53</v>
          </cell>
          <cell r="G510">
            <v>4.7279214986619094</v>
          </cell>
          <cell r="H510">
            <v>0</v>
          </cell>
          <cell r="I510">
            <v>0</v>
          </cell>
          <cell r="J510">
            <v>2187</v>
          </cell>
          <cell r="K510">
            <v>5.9213732604104621</v>
          </cell>
        </row>
        <row r="511">
          <cell r="A511" t="str">
            <v>h-Août</v>
          </cell>
          <cell r="B511">
            <v>746</v>
          </cell>
          <cell r="C511">
            <v>5.9150015857913107</v>
          </cell>
          <cell r="D511">
            <v>1474</v>
          </cell>
          <cell r="E511">
            <v>6.353722143195828</v>
          </cell>
          <cell r="F511">
            <v>40</v>
          </cell>
          <cell r="G511">
            <v>3.568242640499554</v>
          </cell>
          <cell r="H511">
            <v>0</v>
          </cell>
          <cell r="I511">
            <v>0</v>
          </cell>
          <cell r="J511">
            <v>2260</v>
          </cell>
          <cell r="K511">
            <v>6.1190231223263121</v>
          </cell>
        </row>
        <row r="512">
          <cell r="A512" t="str">
            <v>i-Septembre</v>
          </cell>
          <cell r="B512">
            <v>1175</v>
          </cell>
          <cell r="C512">
            <v>9.3165239454487789</v>
          </cell>
          <cell r="D512">
            <v>2084</v>
          </cell>
          <cell r="E512">
            <v>8.9831458252510892</v>
          </cell>
          <cell r="F512">
            <v>125</v>
          </cell>
          <cell r="G512">
            <v>11.150758251561106</v>
          </cell>
          <cell r="H512">
            <v>0</v>
          </cell>
          <cell r="I512">
            <v>0</v>
          </cell>
          <cell r="J512">
            <v>3384</v>
          </cell>
          <cell r="K512">
            <v>9.1622894893593969</v>
          </cell>
        </row>
        <row r="513">
          <cell r="A513" t="str">
            <v>j-Octobre</v>
          </cell>
          <cell r="B513">
            <v>1253</v>
          </cell>
          <cell r="C513">
            <v>9.9349825562955925</v>
          </cell>
          <cell r="D513">
            <v>2174</v>
          </cell>
          <cell r="E513">
            <v>9.3710935816198973</v>
          </cell>
          <cell r="F513">
            <v>107</v>
          </cell>
          <cell r="G513">
            <v>9.5450490633363074</v>
          </cell>
          <cell r="H513">
            <v>0</v>
          </cell>
          <cell r="I513">
            <v>0</v>
          </cell>
          <cell r="J513">
            <v>3534</v>
          </cell>
          <cell r="K513">
            <v>9.5684193426111435</v>
          </cell>
        </row>
        <row r="514">
          <cell r="A514" t="str">
            <v>k-Novembre</v>
          </cell>
          <cell r="B514">
            <v>1094</v>
          </cell>
          <cell r="C514">
            <v>8.6742784649540123</v>
          </cell>
          <cell r="D514">
            <v>2135</v>
          </cell>
          <cell r="E514">
            <v>9.2029828871934125</v>
          </cell>
          <cell r="F514">
            <v>119</v>
          </cell>
          <cell r="G514">
            <v>10.615521855486174</v>
          </cell>
          <cell r="H514">
            <v>2</v>
          </cell>
          <cell r="I514">
            <v>100</v>
          </cell>
          <cell r="J514">
            <v>3350</v>
          </cell>
          <cell r="K514">
            <v>9.0702333892890028</v>
          </cell>
        </row>
        <row r="515">
          <cell r="A515" t="str">
            <v>l-Décembre</v>
          </cell>
          <cell r="B515">
            <v>906</v>
          </cell>
          <cell r="C515">
            <v>7.1836346336822077</v>
          </cell>
          <cell r="D515">
            <v>1636</v>
          </cell>
          <cell r="E515">
            <v>7.0520281046596844</v>
          </cell>
          <cell r="F515">
            <v>76</v>
          </cell>
          <cell r="G515">
            <v>6.7796610169491522</v>
          </cell>
          <cell r="H515">
            <v>0</v>
          </cell>
          <cell r="I515">
            <v>0</v>
          </cell>
          <cell r="J515">
            <v>2618</v>
          </cell>
          <cell r="K515">
            <v>7.0883197054204796</v>
          </cell>
        </row>
        <row r="516">
          <cell r="A516" t="str">
            <v>Total</v>
          </cell>
          <cell r="B516">
            <v>12612</v>
          </cell>
          <cell r="C516">
            <v>100</v>
          </cell>
          <cell r="D516">
            <v>23199</v>
          </cell>
          <cell r="E516">
            <v>100</v>
          </cell>
          <cell r="F516">
            <v>1121</v>
          </cell>
          <cell r="G516">
            <v>100</v>
          </cell>
          <cell r="H516">
            <v>2</v>
          </cell>
          <cell r="I516">
            <v>100</v>
          </cell>
          <cell r="J516">
            <v>36934</v>
          </cell>
          <cell r="K516">
            <v>100</v>
          </cell>
        </row>
        <row r="519">
          <cell r="A519" t="str">
            <v>5.4.3.  Arbeidsplaatsongevallen volgens maand van het ongeval  : verdeling volgens gevolgen en geslacht - 2017</v>
          </cell>
        </row>
        <row r="520">
          <cell r="H520" t="str">
            <v>1- Femme</v>
          </cell>
          <cell r="R520" t="str">
            <v>2- Homme</v>
          </cell>
          <cell r="T520" t="str">
            <v>Total</v>
          </cell>
        </row>
        <row r="521">
          <cell r="B521" t="str">
            <v>1-CSS</v>
          </cell>
          <cell r="D521" t="str">
            <v>2-IT &lt;= 6 MOIS</v>
          </cell>
          <cell r="F521" t="str">
            <v>3-IT &gt; 6 MOIS</v>
          </cell>
          <cell r="H521" t="str">
            <v>Total</v>
          </cell>
          <cell r="J521" t="str">
            <v>1-CSS</v>
          </cell>
          <cell r="L521" t="str">
            <v>2-IT &lt;= 6 MOIS</v>
          </cell>
          <cell r="N521" t="str">
            <v>3-IT &gt; 6 MOIS</v>
          </cell>
          <cell r="P521" t="str">
            <v>4-Mortel</v>
          </cell>
          <cell r="R521" t="str">
            <v>Total</v>
          </cell>
        </row>
        <row r="522">
          <cell r="A522" t="str">
            <v>a-Janvier</v>
          </cell>
          <cell r="B522">
            <v>606</v>
          </cell>
          <cell r="C522">
            <v>8.4933426769446392</v>
          </cell>
          <cell r="D522">
            <v>945</v>
          </cell>
          <cell r="E522">
            <v>9.8120652061052844</v>
          </cell>
          <cell r="F522">
            <v>58</v>
          </cell>
          <cell r="G522">
            <v>10.301953818827707</v>
          </cell>
          <cell r="H522">
            <v>1609</v>
          </cell>
          <cell r="I522">
            <v>9.2850135610825788</v>
          </cell>
          <cell r="J522">
            <v>413</v>
          </cell>
          <cell r="K522">
            <v>7.54062442943217</v>
          </cell>
          <cell r="L522">
            <v>1215</v>
          </cell>
          <cell r="M522">
            <v>8.9548938679245271</v>
          </cell>
          <cell r="N522">
            <v>51</v>
          </cell>
          <cell r="O522">
            <v>9.1397849462365599</v>
          </cell>
          <cell r="P522">
            <v>0</v>
          </cell>
          <cell r="Q522">
            <v>0</v>
          </cell>
          <cell r="R522">
            <v>1679</v>
          </cell>
          <cell r="S522">
            <v>8.5641418005610817</v>
          </cell>
          <cell r="T522">
            <v>3288</v>
          </cell>
          <cell r="U522">
            <v>8.9023663832782809</v>
          </cell>
        </row>
        <row r="523">
          <cell r="A523" t="str">
            <v>b-Février</v>
          </cell>
          <cell r="B523">
            <v>592</v>
          </cell>
          <cell r="C523">
            <v>8.297126839523477</v>
          </cell>
          <cell r="D523">
            <v>829</v>
          </cell>
          <cell r="E523">
            <v>8.6076212231336307</v>
          </cell>
          <cell r="F523">
            <v>46</v>
          </cell>
          <cell r="G523">
            <v>8.1705150976909415</v>
          </cell>
          <cell r="H523">
            <v>1467</v>
          </cell>
          <cell r="I523">
            <v>8.4655779329447753</v>
          </cell>
          <cell r="J523">
            <v>456</v>
          </cell>
          <cell r="K523">
            <v>8.3257257622786192</v>
          </cell>
          <cell r="L523">
            <v>1171</v>
          </cell>
          <cell r="M523">
            <v>8.6306014150943398</v>
          </cell>
          <cell r="N523">
            <v>57</v>
          </cell>
          <cell r="O523">
            <v>10.21505376344086</v>
          </cell>
          <cell r="P523">
            <v>0</v>
          </cell>
          <cell r="Q523">
            <v>0</v>
          </cell>
          <cell r="R523">
            <v>1684</v>
          </cell>
          <cell r="S523">
            <v>8.5896454985972959</v>
          </cell>
          <cell r="T523">
            <v>3151</v>
          </cell>
          <cell r="U523">
            <v>8.5314344506416848</v>
          </cell>
        </row>
        <row r="524">
          <cell r="A524" t="str">
            <v>c-Mars</v>
          </cell>
          <cell r="B524">
            <v>674</v>
          </cell>
          <cell r="C524">
            <v>9.446391030133146</v>
          </cell>
          <cell r="D524">
            <v>953</v>
          </cell>
          <cell r="E524">
            <v>9.8951303083791924</v>
          </cell>
          <cell r="F524">
            <v>37</v>
          </cell>
          <cell r="G524">
            <v>6.571936056838366</v>
          </cell>
          <cell r="H524">
            <v>1664</v>
          </cell>
          <cell r="I524">
            <v>9.6024006001500375</v>
          </cell>
          <cell r="J524">
            <v>504</v>
          </cell>
          <cell r="K524">
            <v>9.2021179477816322</v>
          </cell>
          <cell r="L524">
            <v>1258</v>
          </cell>
          <cell r="M524">
            <v>9.2718160377358494</v>
          </cell>
          <cell r="N524">
            <v>66</v>
          </cell>
          <cell r="O524">
            <v>11.827956989247312</v>
          </cell>
          <cell r="P524">
            <v>0</v>
          </cell>
          <cell r="Q524">
            <v>0</v>
          </cell>
          <cell r="R524">
            <v>1828</v>
          </cell>
          <cell r="S524">
            <v>9.3241520020402948</v>
          </cell>
          <cell r="T524">
            <v>3492</v>
          </cell>
          <cell r="U524">
            <v>9.4547029837006544</v>
          </cell>
        </row>
        <row r="525">
          <cell r="A525" t="str">
            <v>d-Avril</v>
          </cell>
          <cell r="B525">
            <v>473</v>
          </cell>
          <cell r="C525">
            <v>6.6292922214435874</v>
          </cell>
          <cell r="D525">
            <v>617</v>
          </cell>
          <cell r="E525">
            <v>6.4063960128750894</v>
          </cell>
          <cell r="F525">
            <v>44</v>
          </cell>
          <cell r="G525">
            <v>7.8152753108348145</v>
          </cell>
          <cell r="H525">
            <v>1134</v>
          </cell>
          <cell r="I525">
            <v>6.5439436782272491</v>
          </cell>
          <cell r="J525">
            <v>389</v>
          </cell>
          <cell r="K525">
            <v>7.1024283366806635</v>
          </cell>
          <cell r="L525">
            <v>966</v>
          </cell>
          <cell r="M525">
            <v>7.1196933962264151</v>
          </cell>
          <cell r="N525">
            <v>40</v>
          </cell>
          <cell r="O525">
            <v>7.1684587813620064</v>
          </cell>
          <cell r="P525">
            <v>0</v>
          </cell>
          <cell r="Q525">
            <v>0</v>
          </cell>
          <cell r="R525">
            <v>1395</v>
          </cell>
          <cell r="S525">
            <v>7.1155317521040562</v>
          </cell>
          <cell r="T525">
            <v>2529</v>
          </cell>
          <cell r="U525">
            <v>6.8473493258244433</v>
          </cell>
        </row>
        <row r="526">
          <cell r="A526" t="str">
            <v>e-Mai</v>
          </cell>
          <cell r="B526">
            <v>759</v>
          </cell>
          <cell r="C526">
            <v>10.637701471618781</v>
          </cell>
          <cell r="D526">
            <v>1015</v>
          </cell>
          <cell r="E526">
            <v>10.538884851001972</v>
          </cell>
          <cell r="F526">
            <v>54</v>
          </cell>
          <cell r="G526">
            <v>9.5914742451154531</v>
          </cell>
          <cell r="H526">
            <v>1828</v>
          </cell>
          <cell r="I526">
            <v>10.548791043914825</v>
          </cell>
          <cell r="J526">
            <v>534</v>
          </cell>
          <cell r="K526">
            <v>9.7498630637210155</v>
          </cell>
          <cell r="L526">
            <v>1247</v>
          </cell>
          <cell r="M526">
            <v>9.1907429245283012</v>
          </cell>
          <cell r="N526">
            <v>48</v>
          </cell>
          <cell r="O526">
            <v>8.6021505376344098</v>
          </cell>
          <cell r="P526">
            <v>0</v>
          </cell>
          <cell r="Q526">
            <v>0</v>
          </cell>
          <cell r="R526">
            <v>1829</v>
          </cell>
          <cell r="S526">
            <v>9.3292527416475384</v>
          </cell>
          <cell r="T526">
            <v>3657</v>
          </cell>
          <cell r="U526">
            <v>9.9014458222775747</v>
          </cell>
        </row>
        <row r="527">
          <cell r="A527" t="str">
            <v>f-Juin</v>
          </cell>
          <cell r="B527">
            <v>744</v>
          </cell>
          <cell r="C527">
            <v>10.427470217238962</v>
          </cell>
          <cell r="D527">
            <v>860</v>
          </cell>
          <cell r="E527">
            <v>8.9294984944450206</v>
          </cell>
          <cell r="F527">
            <v>44</v>
          </cell>
          <cell r="G527">
            <v>7.8152753108348145</v>
          </cell>
          <cell r="H527">
            <v>1648</v>
          </cell>
          <cell r="I527">
            <v>9.5100698251485962</v>
          </cell>
          <cell r="J527">
            <v>554</v>
          </cell>
          <cell r="K527">
            <v>10.115026474347271</v>
          </cell>
          <cell r="L527">
            <v>1226</v>
          </cell>
          <cell r="M527">
            <v>9.0359669811320753</v>
          </cell>
          <cell r="N527">
            <v>56</v>
          </cell>
          <cell r="O527">
            <v>10.035842293906811</v>
          </cell>
          <cell r="P527">
            <v>0</v>
          </cell>
          <cell r="Q527">
            <v>0</v>
          </cell>
          <cell r="R527">
            <v>1836</v>
          </cell>
          <cell r="S527">
            <v>9.3649579188982397</v>
          </cell>
          <cell r="T527">
            <v>3484</v>
          </cell>
          <cell r="U527">
            <v>9.4330427248605613</v>
          </cell>
        </row>
        <row r="528">
          <cell r="A528" t="str">
            <v>g-Juillet</v>
          </cell>
          <cell r="B528">
            <v>359</v>
          </cell>
          <cell r="C528">
            <v>5.031534688156972</v>
          </cell>
          <cell r="D528">
            <v>472</v>
          </cell>
          <cell r="E528">
            <v>4.9008410341605231</v>
          </cell>
          <cell r="F528">
            <v>25</v>
          </cell>
          <cell r="G528">
            <v>4.4404973357015987</v>
          </cell>
          <cell r="H528">
            <v>856</v>
          </cell>
          <cell r="I528">
            <v>4.9396964625771824</v>
          </cell>
          <cell r="J528">
            <v>381</v>
          </cell>
          <cell r="K528">
            <v>6.9563629724301617</v>
          </cell>
          <cell r="L528">
            <v>922</v>
          </cell>
          <cell r="M528">
            <v>6.7954009433962268</v>
          </cell>
          <cell r="N528">
            <v>28</v>
          </cell>
          <cell r="O528">
            <v>5.0179211469534053</v>
          </cell>
          <cell r="P528">
            <v>0</v>
          </cell>
          <cell r="Q528">
            <v>0</v>
          </cell>
          <cell r="R528">
            <v>1331</v>
          </cell>
          <cell r="S528">
            <v>6.7890844172404998</v>
          </cell>
          <cell r="T528">
            <v>2187</v>
          </cell>
          <cell r="U528">
            <v>5.9213732604104621</v>
          </cell>
        </row>
        <row r="529">
          <cell r="A529" t="str">
            <v>h-Août</v>
          </cell>
          <cell r="B529">
            <v>400</v>
          </cell>
          <cell r="C529">
            <v>5.6061667834618074</v>
          </cell>
          <cell r="D529">
            <v>503</v>
          </cell>
          <cell r="E529">
            <v>5.222718305471914</v>
          </cell>
          <cell r="F529">
            <v>18</v>
          </cell>
          <cell r="G529">
            <v>3.197158081705151</v>
          </cell>
          <cell r="H529">
            <v>921</v>
          </cell>
          <cell r="I529">
            <v>5.3147902360205448</v>
          </cell>
          <cell r="J529">
            <v>346</v>
          </cell>
          <cell r="K529">
            <v>6.3173270038342153</v>
          </cell>
          <cell r="L529">
            <v>971</v>
          </cell>
          <cell r="M529">
            <v>7.1565448113207548</v>
          </cell>
          <cell r="N529">
            <v>22</v>
          </cell>
          <cell r="O529">
            <v>3.9426523297491034</v>
          </cell>
          <cell r="P529">
            <v>0</v>
          </cell>
          <cell r="Q529">
            <v>0</v>
          </cell>
          <cell r="R529">
            <v>1339</v>
          </cell>
          <cell r="S529">
            <v>6.8298903340984456</v>
          </cell>
          <cell r="T529">
            <v>2260</v>
          </cell>
          <cell r="U529">
            <v>6.1190231223263121</v>
          </cell>
        </row>
        <row r="530">
          <cell r="A530" t="str">
            <v>i-Septembre</v>
          </cell>
          <cell r="B530">
            <v>672</v>
          </cell>
          <cell r="C530">
            <v>9.4183601962158381</v>
          </cell>
          <cell r="D530">
            <v>894</v>
          </cell>
          <cell r="E530">
            <v>9.2825251791091272</v>
          </cell>
          <cell r="F530">
            <v>73</v>
          </cell>
          <cell r="G530">
            <v>12.966252220248666</v>
          </cell>
          <cell r="H530">
            <v>1639</v>
          </cell>
          <cell r="I530">
            <v>9.4581337642102827</v>
          </cell>
          <cell r="J530">
            <v>503</v>
          </cell>
          <cell r="K530">
            <v>9.1838597772503192</v>
          </cell>
          <cell r="L530">
            <v>1190</v>
          </cell>
          <cell r="M530">
            <v>8.7706367924528301</v>
          </cell>
          <cell r="N530">
            <v>52</v>
          </cell>
          <cell r="O530">
            <v>9.3189964157706093</v>
          </cell>
          <cell r="P530">
            <v>0</v>
          </cell>
          <cell r="Q530">
            <v>0</v>
          </cell>
          <cell r="R530">
            <v>1745</v>
          </cell>
          <cell r="S530">
            <v>8.9007906146391225</v>
          </cell>
          <cell r="T530">
            <v>3384</v>
          </cell>
          <cell r="U530">
            <v>9.1622894893593969</v>
          </cell>
        </row>
        <row r="531">
          <cell r="A531" t="str">
            <v>j-Octobre</v>
          </cell>
          <cell r="B531">
            <v>739</v>
          </cell>
          <cell r="C531">
            <v>10.35739313244569</v>
          </cell>
          <cell r="D531">
            <v>943</v>
          </cell>
          <cell r="E531">
            <v>9.7912989305368079</v>
          </cell>
          <cell r="F531">
            <v>60</v>
          </cell>
          <cell r="G531">
            <v>10.657193605683837</v>
          </cell>
          <cell r="H531">
            <v>1742</v>
          </cell>
          <cell r="I531">
            <v>10.052513128282071</v>
          </cell>
          <cell r="J531">
            <v>514</v>
          </cell>
          <cell r="K531">
            <v>9.38469965309476</v>
          </cell>
          <cell r="L531">
            <v>1231</v>
          </cell>
          <cell r="M531">
            <v>9.0728183962264151</v>
          </cell>
          <cell r="N531">
            <v>47</v>
          </cell>
          <cell r="O531">
            <v>8.4229390681003586</v>
          </cell>
          <cell r="P531">
            <v>0</v>
          </cell>
          <cell r="Q531">
            <v>0</v>
          </cell>
          <cell r="R531">
            <v>1792</v>
          </cell>
          <cell r="S531">
            <v>9.1405253761795464</v>
          </cell>
          <cell r="T531">
            <v>3534</v>
          </cell>
          <cell r="U531">
            <v>9.5684193426111435</v>
          </cell>
        </row>
        <row r="532">
          <cell r="A532" t="str">
            <v>k-Novembre</v>
          </cell>
          <cell r="B532">
            <v>611</v>
          </cell>
          <cell r="C532">
            <v>8.5634197617379115</v>
          </cell>
          <cell r="D532">
            <v>898</v>
          </cell>
          <cell r="E532">
            <v>9.3240577302460803</v>
          </cell>
          <cell r="F532">
            <v>61</v>
          </cell>
          <cell r="G532">
            <v>10.834813499111901</v>
          </cell>
          <cell r="H532">
            <v>1570</v>
          </cell>
          <cell r="I532">
            <v>9.0599572970165614</v>
          </cell>
          <cell r="J532">
            <v>483</v>
          </cell>
          <cell r="K532">
            <v>8.8186963666240636</v>
          </cell>
          <cell r="L532">
            <v>1237</v>
          </cell>
          <cell r="M532">
            <v>9.1170400943396217</v>
          </cell>
          <cell r="N532">
            <v>58</v>
          </cell>
          <cell r="O532">
            <v>10.394265232974909</v>
          </cell>
          <cell r="P532">
            <v>2</v>
          </cell>
          <cell r="Q532">
            <v>100</v>
          </cell>
          <cell r="R532">
            <v>1780</v>
          </cell>
          <cell r="S532">
            <v>9.0793165008926291</v>
          </cell>
          <cell r="T532">
            <v>3350</v>
          </cell>
          <cell r="U532">
            <v>9.0702333892890028</v>
          </cell>
        </row>
        <row r="533">
          <cell r="A533" t="str">
            <v>l-Décembre</v>
          </cell>
          <cell r="B533">
            <v>506</v>
          </cell>
          <cell r="C533">
            <v>7.091800981079186</v>
          </cell>
          <cell r="D533">
            <v>702</v>
          </cell>
          <cell r="E533">
            <v>7.2889627245353541</v>
          </cell>
          <cell r="F533">
            <v>43</v>
          </cell>
          <cell r="G533">
            <v>7.6376554174067497</v>
          </cell>
          <cell r="H533">
            <v>1251</v>
          </cell>
          <cell r="I533">
            <v>7.2191124704252987</v>
          </cell>
          <cell r="J533">
            <v>400</v>
          </cell>
          <cell r="K533">
            <v>7.3032682125251043</v>
          </cell>
          <cell r="L533">
            <v>934</v>
          </cell>
          <cell r="M533">
            <v>6.883844339622641</v>
          </cell>
          <cell r="N533">
            <v>33</v>
          </cell>
          <cell r="O533">
            <v>5.913978494623656</v>
          </cell>
          <cell r="P533">
            <v>0</v>
          </cell>
          <cell r="Q533">
            <v>0</v>
          </cell>
          <cell r="R533">
            <v>1367</v>
          </cell>
          <cell r="S533">
            <v>6.97271104310125</v>
          </cell>
          <cell r="T533">
            <v>2618</v>
          </cell>
          <cell r="U533">
            <v>7.0883197054204796</v>
          </cell>
        </row>
        <row r="534">
          <cell r="A534" t="str">
            <v>Total</v>
          </cell>
          <cell r="B534">
            <v>7135</v>
          </cell>
          <cell r="C534">
            <v>100</v>
          </cell>
          <cell r="D534">
            <v>9631</v>
          </cell>
          <cell r="E534">
            <v>100</v>
          </cell>
          <cell r="F534">
            <v>563</v>
          </cell>
          <cell r="G534">
            <v>100</v>
          </cell>
          <cell r="H534">
            <v>17329</v>
          </cell>
          <cell r="I534">
            <v>100</v>
          </cell>
          <cell r="J534">
            <v>5477</v>
          </cell>
          <cell r="K534">
            <v>100</v>
          </cell>
          <cell r="L534">
            <v>13568</v>
          </cell>
          <cell r="M534">
            <v>100</v>
          </cell>
          <cell r="N534">
            <v>558</v>
          </cell>
          <cell r="O534">
            <v>100</v>
          </cell>
          <cell r="P534">
            <v>2</v>
          </cell>
          <cell r="Q534">
            <v>100</v>
          </cell>
          <cell r="R534">
            <v>19605</v>
          </cell>
          <cell r="S534">
            <v>100</v>
          </cell>
          <cell r="T534">
            <v>36934</v>
          </cell>
          <cell r="U534">
            <v>100</v>
          </cell>
        </row>
        <row r="537">
          <cell r="A537" t="str">
            <v>5.4.4.  Arbeidsplaatsongevallen volgens maand van het ongeval : verdeling volgens gevolgen en generatie in absolute frequentie 2017</v>
          </cell>
        </row>
        <row r="538">
          <cell r="E538" t="str">
            <v>15 - 24 ans</v>
          </cell>
          <cell r="J538" t="str">
            <v>25 - 49 ans</v>
          </cell>
          <cell r="O538" t="str">
            <v>50 ans et plus</v>
          </cell>
          <cell r="P538" t="str">
            <v>Total</v>
          </cell>
        </row>
        <row r="539">
          <cell r="B539" t="str">
            <v>1-CSS</v>
          </cell>
          <cell r="C539" t="str">
            <v>2-IT &lt;= 6 MOIS</v>
          </cell>
          <cell r="D539" t="str">
            <v>3-IT &gt; 6 MOIS</v>
          </cell>
          <cell r="E539" t="str">
            <v>Total</v>
          </cell>
          <cell r="F539" t="str">
            <v>1-CSS</v>
          </cell>
          <cell r="G539" t="str">
            <v>2-IT &lt;= 6 MOIS</v>
          </cell>
          <cell r="H539" t="str">
            <v>3-IT &gt; 6 MOIS</v>
          </cell>
          <cell r="I539" t="str">
            <v>4-Mortel</v>
          </cell>
          <cell r="J539" t="str">
            <v>Total</v>
          </cell>
          <cell r="K539" t="str">
            <v>1-CSS</v>
          </cell>
          <cell r="L539" t="str">
            <v>2-IT &lt;= 6 MOIS</v>
          </cell>
          <cell r="M539" t="str">
            <v>3-IT &gt; 6 MOIS</v>
          </cell>
          <cell r="N539" t="str">
            <v>4-Mortel</v>
          </cell>
          <cell r="O539" t="str">
            <v>Total</v>
          </cell>
        </row>
        <row r="540">
          <cell r="A540" t="str">
            <v>a-Janvier</v>
          </cell>
          <cell r="B540">
            <v>69</v>
          </cell>
          <cell r="C540">
            <v>103</v>
          </cell>
          <cell r="D540">
            <v>1</v>
          </cell>
          <cell r="E540">
            <v>173</v>
          </cell>
          <cell r="F540">
            <v>652</v>
          </cell>
          <cell r="G540">
            <v>1367</v>
          </cell>
          <cell r="H540">
            <v>63</v>
          </cell>
          <cell r="I540">
            <v>0</v>
          </cell>
          <cell r="J540">
            <v>2082</v>
          </cell>
          <cell r="K540">
            <v>298</v>
          </cell>
          <cell r="L540">
            <v>690</v>
          </cell>
          <cell r="M540">
            <v>45</v>
          </cell>
          <cell r="N540">
            <v>0</v>
          </cell>
          <cell r="O540">
            <v>1033</v>
          </cell>
          <cell r="P540">
            <v>3288</v>
          </cell>
        </row>
        <row r="541">
          <cell r="A541" t="str">
            <v>b-Février</v>
          </cell>
          <cell r="B541">
            <v>74</v>
          </cell>
          <cell r="C541">
            <v>105</v>
          </cell>
          <cell r="D541">
            <v>4</v>
          </cell>
          <cell r="E541">
            <v>183</v>
          </cell>
          <cell r="F541">
            <v>686</v>
          </cell>
          <cell r="G541">
            <v>1314</v>
          </cell>
          <cell r="H541">
            <v>59</v>
          </cell>
          <cell r="I541">
            <v>0</v>
          </cell>
          <cell r="J541">
            <v>2059</v>
          </cell>
          <cell r="K541">
            <v>288</v>
          </cell>
          <cell r="L541">
            <v>581</v>
          </cell>
          <cell r="M541">
            <v>40</v>
          </cell>
          <cell r="N541">
            <v>0</v>
          </cell>
          <cell r="O541">
            <v>909</v>
          </cell>
          <cell r="P541">
            <v>3151</v>
          </cell>
        </row>
        <row r="542">
          <cell r="A542" t="str">
            <v>c-Mars</v>
          </cell>
          <cell r="B542">
            <v>96</v>
          </cell>
          <cell r="C542">
            <v>127</v>
          </cell>
          <cell r="D542">
            <v>0</v>
          </cell>
          <cell r="E542">
            <v>223</v>
          </cell>
          <cell r="F542">
            <v>741</v>
          </cell>
          <cell r="G542">
            <v>1469</v>
          </cell>
          <cell r="H542">
            <v>53</v>
          </cell>
          <cell r="I542">
            <v>0</v>
          </cell>
          <cell r="J542">
            <v>2263</v>
          </cell>
          <cell r="K542">
            <v>341</v>
          </cell>
          <cell r="L542">
            <v>615</v>
          </cell>
          <cell r="M542">
            <v>50</v>
          </cell>
          <cell r="N542">
            <v>0</v>
          </cell>
          <cell r="O542">
            <v>1006</v>
          </cell>
          <cell r="P542">
            <v>3492</v>
          </cell>
        </row>
        <row r="543">
          <cell r="A543" t="str">
            <v>d-Avril</v>
          </cell>
          <cell r="B543">
            <v>61</v>
          </cell>
          <cell r="C543">
            <v>100</v>
          </cell>
          <cell r="D543">
            <v>1</v>
          </cell>
          <cell r="E543">
            <v>162</v>
          </cell>
          <cell r="F543">
            <v>539</v>
          </cell>
          <cell r="G543">
            <v>1030</v>
          </cell>
          <cell r="H543">
            <v>51</v>
          </cell>
          <cell r="I543">
            <v>0</v>
          </cell>
          <cell r="J543">
            <v>1620</v>
          </cell>
          <cell r="K543">
            <v>262</v>
          </cell>
          <cell r="L543">
            <v>453</v>
          </cell>
          <cell r="M543">
            <v>32</v>
          </cell>
          <cell r="N543">
            <v>0</v>
          </cell>
          <cell r="O543">
            <v>747</v>
          </cell>
          <cell r="P543">
            <v>2529</v>
          </cell>
        </row>
        <row r="544">
          <cell r="A544" t="str">
            <v>e-Mai</v>
          </cell>
          <cell r="B544">
            <v>80</v>
          </cell>
          <cell r="C544">
            <v>129</v>
          </cell>
          <cell r="D544">
            <v>4</v>
          </cell>
          <cell r="E544">
            <v>213</v>
          </cell>
          <cell r="F544">
            <v>851</v>
          </cell>
          <cell r="G544">
            <v>1467</v>
          </cell>
          <cell r="H544">
            <v>61</v>
          </cell>
          <cell r="I544">
            <v>0</v>
          </cell>
          <cell r="J544">
            <v>2379</v>
          </cell>
          <cell r="K544">
            <v>362</v>
          </cell>
          <cell r="L544">
            <v>666</v>
          </cell>
          <cell r="M544">
            <v>37</v>
          </cell>
          <cell r="N544">
            <v>0</v>
          </cell>
          <cell r="O544">
            <v>1065</v>
          </cell>
          <cell r="P544">
            <v>3657</v>
          </cell>
        </row>
        <row r="545">
          <cell r="A545" t="str">
            <v>f-Juin</v>
          </cell>
          <cell r="B545">
            <v>81</v>
          </cell>
          <cell r="C545">
            <v>133</v>
          </cell>
          <cell r="D545">
            <v>0</v>
          </cell>
          <cell r="E545">
            <v>214</v>
          </cell>
          <cell r="F545">
            <v>868</v>
          </cell>
          <cell r="G545">
            <v>1357</v>
          </cell>
          <cell r="H545">
            <v>49</v>
          </cell>
          <cell r="I545">
            <v>0</v>
          </cell>
          <cell r="J545">
            <v>2274</v>
          </cell>
          <cell r="K545">
            <v>349</v>
          </cell>
          <cell r="L545">
            <v>596</v>
          </cell>
          <cell r="M545">
            <v>51</v>
          </cell>
          <cell r="N545">
            <v>0</v>
          </cell>
          <cell r="O545">
            <v>996</v>
          </cell>
          <cell r="P545">
            <v>3484</v>
          </cell>
        </row>
        <row r="546">
          <cell r="A546" t="str">
            <v>g-Juillet</v>
          </cell>
          <cell r="B546">
            <v>96</v>
          </cell>
          <cell r="C546">
            <v>146</v>
          </cell>
          <cell r="D546">
            <v>1</v>
          </cell>
          <cell r="E546">
            <v>243</v>
          </cell>
          <cell r="F546">
            <v>434</v>
          </cell>
          <cell r="G546">
            <v>863</v>
          </cell>
          <cell r="H546">
            <v>29</v>
          </cell>
          <cell r="I546">
            <v>0</v>
          </cell>
          <cell r="J546">
            <v>1326</v>
          </cell>
          <cell r="K546">
            <v>210</v>
          </cell>
          <cell r="L546">
            <v>385</v>
          </cell>
          <cell r="M546">
            <v>23</v>
          </cell>
          <cell r="N546">
            <v>0</v>
          </cell>
          <cell r="O546">
            <v>618</v>
          </cell>
          <cell r="P546">
            <v>2187</v>
          </cell>
        </row>
        <row r="547">
          <cell r="A547" t="str">
            <v>h-Août</v>
          </cell>
          <cell r="B547">
            <v>116</v>
          </cell>
          <cell r="C547">
            <v>154</v>
          </cell>
          <cell r="D547">
            <v>1</v>
          </cell>
          <cell r="E547">
            <v>271</v>
          </cell>
          <cell r="F547">
            <v>423</v>
          </cell>
          <cell r="G547">
            <v>916</v>
          </cell>
          <cell r="H547">
            <v>24</v>
          </cell>
          <cell r="I547">
            <v>0</v>
          </cell>
          <cell r="J547">
            <v>1363</v>
          </cell>
          <cell r="K547">
            <v>207</v>
          </cell>
          <cell r="L547">
            <v>404</v>
          </cell>
          <cell r="M547">
            <v>15</v>
          </cell>
          <cell r="N547">
            <v>0</v>
          </cell>
          <cell r="O547">
            <v>626</v>
          </cell>
          <cell r="P547">
            <v>2260</v>
          </cell>
        </row>
        <row r="548">
          <cell r="A548" t="str">
            <v>i-Septembre</v>
          </cell>
          <cell r="B548">
            <v>71</v>
          </cell>
          <cell r="C548">
            <v>106</v>
          </cell>
          <cell r="D548">
            <v>0</v>
          </cell>
          <cell r="E548">
            <v>177</v>
          </cell>
          <cell r="F548">
            <v>754</v>
          </cell>
          <cell r="G548">
            <v>1367</v>
          </cell>
          <cell r="H548">
            <v>64</v>
          </cell>
          <cell r="I548">
            <v>0</v>
          </cell>
          <cell r="J548">
            <v>2185</v>
          </cell>
          <cell r="K548">
            <v>350</v>
          </cell>
          <cell r="L548">
            <v>611</v>
          </cell>
          <cell r="M548">
            <v>61</v>
          </cell>
          <cell r="N548">
            <v>0</v>
          </cell>
          <cell r="O548">
            <v>1022</v>
          </cell>
          <cell r="P548">
            <v>3384</v>
          </cell>
        </row>
        <row r="549">
          <cell r="A549" t="str">
            <v>j-Octobre</v>
          </cell>
          <cell r="B549">
            <v>76</v>
          </cell>
          <cell r="C549">
            <v>115</v>
          </cell>
          <cell r="D549">
            <v>0</v>
          </cell>
          <cell r="E549">
            <v>191</v>
          </cell>
          <cell r="F549">
            <v>823</v>
          </cell>
          <cell r="G549">
            <v>1380</v>
          </cell>
          <cell r="H549">
            <v>51</v>
          </cell>
          <cell r="I549">
            <v>0</v>
          </cell>
          <cell r="J549">
            <v>2254</v>
          </cell>
          <cell r="K549">
            <v>354</v>
          </cell>
          <cell r="L549">
            <v>679</v>
          </cell>
          <cell r="M549">
            <v>56</v>
          </cell>
          <cell r="N549">
            <v>0</v>
          </cell>
          <cell r="O549">
            <v>1089</v>
          </cell>
          <cell r="P549">
            <v>3534</v>
          </cell>
        </row>
        <row r="550">
          <cell r="A550" t="str">
            <v>k-Novembre</v>
          </cell>
          <cell r="B550">
            <v>52</v>
          </cell>
          <cell r="C550">
            <v>101</v>
          </cell>
          <cell r="D550">
            <v>2</v>
          </cell>
          <cell r="E550">
            <v>155</v>
          </cell>
          <cell r="F550">
            <v>727</v>
          </cell>
          <cell r="G550">
            <v>1385</v>
          </cell>
          <cell r="H550">
            <v>65</v>
          </cell>
          <cell r="I550">
            <v>1</v>
          </cell>
          <cell r="J550">
            <v>2178</v>
          </cell>
          <cell r="K550">
            <v>315</v>
          </cell>
          <cell r="L550">
            <v>649</v>
          </cell>
          <cell r="M550">
            <v>52</v>
          </cell>
          <cell r="N550">
            <v>1</v>
          </cell>
          <cell r="O550">
            <v>1017</v>
          </cell>
          <cell r="P550">
            <v>3350</v>
          </cell>
        </row>
        <row r="551">
          <cell r="A551" t="str">
            <v>l-Décembre</v>
          </cell>
          <cell r="B551">
            <v>60</v>
          </cell>
          <cell r="C551">
            <v>75</v>
          </cell>
          <cell r="D551">
            <v>3</v>
          </cell>
          <cell r="E551">
            <v>138</v>
          </cell>
          <cell r="F551">
            <v>585</v>
          </cell>
          <cell r="G551">
            <v>1100</v>
          </cell>
          <cell r="H551">
            <v>40</v>
          </cell>
          <cell r="I551">
            <v>0</v>
          </cell>
          <cell r="J551">
            <v>1725</v>
          </cell>
          <cell r="K551">
            <v>261</v>
          </cell>
          <cell r="L551">
            <v>461</v>
          </cell>
          <cell r="M551">
            <v>33</v>
          </cell>
          <cell r="N551">
            <v>0</v>
          </cell>
          <cell r="O551">
            <v>755</v>
          </cell>
          <cell r="P551">
            <v>2618</v>
          </cell>
        </row>
        <row r="552">
          <cell r="A552" t="str">
            <v>Total</v>
          </cell>
          <cell r="B552">
            <v>932</v>
          </cell>
          <cell r="C552">
            <v>1394</v>
          </cell>
          <cell r="D552">
            <v>17</v>
          </cell>
          <cell r="E552">
            <v>2343</v>
          </cell>
          <cell r="F552">
            <v>8083</v>
          </cell>
          <cell r="G552">
            <v>15015</v>
          </cell>
          <cell r="H552">
            <v>609</v>
          </cell>
          <cell r="I552">
            <v>1</v>
          </cell>
          <cell r="J552">
            <v>23708</v>
          </cell>
          <cell r="K552">
            <v>3597</v>
          </cell>
          <cell r="L552">
            <v>6790</v>
          </cell>
          <cell r="M552">
            <v>495</v>
          </cell>
          <cell r="N552">
            <v>1</v>
          </cell>
          <cell r="O552">
            <v>10883</v>
          </cell>
          <cell r="P552">
            <v>36934</v>
          </cell>
        </row>
        <row r="555">
          <cell r="A555" t="str">
            <v>5.4.5.  Arbeidsplaatsongevallen volgens maand van het ongeval : verdeling volgens gevolgen en generatie in relatieve frequentie 2017</v>
          </cell>
        </row>
        <row r="556">
          <cell r="E556" t="str">
            <v>15 - 24 ans</v>
          </cell>
          <cell r="J556" t="str">
            <v>25 - 49 ans</v>
          </cell>
          <cell r="O556" t="str">
            <v>50 ans et plus</v>
          </cell>
          <cell r="P556" t="str">
            <v>Total</v>
          </cell>
        </row>
        <row r="557">
          <cell r="B557" t="str">
            <v>1-CSS</v>
          </cell>
          <cell r="C557" t="str">
            <v>2-IT &lt;= 6 MOIS</v>
          </cell>
          <cell r="D557" t="str">
            <v>3-IT &gt; 6 MOIS</v>
          </cell>
          <cell r="E557" t="str">
            <v>Total</v>
          </cell>
          <cell r="F557" t="str">
            <v>1-CSS</v>
          </cell>
          <cell r="G557" t="str">
            <v>2-IT &lt;= 6 MOIS</v>
          </cell>
          <cell r="H557" t="str">
            <v>3-IT &gt; 6 MOIS</v>
          </cell>
          <cell r="I557" t="str">
            <v>4-Mortel</v>
          </cell>
          <cell r="J557" t="str">
            <v>Total</v>
          </cell>
          <cell r="K557" t="str">
            <v>1-CSS</v>
          </cell>
          <cell r="L557" t="str">
            <v>2-IT &lt;= 6 MOIS</v>
          </cell>
          <cell r="M557" t="str">
            <v>3-IT &gt; 6 MOIS</v>
          </cell>
          <cell r="N557" t="str">
            <v>4-Mortel</v>
          </cell>
          <cell r="O557" t="str">
            <v>Total</v>
          </cell>
        </row>
        <row r="558">
          <cell r="A558" t="str">
            <v>a-Janvier</v>
          </cell>
          <cell r="B558">
            <v>7.4034334763948495</v>
          </cell>
          <cell r="C558">
            <v>7.388809182209469</v>
          </cell>
          <cell r="D558">
            <v>5.8823529411764692</v>
          </cell>
          <cell r="E558">
            <v>7.3836961160904817</v>
          </cell>
          <cell r="F558">
            <v>8.0663120128665096</v>
          </cell>
          <cell r="G558">
            <v>9.1042291042291037</v>
          </cell>
          <cell r="H558">
            <v>10.344827586206897</v>
          </cell>
          <cell r="I558">
            <v>0</v>
          </cell>
          <cell r="J558">
            <v>8.7818457904504807</v>
          </cell>
          <cell r="K558">
            <v>8.2846816791770923</v>
          </cell>
          <cell r="L558">
            <v>10.1620029455081</v>
          </cell>
          <cell r="M558">
            <v>9.0909090909090917</v>
          </cell>
          <cell r="N558">
            <v>0</v>
          </cell>
          <cell r="O558">
            <v>9.4918680510888542</v>
          </cell>
          <cell r="P558">
            <v>8.9023663832782809</v>
          </cell>
        </row>
        <row r="559">
          <cell r="A559" t="str">
            <v>b-Février</v>
          </cell>
          <cell r="B559">
            <v>7.939914163090128</v>
          </cell>
          <cell r="C559">
            <v>7.5322812051649919</v>
          </cell>
          <cell r="D559">
            <v>23.529411764705877</v>
          </cell>
          <cell r="E559">
            <v>7.8104993597951342</v>
          </cell>
          <cell r="F559">
            <v>8.4869479153779537</v>
          </cell>
          <cell r="G559">
            <v>8.7512487512487507</v>
          </cell>
          <cell r="H559">
            <v>9.6880131362889994</v>
          </cell>
          <cell r="I559">
            <v>0</v>
          </cell>
          <cell r="J559">
            <v>8.6848321241774933</v>
          </cell>
          <cell r="K559">
            <v>8.0066722268557129</v>
          </cell>
          <cell r="L559">
            <v>8.5567010309278349</v>
          </cell>
          <cell r="M559">
            <v>8.0808080808080813</v>
          </cell>
          <cell r="N559">
            <v>0</v>
          </cell>
          <cell r="O559">
            <v>8.3524763392446939</v>
          </cell>
          <cell r="P559">
            <v>8.5314344506416848</v>
          </cell>
        </row>
        <row r="560">
          <cell r="A560" t="str">
            <v>c-Mars</v>
          </cell>
          <cell r="B560">
            <v>10.300429184549357</v>
          </cell>
          <cell r="C560">
            <v>9.110473457675754</v>
          </cell>
          <cell r="D560">
            <v>0</v>
          </cell>
          <cell r="E560">
            <v>9.5177123346137424</v>
          </cell>
          <cell r="F560">
            <v>9.1673883459111725</v>
          </cell>
          <cell r="G560">
            <v>9.783549783549784</v>
          </cell>
          <cell r="H560">
            <v>8.7027914614121507</v>
          </cell>
          <cell r="I560">
            <v>0</v>
          </cell>
          <cell r="J560">
            <v>9.5453011641639947</v>
          </cell>
          <cell r="K560">
            <v>9.4801223241590211</v>
          </cell>
          <cell r="L560">
            <v>9.0574374079528717</v>
          </cell>
          <cell r="M560">
            <v>10.1010101010101</v>
          </cell>
          <cell r="N560">
            <v>0</v>
          </cell>
          <cell r="O560">
            <v>9.2437746944776258</v>
          </cell>
          <cell r="P560">
            <v>9.4547029837006544</v>
          </cell>
        </row>
        <row r="561">
          <cell r="A561" t="str">
            <v>d-Avril</v>
          </cell>
          <cell r="B561">
            <v>6.5450643776824045</v>
          </cell>
          <cell r="C561">
            <v>7.173601147776183</v>
          </cell>
          <cell r="D561">
            <v>5.8823529411764692</v>
          </cell>
          <cell r="E561">
            <v>6.9142125480153656</v>
          </cell>
          <cell r="F561">
            <v>6.6683162192255345</v>
          </cell>
          <cell r="G561">
            <v>6.8598068598068593</v>
          </cell>
          <cell r="H561">
            <v>8.3743842364532011</v>
          </cell>
          <cell r="I561">
            <v>0</v>
          </cell>
          <cell r="J561">
            <v>6.8331364940104606</v>
          </cell>
          <cell r="K561">
            <v>7.2838476508201264</v>
          </cell>
          <cell r="L561">
            <v>6.6715758468335791</v>
          </cell>
          <cell r="M561">
            <v>6.4646464646464645</v>
          </cell>
          <cell r="N561">
            <v>0</v>
          </cell>
          <cell r="O561">
            <v>6.8639161995773215</v>
          </cell>
          <cell r="P561">
            <v>6.8473493258244433</v>
          </cell>
        </row>
        <row r="562">
          <cell r="A562" t="str">
            <v>e-Mai</v>
          </cell>
          <cell r="B562">
            <v>8.5836909871244629</v>
          </cell>
          <cell r="C562">
            <v>9.2539454806312769</v>
          </cell>
          <cell r="D562">
            <v>23.529411764705877</v>
          </cell>
          <cell r="E562">
            <v>9.0909090909090917</v>
          </cell>
          <cell r="F562">
            <v>10.528269206977606</v>
          </cell>
          <cell r="G562">
            <v>9.7702297702297702</v>
          </cell>
          <cell r="H562">
            <v>10.016420361247947</v>
          </cell>
          <cell r="I562">
            <v>0</v>
          </cell>
          <cell r="J562">
            <v>10.034587481019065</v>
          </cell>
          <cell r="K562">
            <v>10.063942174033917</v>
          </cell>
          <cell r="L562">
            <v>9.8085419734904278</v>
          </cell>
          <cell r="M562">
            <v>7.4747474747474731</v>
          </cell>
          <cell r="N562">
            <v>0</v>
          </cell>
          <cell r="O562">
            <v>9.7859046218873473</v>
          </cell>
          <cell r="P562">
            <v>9.9014458222775747</v>
          </cell>
        </row>
        <row r="563">
          <cell r="A563" t="str">
            <v>f-Juin</v>
          </cell>
          <cell r="B563">
            <v>8.6909871244635184</v>
          </cell>
          <cell r="C563">
            <v>9.5408895265423244</v>
          </cell>
          <cell r="D563">
            <v>0</v>
          </cell>
          <cell r="E563">
            <v>9.1335894152795554</v>
          </cell>
          <cell r="F563">
            <v>10.738587158233329</v>
          </cell>
          <cell r="G563">
            <v>9.0376290376290367</v>
          </cell>
          <cell r="H563">
            <v>8.0459770114942533</v>
          </cell>
          <cell r="I563">
            <v>0</v>
          </cell>
          <cell r="J563">
            <v>9.5916990045554247</v>
          </cell>
          <cell r="K563">
            <v>9.7025298860161246</v>
          </cell>
          <cell r="L563">
            <v>8.7776141384388797</v>
          </cell>
          <cell r="M563">
            <v>10.303030303030303</v>
          </cell>
          <cell r="N563">
            <v>0</v>
          </cell>
          <cell r="O563">
            <v>9.1518882661030965</v>
          </cell>
          <cell r="P563">
            <v>9.4330427248605613</v>
          </cell>
        </row>
        <row r="564">
          <cell r="A564" t="str">
            <v>g-Juillet</v>
          </cell>
          <cell r="B564">
            <v>10.300429184549357</v>
          </cell>
          <cell r="C564">
            <v>10.473457675753227</v>
          </cell>
          <cell r="D564">
            <v>5.8823529411764692</v>
          </cell>
          <cell r="E564">
            <v>10.371318822023047</v>
          </cell>
          <cell r="F564">
            <v>5.3692935791166647</v>
          </cell>
          <cell r="G564">
            <v>5.7475857475857479</v>
          </cell>
          <cell r="H564">
            <v>4.7619047619047619</v>
          </cell>
          <cell r="I564">
            <v>0</v>
          </cell>
          <cell r="J564">
            <v>5.593048759912266</v>
          </cell>
          <cell r="K564">
            <v>5.838198498748957</v>
          </cell>
          <cell r="L564">
            <v>5.6701030927835054</v>
          </cell>
          <cell r="M564">
            <v>4.6464646464646462</v>
          </cell>
          <cell r="N564">
            <v>0</v>
          </cell>
          <cell r="O564">
            <v>5.6785812735458983</v>
          </cell>
          <cell r="P564">
            <v>5.9213732604104621</v>
          </cell>
        </row>
        <row r="565">
          <cell r="A565" t="str">
            <v>h-Août</v>
          </cell>
          <cell r="B565">
            <v>12.446351931330474</v>
          </cell>
          <cell r="C565">
            <v>11.047345767575322</v>
          </cell>
          <cell r="D565">
            <v>5.8823529411764692</v>
          </cell>
          <cell r="E565">
            <v>11.566367904396072</v>
          </cell>
          <cell r="F565">
            <v>5.2332054930100211</v>
          </cell>
          <cell r="G565">
            <v>6.1005661005661009</v>
          </cell>
          <cell r="H565">
            <v>3.9408866995073892</v>
          </cell>
          <cell r="I565">
            <v>0</v>
          </cell>
          <cell r="J565">
            <v>5.749114223047072</v>
          </cell>
          <cell r="K565">
            <v>5.7547956630525441</v>
          </cell>
          <cell r="L565">
            <v>5.9499263622974956</v>
          </cell>
          <cell r="M565">
            <v>3.0303030303030298</v>
          </cell>
          <cell r="N565">
            <v>0</v>
          </cell>
          <cell r="O565">
            <v>5.7520904162455198</v>
          </cell>
          <cell r="P565">
            <v>6.1190231223263121</v>
          </cell>
        </row>
        <row r="566">
          <cell r="A566" t="str">
            <v>i-Septembre</v>
          </cell>
          <cell r="B566">
            <v>7.6180257510729605</v>
          </cell>
          <cell r="C566">
            <v>7.6040172166427542</v>
          </cell>
          <cell r="D566">
            <v>0</v>
          </cell>
          <cell r="E566">
            <v>7.5544174135723434</v>
          </cell>
          <cell r="F566">
            <v>9.3282197204008419</v>
          </cell>
          <cell r="G566">
            <v>9.1042291042291037</v>
          </cell>
          <cell r="H566">
            <v>10.509031198686371</v>
          </cell>
          <cell r="I566">
            <v>0</v>
          </cell>
          <cell r="J566">
            <v>9.2162982959338606</v>
          </cell>
          <cell r="K566">
            <v>9.7303308312482635</v>
          </cell>
          <cell r="L566">
            <v>8.9985272459499264</v>
          </cell>
          <cell r="M566">
            <v>12.323232323232324</v>
          </cell>
          <cell r="N566">
            <v>0</v>
          </cell>
          <cell r="O566">
            <v>9.3907929798768723</v>
          </cell>
          <cell r="P566">
            <v>9.1622894893593969</v>
          </cell>
        </row>
        <row r="567">
          <cell r="A567" t="str">
            <v>j-Octobre</v>
          </cell>
          <cell r="B567">
            <v>8.1545064377682408</v>
          </cell>
          <cell r="C567">
            <v>8.2496413199426097</v>
          </cell>
          <cell r="D567">
            <v>0</v>
          </cell>
          <cell r="E567">
            <v>8.1519419547588576</v>
          </cell>
          <cell r="F567">
            <v>10.181863169615243</v>
          </cell>
          <cell r="G567">
            <v>9.1908091908091905</v>
          </cell>
          <cell r="H567">
            <v>8.3743842364532011</v>
          </cell>
          <cell r="I567">
            <v>0</v>
          </cell>
          <cell r="J567">
            <v>9.5073392947528248</v>
          </cell>
          <cell r="K567">
            <v>9.8415346121768135</v>
          </cell>
          <cell r="L567">
            <v>10</v>
          </cell>
          <cell r="M567">
            <v>11.313131313131315</v>
          </cell>
          <cell r="N567">
            <v>0</v>
          </cell>
          <cell r="O567">
            <v>10.006432049986216</v>
          </cell>
          <cell r="P567">
            <v>9.5684193426111435</v>
          </cell>
        </row>
        <row r="568">
          <cell r="A568" t="str">
            <v>k-Novembre</v>
          </cell>
          <cell r="B568">
            <v>5.5793991416309021</v>
          </cell>
          <cell r="C568">
            <v>7.2453371592539453</v>
          </cell>
          <cell r="D568">
            <v>11.764705882352938</v>
          </cell>
          <cell r="E568">
            <v>6.6154502774221076</v>
          </cell>
          <cell r="F568">
            <v>8.9941853272299888</v>
          </cell>
          <cell r="G568">
            <v>9.224109224109224</v>
          </cell>
          <cell r="H568">
            <v>10.673234811165845</v>
          </cell>
          <cell r="I568">
            <v>100</v>
          </cell>
          <cell r="J568">
            <v>9.1867723975029527</v>
          </cell>
          <cell r="K568">
            <v>8.7572977481234364</v>
          </cell>
          <cell r="L568">
            <v>9.5581737849779085</v>
          </cell>
          <cell r="M568">
            <v>10.505050505050505</v>
          </cell>
          <cell r="N568">
            <v>100</v>
          </cell>
          <cell r="O568">
            <v>9.3448497656896077</v>
          </cell>
          <cell r="P568">
            <v>9.0702333892890028</v>
          </cell>
        </row>
        <row r="569">
          <cell r="A569" t="str">
            <v>l-Décembre</v>
          </cell>
          <cell r="B569">
            <v>6.4377682403433472</v>
          </cell>
          <cell r="C569">
            <v>5.3802008608321374</v>
          </cell>
          <cell r="D569">
            <v>17.647058823529413</v>
          </cell>
          <cell r="E569">
            <v>5.8898847631241997</v>
          </cell>
          <cell r="F569">
            <v>7.2374118520351347</v>
          </cell>
          <cell r="G569">
            <v>7.3260073260073257</v>
          </cell>
          <cell r="H569">
            <v>6.5681444991789819</v>
          </cell>
          <cell r="I569">
            <v>0</v>
          </cell>
          <cell r="J569">
            <v>7.2760249704741007</v>
          </cell>
          <cell r="K569">
            <v>7.2560467055879903</v>
          </cell>
          <cell r="L569">
            <v>6.7893961708394697</v>
          </cell>
          <cell r="M569">
            <v>6.6666666666666679</v>
          </cell>
          <cell r="N569">
            <v>0</v>
          </cell>
          <cell r="O569">
            <v>6.9374253422769456</v>
          </cell>
          <cell r="P569">
            <v>7.0883197054204796</v>
          </cell>
        </row>
        <row r="570">
          <cell r="A570" t="str">
            <v>Total</v>
          </cell>
          <cell r="B570">
            <v>100</v>
          </cell>
          <cell r="C570">
            <v>100</v>
          </cell>
          <cell r="D570">
            <v>100</v>
          </cell>
          <cell r="E570">
            <v>100</v>
          </cell>
          <cell r="F570">
            <v>100</v>
          </cell>
          <cell r="G570">
            <v>100</v>
          </cell>
          <cell r="H570">
            <v>100</v>
          </cell>
          <cell r="I570">
            <v>100</v>
          </cell>
          <cell r="J570">
            <v>100</v>
          </cell>
          <cell r="K570">
            <v>100</v>
          </cell>
          <cell r="L570">
            <v>100</v>
          </cell>
          <cell r="M570">
            <v>100</v>
          </cell>
          <cell r="N570">
            <v>100</v>
          </cell>
          <cell r="O570">
            <v>100</v>
          </cell>
          <cell r="P570">
            <v>100</v>
          </cell>
        </row>
        <row r="573">
          <cell r="A573" t="str">
            <v>5.4.6.  Arbeidsplaatsongevallen volgens maand van het ongeval : verdeling volgens gevolgen en aard van het werk (hoofd-/handarbeid) - 2017</v>
          </cell>
        </row>
        <row r="574">
          <cell r="H574" t="str">
            <v>Andere</v>
          </cell>
          <cell r="P574" t="str">
            <v>Contractueel arbeider</v>
          </cell>
        </row>
        <row r="575">
          <cell r="B575" t="str">
            <v>1-CSS</v>
          </cell>
          <cell r="D575" t="str">
            <v>2-IT &lt;= 6 MOIS</v>
          </cell>
          <cell r="F575" t="str">
            <v>3-IT &gt; 6 MOIS</v>
          </cell>
          <cell r="H575" t="str">
            <v>Total</v>
          </cell>
          <cell r="J575" t="str">
            <v>1-CSS</v>
          </cell>
          <cell r="L575" t="str">
            <v>2-IT &lt;= 6 MOIS</v>
          </cell>
          <cell r="N575" t="str">
            <v>3-IT &gt; 6 MOIS</v>
          </cell>
          <cell r="P575" t="str">
            <v>Total</v>
          </cell>
          <cell r="R575" t="str">
            <v>1-CSS</v>
          </cell>
          <cell r="T575" t="str">
            <v>2-IT &lt;= 6 MOIS</v>
          </cell>
        </row>
        <row r="576">
          <cell r="A576" t="str">
            <v>a-Janvier</v>
          </cell>
          <cell r="B576">
            <v>63</v>
          </cell>
          <cell r="C576">
            <v>6.3380281690140841</v>
          </cell>
          <cell r="D576">
            <v>251</v>
          </cell>
          <cell r="E576">
            <v>8.4369747899159666</v>
          </cell>
          <cell r="F576">
            <v>16</v>
          </cell>
          <cell r="G576">
            <v>13.675213675213676</v>
          </cell>
          <cell r="H576">
            <v>330</v>
          </cell>
          <cell r="I576">
            <v>8.0763582966226135</v>
          </cell>
          <cell r="J576">
            <v>103</v>
          </cell>
          <cell r="K576">
            <v>7.935285053929122</v>
          </cell>
          <cell r="L576">
            <v>415</v>
          </cell>
          <cell r="M576">
            <v>9.4727231225747541</v>
          </cell>
          <cell r="N576">
            <v>8</v>
          </cell>
          <cell r="O576">
            <v>5.5555555555555554</v>
          </cell>
          <cell r="P576">
            <v>526</v>
          </cell>
          <cell r="Q576">
            <v>9.0331444272711661</v>
          </cell>
          <cell r="R576">
            <v>236</v>
          </cell>
          <cell r="S576">
            <v>7.9009039169735509</v>
          </cell>
          <cell r="T576">
            <v>301</v>
          </cell>
          <cell r="U576">
            <v>9.8656178302196</v>
          </cell>
        </row>
        <row r="577">
          <cell r="A577" t="str">
            <v>b-Février</v>
          </cell>
          <cell r="B577">
            <v>97</v>
          </cell>
          <cell r="C577">
            <v>9.7585513078470818</v>
          </cell>
          <cell r="D577">
            <v>246</v>
          </cell>
          <cell r="E577">
            <v>8.2689075630252109</v>
          </cell>
          <cell r="F577">
            <v>10</v>
          </cell>
          <cell r="G577">
            <v>8.5470085470085468</v>
          </cell>
          <cell r="H577">
            <v>353</v>
          </cell>
          <cell r="I577">
            <v>8.6392559960841897</v>
          </cell>
          <cell r="J577">
            <v>101</v>
          </cell>
          <cell r="K577">
            <v>7.7812018489984602</v>
          </cell>
          <cell r="L577">
            <v>363</v>
          </cell>
          <cell r="M577">
            <v>8.2857795023967125</v>
          </cell>
          <cell r="N577">
            <v>18</v>
          </cell>
          <cell r="O577">
            <v>12.5</v>
          </cell>
          <cell r="P577">
            <v>482</v>
          </cell>
          <cell r="Q577">
            <v>8.2775201786020958</v>
          </cell>
          <cell r="R577">
            <v>243</v>
          </cell>
          <cell r="S577">
            <v>8.1352527619685304</v>
          </cell>
          <cell r="T577">
            <v>268</v>
          </cell>
          <cell r="U577">
            <v>8.7840052441822358</v>
          </cell>
        </row>
        <row r="578">
          <cell r="A578" t="str">
            <v>c-Mars</v>
          </cell>
          <cell r="B578">
            <v>98</v>
          </cell>
          <cell r="C578">
            <v>9.8591549295774641</v>
          </cell>
          <cell r="D578">
            <v>297</v>
          </cell>
          <cell r="E578">
            <v>9.9831932773109244</v>
          </cell>
          <cell r="F578">
            <v>9</v>
          </cell>
          <cell r="G578">
            <v>7.6923076923076925</v>
          </cell>
          <cell r="H578">
            <v>404</v>
          </cell>
          <cell r="I578">
            <v>9.8874204601076841</v>
          </cell>
          <cell r="J578">
            <v>113</v>
          </cell>
          <cell r="K578">
            <v>8.7057010785824342</v>
          </cell>
          <cell r="L578">
            <v>408</v>
          </cell>
          <cell r="M578">
            <v>9.3129422506277102</v>
          </cell>
          <cell r="N578">
            <v>11</v>
          </cell>
          <cell r="O578">
            <v>7.6388888888888893</v>
          </cell>
          <cell r="P578">
            <v>532</v>
          </cell>
          <cell r="Q578">
            <v>9.1361840975442217</v>
          </cell>
          <cell r="R578">
            <v>270</v>
          </cell>
          <cell r="S578">
            <v>9.0391697355205878</v>
          </cell>
          <cell r="T578">
            <v>317</v>
          </cell>
          <cell r="U578">
            <v>10.390036053752869</v>
          </cell>
        </row>
        <row r="579">
          <cell r="A579" t="str">
            <v>d-Avril</v>
          </cell>
          <cell r="B579">
            <v>56</v>
          </cell>
          <cell r="C579">
            <v>5.6338028169014089</v>
          </cell>
          <cell r="D579">
            <v>201</v>
          </cell>
          <cell r="E579">
            <v>6.7563025210084042</v>
          </cell>
          <cell r="F579">
            <v>9</v>
          </cell>
          <cell r="G579">
            <v>7.6923076923076925</v>
          </cell>
          <cell r="H579">
            <v>266</v>
          </cell>
          <cell r="I579">
            <v>6.5100342633382287</v>
          </cell>
          <cell r="J579">
            <v>104</v>
          </cell>
          <cell r="K579">
            <v>8.0123266563944533</v>
          </cell>
          <cell r="L579">
            <v>329</v>
          </cell>
          <cell r="M579">
            <v>7.5097009815110711</v>
          </cell>
          <cell r="N579">
            <v>11</v>
          </cell>
          <cell r="O579">
            <v>7.6388888888888893</v>
          </cell>
          <cell r="P579">
            <v>444</v>
          </cell>
          <cell r="Q579">
            <v>7.6249356002060802</v>
          </cell>
          <cell r="R579">
            <v>243</v>
          </cell>
          <cell r="S579">
            <v>8.1352527619685304</v>
          </cell>
          <cell r="T579">
            <v>200</v>
          </cell>
          <cell r="U579">
            <v>6.5552277941658481</v>
          </cell>
        </row>
        <row r="580">
          <cell r="A580" t="str">
            <v>e-Mai</v>
          </cell>
          <cell r="B580">
            <v>99</v>
          </cell>
          <cell r="C580">
            <v>9.9597585513078464</v>
          </cell>
          <cell r="D580">
            <v>289</v>
          </cell>
          <cell r="E580">
            <v>9.7142857142857135</v>
          </cell>
          <cell r="F580">
            <v>11</v>
          </cell>
          <cell r="G580">
            <v>9.4017094017094021</v>
          </cell>
          <cell r="H580">
            <v>399</v>
          </cell>
          <cell r="I580">
            <v>9.7650513950073421</v>
          </cell>
          <cell r="J580">
            <v>123</v>
          </cell>
          <cell r="K580">
            <v>9.4761171032357474</v>
          </cell>
          <cell r="L580">
            <v>384</v>
          </cell>
          <cell r="M580">
            <v>8.7651221182378443</v>
          </cell>
          <cell r="N580">
            <v>15</v>
          </cell>
          <cell r="O580">
            <v>10.416666666666668</v>
          </cell>
          <cell r="P580">
            <v>522</v>
          </cell>
          <cell r="Q580">
            <v>8.9644513137557968</v>
          </cell>
          <cell r="R580">
            <v>279</v>
          </cell>
          <cell r="S580">
            <v>9.3404753933712747</v>
          </cell>
          <cell r="T580">
            <v>304</v>
          </cell>
          <cell r="U580">
            <v>9.963946247132089</v>
          </cell>
        </row>
        <row r="581">
          <cell r="A581" t="str">
            <v>f-Juin</v>
          </cell>
          <cell r="B581">
            <v>113</v>
          </cell>
          <cell r="C581">
            <v>11.368209255533197</v>
          </cell>
          <cell r="D581">
            <v>258</v>
          </cell>
          <cell r="E581">
            <v>8.6722689075630264</v>
          </cell>
          <cell r="F581">
            <v>6</v>
          </cell>
          <cell r="G581">
            <v>5.1282051282051277</v>
          </cell>
          <cell r="H581">
            <v>377</v>
          </cell>
          <cell r="I581">
            <v>9.2266275085658354</v>
          </cell>
          <cell r="J581">
            <v>119</v>
          </cell>
          <cell r="K581">
            <v>9.1679506933744221</v>
          </cell>
          <cell r="L581">
            <v>398</v>
          </cell>
          <cell r="M581">
            <v>9.0846838621319321</v>
          </cell>
          <cell r="N581">
            <v>17</v>
          </cell>
          <cell r="O581">
            <v>11.805555555555554</v>
          </cell>
          <cell r="P581">
            <v>534</v>
          </cell>
          <cell r="Q581">
            <v>9.1705306543019063</v>
          </cell>
          <cell r="R581">
            <v>283</v>
          </cell>
          <cell r="S581">
            <v>9.4743890190826914</v>
          </cell>
          <cell r="T581">
            <v>276</v>
          </cell>
          <cell r="U581">
            <v>9.0462143559488695</v>
          </cell>
        </row>
        <row r="582">
          <cell r="A582" t="str">
            <v>g-Juillet</v>
          </cell>
          <cell r="B582">
            <v>83</v>
          </cell>
          <cell r="C582">
            <v>8.3501006036217316</v>
          </cell>
          <cell r="D582">
            <v>244</v>
          </cell>
          <cell r="E582">
            <v>8.2016806722689068</v>
          </cell>
          <cell r="F582">
            <v>4</v>
          </cell>
          <cell r="G582">
            <v>3.4188034188034191</v>
          </cell>
          <cell r="H582">
            <v>331</v>
          </cell>
          <cell r="I582">
            <v>8.1008321096426812</v>
          </cell>
          <cell r="J582">
            <v>101</v>
          </cell>
          <cell r="K582">
            <v>7.7812018489984602</v>
          </cell>
          <cell r="L582">
            <v>294</v>
          </cell>
          <cell r="M582">
            <v>6.7107966217758497</v>
          </cell>
          <cell r="N582">
            <v>9</v>
          </cell>
          <cell r="O582">
            <v>6.25</v>
          </cell>
          <cell r="P582">
            <v>404</v>
          </cell>
          <cell r="Q582">
            <v>6.9380044650523791</v>
          </cell>
          <cell r="R582">
            <v>208</v>
          </cell>
          <cell r="S582">
            <v>6.9635085369936398</v>
          </cell>
          <cell r="T582">
            <v>189</v>
          </cell>
          <cell r="U582">
            <v>6.1946902654867255</v>
          </cell>
        </row>
        <row r="583">
          <cell r="A583" t="str">
            <v>h-Août</v>
          </cell>
          <cell r="B583">
            <v>94</v>
          </cell>
          <cell r="C583">
            <v>9.4567404426559349</v>
          </cell>
          <cell r="D583">
            <v>262</v>
          </cell>
          <cell r="E583">
            <v>8.8067226890756309</v>
          </cell>
          <cell r="F583">
            <v>4</v>
          </cell>
          <cell r="G583">
            <v>3.4188034188034191</v>
          </cell>
          <cell r="H583">
            <v>360</v>
          </cell>
          <cell r="I583">
            <v>8.8105726872246706</v>
          </cell>
          <cell r="J583">
            <v>104</v>
          </cell>
          <cell r="K583">
            <v>8.0123266563944533</v>
          </cell>
          <cell r="L583">
            <v>330</v>
          </cell>
          <cell r="M583">
            <v>7.5325268203606477</v>
          </cell>
          <cell r="N583">
            <v>6</v>
          </cell>
          <cell r="O583">
            <v>4.1666666666666661</v>
          </cell>
          <cell r="P583">
            <v>440</v>
          </cell>
          <cell r="Q583">
            <v>7.5562424866907092</v>
          </cell>
          <cell r="R583">
            <v>210</v>
          </cell>
          <cell r="S583">
            <v>7.0304653498493481</v>
          </cell>
          <cell r="T583">
            <v>184</v>
          </cell>
          <cell r="U583">
            <v>6.0308095706325799</v>
          </cell>
        </row>
        <row r="584">
          <cell r="A584" t="str">
            <v>i-Septembre</v>
          </cell>
          <cell r="B584">
            <v>68</v>
          </cell>
          <cell r="C584">
            <v>6.8410462776659964</v>
          </cell>
          <cell r="D584">
            <v>228</v>
          </cell>
          <cell r="E584">
            <v>7.6638655462184877</v>
          </cell>
          <cell r="F584">
            <v>13</v>
          </cell>
          <cell r="G584">
            <v>11.111111111111111</v>
          </cell>
          <cell r="H584">
            <v>309</v>
          </cell>
          <cell r="I584">
            <v>7.5624082232011753</v>
          </cell>
          <cell r="J584">
            <v>117</v>
          </cell>
          <cell r="K584">
            <v>9.0138674884437595</v>
          </cell>
          <cell r="L584">
            <v>408</v>
          </cell>
          <cell r="M584">
            <v>9.3129422506277102</v>
          </cell>
          <cell r="N584">
            <v>10</v>
          </cell>
          <cell r="O584">
            <v>6.9444444444444446</v>
          </cell>
          <cell r="P584">
            <v>535</v>
          </cell>
          <cell r="Q584">
            <v>9.1877039326807495</v>
          </cell>
          <cell r="R584">
            <v>271</v>
          </cell>
          <cell r="S584">
            <v>9.0726481419484433</v>
          </cell>
          <cell r="T584">
            <v>269</v>
          </cell>
          <cell r="U584">
            <v>8.8167813831530655</v>
          </cell>
        </row>
        <row r="585">
          <cell r="A585" t="str">
            <v>j-Octobre</v>
          </cell>
          <cell r="B585">
            <v>94</v>
          </cell>
          <cell r="C585">
            <v>9.4567404426559349</v>
          </cell>
          <cell r="D585">
            <v>266</v>
          </cell>
          <cell r="E585">
            <v>8.9411764705882355</v>
          </cell>
          <cell r="F585">
            <v>14</v>
          </cell>
          <cell r="G585">
            <v>11.965811965811966</v>
          </cell>
          <cell r="H585">
            <v>374</v>
          </cell>
          <cell r="I585">
            <v>9.1532060695056288</v>
          </cell>
          <cell r="J585">
            <v>140</v>
          </cell>
          <cell r="K585">
            <v>10.785824345146379</v>
          </cell>
          <cell r="L585">
            <v>409</v>
          </cell>
          <cell r="M585">
            <v>9.3357680894772876</v>
          </cell>
          <cell r="N585">
            <v>10</v>
          </cell>
          <cell r="O585">
            <v>6.9444444444444446</v>
          </cell>
          <cell r="P585">
            <v>559</v>
          </cell>
          <cell r="Q585">
            <v>9.5998626137729701</v>
          </cell>
          <cell r="R585">
            <v>270</v>
          </cell>
          <cell r="S585">
            <v>9.0391697355205878</v>
          </cell>
          <cell r="T585">
            <v>282</v>
          </cell>
          <cell r="U585">
            <v>9.2428711897738456</v>
          </cell>
        </row>
        <row r="586">
          <cell r="A586" t="str">
            <v>k-Novembre</v>
          </cell>
          <cell r="B586">
            <v>73</v>
          </cell>
          <cell r="C586">
            <v>7.3440643863179069</v>
          </cell>
          <cell r="D586">
            <v>263</v>
          </cell>
          <cell r="E586">
            <v>8.8403361344537821</v>
          </cell>
          <cell r="F586">
            <v>13</v>
          </cell>
          <cell r="G586">
            <v>11.111111111111111</v>
          </cell>
          <cell r="H586">
            <v>349</v>
          </cell>
          <cell r="I586">
            <v>8.5413607440039154</v>
          </cell>
          <cell r="J586">
            <v>97</v>
          </cell>
          <cell r="K586">
            <v>7.4730354391371341</v>
          </cell>
          <cell r="L586">
            <v>348</v>
          </cell>
          <cell r="M586">
            <v>7.9433919196530489</v>
          </cell>
          <cell r="N586">
            <v>16</v>
          </cell>
          <cell r="O586">
            <v>11.111111111111111</v>
          </cell>
          <cell r="P586">
            <v>461</v>
          </cell>
          <cell r="Q586">
            <v>7.9168813326464029</v>
          </cell>
          <cell r="R586">
            <v>260</v>
          </cell>
          <cell r="S586">
            <v>8.7043856712420489</v>
          </cell>
          <cell r="T586">
            <v>252</v>
          </cell>
          <cell r="U586">
            <v>8.2595870206489668</v>
          </cell>
        </row>
        <row r="587">
          <cell r="A587" t="str">
            <v>l-Décembre</v>
          </cell>
          <cell r="B587">
            <v>56</v>
          </cell>
          <cell r="C587">
            <v>5.6338028169014089</v>
          </cell>
          <cell r="D587">
            <v>170</v>
          </cell>
          <cell r="E587">
            <v>5.7142857142857144</v>
          </cell>
          <cell r="F587">
            <v>8</v>
          </cell>
          <cell r="G587">
            <v>6.8376068376068382</v>
          </cell>
          <cell r="H587">
            <v>234</v>
          </cell>
          <cell r="I587">
            <v>5.7268722466960353</v>
          </cell>
          <cell r="J587">
            <v>76</v>
          </cell>
          <cell r="K587">
            <v>5.8551617873651773</v>
          </cell>
          <cell r="L587">
            <v>295</v>
          </cell>
          <cell r="M587">
            <v>6.733622460625428</v>
          </cell>
          <cell r="N587">
            <v>13</v>
          </cell>
          <cell r="O587">
            <v>9.0277777777777768</v>
          </cell>
          <cell r="P587">
            <v>384</v>
          </cell>
          <cell r="Q587">
            <v>6.5945388974755277</v>
          </cell>
          <cell r="R587">
            <v>214</v>
          </cell>
          <cell r="S587">
            <v>7.164378975560763</v>
          </cell>
          <cell r="T587">
            <v>209</v>
          </cell>
          <cell r="U587">
            <v>6.8502130449033105</v>
          </cell>
        </row>
        <row r="588">
          <cell r="A588" t="str">
            <v>Total</v>
          </cell>
          <cell r="B588">
            <v>994</v>
          </cell>
          <cell r="C588">
            <v>100</v>
          </cell>
          <cell r="D588">
            <v>2975</v>
          </cell>
          <cell r="E588">
            <v>100</v>
          </cell>
          <cell r="F588">
            <v>117</v>
          </cell>
          <cell r="G588">
            <v>100</v>
          </cell>
          <cell r="H588">
            <v>4086</v>
          </cell>
          <cell r="I588">
            <v>100</v>
          </cell>
          <cell r="J588">
            <v>1298</v>
          </cell>
          <cell r="K588">
            <v>100</v>
          </cell>
          <cell r="L588">
            <v>4381</v>
          </cell>
          <cell r="M588">
            <v>100</v>
          </cell>
          <cell r="N588">
            <v>144</v>
          </cell>
          <cell r="O588">
            <v>100</v>
          </cell>
          <cell r="P588">
            <v>5823</v>
          </cell>
          <cell r="Q588">
            <v>100</v>
          </cell>
          <cell r="R588">
            <v>2987</v>
          </cell>
          <cell r="S588">
            <v>100</v>
          </cell>
          <cell r="T588">
            <v>3051</v>
          </cell>
          <cell r="U588">
            <v>100</v>
          </cell>
        </row>
        <row r="591">
          <cell r="A591" t="str">
            <v>5.4.7.  Arbeidsplaatsongevallen volgens maand van het ongeval :  verdeling volgens duur van de tijdelijke ongeschiktheid - 2017</v>
          </cell>
        </row>
        <row r="592">
          <cell r="B592" t="str">
            <v>a-ITT 0 jour</v>
          </cell>
          <cell r="D592" t="str">
            <v>b-ITT 1 à 3 jours</v>
          </cell>
          <cell r="F592" t="str">
            <v>c-ITT 4 à 7 jours</v>
          </cell>
          <cell r="H592" t="str">
            <v>d-ITT 8 à 15 jours</v>
          </cell>
          <cell r="J592" t="str">
            <v>e-ITT 16 à 30 jours</v>
          </cell>
          <cell r="L592" t="str">
            <v>f-ITT 1 à 3 mois</v>
          </cell>
          <cell r="N592" t="str">
            <v>g-ITT 4 à 6 mois</v>
          </cell>
          <cell r="P592" t="str">
            <v>h-ITT &gt; 6 mois</v>
          </cell>
          <cell r="R592" t="str">
            <v>Total</v>
          </cell>
        </row>
        <row r="593">
          <cell r="A593" t="str">
            <v>a-Janvier</v>
          </cell>
          <cell r="B593">
            <v>1027</v>
          </cell>
          <cell r="C593">
            <v>8.1006467897144656</v>
          </cell>
          <cell r="D593">
            <v>444</v>
          </cell>
          <cell r="E593">
            <v>8.9085072231139648</v>
          </cell>
          <cell r="F593">
            <v>436</v>
          </cell>
          <cell r="G593">
            <v>8.8726088726088719</v>
          </cell>
          <cell r="H593">
            <v>464</v>
          </cell>
          <cell r="I593">
            <v>9.0855688271000581</v>
          </cell>
          <cell r="J593">
            <v>281</v>
          </cell>
          <cell r="K593">
            <v>9.0295629820051424</v>
          </cell>
          <cell r="L593">
            <v>378</v>
          </cell>
          <cell r="M593">
            <v>10.263372250882433</v>
          </cell>
          <cell r="N593">
            <v>149</v>
          </cell>
          <cell r="O593">
            <v>11.161048689138577</v>
          </cell>
          <cell r="P593">
            <v>109</v>
          </cell>
          <cell r="Q593">
            <v>9.7234611953612848</v>
          </cell>
          <cell r="R593">
            <v>3288</v>
          </cell>
          <cell r="S593">
            <v>8.9023663832782809</v>
          </cell>
        </row>
        <row r="594">
          <cell r="A594" t="str">
            <v>b-Février</v>
          </cell>
          <cell r="B594">
            <v>1060</v>
          </cell>
          <cell r="C594">
            <v>8.3609402113898081</v>
          </cell>
          <cell r="D594">
            <v>428</v>
          </cell>
          <cell r="E594">
            <v>8.5874799357945424</v>
          </cell>
          <cell r="F594">
            <v>418</v>
          </cell>
          <cell r="G594">
            <v>8.5063085063085069</v>
          </cell>
          <cell r="H594">
            <v>453</v>
          </cell>
          <cell r="I594">
            <v>8.8701781868024288</v>
          </cell>
          <cell r="J594">
            <v>282</v>
          </cell>
          <cell r="K594">
            <v>9.0616966580976861</v>
          </cell>
          <cell r="L594">
            <v>297</v>
          </cell>
          <cell r="M594">
            <v>8.064078197121912</v>
          </cell>
          <cell r="N594">
            <v>110</v>
          </cell>
          <cell r="O594">
            <v>8.239700374531834</v>
          </cell>
          <cell r="P594">
            <v>103</v>
          </cell>
          <cell r="Q594">
            <v>9.1882247992863508</v>
          </cell>
          <cell r="R594">
            <v>3151</v>
          </cell>
          <cell r="S594">
            <v>8.5314344506416848</v>
          </cell>
        </row>
        <row r="595">
          <cell r="A595" t="str">
            <v>c-Mars</v>
          </cell>
          <cell r="B595">
            <v>1183</v>
          </cell>
          <cell r="C595">
            <v>9.3311247830888142</v>
          </cell>
          <cell r="D595">
            <v>455</v>
          </cell>
          <cell r="E595">
            <v>9.1292134831460672</v>
          </cell>
          <cell r="F595">
            <v>471</v>
          </cell>
          <cell r="G595">
            <v>9.5848595848595863</v>
          </cell>
          <cell r="H595">
            <v>507</v>
          </cell>
          <cell r="I595">
            <v>9.9275504209907961</v>
          </cell>
          <cell r="J595">
            <v>310</v>
          </cell>
          <cell r="K595">
            <v>9.9614395886889451</v>
          </cell>
          <cell r="L595">
            <v>336</v>
          </cell>
          <cell r="M595">
            <v>9.1229975563399393</v>
          </cell>
          <cell r="N595">
            <v>127</v>
          </cell>
          <cell r="O595">
            <v>9.5131086142322108</v>
          </cell>
          <cell r="P595">
            <v>103</v>
          </cell>
          <cell r="Q595">
            <v>9.1882247992863508</v>
          </cell>
          <cell r="R595">
            <v>3492</v>
          </cell>
          <cell r="S595">
            <v>9.4547029837006544</v>
          </cell>
        </row>
        <row r="596">
          <cell r="A596" t="str">
            <v>d-Avril</v>
          </cell>
          <cell r="B596">
            <v>867</v>
          </cell>
          <cell r="C596">
            <v>6.8386180785612876</v>
          </cell>
          <cell r="D596">
            <v>329</v>
          </cell>
          <cell r="E596">
            <v>6.6011235955056176</v>
          </cell>
          <cell r="F596">
            <v>331</v>
          </cell>
          <cell r="G596">
            <v>6.7358567358567374</v>
          </cell>
          <cell r="H596">
            <v>334</v>
          </cell>
          <cell r="I596">
            <v>6.5400430781280594</v>
          </cell>
          <cell r="J596">
            <v>218</v>
          </cell>
          <cell r="K596">
            <v>7.005141388174807</v>
          </cell>
          <cell r="L596">
            <v>264</v>
          </cell>
          <cell r="M596">
            <v>7.1680695085528097</v>
          </cell>
          <cell r="N596">
            <v>102</v>
          </cell>
          <cell r="O596">
            <v>7.6404494382022472</v>
          </cell>
          <cell r="P596">
            <v>84</v>
          </cell>
          <cell r="Q596">
            <v>7.4933095450490637</v>
          </cell>
          <cell r="R596">
            <v>2529</v>
          </cell>
          <cell r="S596">
            <v>6.8473493258244433</v>
          </cell>
        </row>
        <row r="597">
          <cell r="A597" t="str">
            <v>e-Mai</v>
          </cell>
          <cell r="B597">
            <v>1298</v>
          </cell>
          <cell r="C597">
            <v>10.238207919230161</v>
          </cell>
          <cell r="D597">
            <v>504</v>
          </cell>
          <cell r="E597">
            <v>10.112359550561797</v>
          </cell>
          <cell r="F597">
            <v>526</v>
          </cell>
          <cell r="G597">
            <v>10.704110704110704</v>
          </cell>
          <cell r="H597">
            <v>473</v>
          </cell>
          <cell r="I597">
            <v>9.2617975327981199</v>
          </cell>
          <cell r="J597">
            <v>290</v>
          </cell>
          <cell r="K597">
            <v>9.3187660668380463</v>
          </cell>
          <cell r="L597">
            <v>356</v>
          </cell>
          <cell r="M597">
            <v>9.6660331251696991</v>
          </cell>
          <cell r="N597">
            <v>108</v>
          </cell>
          <cell r="O597">
            <v>8.0898876404494384</v>
          </cell>
          <cell r="P597">
            <v>102</v>
          </cell>
          <cell r="Q597">
            <v>9.0990187332738621</v>
          </cell>
          <cell r="R597">
            <v>3657</v>
          </cell>
          <cell r="S597">
            <v>9.9014458222775747</v>
          </cell>
        </row>
        <row r="598">
          <cell r="A598" t="str">
            <v>f-Juin</v>
          </cell>
          <cell r="B598">
            <v>1300</v>
          </cell>
          <cell r="C598">
            <v>10.253983278119577</v>
          </cell>
          <cell r="D598">
            <v>462</v>
          </cell>
          <cell r="E598">
            <v>9.2696629213483153</v>
          </cell>
          <cell r="F598">
            <v>424</v>
          </cell>
          <cell r="G598">
            <v>8.6284086284086285</v>
          </cell>
          <cell r="H598">
            <v>486</v>
          </cell>
          <cell r="I598">
            <v>9.5163501076953203</v>
          </cell>
          <cell r="J598">
            <v>296</v>
          </cell>
          <cell r="K598">
            <v>9.5115681233933156</v>
          </cell>
          <cell r="L598">
            <v>308</v>
          </cell>
          <cell r="M598">
            <v>8.3627477599782782</v>
          </cell>
          <cell r="N598">
            <v>108</v>
          </cell>
          <cell r="O598">
            <v>8.0898876404494384</v>
          </cell>
          <cell r="P598">
            <v>100</v>
          </cell>
          <cell r="Q598">
            <v>8.9206066012488847</v>
          </cell>
          <cell r="R598">
            <v>3484</v>
          </cell>
          <cell r="S598">
            <v>9.4330427248605613</v>
          </cell>
        </row>
        <row r="599">
          <cell r="A599" t="str">
            <v>g-Juillet</v>
          </cell>
          <cell r="B599">
            <v>743</v>
          </cell>
          <cell r="C599">
            <v>5.8605458274175737</v>
          </cell>
          <cell r="D599">
            <v>307</v>
          </cell>
          <cell r="E599">
            <v>6.1597110754414128</v>
          </cell>
          <cell r="F599">
            <v>306</v>
          </cell>
          <cell r="G599">
            <v>6.2271062271062272</v>
          </cell>
          <cell r="H599">
            <v>303</v>
          </cell>
          <cell r="I599">
            <v>5.9330330918347363</v>
          </cell>
          <cell r="J599">
            <v>177</v>
          </cell>
          <cell r="K599">
            <v>5.6876606683804631</v>
          </cell>
          <cell r="L599">
            <v>229</v>
          </cell>
          <cell r="M599">
            <v>6.217757263100733</v>
          </cell>
          <cell r="N599">
            <v>69</v>
          </cell>
          <cell r="O599">
            <v>5.1685393258426959</v>
          </cell>
          <cell r="P599">
            <v>53</v>
          </cell>
          <cell r="Q599">
            <v>4.7279214986619094</v>
          </cell>
          <cell r="R599">
            <v>2187</v>
          </cell>
          <cell r="S599">
            <v>5.9213732604104621</v>
          </cell>
        </row>
        <row r="600">
          <cell r="A600" t="str">
            <v>h-Août</v>
          </cell>
          <cell r="B600">
            <v>748</v>
          </cell>
          <cell r="C600">
            <v>5.8999842246411109</v>
          </cell>
          <cell r="D600">
            <v>348</v>
          </cell>
          <cell r="E600">
            <v>6.9823434991974302</v>
          </cell>
          <cell r="F600">
            <v>318</v>
          </cell>
          <cell r="G600">
            <v>6.4713064713064732</v>
          </cell>
          <cell r="H600">
            <v>315</v>
          </cell>
          <cell r="I600">
            <v>6.1680046994321511</v>
          </cell>
          <cell r="J600">
            <v>189</v>
          </cell>
          <cell r="K600">
            <v>6.0732647814910026</v>
          </cell>
          <cell r="L600">
            <v>214</v>
          </cell>
          <cell r="M600">
            <v>5.8104805864784144</v>
          </cell>
          <cell r="N600">
            <v>88</v>
          </cell>
          <cell r="O600">
            <v>6.5917602996254683</v>
          </cell>
          <cell r="P600">
            <v>40</v>
          </cell>
          <cell r="Q600">
            <v>3.568242640499554</v>
          </cell>
          <cell r="R600">
            <v>2260</v>
          </cell>
          <cell r="S600">
            <v>6.1190231223263121</v>
          </cell>
        </row>
        <row r="601">
          <cell r="A601" t="str">
            <v>i-Septembre</v>
          </cell>
          <cell r="B601">
            <v>1181</v>
          </cell>
          <cell r="C601">
            <v>9.3153494241994004</v>
          </cell>
          <cell r="D601">
            <v>453</v>
          </cell>
          <cell r="E601">
            <v>9.0890850722311392</v>
          </cell>
          <cell r="F601">
            <v>436</v>
          </cell>
          <cell r="G601">
            <v>8.8726088726088719</v>
          </cell>
          <cell r="H601">
            <v>450</v>
          </cell>
          <cell r="I601">
            <v>8.8114352849030748</v>
          </cell>
          <cell r="J601">
            <v>281</v>
          </cell>
          <cell r="K601">
            <v>9.0295629820051424</v>
          </cell>
          <cell r="L601">
            <v>326</v>
          </cell>
          <cell r="M601">
            <v>8.8514797719250602</v>
          </cell>
          <cell r="N601">
            <v>132</v>
          </cell>
          <cell r="O601">
            <v>9.8876404494382015</v>
          </cell>
          <cell r="P601">
            <v>125</v>
          </cell>
          <cell r="Q601">
            <v>11.150758251561106</v>
          </cell>
          <cell r="R601">
            <v>3384</v>
          </cell>
          <cell r="S601">
            <v>9.1622894893593969</v>
          </cell>
        </row>
        <row r="602">
          <cell r="A602" t="str">
            <v>j-Octobre</v>
          </cell>
          <cell r="B602">
            <v>1260</v>
          </cell>
          <cell r="C602">
            <v>9.9384761003312825</v>
          </cell>
          <cell r="D602">
            <v>465</v>
          </cell>
          <cell r="E602">
            <v>9.3298555377207055</v>
          </cell>
          <cell r="F602">
            <v>489</v>
          </cell>
          <cell r="G602">
            <v>9.9511599511599513</v>
          </cell>
          <cell r="H602">
            <v>465</v>
          </cell>
          <cell r="I602">
            <v>9.1051497943998427</v>
          </cell>
          <cell r="J602">
            <v>272</v>
          </cell>
          <cell r="K602">
            <v>8.7403598971722367</v>
          </cell>
          <cell r="L602">
            <v>355</v>
          </cell>
          <cell r="M602">
            <v>9.6388813467282102</v>
          </cell>
          <cell r="N602">
            <v>121</v>
          </cell>
          <cell r="O602">
            <v>9.0636704119850187</v>
          </cell>
          <cell r="P602">
            <v>107</v>
          </cell>
          <cell r="Q602">
            <v>9.5450490633363074</v>
          </cell>
          <cell r="R602">
            <v>3534</v>
          </cell>
          <cell r="S602">
            <v>9.5684193426111435</v>
          </cell>
        </row>
        <row r="603">
          <cell r="A603" t="str">
            <v>k-Novembre</v>
          </cell>
          <cell r="B603">
            <v>1099</v>
          </cell>
          <cell r="C603">
            <v>8.6685597097333957</v>
          </cell>
          <cell r="D603">
            <v>396</v>
          </cell>
          <cell r="E603">
            <v>7.9454253611556984</v>
          </cell>
          <cell r="F603">
            <v>435</v>
          </cell>
          <cell r="G603">
            <v>8.8522588522588528</v>
          </cell>
          <cell r="H603">
            <v>479</v>
          </cell>
          <cell r="I603">
            <v>9.3792833365968278</v>
          </cell>
          <cell r="J603">
            <v>311</v>
          </cell>
          <cell r="K603">
            <v>9.9935732647814906</v>
          </cell>
          <cell r="L603">
            <v>387</v>
          </cell>
          <cell r="M603">
            <v>10.507738256855824</v>
          </cell>
          <cell r="N603">
            <v>124</v>
          </cell>
          <cell r="O603">
            <v>9.2883895131086138</v>
          </cell>
          <cell r="P603">
            <v>119</v>
          </cell>
          <cell r="Q603">
            <v>10.615521855486174</v>
          </cell>
          <cell r="R603">
            <v>3350</v>
          </cell>
          <cell r="S603">
            <v>9.0702333892890028</v>
          </cell>
        </row>
        <row r="604">
          <cell r="A604" t="str">
            <v>l-Décembre</v>
          </cell>
          <cell r="B604">
            <v>912</v>
          </cell>
          <cell r="C604">
            <v>7.1935636535731193</v>
          </cell>
          <cell r="D604">
            <v>393</v>
          </cell>
          <cell r="E604">
            <v>7.8852327447833064</v>
          </cell>
          <cell r="F604">
            <v>324</v>
          </cell>
          <cell r="G604">
            <v>6.593406593406594</v>
          </cell>
          <cell r="H604">
            <v>378</v>
          </cell>
          <cell r="I604">
            <v>7.401605639318583</v>
          </cell>
          <cell r="J604">
            <v>205</v>
          </cell>
          <cell r="K604">
            <v>6.5874035989717221</v>
          </cell>
          <cell r="L604">
            <v>233</v>
          </cell>
          <cell r="M604">
            <v>6.3263643768666835</v>
          </cell>
          <cell r="N604">
            <v>97</v>
          </cell>
          <cell r="O604">
            <v>7.2659176029962556</v>
          </cell>
          <cell r="P604">
            <v>76</v>
          </cell>
          <cell r="Q604">
            <v>6.7796610169491522</v>
          </cell>
          <cell r="R604">
            <v>2618</v>
          </cell>
          <cell r="S604">
            <v>7.0883197054204796</v>
          </cell>
        </row>
        <row r="605">
          <cell r="A605" t="str">
            <v>Total</v>
          </cell>
          <cell r="B605">
            <v>12678</v>
          </cell>
          <cell r="C605">
            <v>100</v>
          </cell>
          <cell r="D605">
            <v>4984</v>
          </cell>
          <cell r="E605">
            <v>100</v>
          </cell>
          <cell r="F605">
            <v>4914</v>
          </cell>
          <cell r="G605">
            <v>100</v>
          </cell>
          <cell r="H605">
            <v>5107</v>
          </cell>
          <cell r="I605">
            <v>100</v>
          </cell>
          <cell r="J605">
            <v>3112</v>
          </cell>
          <cell r="K605">
            <v>100</v>
          </cell>
          <cell r="L605">
            <v>3683</v>
          </cell>
          <cell r="M605">
            <v>100</v>
          </cell>
          <cell r="N605">
            <v>1335</v>
          </cell>
          <cell r="O605">
            <v>100</v>
          </cell>
          <cell r="P605">
            <v>1121</v>
          </cell>
          <cell r="Q605">
            <v>100</v>
          </cell>
          <cell r="R605">
            <v>36934</v>
          </cell>
          <cell r="S605">
            <v>100</v>
          </cell>
        </row>
        <row r="608">
          <cell r="A608" t="str">
            <v>5.4.8.  Arbeidsplaatsongevallen volgens maand van het ongeval :  verdeling volgens voorziene graad van blijvende ongeschiktheid - 2017</v>
          </cell>
        </row>
        <row r="609">
          <cell r="D609" t="str">
            <v>Total</v>
          </cell>
        </row>
        <row r="610">
          <cell r="A610" t="str">
            <v>a-Janvier</v>
          </cell>
          <cell r="B610">
            <v>3288</v>
          </cell>
          <cell r="C610">
            <v>8.9023663832782809</v>
          </cell>
          <cell r="D610">
            <v>3288</v>
          </cell>
          <cell r="E610">
            <v>8.9023663832782809</v>
          </cell>
        </row>
        <row r="611">
          <cell r="A611" t="str">
            <v>b-Février</v>
          </cell>
          <cell r="B611">
            <v>3151</v>
          </cell>
          <cell r="C611">
            <v>8.5314344506416848</v>
          </cell>
          <cell r="D611">
            <v>3151</v>
          </cell>
          <cell r="E611">
            <v>8.5314344506416848</v>
          </cell>
        </row>
        <row r="612">
          <cell r="A612" t="str">
            <v>c-Mars</v>
          </cell>
          <cell r="B612">
            <v>3492</v>
          </cell>
          <cell r="C612">
            <v>9.4547029837006544</v>
          </cell>
          <cell r="D612">
            <v>3492</v>
          </cell>
          <cell r="E612">
            <v>9.4547029837006544</v>
          </cell>
        </row>
        <row r="613">
          <cell r="A613" t="str">
            <v>d-Avril</v>
          </cell>
          <cell r="B613">
            <v>2529</v>
          </cell>
          <cell r="C613">
            <v>6.8473493258244433</v>
          </cell>
          <cell r="D613">
            <v>2529</v>
          </cell>
          <cell r="E613">
            <v>6.8473493258244433</v>
          </cell>
        </row>
        <row r="614">
          <cell r="A614" t="str">
            <v>e-Mai</v>
          </cell>
          <cell r="B614">
            <v>3657</v>
          </cell>
          <cell r="C614">
            <v>9.9014458222775747</v>
          </cell>
          <cell r="D614">
            <v>3657</v>
          </cell>
          <cell r="E614">
            <v>9.9014458222775747</v>
          </cell>
        </row>
        <row r="615">
          <cell r="A615" t="str">
            <v>f-Juin</v>
          </cell>
          <cell r="B615">
            <v>3484</v>
          </cell>
          <cell r="C615">
            <v>9.4330427248605613</v>
          </cell>
          <cell r="D615">
            <v>3484</v>
          </cell>
          <cell r="E615">
            <v>9.4330427248605613</v>
          </cell>
        </row>
        <row r="616">
          <cell r="A616" t="str">
            <v>g-Juillet</v>
          </cell>
          <cell r="B616">
            <v>2187</v>
          </cell>
          <cell r="C616">
            <v>5.9213732604104621</v>
          </cell>
          <cell r="D616">
            <v>2187</v>
          </cell>
          <cell r="E616">
            <v>5.9213732604104621</v>
          </cell>
        </row>
        <row r="617">
          <cell r="A617" t="str">
            <v>h-Août</v>
          </cell>
          <cell r="B617">
            <v>2260</v>
          </cell>
          <cell r="C617">
            <v>6.1190231223263121</v>
          </cell>
          <cell r="D617">
            <v>2260</v>
          </cell>
          <cell r="E617">
            <v>6.1190231223263121</v>
          </cell>
        </row>
        <row r="618">
          <cell r="A618" t="str">
            <v>i-Septembre</v>
          </cell>
          <cell r="B618">
            <v>3384</v>
          </cell>
          <cell r="C618">
            <v>9.1622894893593969</v>
          </cell>
          <cell r="D618">
            <v>3384</v>
          </cell>
          <cell r="E618">
            <v>9.1622894893593969</v>
          </cell>
        </row>
        <row r="619">
          <cell r="A619" t="str">
            <v>j-Octobre</v>
          </cell>
          <cell r="B619">
            <v>3534</v>
          </cell>
          <cell r="C619">
            <v>9.5684193426111435</v>
          </cell>
          <cell r="D619">
            <v>3534</v>
          </cell>
          <cell r="E619">
            <v>9.5684193426111435</v>
          </cell>
        </row>
        <row r="620">
          <cell r="A620" t="str">
            <v>k-Novembre</v>
          </cell>
          <cell r="B620">
            <v>3350</v>
          </cell>
          <cell r="C620">
            <v>9.0702333892890028</v>
          </cell>
          <cell r="D620">
            <v>3350</v>
          </cell>
          <cell r="E620">
            <v>9.0702333892890028</v>
          </cell>
        </row>
        <row r="621">
          <cell r="A621" t="str">
            <v>l-Décembre</v>
          </cell>
          <cell r="B621">
            <v>2618</v>
          </cell>
          <cell r="C621">
            <v>7.0883197054204796</v>
          </cell>
          <cell r="D621">
            <v>2618</v>
          </cell>
          <cell r="E621">
            <v>7.0883197054204796</v>
          </cell>
        </row>
        <row r="622">
          <cell r="A622" t="str">
            <v>Total</v>
          </cell>
          <cell r="B622">
            <v>36934</v>
          </cell>
          <cell r="C622">
            <v>100</v>
          </cell>
          <cell r="D622">
            <v>36934</v>
          </cell>
          <cell r="E622">
            <v>100</v>
          </cell>
        </row>
        <row r="625">
          <cell r="A625" t="str">
            <v>5.5.1.  Arbeidsplaatsongevallen volgens provincie en gewest van het ongeval : evolutie 2011 - 2017</v>
          </cell>
        </row>
        <row r="626">
          <cell r="B626" t="str">
            <v>Total</v>
          </cell>
        </row>
        <row r="627">
          <cell r="A627" t="str">
            <v>a-Bruxelles - Brussel</v>
          </cell>
          <cell r="B627">
            <v>4357</v>
          </cell>
          <cell r="C627">
            <v>11.796718470785725</v>
          </cell>
        </row>
        <row r="628">
          <cell r="A628" t="str">
            <v>b-Antwerpen</v>
          </cell>
          <cell r="B628">
            <v>3502</v>
          </cell>
          <cell r="C628">
            <v>9.4817783072507709</v>
          </cell>
        </row>
        <row r="629">
          <cell r="A629" t="str">
            <v>c-Limburg</v>
          </cell>
          <cell r="B629">
            <v>1517</v>
          </cell>
          <cell r="C629">
            <v>4.1073265825526617</v>
          </cell>
        </row>
        <row r="630">
          <cell r="A630" t="str">
            <v>d-Oost-Vlaanderen</v>
          </cell>
          <cell r="B630">
            <v>3182</v>
          </cell>
          <cell r="C630">
            <v>8.6153679536470467</v>
          </cell>
        </row>
        <row r="631">
          <cell r="A631" t="str">
            <v>e-Vlaams-Brabant</v>
          </cell>
          <cell r="B631">
            <v>1526</v>
          </cell>
          <cell r="C631">
            <v>4.1316943737477665</v>
          </cell>
        </row>
        <row r="632">
          <cell r="A632" t="str">
            <v>f-West-Vlaanderen</v>
          </cell>
          <cell r="B632">
            <v>2438</v>
          </cell>
          <cell r="C632">
            <v>6.6009638815183846</v>
          </cell>
        </row>
        <row r="633">
          <cell r="A633" t="str">
            <v>g-Brabant Wallon</v>
          </cell>
          <cell r="B633">
            <v>752</v>
          </cell>
          <cell r="C633">
            <v>2.0360643309687552</v>
          </cell>
        </row>
        <row r="634">
          <cell r="A634" t="str">
            <v>h-Hainaut</v>
          </cell>
          <cell r="B634">
            <v>3952</v>
          </cell>
          <cell r="C634">
            <v>10.700167867006009</v>
          </cell>
        </row>
        <row r="635">
          <cell r="A635" t="str">
            <v>i-Liège</v>
          </cell>
          <cell r="B635">
            <v>3620</v>
          </cell>
          <cell r="C635">
            <v>9.8012671251421448</v>
          </cell>
        </row>
        <row r="636">
          <cell r="A636" t="str">
            <v>j-Luxembourg</v>
          </cell>
          <cell r="B636">
            <v>829</v>
          </cell>
          <cell r="C636">
            <v>2.2445443223046513</v>
          </cell>
        </row>
        <row r="637">
          <cell r="A637" t="str">
            <v>k-Namur</v>
          </cell>
          <cell r="B637">
            <v>1270</v>
          </cell>
          <cell r="C637">
            <v>3.4385660908647857</v>
          </cell>
        </row>
        <row r="638">
          <cell r="A638" t="str">
            <v>l-Buitenland</v>
          </cell>
          <cell r="B638">
            <v>63</v>
          </cell>
          <cell r="C638">
            <v>0.17057453836573347</v>
          </cell>
        </row>
        <row r="639">
          <cell r="A639" t="str">
            <v>n-Inconnu</v>
          </cell>
          <cell r="B639">
            <v>9926</v>
          </cell>
          <cell r="C639">
            <v>26.874966155845563</v>
          </cell>
        </row>
        <row r="640">
          <cell r="A640" t="str">
            <v>Total</v>
          </cell>
          <cell r="B640">
            <v>36934</v>
          </cell>
          <cell r="C640">
            <v>100</v>
          </cell>
        </row>
        <row r="643">
          <cell r="A643" t="str">
            <v>5.5.2.  Arbeidsplaatsongevallen volgens provincie en gewest van het ongeval : verdeling volgens gevolgen- 2017</v>
          </cell>
        </row>
        <row r="644">
          <cell r="B644" t="str">
            <v>1-CSS</v>
          </cell>
          <cell r="D644" t="str">
            <v>2-IT &lt;= 6 MOIS</v>
          </cell>
          <cell r="F644" t="str">
            <v>3-IT &gt; 6 MOIS</v>
          </cell>
          <cell r="H644" t="str">
            <v>4-Mortel</v>
          </cell>
          <cell r="J644" t="str">
            <v>Total</v>
          </cell>
        </row>
        <row r="645">
          <cell r="A645" t="str">
            <v>a-Bruxelles - Brussel</v>
          </cell>
          <cell r="B645">
            <v>1130</v>
          </cell>
          <cell r="C645">
            <v>8.9597209007294634</v>
          </cell>
          <cell r="D645">
            <v>3089</v>
          </cell>
          <cell r="E645">
            <v>13.315229104702789</v>
          </cell>
          <cell r="F645">
            <v>138</v>
          </cell>
          <cell r="G645">
            <v>12.310437109723461</v>
          </cell>
          <cell r="H645">
            <v>0</v>
          </cell>
          <cell r="I645">
            <v>0</v>
          </cell>
          <cell r="J645">
            <v>4357</v>
          </cell>
          <cell r="K645">
            <v>11.796718470785725</v>
          </cell>
        </row>
        <row r="646">
          <cell r="A646" t="str">
            <v>b-Antwerpen</v>
          </cell>
          <cell r="B646">
            <v>1049</v>
          </cell>
          <cell r="C646">
            <v>8.3174754202346968</v>
          </cell>
          <cell r="D646">
            <v>2391</v>
          </cell>
          <cell r="E646">
            <v>10.30647872753136</v>
          </cell>
          <cell r="F646">
            <v>62</v>
          </cell>
          <cell r="G646">
            <v>5.5307760927743086</v>
          </cell>
          <cell r="H646">
            <v>0</v>
          </cell>
          <cell r="I646">
            <v>0</v>
          </cell>
          <cell r="J646">
            <v>3502</v>
          </cell>
          <cell r="K646">
            <v>9.4817783072507709</v>
          </cell>
        </row>
        <row r="647">
          <cell r="A647" t="str">
            <v>c-Limburg</v>
          </cell>
          <cell r="B647">
            <v>565</v>
          </cell>
          <cell r="C647">
            <v>4.4798604503647317</v>
          </cell>
          <cell r="D647">
            <v>928</v>
          </cell>
          <cell r="E647">
            <v>4.0001724212250522</v>
          </cell>
          <cell r="F647">
            <v>24</v>
          </cell>
          <cell r="G647">
            <v>2.140945584299732</v>
          </cell>
          <cell r="H647">
            <v>0</v>
          </cell>
          <cell r="I647">
            <v>0</v>
          </cell>
          <cell r="J647">
            <v>1517</v>
          </cell>
          <cell r="K647">
            <v>4.1073265825526617</v>
          </cell>
        </row>
        <row r="648">
          <cell r="A648" t="str">
            <v>d-Oost-Vlaanderen</v>
          </cell>
          <cell r="B648">
            <v>1155</v>
          </cell>
          <cell r="C648">
            <v>9.1579448144624163</v>
          </cell>
          <cell r="D648">
            <v>1972</v>
          </cell>
          <cell r="E648">
            <v>8.5003663951032369</v>
          </cell>
          <cell r="F648">
            <v>55</v>
          </cell>
          <cell r="G648">
            <v>4.9063336306868868</v>
          </cell>
          <cell r="H648">
            <v>0</v>
          </cell>
          <cell r="I648">
            <v>0</v>
          </cell>
          <cell r="J648">
            <v>3182</v>
          </cell>
          <cell r="K648">
            <v>8.6153679536470467</v>
          </cell>
        </row>
        <row r="649">
          <cell r="A649" t="str">
            <v>e-Vlaams-Brabant</v>
          </cell>
          <cell r="B649">
            <v>473</v>
          </cell>
          <cell r="C649">
            <v>3.7503964478274656</v>
          </cell>
          <cell r="D649">
            <v>1027</v>
          </cell>
          <cell r="E649">
            <v>4.4269149532307424</v>
          </cell>
          <cell r="F649">
            <v>26</v>
          </cell>
          <cell r="G649">
            <v>2.3193577163247099</v>
          </cell>
          <cell r="H649">
            <v>0</v>
          </cell>
          <cell r="I649">
            <v>0</v>
          </cell>
          <cell r="J649">
            <v>1526</v>
          </cell>
          <cell r="K649">
            <v>4.1316943737477665</v>
          </cell>
        </row>
        <row r="650">
          <cell r="A650" t="str">
            <v>f-West-Vlaanderen</v>
          </cell>
          <cell r="B650">
            <v>921</v>
          </cell>
          <cell r="C650">
            <v>7.3025689819219792</v>
          </cell>
          <cell r="D650">
            <v>1475</v>
          </cell>
          <cell r="E650">
            <v>6.358032673822148</v>
          </cell>
          <cell r="F650">
            <v>42</v>
          </cell>
          <cell r="G650">
            <v>3.7466547725245318</v>
          </cell>
          <cell r="H650">
            <v>0</v>
          </cell>
          <cell r="I650">
            <v>0</v>
          </cell>
          <cell r="J650">
            <v>2438</v>
          </cell>
          <cell r="K650">
            <v>6.6009638815183846</v>
          </cell>
        </row>
        <row r="651">
          <cell r="A651" t="str">
            <v>g-Brabant Wallon</v>
          </cell>
          <cell r="B651">
            <v>168</v>
          </cell>
          <cell r="C651">
            <v>1.3320647002854422</v>
          </cell>
          <cell r="D651">
            <v>557</v>
          </cell>
          <cell r="E651">
            <v>2.4009655588602956</v>
          </cell>
          <cell r="F651">
            <v>27</v>
          </cell>
          <cell r="G651">
            <v>2.408563782337199</v>
          </cell>
          <cell r="H651">
            <v>0</v>
          </cell>
          <cell r="I651">
            <v>0</v>
          </cell>
          <cell r="J651">
            <v>752</v>
          </cell>
          <cell r="K651">
            <v>2.0360643309687552</v>
          </cell>
        </row>
        <row r="652">
          <cell r="A652" t="str">
            <v>h-Hainaut</v>
          </cell>
          <cell r="B652">
            <v>979</v>
          </cell>
          <cell r="C652">
            <v>7.7624484617824301</v>
          </cell>
          <cell r="D652">
            <v>2825</v>
          </cell>
          <cell r="E652">
            <v>12.177249019354283</v>
          </cell>
          <cell r="F652">
            <v>146</v>
          </cell>
          <cell r="G652">
            <v>13.02408563782337</v>
          </cell>
          <cell r="H652">
            <v>2</v>
          </cell>
          <cell r="I652">
            <v>100</v>
          </cell>
          <cell r="J652">
            <v>3952</v>
          </cell>
          <cell r="K652">
            <v>10.700167867006009</v>
          </cell>
        </row>
        <row r="653">
          <cell r="A653" t="str">
            <v>i-Liège</v>
          </cell>
          <cell r="B653">
            <v>1185</v>
          </cell>
          <cell r="C653">
            <v>9.3958135109419594</v>
          </cell>
          <cell r="D653">
            <v>2330</v>
          </cell>
          <cell r="E653">
            <v>10.043536359325833</v>
          </cell>
          <cell r="F653">
            <v>105</v>
          </cell>
          <cell r="G653">
            <v>9.36663693131133</v>
          </cell>
          <cell r="H653">
            <v>0</v>
          </cell>
          <cell r="I653">
            <v>0</v>
          </cell>
          <cell r="J653">
            <v>3620</v>
          </cell>
          <cell r="K653">
            <v>9.8012671251421448</v>
          </cell>
        </row>
        <row r="654">
          <cell r="A654" t="str">
            <v>j-Luxembourg</v>
          </cell>
          <cell r="B654">
            <v>280</v>
          </cell>
          <cell r="C654">
            <v>2.2201078338090707</v>
          </cell>
          <cell r="D654">
            <v>521</v>
          </cell>
          <cell r="E654">
            <v>2.2457864563127723</v>
          </cell>
          <cell r="F654">
            <v>28</v>
          </cell>
          <cell r="G654">
            <v>2.4977698483496877</v>
          </cell>
          <cell r="H654">
            <v>0</v>
          </cell>
          <cell r="I654">
            <v>0</v>
          </cell>
          <cell r="J654">
            <v>829</v>
          </cell>
          <cell r="K654">
            <v>2.2445443223046513</v>
          </cell>
        </row>
        <row r="655">
          <cell r="A655" t="str">
            <v>k-Namur</v>
          </cell>
          <cell r="B655">
            <v>333</v>
          </cell>
          <cell r="C655">
            <v>2.6403425309229305</v>
          </cell>
          <cell r="D655">
            <v>892</v>
          </cell>
          <cell r="E655">
            <v>3.8449933186775294</v>
          </cell>
          <cell r="F655">
            <v>45</v>
          </cell>
          <cell r="G655">
            <v>4.0142729705619979</v>
          </cell>
          <cell r="H655">
            <v>0</v>
          </cell>
          <cell r="I655">
            <v>0</v>
          </cell>
          <cell r="J655">
            <v>1270</v>
          </cell>
          <cell r="K655">
            <v>3.4385660908647857</v>
          </cell>
        </row>
        <row r="656">
          <cell r="A656" t="str">
            <v>l-Buitenland</v>
          </cell>
          <cell r="B656">
            <v>30</v>
          </cell>
          <cell r="C656">
            <v>0.23786869647954328</v>
          </cell>
          <cell r="D656">
            <v>31</v>
          </cell>
          <cell r="E656">
            <v>0.13362644941592311</v>
          </cell>
          <cell r="F656">
            <v>2</v>
          </cell>
          <cell r="G656">
            <v>0.17841213202497774</v>
          </cell>
          <cell r="H656">
            <v>0</v>
          </cell>
          <cell r="I656">
            <v>0</v>
          </cell>
          <cell r="J656">
            <v>63</v>
          </cell>
          <cell r="K656">
            <v>0.17057453836573347</v>
          </cell>
        </row>
        <row r="657">
          <cell r="A657" t="str">
            <v>n-Inconnu</v>
          </cell>
          <cell r="B657">
            <v>4344</v>
          </cell>
          <cell r="C657">
            <v>34.443387250237869</v>
          </cell>
          <cell r="D657">
            <v>5161</v>
          </cell>
          <cell r="E657">
            <v>22.246648562438036</v>
          </cell>
          <cell r="F657">
            <v>421</v>
          </cell>
          <cell r="G657">
            <v>37.555753791257807</v>
          </cell>
          <cell r="H657">
            <v>0</v>
          </cell>
          <cell r="I657">
            <v>0</v>
          </cell>
          <cell r="J657">
            <v>9926</v>
          </cell>
          <cell r="K657">
            <v>26.874966155845563</v>
          </cell>
        </row>
        <row r="658">
          <cell r="A658" t="str">
            <v>Total</v>
          </cell>
          <cell r="B658">
            <v>12612</v>
          </cell>
          <cell r="C658">
            <v>100</v>
          </cell>
          <cell r="D658">
            <v>23199</v>
          </cell>
          <cell r="E658">
            <v>100</v>
          </cell>
          <cell r="F658">
            <v>1121</v>
          </cell>
          <cell r="G658">
            <v>100</v>
          </cell>
          <cell r="H658">
            <v>2</v>
          </cell>
          <cell r="I658">
            <v>100</v>
          </cell>
          <cell r="J658">
            <v>36934</v>
          </cell>
          <cell r="K658">
            <v>100</v>
          </cell>
        </row>
        <row r="661">
          <cell r="A661" t="str">
            <v>5.5.3.  Arbeidsplaatsongevallen volgens provincie en gewest van het ongeval  : verdeling volgens gevolgen en geslacht - 2017</v>
          </cell>
        </row>
        <row r="662">
          <cell r="H662" t="str">
            <v>1- Femme</v>
          </cell>
          <cell r="R662" t="str">
            <v>2- Homme</v>
          </cell>
          <cell r="T662" t="str">
            <v>Total</v>
          </cell>
        </row>
        <row r="663">
          <cell r="B663" t="str">
            <v>1-CSS</v>
          </cell>
          <cell r="D663" t="str">
            <v>2-IT &lt;= 6 MOIS</v>
          </cell>
          <cell r="F663" t="str">
            <v>3-IT &gt; 6 MOIS</v>
          </cell>
          <cell r="H663" t="str">
            <v>Total</v>
          </cell>
          <cell r="J663" t="str">
            <v>1-CSS</v>
          </cell>
          <cell r="L663" t="str">
            <v>2-IT &lt;= 6 MOIS</v>
          </cell>
          <cell r="N663" t="str">
            <v>3-IT &gt; 6 MOIS</v>
          </cell>
          <cell r="P663" t="str">
            <v>4-Mortel</v>
          </cell>
          <cell r="R663" t="str">
            <v>Total</v>
          </cell>
        </row>
        <row r="664">
          <cell r="A664" t="str">
            <v>a-Bruxelles - Brussel</v>
          </cell>
          <cell r="B664">
            <v>534</v>
          </cell>
          <cell r="C664">
            <v>7.4842326559215131</v>
          </cell>
          <cell r="D664">
            <v>898</v>
          </cell>
          <cell r="E664">
            <v>9.3240577302460803</v>
          </cell>
          <cell r="F664">
            <v>45</v>
          </cell>
          <cell r="G664">
            <v>7.9928952042628767</v>
          </cell>
          <cell r="H664">
            <v>1477</v>
          </cell>
          <cell r="I664">
            <v>8.5232846673206772</v>
          </cell>
          <cell r="J664">
            <v>596</v>
          </cell>
          <cell r="K664">
            <v>10.881869636662406</v>
          </cell>
          <cell r="L664">
            <v>2191</v>
          </cell>
          <cell r="M664">
            <v>16.148290094339622</v>
          </cell>
          <cell r="N664">
            <v>93</v>
          </cell>
          <cell r="O664">
            <v>16.666666666666664</v>
          </cell>
          <cell r="P664">
            <v>0</v>
          </cell>
          <cell r="Q664">
            <v>0</v>
          </cell>
          <cell r="R664">
            <v>2880</v>
          </cell>
          <cell r="S664">
            <v>14.690130068859984</v>
          </cell>
          <cell r="T664">
            <v>4357</v>
          </cell>
          <cell r="U664">
            <v>11.796718470785725</v>
          </cell>
        </row>
        <row r="665">
          <cell r="A665" t="str">
            <v>b-Antwerpen</v>
          </cell>
          <cell r="B665">
            <v>469</v>
          </cell>
          <cell r="C665">
            <v>6.5732305536089708</v>
          </cell>
          <cell r="D665">
            <v>792</v>
          </cell>
          <cell r="E665">
            <v>8.2234451251168093</v>
          </cell>
          <cell r="F665">
            <v>25</v>
          </cell>
          <cell r="G665">
            <v>4.4404973357015987</v>
          </cell>
          <cell r="H665">
            <v>1286</v>
          </cell>
          <cell r="I665">
            <v>7.4210860407409545</v>
          </cell>
          <cell r="J665">
            <v>580</v>
          </cell>
          <cell r="K665">
            <v>10.589738908161401</v>
          </cell>
          <cell r="L665">
            <v>1599</v>
          </cell>
          <cell r="M665">
            <v>11.785082547169811</v>
          </cell>
          <cell r="N665">
            <v>37</v>
          </cell>
          <cell r="O665">
            <v>6.6308243727598564</v>
          </cell>
          <cell r="P665">
            <v>0</v>
          </cell>
          <cell r="Q665">
            <v>0</v>
          </cell>
          <cell r="R665">
            <v>2216</v>
          </cell>
          <cell r="S665">
            <v>11.3032389696506</v>
          </cell>
          <cell r="T665">
            <v>3502</v>
          </cell>
          <cell r="U665">
            <v>9.4817783072507709</v>
          </cell>
        </row>
        <row r="666">
          <cell r="A666" t="str">
            <v>c-Limburg</v>
          </cell>
          <cell r="B666">
            <v>314</v>
          </cell>
          <cell r="C666">
            <v>4.4008409250175191</v>
          </cell>
          <cell r="D666">
            <v>400</v>
          </cell>
          <cell r="E666">
            <v>4.1532551136953586</v>
          </cell>
          <cell r="F666">
            <v>10</v>
          </cell>
          <cell r="G666">
            <v>1.7761989342806392</v>
          </cell>
          <cell r="H666">
            <v>724</v>
          </cell>
          <cell r="I666">
            <v>4.1779675688152809</v>
          </cell>
          <cell r="J666">
            <v>251</v>
          </cell>
          <cell r="K666">
            <v>4.5828008033595031</v>
          </cell>
          <cell r="L666">
            <v>528</v>
          </cell>
          <cell r="M666">
            <v>3.891509433962264</v>
          </cell>
          <cell r="N666">
            <v>14</v>
          </cell>
          <cell r="O666">
            <v>2.5089605734767026</v>
          </cell>
          <cell r="P666">
            <v>0</v>
          </cell>
          <cell r="Q666">
            <v>0</v>
          </cell>
          <cell r="R666">
            <v>793</v>
          </cell>
          <cell r="S666">
            <v>4.0448865085437387</v>
          </cell>
          <cell r="T666">
            <v>1517</v>
          </cell>
          <cell r="U666">
            <v>4.1073265825526617</v>
          </cell>
        </row>
        <row r="667">
          <cell r="A667" t="str">
            <v>d-Oost-Vlaanderen</v>
          </cell>
          <cell r="B667">
            <v>602</v>
          </cell>
          <cell r="C667">
            <v>8.4372810091100217</v>
          </cell>
          <cell r="D667">
            <v>731</v>
          </cell>
          <cell r="E667">
            <v>7.5900737202782667</v>
          </cell>
          <cell r="F667">
            <v>29</v>
          </cell>
          <cell r="G667">
            <v>5.1509769094138536</v>
          </cell>
          <cell r="H667">
            <v>1362</v>
          </cell>
          <cell r="I667">
            <v>7.8596572219978063</v>
          </cell>
          <cell r="J667">
            <v>553</v>
          </cell>
          <cell r="K667">
            <v>10.096768303815958</v>
          </cell>
          <cell r="L667">
            <v>1241</v>
          </cell>
          <cell r="M667">
            <v>9.1465212264150946</v>
          </cell>
          <cell r="N667">
            <v>26</v>
          </cell>
          <cell r="O667">
            <v>4.6594982078853047</v>
          </cell>
          <cell r="P667">
            <v>0</v>
          </cell>
          <cell r="Q667">
            <v>0</v>
          </cell>
          <cell r="R667">
            <v>1820</v>
          </cell>
          <cell r="S667">
            <v>9.2833460851823517</v>
          </cell>
          <cell r="T667">
            <v>3182</v>
          </cell>
          <cell r="U667">
            <v>8.6153679536470467</v>
          </cell>
        </row>
        <row r="668">
          <cell r="A668" t="str">
            <v>e-Vlaams-Brabant</v>
          </cell>
          <cell r="B668">
            <v>193</v>
          </cell>
          <cell r="C668">
            <v>2.7049754730203222</v>
          </cell>
          <cell r="D668">
            <v>331</v>
          </cell>
          <cell r="E668">
            <v>3.4368186065829094</v>
          </cell>
          <cell r="F668">
            <v>10</v>
          </cell>
          <cell r="G668">
            <v>1.7761989342806392</v>
          </cell>
          <cell r="H668">
            <v>534</v>
          </cell>
          <cell r="I668">
            <v>3.0815396156731492</v>
          </cell>
          <cell r="J668">
            <v>280</v>
          </cell>
          <cell r="K668">
            <v>5.1122877487675735</v>
          </cell>
          <cell r="L668">
            <v>696</v>
          </cell>
          <cell r="M668">
            <v>5.1297169811320744</v>
          </cell>
          <cell r="N668">
            <v>16</v>
          </cell>
          <cell r="O668">
            <v>2.8673835125448028</v>
          </cell>
          <cell r="P668">
            <v>0</v>
          </cell>
          <cell r="Q668">
            <v>0</v>
          </cell>
          <cell r="R668">
            <v>992</v>
          </cell>
          <cell r="S668">
            <v>5.0599336903851055</v>
          </cell>
          <cell r="T668">
            <v>1526</v>
          </cell>
          <cell r="U668">
            <v>4.1316943737477665</v>
          </cell>
        </row>
        <row r="669">
          <cell r="A669" t="str">
            <v>f-West-Vlaanderen</v>
          </cell>
          <cell r="B669">
            <v>456</v>
          </cell>
          <cell r="C669">
            <v>6.3910301331464607</v>
          </cell>
          <cell r="D669">
            <v>531</v>
          </cell>
          <cell r="E669">
            <v>5.5134461634305891</v>
          </cell>
          <cell r="F669">
            <v>20</v>
          </cell>
          <cell r="G669">
            <v>3.5523978685612785</v>
          </cell>
          <cell r="H669">
            <v>1007</v>
          </cell>
          <cell r="I669">
            <v>5.8110681516532985</v>
          </cell>
          <cell r="J669">
            <v>465</v>
          </cell>
          <cell r="K669">
            <v>8.490049297060434</v>
          </cell>
          <cell r="L669">
            <v>944</v>
          </cell>
          <cell r="M669">
            <v>6.9575471698113214</v>
          </cell>
          <cell r="N669">
            <v>22</v>
          </cell>
          <cell r="O669">
            <v>3.9426523297491034</v>
          </cell>
          <cell r="P669">
            <v>0</v>
          </cell>
          <cell r="Q669">
            <v>0</v>
          </cell>
          <cell r="R669">
            <v>1431</v>
          </cell>
          <cell r="S669">
            <v>7.2991583779648055</v>
          </cell>
          <cell r="T669">
            <v>2438</v>
          </cell>
          <cell r="U669">
            <v>6.6009638815183846</v>
          </cell>
        </row>
        <row r="670">
          <cell r="A670" t="str">
            <v>g-Brabant Wallon</v>
          </cell>
          <cell r="B670">
            <v>66</v>
          </cell>
          <cell r="C670">
            <v>0.92501751927119824</v>
          </cell>
          <cell r="D670">
            <v>190</v>
          </cell>
          <cell r="E670">
            <v>1.9727961790052952</v>
          </cell>
          <cell r="F670">
            <v>15</v>
          </cell>
          <cell r="G670">
            <v>2.6642984014209592</v>
          </cell>
          <cell r="H670">
            <v>271</v>
          </cell>
          <cell r="I670">
            <v>1.5638525015869351</v>
          </cell>
          <cell r="J670">
            <v>102</v>
          </cell>
          <cell r="K670">
            <v>1.862333394193902</v>
          </cell>
          <cell r="L670">
            <v>367</v>
          </cell>
          <cell r="M670">
            <v>2.704893867924528</v>
          </cell>
          <cell r="N670">
            <v>12</v>
          </cell>
          <cell r="O670">
            <v>2.1505376344086025</v>
          </cell>
          <cell r="P670">
            <v>0</v>
          </cell>
          <cell r="Q670">
            <v>0</v>
          </cell>
          <cell r="R670">
            <v>481</v>
          </cell>
          <cell r="S670">
            <v>2.453455751083907</v>
          </cell>
          <cell r="T670">
            <v>752</v>
          </cell>
          <cell r="U670">
            <v>2.0360643309687552</v>
          </cell>
        </row>
        <row r="671">
          <cell r="A671" t="str">
            <v>h-Hainaut</v>
          </cell>
          <cell r="B671">
            <v>469</v>
          </cell>
          <cell r="C671">
            <v>6.5732305536089708</v>
          </cell>
          <cell r="D671">
            <v>1007</v>
          </cell>
          <cell r="E671">
            <v>10.455819748728066</v>
          </cell>
          <cell r="F671">
            <v>68</v>
          </cell>
          <cell r="G671">
            <v>12.078152753108348</v>
          </cell>
          <cell r="H671">
            <v>1544</v>
          </cell>
          <cell r="I671">
            <v>8.9099197876392164</v>
          </cell>
          <cell r="J671">
            <v>510</v>
          </cell>
          <cell r="K671">
            <v>9.3116669709695099</v>
          </cell>
          <cell r="L671">
            <v>1818</v>
          </cell>
          <cell r="M671">
            <v>13.399174528301888</v>
          </cell>
          <cell r="N671">
            <v>78</v>
          </cell>
          <cell r="O671">
            <v>13.978494623655912</v>
          </cell>
          <cell r="P671">
            <v>2</v>
          </cell>
          <cell r="Q671">
            <v>100</v>
          </cell>
          <cell r="R671">
            <v>2408</v>
          </cell>
          <cell r="S671">
            <v>12.282580974241263</v>
          </cell>
          <cell r="T671">
            <v>3952</v>
          </cell>
          <cell r="U671">
            <v>10.700167867006009</v>
          </cell>
        </row>
        <row r="672">
          <cell r="A672" t="str">
            <v>i-Liège</v>
          </cell>
          <cell r="B672">
            <v>671</v>
          </cell>
          <cell r="C672">
            <v>9.4043447792571833</v>
          </cell>
          <cell r="D672">
            <v>920</v>
          </cell>
          <cell r="E672">
            <v>9.5524867614993259</v>
          </cell>
          <cell r="F672">
            <v>49</v>
          </cell>
          <cell r="G672">
            <v>8.7033747779751334</v>
          </cell>
          <cell r="H672">
            <v>1640</v>
          </cell>
          <cell r="I672">
            <v>9.4639044376478729</v>
          </cell>
          <cell r="J672">
            <v>514</v>
          </cell>
          <cell r="K672">
            <v>9.38469965309476</v>
          </cell>
          <cell r="L672">
            <v>1410</v>
          </cell>
          <cell r="M672">
            <v>10.392099056603774</v>
          </cell>
          <cell r="N672">
            <v>56</v>
          </cell>
          <cell r="O672">
            <v>10.035842293906811</v>
          </cell>
          <cell r="P672">
            <v>0</v>
          </cell>
          <cell r="Q672">
            <v>0</v>
          </cell>
          <cell r="R672">
            <v>1980</v>
          </cell>
          <cell r="S672">
            <v>10.099464422341239</v>
          </cell>
          <cell r="T672">
            <v>3620</v>
          </cell>
          <cell r="U672">
            <v>9.8012671251421448</v>
          </cell>
        </row>
        <row r="673">
          <cell r="A673" t="str">
            <v>j-Luxembourg</v>
          </cell>
          <cell r="B673">
            <v>173</v>
          </cell>
          <cell r="C673">
            <v>2.4246671338472319</v>
          </cell>
          <cell r="D673">
            <v>199</v>
          </cell>
          <cell r="E673">
            <v>2.066244419063441</v>
          </cell>
          <cell r="F673">
            <v>9</v>
          </cell>
          <cell r="G673">
            <v>1.5985790408525755</v>
          </cell>
          <cell r="H673">
            <v>381</v>
          </cell>
          <cell r="I673">
            <v>2.1986265797218536</v>
          </cell>
          <cell r="J673">
            <v>107</v>
          </cell>
          <cell r="K673">
            <v>1.9536242468504657</v>
          </cell>
          <cell r="L673">
            <v>322</v>
          </cell>
          <cell r="M673">
            <v>2.3732311320754715</v>
          </cell>
          <cell r="N673">
            <v>19</v>
          </cell>
          <cell r="O673">
            <v>3.4050179211469538</v>
          </cell>
          <cell r="P673">
            <v>0</v>
          </cell>
          <cell r="Q673">
            <v>0</v>
          </cell>
          <cell r="R673">
            <v>448</v>
          </cell>
          <cell r="S673">
            <v>2.2851313440448866</v>
          </cell>
          <cell r="T673">
            <v>829</v>
          </cell>
          <cell r="U673">
            <v>2.2445443223046513</v>
          </cell>
        </row>
        <row r="674">
          <cell r="A674" t="str">
            <v>k-Namur</v>
          </cell>
          <cell r="B674">
            <v>160</v>
          </cell>
          <cell r="C674">
            <v>2.2424667133847231</v>
          </cell>
          <cell r="D674">
            <v>311</v>
          </cell>
          <cell r="E674">
            <v>3.2291558508981417</v>
          </cell>
          <cell r="F674">
            <v>23</v>
          </cell>
          <cell r="G674">
            <v>4.0852575488454708</v>
          </cell>
          <cell r="H674">
            <v>494</v>
          </cell>
          <cell r="I674">
            <v>2.850712678169542</v>
          </cell>
          <cell r="J674">
            <v>173</v>
          </cell>
          <cell r="K674">
            <v>3.1586635019171077</v>
          </cell>
          <cell r="L674">
            <v>581</v>
          </cell>
          <cell r="M674">
            <v>4.2821344339622636</v>
          </cell>
          <cell r="N674">
            <v>22</v>
          </cell>
          <cell r="O674">
            <v>3.9426523297491034</v>
          </cell>
          <cell r="P674">
            <v>0</v>
          </cell>
          <cell r="Q674">
            <v>0</v>
          </cell>
          <cell r="R674">
            <v>776</v>
          </cell>
          <cell r="S674">
            <v>3.9581739352206067</v>
          </cell>
          <cell r="T674">
            <v>1270</v>
          </cell>
          <cell r="U674">
            <v>3.4385660908647857</v>
          </cell>
        </row>
        <row r="675">
          <cell r="A675" t="str">
            <v>l-Buitenland</v>
          </cell>
          <cell r="B675">
            <v>12</v>
          </cell>
          <cell r="C675">
            <v>0.16818500350385424</v>
          </cell>
          <cell r="D675">
            <v>14</v>
          </cell>
          <cell r="E675">
            <v>0.14536392897933756</v>
          </cell>
          <cell r="F675">
            <v>0</v>
          </cell>
          <cell r="G675">
            <v>0</v>
          </cell>
          <cell r="H675">
            <v>26</v>
          </cell>
          <cell r="I675">
            <v>0.15003750937734434</v>
          </cell>
          <cell r="J675">
            <v>18</v>
          </cell>
          <cell r="K675">
            <v>0.32864706956362971</v>
          </cell>
          <cell r="L675">
            <v>17</v>
          </cell>
          <cell r="M675">
            <v>0.12529481132075471</v>
          </cell>
          <cell r="N675">
            <v>2</v>
          </cell>
          <cell r="O675">
            <v>0.35842293906810035</v>
          </cell>
          <cell r="P675">
            <v>0</v>
          </cell>
          <cell r="Q675">
            <v>0</v>
          </cell>
          <cell r="R675">
            <v>37</v>
          </cell>
          <cell r="S675">
            <v>0.18872736546799287</v>
          </cell>
          <cell r="T675">
            <v>63</v>
          </cell>
          <cell r="U675">
            <v>0.17057453836573347</v>
          </cell>
        </row>
        <row r="676">
          <cell r="A676" t="str">
            <v>n-Inconnu</v>
          </cell>
          <cell r="B676">
            <v>3016</v>
          </cell>
          <cell r="C676">
            <v>42.270497547302035</v>
          </cell>
          <cell r="D676">
            <v>3307</v>
          </cell>
          <cell r="E676">
            <v>34.337036652476378</v>
          </cell>
          <cell r="F676">
            <v>260</v>
          </cell>
          <cell r="G676">
            <v>46.181172291296626</v>
          </cell>
          <cell r="H676">
            <v>6583</v>
          </cell>
          <cell r="I676">
            <v>37.988343239656068</v>
          </cell>
          <cell r="J676">
            <v>1328</v>
          </cell>
          <cell r="K676">
            <v>24.246850465583346</v>
          </cell>
          <cell r="L676">
            <v>1854</v>
          </cell>
          <cell r="M676">
            <v>13.664504716981133</v>
          </cell>
          <cell r="N676">
            <v>161</v>
          </cell>
          <cell r="O676">
            <v>28.853046594982079</v>
          </cell>
          <cell r="P676">
            <v>0</v>
          </cell>
          <cell r="Q676">
            <v>0</v>
          </cell>
          <cell r="R676">
            <v>3343</v>
          </cell>
          <cell r="S676">
            <v>17.051772507013517</v>
          </cell>
          <cell r="T676">
            <v>9926</v>
          </cell>
          <cell r="U676">
            <v>26.874966155845563</v>
          </cell>
        </row>
        <row r="677">
          <cell r="A677" t="str">
            <v>Total</v>
          </cell>
          <cell r="B677">
            <v>7135</v>
          </cell>
          <cell r="C677">
            <v>100</v>
          </cell>
          <cell r="D677">
            <v>9631</v>
          </cell>
          <cell r="E677">
            <v>100</v>
          </cell>
          <cell r="F677">
            <v>563</v>
          </cell>
          <cell r="G677">
            <v>100</v>
          </cell>
          <cell r="H677">
            <v>17329</v>
          </cell>
          <cell r="I677">
            <v>100</v>
          </cell>
          <cell r="J677">
            <v>5477</v>
          </cell>
          <cell r="K677">
            <v>100</v>
          </cell>
          <cell r="L677">
            <v>13568</v>
          </cell>
          <cell r="M677">
            <v>100</v>
          </cell>
          <cell r="N677">
            <v>558</v>
          </cell>
          <cell r="O677">
            <v>100</v>
          </cell>
          <cell r="P677">
            <v>2</v>
          </cell>
          <cell r="Q677">
            <v>100</v>
          </cell>
          <cell r="R677">
            <v>19605</v>
          </cell>
          <cell r="S677">
            <v>100</v>
          </cell>
          <cell r="T677">
            <v>36934</v>
          </cell>
          <cell r="U677">
            <v>100</v>
          </cell>
        </row>
        <row r="680">
          <cell r="A680" t="str">
            <v>5.5.4.  Arbeidsplaatsongevallen volgens provincie en gewest van het ongeval : verdeling volgens gevolgen en generatie in absolute frequentie 2017</v>
          </cell>
        </row>
        <row r="681">
          <cell r="E681" t="str">
            <v>15 - 24 ans</v>
          </cell>
          <cell r="J681" t="str">
            <v>25 - 49 ans</v>
          </cell>
          <cell r="O681" t="str">
            <v>50 ans et plus</v>
          </cell>
          <cell r="P681" t="str">
            <v>Total</v>
          </cell>
        </row>
        <row r="682">
          <cell r="B682" t="str">
            <v>1-CSS</v>
          </cell>
          <cell r="C682" t="str">
            <v>2-IT &lt;= 6 MOIS</v>
          </cell>
          <cell r="D682" t="str">
            <v>3-IT &gt; 6 MOIS</v>
          </cell>
          <cell r="E682" t="str">
            <v>Total</v>
          </cell>
          <cell r="F682" t="str">
            <v>1-CSS</v>
          </cell>
          <cell r="G682" t="str">
            <v>2-IT &lt;= 6 MOIS</v>
          </cell>
          <cell r="H682" t="str">
            <v>3-IT &gt; 6 MOIS</v>
          </cell>
          <cell r="I682" t="str">
            <v>4-Mortel</v>
          </cell>
          <cell r="J682" t="str">
            <v>Total</v>
          </cell>
          <cell r="K682" t="str">
            <v>1-CSS</v>
          </cell>
          <cell r="L682" t="str">
            <v>2-IT &lt;= 6 MOIS</v>
          </cell>
          <cell r="M682" t="str">
            <v>3-IT &gt; 6 MOIS</v>
          </cell>
          <cell r="N682" t="str">
            <v>4-Mortel</v>
          </cell>
          <cell r="O682" t="str">
            <v>Total</v>
          </cell>
        </row>
        <row r="683">
          <cell r="A683" t="str">
            <v>a-Bruxelles - Brussel</v>
          </cell>
          <cell r="B683">
            <v>87</v>
          </cell>
          <cell r="C683">
            <v>229</v>
          </cell>
          <cell r="D683">
            <v>3</v>
          </cell>
          <cell r="E683">
            <v>319</v>
          </cell>
          <cell r="F683">
            <v>785</v>
          </cell>
          <cell r="G683">
            <v>2211</v>
          </cell>
          <cell r="H683">
            <v>93</v>
          </cell>
          <cell r="I683">
            <v>0</v>
          </cell>
          <cell r="J683">
            <v>3089</v>
          </cell>
          <cell r="K683">
            <v>258</v>
          </cell>
          <cell r="L683">
            <v>649</v>
          </cell>
          <cell r="M683">
            <v>42</v>
          </cell>
          <cell r="N683">
            <v>0</v>
          </cell>
          <cell r="O683">
            <v>949</v>
          </cell>
          <cell r="P683">
            <v>4357</v>
          </cell>
        </row>
        <row r="684">
          <cell r="A684" t="str">
            <v>b-Antwerpen</v>
          </cell>
          <cell r="B684">
            <v>88</v>
          </cell>
          <cell r="C684">
            <v>167</v>
          </cell>
          <cell r="D684">
            <v>2</v>
          </cell>
          <cell r="E684">
            <v>257</v>
          </cell>
          <cell r="F684">
            <v>645</v>
          </cell>
          <cell r="G684">
            <v>1546</v>
          </cell>
          <cell r="H684">
            <v>29</v>
          </cell>
          <cell r="I684">
            <v>0</v>
          </cell>
          <cell r="J684">
            <v>2220</v>
          </cell>
          <cell r="K684">
            <v>316</v>
          </cell>
          <cell r="L684">
            <v>678</v>
          </cell>
          <cell r="M684">
            <v>31</v>
          </cell>
          <cell r="N684">
            <v>0</v>
          </cell>
          <cell r="O684">
            <v>1025</v>
          </cell>
          <cell r="P684">
            <v>3502</v>
          </cell>
        </row>
        <row r="685">
          <cell r="A685" t="str">
            <v>c-Limburg</v>
          </cell>
          <cell r="B685">
            <v>56</v>
          </cell>
          <cell r="C685">
            <v>49</v>
          </cell>
          <cell r="D685">
            <v>0</v>
          </cell>
          <cell r="E685">
            <v>105</v>
          </cell>
          <cell r="F685">
            <v>344</v>
          </cell>
          <cell r="G685">
            <v>574</v>
          </cell>
          <cell r="H685">
            <v>14</v>
          </cell>
          <cell r="I685">
            <v>0</v>
          </cell>
          <cell r="J685">
            <v>932</v>
          </cell>
          <cell r="K685">
            <v>165</v>
          </cell>
          <cell r="L685">
            <v>305</v>
          </cell>
          <cell r="M685">
            <v>10</v>
          </cell>
          <cell r="N685">
            <v>0</v>
          </cell>
          <cell r="O685">
            <v>480</v>
          </cell>
          <cell r="P685">
            <v>1517</v>
          </cell>
        </row>
        <row r="686">
          <cell r="A686" t="str">
            <v>d-Oost-Vlaanderen</v>
          </cell>
          <cell r="B686">
            <v>86</v>
          </cell>
          <cell r="C686">
            <v>142</v>
          </cell>
          <cell r="D686">
            <v>0</v>
          </cell>
          <cell r="E686">
            <v>228</v>
          </cell>
          <cell r="F686">
            <v>762</v>
          </cell>
          <cell r="G686">
            <v>1238</v>
          </cell>
          <cell r="H686">
            <v>26</v>
          </cell>
          <cell r="I686">
            <v>0</v>
          </cell>
          <cell r="J686">
            <v>2026</v>
          </cell>
          <cell r="K686">
            <v>307</v>
          </cell>
          <cell r="L686">
            <v>592</v>
          </cell>
          <cell r="M686">
            <v>29</v>
          </cell>
          <cell r="N686">
            <v>0</v>
          </cell>
          <cell r="O686">
            <v>928</v>
          </cell>
          <cell r="P686">
            <v>3182</v>
          </cell>
        </row>
        <row r="687">
          <cell r="A687" t="str">
            <v>e-Vlaams-Brabant</v>
          </cell>
          <cell r="B687">
            <v>40</v>
          </cell>
          <cell r="C687">
            <v>80</v>
          </cell>
          <cell r="D687">
            <v>2</v>
          </cell>
          <cell r="E687">
            <v>122</v>
          </cell>
          <cell r="F687">
            <v>304</v>
          </cell>
          <cell r="G687">
            <v>650</v>
          </cell>
          <cell r="H687">
            <v>13</v>
          </cell>
          <cell r="I687">
            <v>0</v>
          </cell>
          <cell r="J687">
            <v>967</v>
          </cell>
          <cell r="K687">
            <v>129</v>
          </cell>
          <cell r="L687">
            <v>297</v>
          </cell>
          <cell r="M687">
            <v>11</v>
          </cell>
          <cell r="N687">
            <v>0</v>
          </cell>
          <cell r="O687">
            <v>437</v>
          </cell>
          <cell r="P687">
            <v>1526</v>
          </cell>
        </row>
        <row r="688">
          <cell r="A688" t="str">
            <v>f-West-Vlaanderen</v>
          </cell>
          <cell r="B688">
            <v>111</v>
          </cell>
          <cell r="C688">
            <v>110</v>
          </cell>
          <cell r="D688">
            <v>2</v>
          </cell>
          <cell r="E688">
            <v>223</v>
          </cell>
          <cell r="F688">
            <v>558</v>
          </cell>
          <cell r="G688">
            <v>860</v>
          </cell>
          <cell r="H688">
            <v>17</v>
          </cell>
          <cell r="I688">
            <v>0</v>
          </cell>
          <cell r="J688">
            <v>1435</v>
          </cell>
          <cell r="K688">
            <v>252</v>
          </cell>
          <cell r="L688">
            <v>505</v>
          </cell>
          <cell r="M688">
            <v>23</v>
          </cell>
          <cell r="N688">
            <v>0</v>
          </cell>
          <cell r="O688">
            <v>780</v>
          </cell>
          <cell r="P688">
            <v>2438</v>
          </cell>
        </row>
        <row r="689">
          <cell r="A689" t="str">
            <v>g-Brabant Wallon</v>
          </cell>
          <cell r="B689">
            <v>6</v>
          </cell>
          <cell r="C689">
            <v>41</v>
          </cell>
          <cell r="D689">
            <v>1</v>
          </cell>
          <cell r="E689">
            <v>48</v>
          </cell>
          <cell r="F689">
            <v>108</v>
          </cell>
          <cell r="G689">
            <v>364</v>
          </cell>
          <cell r="H689">
            <v>14</v>
          </cell>
          <cell r="I689">
            <v>0</v>
          </cell>
          <cell r="J689">
            <v>486</v>
          </cell>
          <cell r="K689">
            <v>54</v>
          </cell>
          <cell r="L689">
            <v>152</v>
          </cell>
          <cell r="M689">
            <v>12</v>
          </cell>
          <cell r="N689">
            <v>0</v>
          </cell>
          <cell r="O689">
            <v>218</v>
          </cell>
          <cell r="P689">
            <v>752</v>
          </cell>
        </row>
        <row r="690">
          <cell r="A690" t="str">
            <v>h-Hainaut</v>
          </cell>
          <cell r="B690">
            <v>98</v>
          </cell>
          <cell r="C690">
            <v>213</v>
          </cell>
          <cell r="D690">
            <v>1</v>
          </cell>
          <cell r="E690">
            <v>312</v>
          </cell>
          <cell r="F690">
            <v>620</v>
          </cell>
          <cell r="G690">
            <v>1857</v>
          </cell>
          <cell r="H690">
            <v>90</v>
          </cell>
          <cell r="I690">
            <v>1</v>
          </cell>
          <cell r="J690">
            <v>2568</v>
          </cell>
          <cell r="K690">
            <v>261</v>
          </cell>
          <cell r="L690">
            <v>755</v>
          </cell>
          <cell r="M690">
            <v>55</v>
          </cell>
          <cell r="N690">
            <v>1</v>
          </cell>
          <cell r="O690">
            <v>1072</v>
          </cell>
          <cell r="P690">
            <v>3952</v>
          </cell>
        </row>
        <row r="691">
          <cell r="A691" t="str">
            <v>i-Liège</v>
          </cell>
          <cell r="B691">
            <v>108</v>
          </cell>
          <cell r="C691">
            <v>138</v>
          </cell>
          <cell r="D691">
            <v>3</v>
          </cell>
          <cell r="E691">
            <v>249</v>
          </cell>
          <cell r="F691">
            <v>766</v>
          </cell>
          <cell r="G691">
            <v>1523</v>
          </cell>
          <cell r="H691">
            <v>56</v>
          </cell>
          <cell r="I691">
            <v>0</v>
          </cell>
          <cell r="J691">
            <v>2345</v>
          </cell>
          <cell r="K691">
            <v>311</v>
          </cell>
          <cell r="L691">
            <v>669</v>
          </cell>
          <cell r="M691">
            <v>46</v>
          </cell>
          <cell r="N691">
            <v>0</v>
          </cell>
          <cell r="O691">
            <v>1026</v>
          </cell>
          <cell r="P691">
            <v>3620</v>
          </cell>
        </row>
        <row r="692">
          <cell r="A692" t="str">
            <v>j-Luxembourg</v>
          </cell>
          <cell r="B692">
            <v>15</v>
          </cell>
          <cell r="C692">
            <v>38</v>
          </cell>
          <cell r="D692">
            <v>0</v>
          </cell>
          <cell r="E692">
            <v>53</v>
          </cell>
          <cell r="F692">
            <v>189</v>
          </cell>
          <cell r="G692">
            <v>341</v>
          </cell>
          <cell r="H692">
            <v>10</v>
          </cell>
          <cell r="I692">
            <v>0</v>
          </cell>
          <cell r="J692">
            <v>540</v>
          </cell>
          <cell r="K692">
            <v>76</v>
          </cell>
          <cell r="L692">
            <v>142</v>
          </cell>
          <cell r="M692">
            <v>18</v>
          </cell>
          <cell r="N692">
            <v>0</v>
          </cell>
          <cell r="O692">
            <v>236</v>
          </cell>
          <cell r="P692">
            <v>829</v>
          </cell>
        </row>
        <row r="693">
          <cell r="A693" t="str">
            <v>k-Namur</v>
          </cell>
          <cell r="B693">
            <v>24</v>
          </cell>
          <cell r="C693">
            <v>39</v>
          </cell>
          <cell r="D693">
            <v>1</v>
          </cell>
          <cell r="E693">
            <v>64</v>
          </cell>
          <cell r="F693">
            <v>203</v>
          </cell>
          <cell r="G693">
            <v>585</v>
          </cell>
          <cell r="H693">
            <v>29</v>
          </cell>
          <cell r="I693">
            <v>0</v>
          </cell>
          <cell r="J693">
            <v>817</v>
          </cell>
          <cell r="K693">
            <v>106</v>
          </cell>
          <cell r="L693">
            <v>268</v>
          </cell>
          <cell r="M693">
            <v>15</v>
          </cell>
          <cell r="N693">
            <v>0</v>
          </cell>
          <cell r="O693">
            <v>389</v>
          </cell>
          <cell r="P693">
            <v>1270</v>
          </cell>
        </row>
        <row r="694">
          <cell r="A694" t="str">
            <v>l-Buitenland</v>
          </cell>
          <cell r="B694">
            <v>2</v>
          </cell>
          <cell r="C694">
            <v>1</v>
          </cell>
          <cell r="D694">
            <v>1</v>
          </cell>
          <cell r="E694">
            <v>4</v>
          </cell>
          <cell r="F694">
            <v>16</v>
          </cell>
          <cell r="G694">
            <v>20</v>
          </cell>
          <cell r="H694">
            <v>0</v>
          </cell>
          <cell r="I694">
            <v>0</v>
          </cell>
          <cell r="J694">
            <v>36</v>
          </cell>
          <cell r="K694">
            <v>12</v>
          </cell>
          <cell r="L694">
            <v>10</v>
          </cell>
          <cell r="M694">
            <v>1</v>
          </cell>
          <cell r="N694">
            <v>0</v>
          </cell>
          <cell r="O694">
            <v>23</v>
          </cell>
          <cell r="P694">
            <v>63</v>
          </cell>
        </row>
        <row r="695">
          <cell r="A695" t="str">
            <v>n-Inconnu</v>
          </cell>
          <cell r="B695">
            <v>211</v>
          </cell>
          <cell r="C695">
            <v>147</v>
          </cell>
          <cell r="D695">
            <v>1</v>
          </cell>
          <cell r="E695">
            <v>359</v>
          </cell>
          <cell r="F695">
            <v>2783</v>
          </cell>
          <cell r="G695">
            <v>3246</v>
          </cell>
          <cell r="H695">
            <v>218</v>
          </cell>
          <cell r="I695">
            <v>0</v>
          </cell>
          <cell r="J695">
            <v>6247</v>
          </cell>
          <cell r="K695">
            <v>1350</v>
          </cell>
          <cell r="L695">
            <v>1768</v>
          </cell>
          <cell r="M695">
            <v>202</v>
          </cell>
          <cell r="N695">
            <v>0</v>
          </cell>
          <cell r="O695">
            <v>3320</v>
          </cell>
          <cell r="P695">
            <v>9926</v>
          </cell>
        </row>
        <row r="696">
          <cell r="A696" t="str">
            <v>Total</v>
          </cell>
          <cell r="B696">
            <v>932</v>
          </cell>
          <cell r="C696">
            <v>1394</v>
          </cell>
          <cell r="D696">
            <v>17</v>
          </cell>
          <cell r="E696">
            <v>2343</v>
          </cell>
          <cell r="F696">
            <v>8083</v>
          </cell>
          <cell r="G696">
            <v>15015</v>
          </cell>
          <cell r="H696">
            <v>609</v>
          </cell>
          <cell r="I696">
            <v>1</v>
          </cell>
          <cell r="J696">
            <v>23708</v>
          </cell>
          <cell r="K696">
            <v>3597</v>
          </cell>
          <cell r="L696">
            <v>6790</v>
          </cell>
          <cell r="M696">
            <v>495</v>
          </cell>
          <cell r="N696">
            <v>1</v>
          </cell>
          <cell r="O696">
            <v>10883</v>
          </cell>
          <cell r="P696">
            <v>36934</v>
          </cell>
        </row>
        <row r="699">
          <cell r="A699" t="str">
            <v>5.5.5.  Arbeidsplaatsongevallen volgens provincie en gewest van het ongeval : verdeling volgens gevolgen en generatie in relatieve frequentie 2017</v>
          </cell>
        </row>
        <row r="700">
          <cell r="E700" t="str">
            <v>15 - 24 ans</v>
          </cell>
          <cell r="J700" t="str">
            <v>25 - 49 ans</v>
          </cell>
          <cell r="O700" t="str">
            <v>50 ans et plus</v>
          </cell>
          <cell r="P700" t="str">
            <v>Total</v>
          </cell>
        </row>
        <row r="701">
          <cell r="B701" t="str">
            <v>1-CSS</v>
          </cell>
          <cell r="C701" t="str">
            <v>2-IT &lt;= 6 MOIS</v>
          </cell>
          <cell r="D701" t="str">
            <v>3-IT &gt; 6 MOIS</v>
          </cell>
          <cell r="E701" t="str">
            <v>Total</v>
          </cell>
          <cell r="F701" t="str">
            <v>1-CSS</v>
          </cell>
          <cell r="G701" t="str">
            <v>2-IT &lt;= 6 MOIS</v>
          </cell>
          <cell r="H701" t="str">
            <v>3-IT &gt; 6 MOIS</v>
          </cell>
          <cell r="I701" t="str">
            <v>4-Mortel</v>
          </cell>
          <cell r="J701" t="str">
            <v>Total</v>
          </cell>
          <cell r="K701" t="str">
            <v>1-CSS</v>
          </cell>
          <cell r="L701" t="str">
            <v>2-IT &lt;= 6 MOIS</v>
          </cell>
          <cell r="M701" t="str">
            <v>3-IT &gt; 6 MOIS</v>
          </cell>
          <cell r="N701" t="str">
            <v>4-Mortel</v>
          </cell>
          <cell r="O701" t="str">
            <v>Total</v>
          </cell>
        </row>
        <row r="702">
          <cell r="A702" t="str">
            <v>a-Bruxelles - Brussel</v>
          </cell>
          <cell r="B702">
            <v>9.3347639484978533</v>
          </cell>
          <cell r="C702">
            <v>16.427546628407459</v>
          </cell>
          <cell r="D702">
            <v>17.647058823529413</v>
          </cell>
          <cell r="E702">
            <v>13.615023474178404</v>
          </cell>
          <cell r="F702">
            <v>9.7117406903377468</v>
          </cell>
          <cell r="G702">
            <v>14.725274725274726</v>
          </cell>
          <cell r="H702">
            <v>15.270935960591135</v>
          </cell>
          <cell r="I702">
            <v>0</v>
          </cell>
          <cell r="J702">
            <v>13.029357179011306</v>
          </cell>
          <cell r="K702">
            <v>7.1726438698915764</v>
          </cell>
          <cell r="L702">
            <v>9.5581737849779085</v>
          </cell>
          <cell r="M702">
            <v>8.4848484848484862</v>
          </cell>
          <cell r="N702">
            <v>0</v>
          </cell>
          <cell r="O702">
            <v>8.7200220527428094</v>
          </cell>
          <cell r="P702">
            <v>11.796718470785725</v>
          </cell>
        </row>
        <row r="703">
          <cell r="A703" t="str">
            <v>b-Antwerpen</v>
          </cell>
          <cell r="B703">
            <v>9.4420600858369106</v>
          </cell>
          <cell r="C703">
            <v>11.979913916786227</v>
          </cell>
          <cell r="D703">
            <v>11.764705882352938</v>
          </cell>
          <cell r="E703">
            <v>10.96884336320956</v>
          </cell>
          <cell r="F703">
            <v>7.9797105035259195</v>
          </cell>
          <cell r="G703">
            <v>10.296370296370297</v>
          </cell>
          <cell r="H703">
            <v>4.7619047619047619</v>
          </cell>
          <cell r="I703">
            <v>0</v>
          </cell>
          <cell r="J703">
            <v>9.3639277880884091</v>
          </cell>
          <cell r="K703">
            <v>8.7850986933555735</v>
          </cell>
          <cell r="L703">
            <v>9.9852724594992637</v>
          </cell>
          <cell r="M703">
            <v>6.262626262626263</v>
          </cell>
          <cell r="N703">
            <v>0</v>
          </cell>
          <cell r="O703">
            <v>9.4183589083892301</v>
          </cell>
          <cell r="P703">
            <v>9.4817783072507709</v>
          </cell>
        </row>
        <row r="704">
          <cell r="A704" t="str">
            <v>c-Limburg</v>
          </cell>
          <cell r="B704">
            <v>6.0085836909871242</v>
          </cell>
          <cell r="C704">
            <v>3.5150645624103292</v>
          </cell>
          <cell r="D704">
            <v>0</v>
          </cell>
          <cell r="E704">
            <v>4.4814340588988477</v>
          </cell>
          <cell r="F704">
            <v>4.2558456018804893</v>
          </cell>
          <cell r="G704">
            <v>3.8228438228438235</v>
          </cell>
          <cell r="H704">
            <v>2.2988505747126435</v>
          </cell>
          <cell r="I704">
            <v>0</v>
          </cell>
          <cell r="J704">
            <v>3.9311624768010796</v>
          </cell>
          <cell r="K704">
            <v>4.5871559633027523</v>
          </cell>
          <cell r="L704">
            <v>4.491899852724595</v>
          </cell>
          <cell r="M704">
            <v>2.0202020202020203</v>
          </cell>
          <cell r="N704">
            <v>0</v>
          </cell>
          <cell r="O704">
            <v>4.4105485619773965</v>
          </cell>
          <cell r="P704">
            <v>4.1073265825526617</v>
          </cell>
        </row>
        <row r="705">
          <cell r="A705" t="str">
            <v>d-Oost-Vlaanderen</v>
          </cell>
          <cell r="B705">
            <v>9.2274678111587995</v>
          </cell>
          <cell r="C705">
            <v>10.186513629842182</v>
          </cell>
          <cell r="D705">
            <v>0</v>
          </cell>
          <cell r="E705">
            <v>9.7311139564660696</v>
          </cell>
          <cell r="F705">
            <v>9.4271928739329471</v>
          </cell>
          <cell r="G705">
            <v>8.2450882450882439</v>
          </cell>
          <cell r="H705">
            <v>4.2692939244663384</v>
          </cell>
          <cell r="I705">
            <v>0</v>
          </cell>
          <cell r="J705">
            <v>8.545638603003205</v>
          </cell>
          <cell r="K705">
            <v>8.5348901862663329</v>
          </cell>
          <cell r="L705">
            <v>8.7187039764359344</v>
          </cell>
          <cell r="M705">
            <v>5.858585858585859</v>
          </cell>
          <cell r="N705">
            <v>0</v>
          </cell>
          <cell r="O705">
            <v>8.5270605531562982</v>
          </cell>
          <cell r="P705">
            <v>8.6153679536470467</v>
          </cell>
        </row>
        <row r="706">
          <cell r="A706" t="str">
            <v>e-Vlaams-Brabant</v>
          </cell>
          <cell r="B706">
            <v>4.2918454935622314</v>
          </cell>
          <cell r="C706">
            <v>5.7388809182209464</v>
          </cell>
          <cell r="D706">
            <v>11.764705882352938</v>
          </cell>
          <cell r="E706">
            <v>5.2069995731967564</v>
          </cell>
          <cell r="F706">
            <v>3.7609798342199681</v>
          </cell>
          <cell r="G706">
            <v>4.329004329004329</v>
          </cell>
          <cell r="H706">
            <v>2.1346469622331692</v>
          </cell>
          <cell r="I706">
            <v>0</v>
          </cell>
          <cell r="J706">
            <v>4.0787919689556267</v>
          </cell>
          <cell r="K706">
            <v>3.5863219349457882</v>
          </cell>
          <cell r="L706">
            <v>4.3740795287187035</v>
          </cell>
          <cell r="M706">
            <v>2.2222222222222223</v>
          </cell>
          <cell r="N706">
            <v>0</v>
          </cell>
          <cell r="O706">
            <v>4.0154369199669206</v>
          </cell>
          <cell r="P706">
            <v>4.1316943737477665</v>
          </cell>
        </row>
        <row r="707">
          <cell r="A707" t="str">
            <v>f-West-Vlaanderen</v>
          </cell>
          <cell r="B707">
            <v>11.909871244635191</v>
          </cell>
          <cell r="C707">
            <v>7.8909612625538008</v>
          </cell>
          <cell r="D707">
            <v>11.764705882352938</v>
          </cell>
          <cell r="E707">
            <v>9.5177123346137424</v>
          </cell>
          <cell r="F707">
            <v>6.9033774588642833</v>
          </cell>
          <cell r="G707">
            <v>5.7276057276057282</v>
          </cell>
          <cell r="H707">
            <v>2.7914614121510675</v>
          </cell>
          <cell r="I707">
            <v>0</v>
          </cell>
          <cell r="J707">
            <v>6.0528091783364264</v>
          </cell>
          <cell r="K707">
            <v>7.0058381984987488</v>
          </cell>
          <cell r="L707">
            <v>7.4374079528718706</v>
          </cell>
          <cell r="M707">
            <v>4.6464646464646462</v>
          </cell>
          <cell r="N707">
            <v>0</v>
          </cell>
          <cell r="O707">
            <v>7.167141413213268</v>
          </cell>
          <cell r="P707">
            <v>6.6009638815183846</v>
          </cell>
        </row>
        <row r="708">
          <cell r="A708" t="str">
            <v>g-Brabant Wallon</v>
          </cell>
          <cell r="B708">
            <v>0.64377682403433478</v>
          </cell>
          <cell r="C708">
            <v>2.9411764705882346</v>
          </cell>
          <cell r="D708">
            <v>5.8823529411764692</v>
          </cell>
          <cell r="E708">
            <v>2.0486555697823303</v>
          </cell>
          <cell r="F708">
            <v>1.3361375726834097</v>
          </cell>
          <cell r="G708">
            <v>2.4242424242424243</v>
          </cell>
          <cell r="H708">
            <v>2.2988505747126435</v>
          </cell>
          <cell r="I708">
            <v>0</v>
          </cell>
          <cell r="J708">
            <v>2.0499409482031385</v>
          </cell>
          <cell r="K708">
            <v>1.5012510425354462</v>
          </cell>
          <cell r="L708">
            <v>2.2385861561119293</v>
          </cell>
          <cell r="M708">
            <v>2.4242424242424243</v>
          </cell>
          <cell r="N708">
            <v>0</v>
          </cell>
          <cell r="O708">
            <v>2.003124138564734</v>
          </cell>
          <cell r="P708">
            <v>2.0360643309687552</v>
          </cell>
        </row>
        <row r="709">
          <cell r="A709" t="str">
            <v>h-Hainaut</v>
          </cell>
          <cell r="B709">
            <v>10.515021459227466</v>
          </cell>
          <cell r="C709">
            <v>15.279770444763271</v>
          </cell>
          <cell r="D709">
            <v>5.8823529411764692</v>
          </cell>
          <cell r="E709">
            <v>13.316261203585148</v>
          </cell>
          <cell r="F709">
            <v>7.6704193987380913</v>
          </cell>
          <cell r="G709">
            <v>12.367632367632368</v>
          </cell>
          <cell r="H709">
            <v>14.77832512315271</v>
          </cell>
          <cell r="I709">
            <v>100</v>
          </cell>
          <cell r="J709">
            <v>10.831786738653618</v>
          </cell>
          <cell r="K709">
            <v>7.2560467055879903</v>
          </cell>
          <cell r="L709">
            <v>11.119293078055964</v>
          </cell>
          <cell r="M709">
            <v>11.111111111111111</v>
          </cell>
          <cell r="N709">
            <v>100</v>
          </cell>
          <cell r="O709">
            <v>9.8502251217495171</v>
          </cell>
          <cell r="P709">
            <v>10.700167867006009</v>
          </cell>
        </row>
        <row r="710">
          <cell r="A710" t="str">
            <v>i-Liège</v>
          </cell>
          <cell r="B710">
            <v>11.587982832618025</v>
          </cell>
          <cell r="C710">
            <v>9.8995695839311342</v>
          </cell>
          <cell r="D710">
            <v>17.647058823529413</v>
          </cell>
          <cell r="E710">
            <v>10.627400768245838</v>
          </cell>
          <cell r="F710">
            <v>9.4766794506989971</v>
          </cell>
          <cell r="G710">
            <v>10.143190143190143</v>
          </cell>
          <cell r="H710">
            <v>9.1954022988505741</v>
          </cell>
          <cell r="I710">
            <v>0</v>
          </cell>
          <cell r="J710">
            <v>9.8911759743546472</v>
          </cell>
          <cell r="K710">
            <v>8.6460939671948847</v>
          </cell>
          <cell r="L710">
            <v>9.8527245949926368</v>
          </cell>
          <cell r="M710">
            <v>9.2929292929292924</v>
          </cell>
          <cell r="N710">
            <v>0</v>
          </cell>
          <cell r="O710">
            <v>9.4275475512266844</v>
          </cell>
          <cell r="P710">
            <v>9.8012671251421448</v>
          </cell>
        </row>
        <row r="711">
          <cell r="A711" t="str">
            <v>j-Luxembourg</v>
          </cell>
          <cell r="B711">
            <v>1.6094420600858368</v>
          </cell>
          <cell r="C711">
            <v>2.7259684361549499</v>
          </cell>
          <cell r="D711">
            <v>0</v>
          </cell>
          <cell r="E711">
            <v>2.2620571916346566</v>
          </cell>
          <cell r="F711">
            <v>2.3382407521959667</v>
          </cell>
          <cell r="G711">
            <v>2.271062271062271</v>
          </cell>
          <cell r="H711">
            <v>1.6420361247947455</v>
          </cell>
          <cell r="I711">
            <v>0</v>
          </cell>
          <cell r="J711">
            <v>2.2777121646701537</v>
          </cell>
          <cell r="K711">
            <v>2.11287183764248</v>
          </cell>
          <cell r="L711">
            <v>2.0913107511045652</v>
          </cell>
          <cell r="M711">
            <v>3.6363636363636362</v>
          </cell>
          <cell r="N711">
            <v>0</v>
          </cell>
          <cell r="O711">
            <v>2.1685197096388862</v>
          </cell>
          <cell r="P711">
            <v>2.2445443223046513</v>
          </cell>
        </row>
        <row r="712">
          <cell r="A712" t="str">
            <v>k-Namur</v>
          </cell>
          <cell r="B712">
            <v>2.5751072961373391</v>
          </cell>
          <cell r="C712">
            <v>2.7977044476327122</v>
          </cell>
          <cell r="D712">
            <v>5.8823529411764692</v>
          </cell>
          <cell r="E712">
            <v>2.7315407597097745</v>
          </cell>
          <cell r="F712">
            <v>2.5114437708771495</v>
          </cell>
          <cell r="G712">
            <v>3.8961038961038965</v>
          </cell>
          <cell r="H712">
            <v>4.7619047619047619</v>
          </cell>
          <cell r="I712">
            <v>0</v>
          </cell>
          <cell r="J712">
            <v>3.44609414543614</v>
          </cell>
          <cell r="K712">
            <v>2.9469001946066165</v>
          </cell>
          <cell r="L712">
            <v>3.9469808541973488</v>
          </cell>
          <cell r="M712">
            <v>3.0303030303030298</v>
          </cell>
          <cell r="N712">
            <v>0</v>
          </cell>
          <cell r="O712">
            <v>3.574382063769181</v>
          </cell>
          <cell r="P712">
            <v>3.4385660908647857</v>
          </cell>
        </row>
        <row r="713">
          <cell r="A713" t="str">
            <v>l-Buitenland</v>
          </cell>
          <cell r="B713">
            <v>0.21459227467811159</v>
          </cell>
          <cell r="C713">
            <v>7.1736011477761846E-2</v>
          </cell>
          <cell r="D713">
            <v>5.8823529411764692</v>
          </cell>
          <cell r="E713">
            <v>0.17072129748186091</v>
          </cell>
          <cell r="F713">
            <v>0.19794630706420885</v>
          </cell>
          <cell r="G713">
            <v>0.13320013320013319</v>
          </cell>
          <cell r="H713">
            <v>0</v>
          </cell>
          <cell r="I713">
            <v>0</v>
          </cell>
          <cell r="J713">
            <v>0.1518474776446769</v>
          </cell>
          <cell r="K713">
            <v>0.33361134278565463</v>
          </cell>
          <cell r="L713">
            <v>0.14727540500736377</v>
          </cell>
          <cell r="M713">
            <v>0.20202020202020202</v>
          </cell>
          <cell r="N713">
            <v>0</v>
          </cell>
          <cell r="O713">
            <v>0.21133878526141689</v>
          </cell>
          <cell r="P713">
            <v>0.17057453836573347</v>
          </cell>
        </row>
        <row r="714">
          <cell r="A714" t="str">
            <v>n-Inconnu</v>
          </cell>
          <cell r="B714">
            <v>22.639484978540771</v>
          </cell>
          <cell r="C714">
            <v>10.54519368723099</v>
          </cell>
          <cell r="D714">
            <v>5.8823529411764692</v>
          </cell>
          <cell r="E714">
            <v>15.322236448997012</v>
          </cell>
          <cell r="F714">
            <v>34.430285784980825</v>
          </cell>
          <cell r="G714">
            <v>21.618381618381619</v>
          </cell>
          <cell r="H714">
            <v>35.79638752052545</v>
          </cell>
          <cell r="I714">
            <v>0</v>
          </cell>
          <cell r="J714">
            <v>26.34975535684157</v>
          </cell>
          <cell r="K714">
            <v>37.531276063386152</v>
          </cell>
          <cell r="L714">
            <v>26.038291605301922</v>
          </cell>
          <cell r="M714">
            <v>40.80808080808081</v>
          </cell>
          <cell r="N714">
            <v>0</v>
          </cell>
          <cell r="O714">
            <v>30.506294220343658</v>
          </cell>
          <cell r="P714">
            <v>26.874966155845563</v>
          </cell>
        </row>
        <row r="715">
          <cell r="A715" t="str">
            <v>Total</v>
          </cell>
          <cell r="B715">
            <v>100</v>
          </cell>
          <cell r="C715">
            <v>100</v>
          </cell>
          <cell r="D715">
            <v>100</v>
          </cell>
          <cell r="E715">
            <v>100</v>
          </cell>
          <cell r="F715">
            <v>100</v>
          </cell>
          <cell r="G715">
            <v>100</v>
          </cell>
          <cell r="H715">
            <v>100</v>
          </cell>
          <cell r="I715">
            <v>100</v>
          </cell>
          <cell r="J715">
            <v>100</v>
          </cell>
          <cell r="K715">
            <v>100</v>
          </cell>
          <cell r="L715">
            <v>100</v>
          </cell>
          <cell r="M715">
            <v>100</v>
          </cell>
          <cell r="N715">
            <v>100</v>
          </cell>
          <cell r="O715">
            <v>100</v>
          </cell>
          <cell r="P715">
            <v>100</v>
          </cell>
        </row>
        <row r="718">
          <cell r="A718" t="str">
            <v>5.5.6.  Arbeidsplaatsongevallen volgens provincie en gewest van het ongeval : verdeling volgens gevolgen en aard van het werk (hoofd-/handarbeid) - 2017</v>
          </cell>
        </row>
        <row r="719">
          <cell r="H719" t="str">
            <v>Andere</v>
          </cell>
          <cell r="P719" t="str">
            <v>Contractueel arbeider</v>
          </cell>
        </row>
        <row r="720">
          <cell r="B720" t="str">
            <v>1-CSS</v>
          </cell>
          <cell r="D720" t="str">
            <v>2-IT &lt;= 6 MOIS</v>
          </cell>
          <cell r="F720" t="str">
            <v>3-IT &gt; 6 MOIS</v>
          </cell>
          <cell r="H720" t="str">
            <v>Total</v>
          </cell>
          <cell r="J720" t="str">
            <v>1-CSS</v>
          </cell>
          <cell r="L720" t="str">
            <v>2-IT &lt;= 6 MOIS</v>
          </cell>
          <cell r="N720" t="str">
            <v>3-IT &gt; 6 MOIS</v>
          </cell>
          <cell r="P720" t="str">
            <v>Total</v>
          </cell>
          <cell r="R720" t="str">
            <v>1-CSS</v>
          </cell>
          <cell r="T720" t="str">
            <v>2-IT &lt;= 6 MOIS</v>
          </cell>
        </row>
        <row r="721">
          <cell r="A721" t="str">
            <v>a-Bruxelles - Brussel</v>
          </cell>
          <cell r="B721">
            <v>53</v>
          </cell>
          <cell r="C721">
            <v>5.3319919517102621</v>
          </cell>
          <cell r="D721">
            <v>305</v>
          </cell>
          <cell r="E721">
            <v>10.252100840336134</v>
          </cell>
          <cell r="F721">
            <v>12</v>
          </cell>
          <cell r="G721">
            <v>10.256410256410255</v>
          </cell>
          <cell r="H721">
            <v>370</v>
          </cell>
          <cell r="I721">
            <v>9.0553108174253545</v>
          </cell>
          <cell r="J721">
            <v>132</v>
          </cell>
          <cell r="K721">
            <v>10.16949152542373</v>
          </cell>
          <cell r="L721">
            <v>669</v>
          </cell>
          <cell r="M721">
            <v>15.270486190367496</v>
          </cell>
          <cell r="N721">
            <v>34</v>
          </cell>
          <cell r="O721">
            <v>23.611111111111107</v>
          </cell>
          <cell r="P721">
            <v>835</v>
          </cell>
          <cell r="Q721">
            <v>14.339687446333505</v>
          </cell>
          <cell r="R721">
            <v>394</v>
          </cell>
          <cell r="S721">
            <v>13.190492132574489</v>
          </cell>
          <cell r="T721">
            <v>372</v>
          </cell>
          <cell r="U721">
            <v>12.192723697148477</v>
          </cell>
        </row>
        <row r="722">
          <cell r="A722" t="str">
            <v>b-Antwerpen</v>
          </cell>
          <cell r="B722">
            <v>56</v>
          </cell>
          <cell r="C722">
            <v>5.6338028169014089</v>
          </cell>
          <cell r="D722">
            <v>232</v>
          </cell>
          <cell r="E722">
            <v>7.7983193277310932</v>
          </cell>
          <cell r="F722">
            <v>5</v>
          </cell>
          <cell r="G722">
            <v>4.2735042735042734</v>
          </cell>
          <cell r="H722">
            <v>293</v>
          </cell>
          <cell r="I722">
            <v>7.1708272148800782</v>
          </cell>
          <cell r="J722">
            <v>171</v>
          </cell>
          <cell r="K722">
            <v>13.174114021571647</v>
          </cell>
          <cell r="L722">
            <v>708</v>
          </cell>
          <cell r="M722">
            <v>16.160693905501027</v>
          </cell>
          <cell r="N722">
            <v>16</v>
          </cell>
          <cell r="O722">
            <v>11.111111111111111</v>
          </cell>
          <cell r="P722">
            <v>895</v>
          </cell>
          <cell r="Q722">
            <v>15.370084149064056</v>
          </cell>
          <cell r="R722">
            <v>213</v>
          </cell>
          <cell r="S722">
            <v>7.1309005691329084</v>
          </cell>
          <cell r="T722">
            <v>317</v>
          </cell>
          <cell r="U722">
            <v>10.390036053752869</v>
          </cell>
        </row>
        <row r="723">
          <cell r="A723" t="str">
            <v>c-Limburg</v>
          </cell>
          <cell r="B723">
            <v>22</v>
          </cell>
          <cell r="C723">
            <v>2.2132796780684103</v>
          </cell>
          <cell r="D723">
            <v>48</v>
          </cell>
          <cell r="E723">
            <v>1.6134453781512605</v>
          </cell>
          <cell r="F723">
            <v>2</v>
          </cell>
          <cell r="G723">
            <v>1.7094017094017095</v>
          </cell>
          <cell r="H723">
            <v>72</v>
          </cell>
          <cell r="I723">
            <v>1.7621145374449341</v>
          </cell>
          <cell r="J723">
            <v>97</v>
          </cell>
          <cell r="K723">
            <v>7.4730354391371341</v>
          </cell>
          <cell r="L723">
            <v>247</v>
          </cell>
          <cell r="M723">
            <v>5.637982195845697</v>
          </cell>
          <cell r="N723">
            <v>3</v>
          </cell>
          <cell r="O723">
            <v>2.083333333333333</v>
          </cell>
          <cell r="P723">
            <v>347</v>
          </cell>
          <cell r="Q723">
            <v>5.9591275974583535</v>
          </cell>
          <cell r="R723">
            <v>234</v>
          </cell>
          <cell r="S723">
            <v>7.8339471041178443</v>
          </cell>
          <cell r="T723">
            <v>203</v>
          </cell>
          <cell r="U723">
            <v>6.6535562110783353</v>
          </cell>
        </row>
        <row r="724">
          <cell r="A724" t="str">
            <v>d-Oost-Vlaanderen</v>
          </cell>
          <cell r="B724">
            <v>23</v>
          </cell>
          <cell r="C724">
            <v>2.3138832997987926</v>
          </cell>
          <cell r="D724">
            <v>172</v>
          </cell>
          <cell r="E724">
            <v>5.7815126050420167</v>
          </cell>
          <cell r="F724">
            <v>5</v>
          </cell>
          <cell r="G724">
            <v>4.2735042735042734</v>
          </cell>
          <cell r="H724">
            <v>200</v>
          </cell>
          <cell r="I724">
            <v>4.8947626040137058</v>
          </cell>
          <cell r="J724">
            <v>185</v>
          </cell>
          <cell r="K724">
            <v>14.252696456086285</v>
          </cell>
          <cell r="L724">
            <v>590</v>
          </cell>
          <cell r="M724">
            <v>13.467244921250856</v>
          </cell>
          <cell r="N724">
            <v>13</v>
          </cell>
          <cell r="O724">
            <v>9.0277777777777768</v>
          </cell>
          <cell r="P724">
            <v>788</v>
          </cell>
          <cell r="Q724">
            <v>13.532543362527907</v>
          </cell>
          <cell r="R724">
            <v>287</v>
          </cell>
          <cell r="S724">
            <v>9.608302644794108</v>
          </cell>
          <cell r="T724">
            <v>250</v>
          </cell>
          <cell r="U724">
            <v>8.1940347427073092</v>
          </cell>
        </row>
        <row r="725">
          <cell r="A725" t="str">
            <v>e-Vlaams-Brabant</v>
          </cell>
          <cell r="B725">
            <v>16</v>
          </cell>
          <cell r="C725">
            <v>1.6096579476861168</v>
          </cell>
          <cell r="D725">
            <v>56</v>
          </cell>
          <cell r="E725">
            <v>1.8823529411764703</v>
          </cell>
          <cell r="F725">
            <v>1</v>
          </cell>
          <cell r="G725">
            <v>0.85470085470085477</v>
          </cell>
          <cell r="H725">
            <v>73</v>
          </cell>
          <cell r="I725">
            <v>1.7865883504650026</v>
          </cell>
          <cell r="J725">
            <v>95</v>
          </cell>
          <cell r="K725">
            <v>7.3189522342064723</v>
          </cell>
          <cell r="L725">
            <v>326</v>
          </cell>
          <cell r="M725">
            <v>7.4412234649623379</v>
          </cell>
          <cell r="N725">
            <v>7</v>
          </cell>
          <cell r="O725">
            <v>4.8611111111111116</v>
          </cell>
          <cell r="P725">
            <v>428</v>
          </cell>
          <cell r="Q725">
            <v>7.3501631461445989</v>
          </cell>
          <cell r="R725">
            <v>96</v>
          </cell>
          <cell r="S725">
            <v>3.2139270170739871</v>
          </cell>
          <cell r="T725">
            <v>104</v>
          </cell>
          <cell r="U725">
            <v>3.4087184529662404</v>
          </cell>
        </row>
        <row r="726">
          <cell r="A726" t="str">
            <v>f-West-Vlaanderen</v>
          </cell>
          <cell r="B726">
            <v>50</v>
          </cell>
          <cell r="C726">
            <v>5.0301810865191152</v>
          </cell>
          <cell r="D726">
            <v>109</v>
          </cell>
          <cell r="E726">
            <v>3.6638655462184873</v>
          </cell>
          <cell r="F726">
            <v>2</v>
          </cell>
          <cell r="G726">
            <v>1.7094017094017095</v>
          </cell>
          <cell r="H726">
            <v>161</v>
          </cell>
          <cell r="I726">
            <v>3.9402838962310329</v>
          </cell>
          <cell r="J726">
            <v>188</v>
          </cell>
          <cell r="K726">
            <v>14.48382126348228</v>
          </cell>
          <cell r="L726">
            <v>504</v>
          </cell>
          <cell r="M726">
            <v>11.504222780187172</v>
          </cell>
          <cell r="N726">
            <v>15</v>
          </cell>
          <cell r="O726">
            <v>10.416666666666668</v>
          </cell>
          <cell r="P726">
            <v>707</v>
          </cell>
          <cell r="Q726">
            <v>12.141507813841661</v>
          </cell>
          <cell r="R726">
            <v>252</v>
          </cell>
          <cell r="S726">
            <v>8.4365584198192156</v>
          </cell>
          <cell r="T726">
            <v>190</v>
          </cell>
          <cell r="U726">
            <v>6.2274664044575552</v>
          </cell>
        </row>
        <row r="727">
          <cell r="A727" t="str">
            <v>g-Brabant Wallon</v>
          </cell>
          <cell r="B727">
            <v>34</v>
          </cell>
          <cell r="C727">
            <v>3.4205231388329982</v>
          </cell>
          <cell r="D727">
            <v>137</v>
          </cell>
          <cell r="E727">
            <v>4.6050420168067232</v>
          </cell>
          <cell r="F727">
            <v>6</v>
          </cell>
          <cell r="G727">
            <v>5.1282051282051277</v>
          </cell>
          <cell r="H727">
            <v>177</v>
          </cell>
          <cell r="I727">
            <v>4.3318649045521287</v>
          </cell>
          <cell r="J727">
            <v>25</v>
          </cell>
          <cell r="K727">
            <v>1.9260400616332816</v>
          </cell>
          <cell r="L727">
            <v>119</v>
          </cell>
          <cell r="M727">
            <v>2.7162748230997495</v>
          </cell>
          <cell r="N727">
            <v>6</v>
          </cell>
          <cell r="O727">
            <v>4.1666666666666661</v>
          </cell>
          <cell r="P727">
            <v>150</v>
          </cell>
          <cell r="Q727">
            <v>2.5759917568263777</v>
          </cell>
          <cell r="R727">
            <v>35</v>
          </cell>
          <cell r="S727">
            <v>1.1717442249748913</v>
          </cell>
          <cell r="T727">
            <v>72</v>
          </cell>
          <cell r="U727">
            <v>2.359882005899705</v>
          </cell>
        </row>
        <row r="728">
          <cell r="A728" t="str">
            <v>h-Hainaut</v>
          </cell>
          <cell r="B728">
            <v>152</v>
          </cell>
          <cell r="C728">
            <v>15.291750503018109</v>
          </cell>
          <cell r="D728">
            <v>679</v>
          </cell>
          <cell r="E728">
            <v>22.823529411764707</v>
          </cell>
          <cell r="F728">
            <v>28</v>
          </cell>
          <cell r="G728">
            <v>23.931623931623932</v>
          </cell>
          <cell r="H728">
            <v>859</v>
          </cell>
          <cell r="I728">
            <v>21.023005384238864</v>
          </cell>
          <cell r="J728">
            <v>98</v>
          </cell>
          <cell r="K728">
            <v>7.5500770416024663</v>
          </cell>
          <cell r="L728">
            <v>418</v>
          </cell>
          <cell r="M728">
            <v>9.5412006391234865</v>
          </cell>
          <cell r="N728">
            <v>15</v>
          </cell>
          <cell r="O728">
            <v>10.416666666666668</v>
          </cell>
          <cell r="P728">
            <v>531</v>
          </cell>
          <cell r="Q728">
            <v>9.1190108191653785</v>
          </cell>
          <cell r="R728">
            <v>278</v>
          </cell>
          <cell r="S728">
            <v>9.3069969869434228</v>
          </cell>
          <cell r="T728">
            <v>383</v>
          </cell>
          <cell r="U728">
            <v>12.553261225827598</v>
          </cell>
        </row>
        <row r="729">
          <cell r="A729" t="str">
            <v>i-Liège</v>
          </cell>
          <cell r="B729">
            <v>172</v>
          </cell>
          <cell r="C729">
            <v>17.303822937625753</v>
          </cell>
          <cell r="D729">
            <v>558</v>
          </cell>
          <cell r="E729">
            <v>18.756302521008404</v>
          </cell>
          <cell r="F729">
            <v>19</v>
          </cell>
          <cell r="G729">
            <v>16.239316239316238</v>
          </cell>
          <cell r="H729">
            <v>749</v>
          </cell>
          <cell r="I729">
            <v>18.330885952031327</v>
          </cell>
          <cell r="J729">
            <v>153</v>
          </cell>
          <cell r="K729">
            <v>11.787365177195687</v>
          </cell>
          <cell r="L729">
            <v>359</v>
          </cell>
          <cell r="M729">
            <v>8.1944761469984027</v>
          </cell>
          <cell r="N729">
            <v>17</v>
          </cell>
          <cell r="O729">
            <v>11.805555555555554</v>
          </cell>
          <cell r="P729">
            <v>529</v>
          </cell>
          <cell r="Q729">
            <v>9.0846642624076939</v>
          </cell>
          <cell r="R729">
            <v>434</v>
          </cell>
          <cell r="S729">
            <v>14.52962838968865</v>
          </cell>
          <cell r="T729">
            <v>353</v>
          </cell>
          <cell r="U729">
            <v>11.56997705670272</v>
          </cell>
        </row>
        <row r="730">
          <cell r="A730" t="str">
            <v>j-Luxembourg</v>
          </cell>
          <cell r="B730">
            <v>30</v>
          </cell>
          <cell r="C730">
            <v>3.0181086519114682</v>
          </cell>
          <cell r="D730">
            <v>116</v>
          </cell>
          <cell r="E730">
            <v>3.8991596638655466</v>
          </cell>
          <cell r="F730">
            <v>6</v>
          </cell>
          <cell r="G730">
            <v>5.1282051282051277</v>
          </cell>
          <cell r="H730">
            <v>152</v>
          </cell>
          <cell r="I730">
            <v>3.7200195790504167</v>
          </cell>
          <cell r="J730">
            <v>34</v>
          </cell>
          <cell r="K730">
            <v>2.6194144838212634</v>
          </cell>
          <cell r="L730">
            <v>89</v>
          </cell>
          <cell r="M730">
            <v>2.0314996576124171</v>
          </cell>
          <cell r="N730">
            <v>4</v>
          </cell>
          <cell r="O730">
            <v>2.7777777777777777</v>
          </cell>
          <cell r="P730">
            <v>127</v>
          </cell>
          <cell r="Q730">
            <v>2.1810063541130003</v>
          </cell>
          <cell r="R730">
            <v>109</v>
          </cell>
          <cell r="S730">
            <v>3.6491463006360898</v>
          </cell>
          <cell r="T730">
            <v>67</v>
          </cell>
          <cell r="U730">
            <v>2.196001311045559</v>
          </cell>
        </row>
        <row r="731">
          <cell r="A731" t="str">
            <v>k-Namur</v>
          </cell>
          <cell r="B731">
            <v>63</v>
          </cell>
          <cell r="C731">
            <v>6.3380281690140841</v>
          </cell>
          <cell r="D731">
            <v>228</v>
          </cell>
          <cell r="E731">
            <v>7.6638655462184877</v>
          </cell>
          <cell r="F731">
            <v>12</v>
          </cell>
          <cell r="G731">
            <v>10.256410256410255</v>
          </cell>
          <cell r="H731">
            <v>303</v>
          </cell>
          <cell r="I731">
            <v>7.415565345080763</v>
          </cell>
          <cell r="J731">
            <v>36</v>
          </cell>
          <cell r="K731">
            <v>2.7734976887519256</v>
          </cell>
          <cell r="L731">
            <v>96</v>
          </cell>
          <cell r="M731">
            <v>2.1912805295594611</v>
          </cell>
          <cell r="N731">
            <v>3</v>
          </cell>
          <cell r="O731">
            <v>2.083333333333333</v>
          </cell>
          <cell r="P731">
            <v>135</v>
          </cell>
          <cell r="Q731">
            <v>2.3183925811437405</v>
          </cell>
          <cell r="R731">
            <v>102</v>
          </cell>
          <cell r="S731">
            <v>3.4147974556411116</v>
          </cell>
          <cell r="T731">
            <v>134</v>
          </cell>
          <cell r="U731">
            <v>4.3920026220911179</v>
          </cell>
        </row>
        <row r="732">
          <cell r="A732" t="str">
            <v>l-Buitenland</v>
          </cell>
          <cell r="B732">
            <v>1</v>
          </cell>
          <cell r="C732">
            <v>0.1006036217303823</v>
          </cell>
          <cell r="D732">
            <v>5</v>
          </cell>
          <cell r="E732">
            <v>0.16806722689075632</v>
          </cell>
          <cell r="F732">
            <v>0</v>
          </cell>
          <cell r="G732">
            <v>0</v>
          </cell>
          <cell r="H732">
            <v>6</v>
          </cell>
          <cell r="I732">
            <v>0.14684287812041116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5</v>
          </cell>
          <cell r="S732">
            <v>0.16739203213927017</v>
          </cell>
          <cell r="T732">
            <v>8</v>
          </cell>
          <cell r="U732">
            <v>0.26220911176663392</v>
          </cell>
        </row>
        <row r="733">
          <cell r="A733" t="str">
            <v>n-Inconnu</v>
          </cell>
          <cell r="B733">
            <v>322</v>
          </cell>
          <cell r="C733">
            <v>32.394366197183103</v>
          </cell>
          <cell r="D733">
            <v>330</v>
          </cell>
          <cell r="E733">
            <v>11.092436974789916</v>
          </cell>
          <cell r="F733">
            <v>19</v>
          </cell>
          <cell r="G733">
            <v>16.239316239316238</v>
          </cell>
          <cell r="H733">
            <v>671</v>
          </cell>
          <cell r="I733">
            <v>16.421928536465984</v>
          </cell>
          <cell r="J733">
            <v>84</v>
          </cell>
          <cell r="K733">
            <v>6.471494607087827</v>
          </cell>
          <cell r="L733">
            <v>256</v>
          </cell>
          <cell r="M733">
            <v>5.8434147454918968</v>
          </cell>
          <cell r="N733">
            <v>11</v>
          </cell>
          <cell r="O733">
            <v>7.6388888888888893</v>
          </cell>
          <cell r="P733">
            <v>351</v>
          </cell>
          <cell r="Q733">
            <v>6.0278207109737245</v>
          </cell>
          <cell r="R733">
            <v>548</v>
          </cell>
          <cell r="S733">
            <v>18.346166722464012</v>
          </cell>
          <cell r="T733">
            <v>598</v>
          </cell>
          <cell r="U733">
            <v>19.600131104555885</v>
          </cell>
        </row>
        <row r="734">
          <cell r="A734" t="str">
            <v>Total</v>
          </cell>
          <cell r="B734">
            <v>994</v>
          </cell>
          <cell r="C734">
            <v>100</v>
          </cell>
          <cell r="D734">
            <v>2975</v>
          </cell>
          <cell r="E734">
            <v>100</v>
          </cell>
          <cell r="F734">
            <v>117</v>
          </cell>
          <cell r="G734">
            <v>100</v>
          </cell>
          <cell r="H734">
            <v>4086</v>
          </cell>
          <cell r="I734">
            <v>100</v>
          </cell>
          <cell r="J734">
            <v>1298</v>
          </cell>
          <cell r="K734">
            <v>100</v>
          </cell>
          <cell r="L734">
            <v>4381</v>
          </cell>
          <cell r="M734">
            <v>100</v>
          </cell>
          <cell r="N734">
            <v>144</v>
          </cell>
          <cell r="O734">
            <v>100</v>
          </cell>
          <cell r="P734">
            <v>5823</v>
          </cell>
          <cell r="Q734">
            <v>100</v>
          </cell>
          <cell r="R734">
            <v>2987</v>
          </cell>
          <cell r="S734">
            <v>100</v>
          </cell>
          <cell r="T734">
            <v>3051</v>
          </cell>
          <cell r="U734">
            <v>100</v>
          </cell>
        </row>
        <row r="737">
          <cell r="A737" t="str">
            <v>5.4.7.  Arbeidsplaatsongevallen volgens provincie en gewest van het ongeval :  verdeling volgens duur van de tijdelijke ongeschiktheid - 2017</v>
          </cell>
        </row>
        <row r="738">
          <cell r="B738" t="str">
            <v>a-ITT 0 jour</v>
          </cell>
          <cell r="D738" t="str">
            <v>b-ITT 1 à 3 jours</v>
          </cell>
          <cell r="F738" t="str">
            <v>c-ITT 4 à 7 jours</v>
          </cell>
          <cell r="H738" t="str">
            <v>d-ITT 8 à 15 jours</v>
          </cell>
          <cell r="J738" t="str">
            <v>e-ITT 16 à 30 jours</v>
          </cell>
          <cell r="L738" t="str">
            <v>f-ITT 1 à 3 mois</v>
          </cell>
          <cell r="N738" t="str">
            <v>g-ITT 4 à 6 mois</v>
          </cell>
          <cell r="P738" t="str">
            <v>h-ITT &gt; 6 mois</v>
          </cell>
          <cell r="R738" t="str">
            <v>Total</v>
          </cell>
        </row>
        <row r="739">
          <cell r="A739" t="str">
            <v>a-Bruxelles - Brussel</v>
          </cell>
          <cell r="B739">
            <v>1140</v>
          </cell>
          <cell r="C739">
            <v>8.9919545669663989</v>
          </cell>
          <cell r="D739">
            <v>662</v>
          </cell>
          <cell r="E739">
            <v>13.282504012841093</v>
          </cell>
          <cell r="F739">
            <v>670</v>
          </cell>
          <cell r="G739">
            <v>13.634513634513635</v>
          </cell>
          <cell r="H739">
            <v>683</v>
          </cell>
          <cell r="I739">
            <v>13.373800665752889</v>
          </cell>
          <cell r="J739">
            <v>424</v>
          </cell>
          <cell r="K739">
            <v>13.624678663239074</v>
          </cell>
          <cell r="L739">
            <v>468</v>
          </cell>
          <cell r="M739">
            <v>12.707032310616347</v>
          </cell>
          <cell r="N739">
            <v>172</v>
          </cell>
          <cell r="O739">
            <v>12.883895131086142</v>
          </cell>
          <cell r="P739">
            <v>138</v>
          </cell>
          <cell r="Q739">
            <v>12.310437109723461</v>
          </cell>
          <cell r="R739">
            <v>4357</v>
          </cell>
          <cell r="S739">
            <v>11.796718470785725</v>
          </cell>
        </row>
        <row r="740">
          <cell r="A740" t="str">
            <v>b-Antwerpen</v>
          </cell>
          <cell r="B740">
            <v>1054</v>
          </cell>
          <cell r="C740">
            <v>8.3136141347215649</v>
          </cell>
          <cell r="D740">
            <v>669</v>
          </cell>
          <cell r="E740">
            <v>13.422953451043337</v>
          </cell>
          <cell r="F740">
            <v>538</v>
          </cell>
          <cell r="G740">
            <v>10.948310948310947</v>
          </cell>
          <cell r="H740">
            <v>487</v>
          </cell>
          <cell r="I740">
            <v>9.535931074995105</v>
          </cell>
          <cell r="J740">
            <v>276</v>
          </cell>
          <cell r="K740">
            <v>8.8688946015424168</v>
          </cell>
          <cell r="L740">
            <v>304</v>
          </cell>
          <cell r="M740">
            <v>8.2541406462123277</v>
          </cell>
          <cell r="N740">
            <v>112</v>
          </cell>
          <cell r="O740">
            <v>8.3895131086142332</v>
          </cell>
          <cell r="P740">
            <v>62</v>
          </cell>
          <cell r="Q740">
            <v>5.5307760927743086</v>
          </cell>
          <cell r="R740">
            <v>3502</v>
          </cell>
          <cell r="S740">
            <v>9.4817783072507709</v>
          </cell>
        </row>
        <row r="741">
          <cell r="A741" t="str">
            <v>c-Limburg</v>
          </cell>
          <cell r="B741">
            <v>566</v>
          </cell>
          <cell r="C741">
            <v>4.46442656570437</v>
          </cell>
          <cell r="D741">
            <v>227</v>
          </cell>
          <cell r="E741">
            <v>4.5545746388443016</v>
          </cell>
          <cell r="F741">
            <v>173</v>
          </cell>
          <cell r="G741">
            <v>3.5205535205535203</v>
          </cell>
          <cell r="H741">
            <v>193</v>
          </cell>
          <cell r="I741">
            <v>3.7791266888584287</v>
          </cell>
          <cell r="J741">
            <v>124</v>
          </cell>
          <cell r="K741">
            <v>3.984575835475578</v>
          </cell>
          <cell r="L741">
            <v>154</v>
          </cell>
          <cell r="M741">
            <v>4.1813738799891391</v>
          </cell>
          <cell r="N741">
            <v>56</v>
          </cell>
          <cell r="O741">
            <v>4.1947565543071166</v>
          </cell>
          <cell r="P741">
            <v>24</v>
          </cell>
          <cell r="Q741">
            <v>2.140945584299732</v>
          </cell>
          <cell r="R741">
            <v>1517</v>
          </cell>
          <cell r="S741">
            <v>4.1073265825526617</v>
          </cell>
        </row>
        <row r="742">
          <cell r="A742" t="str">
            <v>d-Oost-Vlaanderen</v>
          </cell>
          <cell r="B742">
            <v>1158</v>
          </cell>
          <cell r="C742">
            <v>9.1339327969711306</v>
          </cell>
          <cell r="D742">
            <v>462</v>
          </cell>
          <cell r="E742">
            <v>9.2696629213483153</v>
          </cell>
          <cell r="F742">
            <v>458</v>
          </cell>
          <cell r="G742">
            <v>9.3203093203093204</v>
          </cell>
          <cell r="H742">
            <v>454</v>
          </cell>
          <cell r="I742">
            <v>8.8897591541022134</v>
          </cell>
          <cell r="J742">
            <v>233</v>
          </cell>
          <cell r="K742">
            <v>7.4871465295629829</v>
          </cell>
          <cell r="L742">
            <v>270</v>
          </cell>
          <cell r="M742">
            <v>7.3309801792017364</v>
          </cell>
          <cell r="N742">
            <v>92</v>
          </cell>
          <cell r="O742">
            <v>6.891385767790263</v>
          </cell>
          <cell r="P742">
            <v>55</v>
          </cell>
          <cell r="Q742">
            <v>4.9063336306868868</v>
          </cell>
          <cell r="R742">
            <v>3182</v>
          </cell>
          <cell r="S742">
            <v>8.6153679536470467</v>
          </cell>
        </row>
        <row r="743">
          <cell r="A743" t="str">
            <v>e-Vlaams-Brabant</v>
          </cell>
          <cell r="B743">
            <v>474</v>
          </cell>
          <cell r="C743">
            <v>3.7387600567912913</v>
          </cell>
          <cell r="D743">
            <v>234</v>
          </cell>
          <cell r="E743">
            <v>4.6950240770465488</v>
          </cell>
          <cell r="F743">
            <v>251</v>
          </cell>
          <cell r="G743">
            <v>5.1078551078551078</v>
          </cell>
          <cell r="H743">
            <v>232</v>
          </cell>
          <cell r="I743">
            <v>4.542784413550029</v>
          </cell>
          <cell r="J743">
            <v>115</v>
          </cell>
          <cell r="K743">
            <v>3.6953727506426732</v>
          </cell>
          <cell r="L743">
            <v>146</v>
          </cell>
          <cell r="M743">
            <v>3.9641596524572353</v>
          </cell>
          <cell r="N743">
            <v>48</v>
          </cell>
          <cell r="O743">
            <v>3.5955056179775284</v>
          </cell>
          <cell r="P743">
            <v>26</v>
          </cell>
          <cell r="Q743">
            <v>2.3193577163247099</v>
          </cell>
          <cell r="R743">
            <v>1526</v>
          </cell>
          <cell r="S743">
            <v>4.1316943737477665</v>
          </cell>
        </row>
        <row r="744">
          <cell r="A744" t="str">
            <v>f-West-Vlaanderen</v>
          </cell>
          <cell r="B744">
            <v>926</v>
          </cell>
          <cell r="C744">
            <v>7.3039911657990215</v>
          </cell>
          <cell r="D744">
            <v>358</v>
          </cell>
          <cell r="E744">
            <v>7.1829855537720713</v>
          </cell>
          <cell r="F744">
            <v>340</v>
          </cell>
          <cell r="G744">
            <v>6.919006919006919</v>
          </cell>
          <cell r="H744">
            <v>305</v>
          </cell>
          <cell r="I744">
            <v>5.9721950264343056</v>
          </cell>
          <cell r="J744">
            <v>197</v>
          </cell>
          <cell r="K744">
            <v>6.3303341902313628</v>
          </cell>
          <cell r="L744">
            <v>215</v>
          </cell>
          <cell r="M744">
            <v>5.8376323649199025</v>
          </cell>
          <cell r="N744">
            <v>55</v>
          </cell>
          <cell r="O744">
            <v>4.119850187265917</v>
          </cell>
          <cell r="P744">
            <v>42</v>
          </cell>
          <cell r="Q744">
            <v>3.7466547725245318</v>
          </cell>
          <cell r="R744">
            <v>2438</v>
          </cell>
          <cell r="S744">
            <v>6.6009638815183846</v>
          </cell>
        </row>
        <row r="745">
          <cell r="A745" t="str">
            <v>g-Brabant Wallon</v>
          </cell>
          <cell r="B745">
            <v>168</v>
          </cell>
          <cell r="C745">
            <v>1.3251301467108376</v>
          </cell>
          <cell r="D745">
            <v>118</v>
          </cell>
          <cell r="E745">
            <v>2.3675762439807384</v>
          </cell>
          <cell r="F745">
            <v>132</v>
          </cell>
          <cell r="G745">
            <v>2.6862026862026864</v>
          </cell>
          <cell r="H745">
            <v>119</v>
          </cell>
          <cell r="I745">
            <v>2.3301351086743685</v>
          </cell>
          <cell r="J745">
            <v>79</v>
          </cell>
          <cell r="K745">
            <v>2.538560411311054</v>
          </cell>
          <cell r="L745">
            <v>83</v>
          </cell>
          <cell r="M745">
            <v>2.2535976106434972</v>
          </cell>
          <cell r="N745">
            <v>26</v>
          </cell>
          <cell r="O745">
            <v>1.9475655430711609</v>
          </cell>
          <cell r="P745">
            <v>27</v>
          </cell>
          <cell r="Q745">
            <v>2.408563782337199</v>
          </cell>
          <cell r="R745">
            <v>752</v>
          </cell>
          <cell r="S745">
            <v>2.0360643309687552</v>
          </cell>
        </row>
        <row r="746">
          <cell r="A746" t="str">
            <v>h-Hainaut</v>
          </cell>
          <cell r="B746">
            <v>998</v>
          </cell>
          <cell r="C746">
            <v>7.8719040858179516</v>
          </cell>
          <cell r="D746">
            <v>478</v>
          </cell>
          <cell r="E746">
            <v>9.5906902086677359</v>
          </cell>
          <cell r="F746">
            <v>573</v>
          </cell>
          <cell r="G746">
            <v>11.66056166056166</v>
          </cell>
          <cell r="H746">
            <v>650</v>
          </cell>
          <cell r="I746">
            <v>12.727628744859993</v>
          </cell>
          <cell r="J746">
            <v>427</v>
          </cell>
          <cell r="K746">
            <v>13.721079691516712</v>
          </cell>
          <cell r="L746">
            <v>496</v>
          </cell>
          <cell r="M746">
            <v>13.467282106978008</v>
          </cell>
          <cell r="N746">
            <v>184</v>
          </cell>
          <cell r="O746">
            <v>13.782771535580526</v>
          </cell>
          <cell r="P746">
            <v>146</v>
          </cell>
          <cell r="Q746">
            <v>13.02408563782337</v>
          </cell>
          <cell r="R746">
            <v>3952</v>
          </cell>
          <cell r="S746">
            <v>10.700167867006009</v>
          </cell>
        </row>
        <row r="747">
          <cell r="A747" t="str">
            <v>i-Liège</v>
          </cell>
          <cell r="B747">
            <v>1187</v>
          </cell>
          <cell r="C747">
            <v>9.3626755008676437</v>
          </cell>
          <cell r="D747">
            <v>428</v>
          </cell>
          <cell r="E747">
            <v>8.5874799357945424</v>
          </cell>
          <cell r="F747">
            <v>495</v>
          </cell>
          <cell r="G747">
            <v>10.073260073260073</v>
          </cell>
          <cell r="H747">
            <v>550</v>
          </cell>
          <cell r="I747">
            <v>10.769532014881534</v>
          </cell>
          <cell r="J747">
            <v>324</v>
          </cell>
          <cell r="K747">
            <v>10.411311053984578</v>
          </cell>
          <cell r="L747">
            <v>404</v>
          </cell>
          <cell r="M747">
            <v>10.969318490361118</v>
          </cell>
          <cell r="N747">
            <v>127</v>
          </cell>
          <cell r="O747">
            <v>9.5131086142322108</v>
          </cell>
          <cell r="P747">
            <v>105</v>
          </cell>
          <cell r="Q747">
            <v>9.36663693131133</v>
          </cell>
          <cell r="R747">
            <v>3620</v>
          </cell>
          <cell r="S747">
            <v>9.8012671251421448</v>
          </cell>
        </row>
        <row r="748">
          <cell r="A748" t="str">
            <v>j-Luxembourg</v>
          </cell>
          <cell r="B748">
            <v>282</v>
          </cell>
          <cell r="C748">
            <v>2.2243256034074772</v>
          </cell>
          <cell r="D748">
            <v>96</v>
          </cell>
          <cell r="E748">
            <v>1.9261637239165328</v>
          </cell>
          <cell r="F748">
            <v>108</v>
          </cell>
          <cell r="G748">
            <v>2.197802197802198</v>
          </cell>
          <cell r="H748">
            <v>135</v>
          </cell>
          <cell r="I748">
            <v>2.6434305854709224</v>
          </cell>
          <cell r="J748">
            <v>79</v>
          </cell>
          <cell r="K748">
            <v>2.538560411311054</v>
          </cell>
          <cell r="L748">
            <v>64</v>
          </cell>
          <cell r="M748">
            <v>1.7377138202552265</v>
          </cell>
          <cell r="N748">
            <v>37</v>
          </cell>
          <cell r="O748">
            <v>2.7715355805243447</v>
          </cell>
          <cell r="P748">
            <v>28</v>
          </cell>
          <cell r="Q748">
            <v>2.4977698483496877</v>
          </cell>
          <cell r="R748">
            <v>829</v>
          </cell>
          <cell r="S748">
            <v>2.2445443223046513</v>
          </cell>
        </row>
        <row r="749">
          <cell r="A749" t="str">
            <v>k-Namur</v>
          </cell>
          <cell r="B749">
            <v>333</v>
          </cell>
          <cell r="C749">
            <v>2.6265972550875527</v>
          </cell>
          <cell r="D749">
            <v>167</v>
          </cell>
          <cell r="E749">
            <v>3.3507223113964688</v>
          </cell>
          <cell r="F749">
            <v>191</v>
          </cell>
          <cell r="G749">
            <v>3.8868538868538867</v>
          </cell>
          <cell r="H749">
            <v>219</v>
          </cell>
          <cell r="I749">
            <v>4.2882318386528295</v>
          </cell>
          <cell r="J749">
            <v>118</v>
          </cell>
          <cell r="K749">
            <v>3.7917737789203083</v>
          </cell>
          <cell r="L749">
            <v>140</v>
          </cell>
          <cell r="M749">
            <v>3.8012489818083086</v>
          </cell>
          <cell r="N749">
            <v>57</v>
          </cell>
          <cell r="O749">
            <v>4.2696629213483144</v>
          </cell>
          <cell r="P749">
            <v>45</v>
          </cell>
          <cell r="Q749">
            <v>4.0142729705619979</v>
          </cell>
          <cell r="R749">
            <v>1270</v>
          </cell>
          <cell r="S749">
            <v>3.4385660908647857</v>
          </cell>
        </row>
        <row r="750">
          <cell r="A750" t="str">
            <v>l-Buitenland</v>
          </cell>
          <cell r="B750">
            <v>30</v>
          </cell>
          <cell r="C750">
            <v>0.236630383341221</v>
          </cell>
          <cell r="D750">
            <v>1</v>
          </cell>
          <cell r="E750">
            <v>2.0064205457463884E-2</v>
          </cell>
          <cell r="F750">
            <v>3</v>
          </cell>
          <cell r="G750">
            <v>6.1050061050061048E-2</v>
          </cell>
          <cell r="H750">
            <v>8</v>
          </cell>
          <cell r="I750">
            <v>0.15664773839827686</v>
          </cell>
          <cell r="J750">
            <v>9</v>
          </cell>
          <cell r="K750">
            <v>0.28920308483290486</v>
          </cell>
          <cell r="L750">
            <v>6</v>
          </cell>
          <cell r="M750">
            <v>0.1629106706489275</v>
          </cell>
          <cell r="N750">
            <v>4</v>
          </cell>
          <cell r="O750">
            <v>0.29962546816479402</v>
          </cell>
          <cell r="P750">
            <v>2</v>
          </cell>
          <cell r="Q750">
            <v>0.17841213202497774</v>
          </cell>
          <cell r="R750">
            <v>63</v>
          </cell>
          <cell r="S750">
            <v>0.17057453836573347</v>
          </cell>
        </row>
        <row r="751">
          <cell r="A751" t="str">
            <v>n-Inconnu</v>
          </cell>
          <cell r="B751">
            <v>4362</v>
          </cell>
          <cell r="C751">
            <v>34.406057737813533</v>
          </cell>
          <cell r="D751">
            <v>1084</v>
          </cell>
          <cell r="E751">
            <v>21.749598715890851</v>
          </cell>
          <cell r="F751">
            <v>982</v>
          </cell>
          <cell r="G751">
            <v>19.983719983719983</v>
          </cell>
          <cell r="H751">
            <v>1072</v>
          </cell>
          <cell r="I751">
            <v>20.990796945369102</v>
          </cell>
          <cell r="J751">
            <v>707</v>
          </cell>
          <cell r="K751">
            <v>22.718508997429307</v>
          </cell>
          <cell r="L751">
            <v>933</v>
          </cell>
          <cell r="M751">
            <v>25.332609285908223</v>
          </cell>
          <cell r="N751">
            <v>365</v>
          </cell>
          <cell r="O751">
            <v>27.340823970037455</v>
          </cell>
          <cell r="P751">
            <v>421</v>
          </cell>
          <cell r="Q751">
            <v>37.555753791257807</v>
          </cell>
          <cell r="R751">
            <v>9926</v>
          </cell>
          <cell r="S751">
            <v>26.874966155845563</v>
          </cell>
        </row>
        <row r="752">
          <cell r="A752" t="str">
            <v>Total</v>
          </cell>
          <cell r="B752">
            <v>12678</v>
          </cell>
          <cell r="C752">
            <v>100</v>
          </cell>
          <cell r="D752">
            <v>4984</v>
          </cell>
          <cell r="E752">
            <v>100</v>
          </cell>
          <cell r="F752">
            <v>4914</v>
          </cell>
          <cell r="G752">
            <v>100</v>
          </cell>
          <cell r="H752">
            <v>5107</v>
          </cell>
          <cell r="I752">
            <v>100</v>
          </cell>
          <cell r="J752">
            <v>3112</v>
          </cell>
          <cell r="K752">
            <v>100</v>
          </cell>
          <cell r="L752">
            <v>3683</v>
          </cell>
          <cell r="M752">
            <v>100</v>
          </cell>
          <cell r="N752">
            <v>1335</v>
          </cell>
          <cell r="O752">
            <v>100</v>
          </cell>
          <cell r="P752">
            <v>1121</v>
          </cell>
          <cell r="Q752">
            <v>100</v>
          </cell>
          <cell r="R752">
            <v>36934</v>
          </cell>
          <cell r="S752">
            <v>100</v>
          </cell>
        </row>
        <row r="755">
          <cell r="A755" t="str">
            <v>5.4.8.  Arbeidsplaatsongevallen volgens provincie en gewest van het ongeval :  verdeling volgens voorziene graad van blijvende ongeschiktheid - 2017</v>
          </cell>
        </row>
        <row r="756">
          <cell r="D756" t="str">
            <v>Total</v>
          </cell>
        </row>
        <row r="757">
          <cell r="A757" t="str">
            <v>a-Bruxelles - Brussel</v>
          </cell>
          <cell r="B757">
            <v>4357</v>
          </cell>
          <cell r="C757">
            <v>11.796718470785725</v>
          </cell>
          <cell r="D757">
            <v>4357</v>
          </cell>
          <cell r="E757">
            <v>11.796718470785725</v>
          </cell>
        </row>
        <row r="758">
          <cell r="A758" t="str">
            <v>b-Antwerpen</v>
          </cell>
          <cell r="B758">
            <v>3502</v>
          </cell>
          <cell r="C758">
            <v>9.4817783072507709</v>
          </cell>
          <cell r="D758">
            <v>3502</v>
          </cell>
          <cell r="E758">
            <v>9.4817783072507709</v>
          </cell>
        </row>
        <row r="759">
          <cell r="A759" t="str">
            <v>c-Limburg</v>
          </cell>
          <cell r="B759">
            <v>1517</v>
          </cell>
          <cell r="C759">
            <v>4.1073265825526617</v>
          </cell>
          <cell r="D759">
            <v>1517</v>
          </cell>
          <cell r="E759">
            <v>4.1073265825526617</v>
          </cell>
        </row>
        <row r="760">
          <cell r="A760" t="str">
            <v>d-Oost-Vlaanderen</v>
          </cell>
          <cell r="B760">
            <v>3182</v>
          </cell>
          <cell r="C760">
            <v>8.6153679536470467</v>
          </cell>
          <cell r="D760">
            <v>3182</v>
          </cell>
          <cell r="E760">
            <v>8.6153679536470467</v>
          </cell>
        </row>
        <row r="761">
          <cell r="A761" t="str">
            <v>e-Vlaams-Brabant</v>
          </cell>
          <cell r="B761">
            <v>1526</v>
          </cell>
          <cell r="C761">
            <v>4.1316943737477665</v>
          </cell>
          <cell r="D761">
            <v>1526</v>
          </cell>
          <cell r="E761">
            <v>4.1316943737477665</v>
          </cell>
        </row>
        <row r="762">
          <cell r="A762" t="str">
            <v>f-West-Vlaanderen</v>
          </cell>
          <cell r="B762">
            <v>2438</v>
          </cell>
          <cell r="C762">
            <v>6.6009638815183846</v>
          </cell>
          <cell r="D762">
            <v>2438</v>
          </cell>
          <cell r="E762">
            <v>6.6009638815183846</v>
          </cell>
        </row>
        <row r="763">
          <cell r="A763" t="str">
            <v>g-Brabant Wallon</v>
          </cell>
          <cell r="B763">
            <v>752</v>
          </cell>
          <cell r="C763">
            <v>2.0360643309687552</v>
          </cell>
          <cell r="D763">
            <v>752</v>
          </cell>
          <cell r="E763">
            <v>2.0360643309687552</v>
          </cell>
        </row>
        <row r="764">
          <cell r="A764" t="str">
            <v>h-Hainaut</v>
          </cell>
          <cell r="B764">
            <v>3952</v>
          </cell>
          <cell r="C764">
            <v>10.700167867006009</v>
          </cell>
          <cell r="D764">
            <v>3952</v>
          </cell>
          <cell r="E764">
            <v>10.700167867006009</v>
          </cell>
        </row>
        <row r="765">
          <cell r="A765" t="str">
            <v>i-Liège</v>
          </cell>
          <cell r="B765">
            <v>3620</v>
          </cell>
          <cell r="C765">
            <v>9.8012671251421448</v>
          </cell>
          <cell r="D765">
            <v>3620</v>
          </cell>
          <cell r="E765">
            <v>9.8012671251421448</v>
          </cell>
        </row>
        <row r="766">
          <cell r="A766" t="str">
            <v>j-Luxembourg</v>
          </cell>
          <cell r="B766">
            <v>829</v>
          </cell>
          <cell r="C766">
            <v>2.2445443223046513</v>
          </cell>
          <cell r="D766">
            <v>829</v>
          </cell>
          <cell r="E766">
            <v>2.2445443223046513</v>
          </cell>
        </row>
        <row r="767">
          <cell r="A767" t="str">
            <v>k-Namur</v>
          </cell>
          <cell r="B767">
            <v>1270</v>
          </cell>
          <cell r="C767">
            <v>3.4385660908647857</v>
          </cell>
          <cell r="D767">
            <v>1270</v>
          </cell>
          <cell r="E767">
            <v>3.4385660908647857</v>
          </cell>
        </row>
        <row r="768">
          <cell r="A768" t="str">
            <v>l-Buitenland</v>
          </cell>
          <cell r="B768">
            <v>63</v>
          </cell>
          <cell r="C768">
            <v>0.17057453836573347</v>
          </cell>
          <cell r="D768">
            <v>63</v>
          </cell>
          <cell r="E768">
            <v>0.17057453836573347</v>
          </cell>
        </row>
        <row r="769">
          <cell r="A769" t="str">
            <v>n-Inconnu</v>
          </cell>
          <cell r="B769">
            <v>9926</v>
          </cell>
          <cell r="C769">
            <v>26.874966155845563</v>
          </cell>
          <cell r="D769">
            <v>9926</v>
          </cell>
          <cell r="E769">
            <v>26.874966155845563</v>
          </cell>
        </row>
        <row r="770">
          <cell r="A770" t="str">
            <v>Total</v>
          </cell>
          <cell r="B770">
            <v>36934</v>
          </cell>
          <cell r="C770">
            <v>100</v>
          </cell>
          <cell r="D770">
            <v>36934</v>
          </cell>
          <cell r="E770">
            <v>100</v>
          </cell>
        </row>
        <row r="773">
          <cell r="A773">
            <v>43445</v>
          </cell>
        </row>
        <row r="774">
          <cell r="A7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889"/>
  <sheetViews>
    <sheetView workbookViewId="0">
      <selection activeCell="C35" sqref="C35"/>
    </sheetView>
  </sheetViews>
  <sheetFormatPr defaultRowHeight="15" x14ac:dyDescent="0.25"/>
  <cols>
    <col min="1" max="1" width="2.7109375" style="245" customWidth="1"/>
    <col min="2" max="2" width="9.140625" style="248" customWidth="1"/>
    <col min="3" max="3" width="165.7109375" style="248" bestFit="1" customWidth="1"/>
    <col min="4" max="130" width="11.42578125" style="245" customWidth="1"/>
    <col min="131" max="16384" width="9.140625" style="248"/>
  </cols>
  <sheetData>
    <row r="1" spans="2:3" s="245" customFormat="1" ht="15.75" thickBot="1" x14ac:dyDescent="0.3"/>
    <row r="2" spans="2:3" ht="21.95" customHeight="1" thickTop="1" thickBot="1" x14ac:dyDescent="0.3">
      <c r="B2" s="246" t="s">
        <v>309</v>
      </c>
      <c r="C2" s="247"/>
    </row>
    <row r="3" spans="2:3" ht="21.95" customHeight="1" thickTop="1" thickBot="1" x14ac:dyDescent="0.3">
      <c r="B3" s="249" t="s">
        <v>296</v>
      </c>
      <c r="C3" s="250" t="s">
        <v>297</v>
      </c>
    </row>
    <row r="4" spans="2:3" ht="21.95" customHeight="1" thickTop="1" x14ac:dyDescent="0.25">
      <c r="B4" s="252" t="s">
        <v>301</v>
      </c>
      <c r="C4" s="251" t="s">
        <v>310</v>
      </c>
    </row>
    <row r="5" spans="2:3" ht="21.95" customHeight="1" x14ac:dyDescent="0.25">
      <c r="B5" s="252" t="s">
        <v>302</v>
      </c>
      <c r="C5" s="251" t="s">
        <v>311</v>
      </c>
    </row>
    <row r="6" spans="2:3" ht="21.95" customHeight="1" x14ac:dyDescent="0.25">
      <c r="B6" s="252" t="s">
        <v>303</v>
      </c>
      <c r="C6" s="251" t="s">
        <v>312</v>
      </c>
    </row>
    <row r="7" spans="2:3" ht="21.95" customHeight="1" x14ac:dyDescent="0.25">
      <c r="B7" s="252" t="s">
        <v>304</v>
      </c>
      <c r="C7" s="251" t="s">
        <v>313</v>
      </c>
    </row>
    <row r="8" spans="2:3" ht="21.95" customHeight="1" x14ac:dyDescent="0.25">
      <c r="B8" s="252" t="s">
        <v>305</v>
      </c>
      <c r="C8" s="251" t="s">
        <v>314</v>
      </c>
    </row>
    <row r="9" spans="2:3" ht="21.95" customHeight="1" x14ac:dyDescent="0.25">
      <c r="B9" s="252" t="s">
        <v>306</v>
      </c>
      <c r="C9" s="251" t="s">
        <v>315</v>
      </c>
    </row>
    <row r="10" spans="2:3" ht="21.95" customHeight="1" thickBot="1" x14ac:dyDescent="0.3">
      <c r="B10" s="252" t="s">
        <v>307</v>
      </c>
      <c r="C10" s="251" t="s">
        <v>316</v>
      </c>
    </row>
    <row r="11" spans="2:3" ht="21.95" customHeight="1" thickTop="1" thickBot="1" x14ac:dyDescent="0.3">
      <c r="B11" s="249" t="s">
        <v>251</v>
      </c>
      <c r="C11" s="250" t="s">
        <v>298</v>
      </c>
    </row>
    <row r="12" spans="2:3" ht="21.95" customHeight="1" thickTop="1" x14ac:dyDescent="0.25">
      <c r="B12" s="252" t="s">
        <v>254</v>
      </c>
      <c r="C12" s="251" t="s">
        <v>317</v>
      </c>
    </row>
    <row r="13" spans="2:3" ht="21.95" customHeight="1" x14ac:dyDescent="0.25">
      <c r="B13" s="252" t="s">
        <v>255</v>
      </c>
      <c r="C13" s="251" t="s">
        <v>318</v>
      </c>
    </row>
    <row r="14" spans="2:3" ht="21.95" customHeight="1" x14ac:dyDescent="0.25">
      <c r="B14" s="252" t="s">
        <v>256</v>
      </c>
      <c r="C14" s="251" t="s">
        <v>319</v>
      </c>
    </row>
    <row r="15" spans="2:3" ht="21.95" customHeight="1" x14ac:dyDescent="0.25">
      <c r="B15" s="252" t="s">
        <v>257</v>
      </c>
      <c r="C15" s="251" t="s">
        <v>320</v>
      </c>
    </row>
    <row r="16" spans="2:3" ht="21.95" customHeight="1" x14ac:dyDescent="0.25">
      <c r="B16" s="252" t="s">
        <v>258</v>
      </c>
      <c r="C16" s="251" t="s">
        <v>321</v>
      </c>
    </row>
    <row r="17" spans="2:3" ht="21.95" customHeight="1" x14ac:dyDescent="0.25">
      <c r="B17" s="252" t="s">
        <v>259</v>
      </c>
      <c r="C17" s="251" t="s">
        <v>322</v>
      </c>
    </row>
    <row r="18" spans="2:3" ht="21.95" customHeight="1" thickBot="1" x14ac:dyDescent="0.3">
      <c r="B18" s="252" t="s">
        <v>260</v>
      </c>
      <c r="C18" s="251" t="s">
        <v>323</v>
      </c>
    </row>
    <row r="19" spans="2:3" ht="21.95" customHeight="1" thickTop="1" thickBot="1" x14ac:dyDescent="0.3">
      <c r="B19" s="249" t="s">
        <v>252</v>
      </c>
      <c r="C19" s="250" t="s">
        <v>299</v>
      </c>
    </row>
    <row r="20" spans="2:3" ht="21.95" customHeight="1" thickTop="1" x14ac:dyDescent="0.25">
      <c r="B20" s="252" t="s">
        <v>261</v>
      </c>
      <c r="C20" s="251" t="s">
        <v>324</v>
      </c>
    </row>
    <row r="21" spans="2:3" ht="21.95" customHeight="1" x14ac:dyDescent="0.25">
      <c r="B21" s="252" t="s">
        <v>262</v>
      </c>
      <c r="C21" s="251" t="s">
        <v>325</v>
      </c>
    </row>
    <row r="22" spans="2:3" ht="21.95" customHeight="1" x14ac:dyDescent="0.25">
      <c r="B22" s="252" t="s">
        <v>263</v>
      </c>
      <c r="C22" s="251" t="s">
        <v>326</v>
      </c>
    </row>
    <row r="23" spans="2:3" ht="21.95" customHeight="1" x14ac:dyDescent="0.25">
      <c r="B23" s="252" t="s">
        <v>264</v>
      </c>
      <c r="C23" s="251" t="s">
        <v>327</v>
      </c>
    </row>
    <row r="24" spans="2:3" ht="21.95" customHeight="1" x14ac:dyDescent="0.25">
      <c r="B24" s="252" t="s">
        <v>265</v>
      </c>
      <c r="C24" s="251" t="s">
        <v>328</v>
      </c>
    </row>
    <row r="25" spans="2:3" ht="21.95" customHeight="1" x14ac:dyDescent="0.25">
      <c r="B25" s="252" t="s">
        <v>266</v>
      </c>
      <c r="C25" s="251" t="s">
        <v>329</v>
      </c>
    </row>
    <row r="26" spans="2:3" ht="21.95" customHeight="1" thickBot="1" x14ac:dyDescent="0.3">
      <c r="B26" s="252" t="s">
        <v>267</v>
      </c>
      <c r="C26" s="251" t="s">
        <v>330</v>
      </c>
    </row>
    <row r="27" spans="2:3" ht="21.95" customHeight="1" thickTop="1" thickBot="1" x14ac:dyDescent="0.3">
      <c r="B27" s="249" t="s">
        <v>253</v>
      </c>
      <c r="C27" s="250" t="s">
        <v>300</v>
      </c>
    </row>
    <row r="28" spans="2:3" ht="21.95" customHeight="1" thickTop="1" x14ac:dyDescent="0.25">
      <c r="B28" s="252" t="s">
        <v>268</v>
      </c>
      <c r="C28" s="251" t="s">
        <v>331</v>
      </c>
    </row>
    <row r="29" spans="2:3" ht="21.95" customHeight="1" x14ac:dyDescent="0.25">
      <c r="B29" s="252" t="s">
        <v>269</v>
      </c>
      <c r="C29" s="251" t="s">
        <v>332</v>
      </c>
    </row>
    <row r="30" spans="2:3" ht="21.95" customHeight="1" x14ac:dyDescent="0.25">
      <c r="B30" s="252" t="s">
        <v>270</v>
      </c>
      <c r="C30" s="251" t="s">
        <v>333</v>
      </c>
    </row>
    <row r="31" spans="2:3" ht="21.95" customHeight="1" x14ac:dyDescent="0.25">
      <c r="B31" s="252" t="s">
        <v>271</v>
      </c>
      <c r="C31" s="251" t="s">
        <v>334</v>
      </c>
    </row>
    <row r="32" spans="2:3" ht="21.95" customHeight="1" x14ac:dyDescent="0.25">
      <c r="B32" s="252" t="s">
        <v>272</v>
      </c>
      <c r="C32" s="251" t="s">
        <v>335</v>
      </c>
    </row>
    <row r="33" spans="2:3" ht="21.95" customHeight="1" x14ac:dyDescent="0.25">
      <c r="B33" s="252" t="s">
        <v>273</v>
      </c>
      <c r="C33" s="251" t="s">
        <v>336</v>
      </c>
    </row>
    <row r="34" spans="2:3" ht="21.95" customHeight="1" thickBot="1" x14ac:dyDescent="0.3">
      <c r="B34" s="253" t="s">
        <v>274</v>
      </c>
      <c r="C34" s="254" t="s">
        <v>337</v>
      </c>
    </row>
    <row r="35" spans="2:3" s="245" customFormat="1" ht="15.75" thickTop="1" x14ac:dyDescent="0.25"/>
    <row r="36" spans="2:3" s="245" customFormat="1" x14ac:dyDescent="0.25"/>
    <row r="37" spans="2:3" s="245" customFormat="1" x14ac:dyDescent="0.25"/>
    <row r="38" spans="2:3" s="245" customFormat="1" x14ac:dyDescent="0.25"/>
    <row r="39" spans="2:3" s="245" customFormat="1" x14ac:dyDescent="0.25"/>
    <row r="40" spans="2:3" s="245" customFormat="1" x14ac:dyDescent="0.25"/>
    <row r="41" spans="2:3" s="245" customFormat="1" x14ac:dyDescent="0.25"/>
    <row r="42" spans="2:3" s="245" customFormat="1" x14ac:dyDescent="0.25"/>
    <row r="43" spans="2:3" s="245" customFormat="1" x14ac:dyDescent="0.25"/>
    <row r="44" spans="2:3" s="245" customFormat="1" x14ac:dyDescent="0.25"/>
    <row r="45" spans="2:3" s="245" customFormat="1" x14ac:dyDescent="0.25"/>
    <row r="46" spans="2:3" s="245" customFormat="1" x14ac:dyDescent="0.25"/>
    <row r="47" spans="2:3" s="245" customFormat="1" x14ac:dyDescent="0.25"/>
    <row r="48" spans="2:3" s="245" customFormat="1" x14ac:dyDescent="0.25"/>
    <row r="49" s="245" customFormat="1" x14ac:dyDescent="0.25"/>
    <row r="50" s="245" customFormat="1" x14ac:dyDescent="0.25"/>
    <row r="51" s="245" customFormat="1" x14ac:dyDescent="0.25"/>
    <row r="52" s="245" customFormat="1" x14ac:dyDescent="0.25"/>
    <row r="53" s="245" customFormat="1" x14ac:dyDescent="0.25"/>
    <row r="54" s="245" customFormat="1" x14ac:dyDescent="0.25"/>
    <row r="55" s="245" customFormat="1" x14ac:dyDescent="0.25"/>
    <row r="56" s="245" customFormat="1" x14ac:dyDescent="0.25"/>
    <row r="57" s="245" customFormat="1" x14ac:dyDescent="0.25"/>
    <row r="58" s="245" customFormat="1" x14ac:dyDescent="0.25"/>
    <row r="59" s="245" customFormat="1" x14ac:dyDescent="0.25"/>
    <row r="60" s="245" customFormat="1" x14ac:dyDescent="0.25"/>
    <row r="61" s="245" customFormat="1" x14ac:dyDescent="0.25"/>
    <row r="62" s="245" customFormat="1" x14ac:dyDescent="0.25"/>
    <row r="63" s="245" customFormat="1" x14ac:dyDescent="0.25"/>
    <row r="64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</sheetData>
  <hyperlinks>
    <hyperlink ref="C4" location="'5.1.1'!A1" display="Accidents sur le lieu de travail selon l'heure de l'accident :  évolution 2011 - 2015"/>
    <hyperlink ref="C5" location="'5.1.2'!A1" display="Accidents sur le lieu de travail selon l'heure de l'accident : distribution selon les conséquences - 2015"/>
    <hyperlink ref="C6" location="'5.1.3'!A1" display="Accidents sur le lieu de travail selon l'heure de l'accident : distribution selon les conséquences et le genre - 2015"/>
    <hyperlink ref="C8" location="'5.1.5'!A1" display="Accidents sur le lieu de travail selon l'heure de l'accident : distribution selon les conséquences et la génération en fréquence relative - 2017"/>
    <hyperlink ref="C9" location="'5.1.6'!A1" display="Accidents sur le lieu de travail selon l'heure de l'accident : distribution selon les conséquences et le genre de travail (manuel/intellectuel) - 2015"/>
    <hyperlink ref="C10" location="'5.1.7'!A1" display="Accidents sur le lieu de travail selon l'heure de l'accident : distribution selon la durée de l’incapacité temporaire - 2015"/>
    <hyperlink ref="C20" location="'5.4.1'!A1" display="Accidents sur le lieu de travail selon le mois de l'accident : évolution 2011 - 2015"/>
    <hyperlink ref="C21" location="'5.4.2'!A1" display="Accidents sur le lieu de travail selon le mois de l'accident : distribution selon les conséquences - 2015"/>
    <hyperlink ref="C23" location="'5.4.4'!A1" display="Accidents sur le lieu de travail selon le mois de l'accident : distribution selon les conséquences et la génération en fréquence absolue - 2015"/>
    <hyperlink ref="C24" location="'5.4.5'!A1" display="Accidents sur le lieu de travail selon le mois de l'accident : distribution selon les conséquences et la génération en fréquence relative - 2015"/>
    <hyperlink ref="C25" location="'5.4.6'!A1" display="Accidents sur le lieu de travail selon le mois de l'accident : distribution selon les conséquences et le genre de travail - 2015"/>
    <hyperlink ref="C26" location="'5.4.7'!A1" display="Accidents sur le lieu de travail selon le mois de l'accident : distribution selon la durée de l’incapacité temporaire - 2015"/>
    <hyperlink ref="C28" location="'5.5.1'!A1" display="Accidents sur le lieu de travail selon la province et la région de survenance de l'accident : évolution 2011 - 2015"/>
    <hyperlink ref="C29" location="'5.5.2'!A1" display="Accidents sur le lieu de travail selon la province et la région de survenance de l'accident : distribution selon les conséquences - 2015"/>
    <hyperlink ref="C30" location="'5.5.3'!A1" display="Accidents sur le lieu de travail selon la province et la région de survenance de l'accident : distribution selon les conséquences et le genre - 2015"/>
    <hyperlink ref="C31" location="'5.5.4'!A1" display="Accidents sur le lieu de travail selon la province et la région de survenance de l'accident : distribution selon les conséquences et la génération en fréquence absolue - 2015"/>
    <hyperlink ref="C32" location="'5.5.5'!A1" display="Accidents sur le lieu de travail selon la province et la région de survenance de l'accident : distribution selon les conséquences et la génération en fréquence relative -  2015"/>
    <hyperlink ref="C33" location="'5.5.6'!A1" display="Accidents sur le lieu de travail selon la province et la région de survenance de l'accident : distribution selon les conséquences et le genre de travail - 2015"/>
    <hyperlink ref="C12" location="'5.3.1'!A1" display="Accidents sur le lieu de travail selon le jour de l'accident : évolution 2014 - 2017"/>
    <hyperlink ref="C13" location="'5.3.2'!A1" display="Accidents sur le lieu de travail selon le jour de l'accident : distribution selon les conséquences - 2017"/>
    <hyperlink ref="C14" location="'5.3.3'!A1" display="Accidents sur le lieu de travail selon le jour de l'accident : distribution selon les conséquences et le genre - 2017"/>
    <hyperlink ref="C15" location="'5.3.4'!A1" display="Accidents sur le lieu de travail selon le jour de l'accident : distribution selon les conséquences et la génération en fréquence absolue - 2017"/>
    <hyperlink ref="C16" location="'5.3.5'!A1" display="Accidents sur le lieu de travail selon le jour de l'accident : distribution selon les conséquences et la génération en fréquence relative - 2017"/>
    <hyperlink ref="C7" location="'5.1.4'!A1" display="Accidents sur le lieu de travail selon l'heure de l'accident : distribution selon les conséquences et la génération en fréquence absolue - 2015"/>
    <hyperlink ref="C34" location="'5.5.7'!A1" display="Accidents sur le lieu de travail selon la province et la région de survenance de l'accident : distribution selon la durée de l’incapacité temporaire - 2015"/>
    <hyperlink ref="C22" location="'5.4.3'!A1" display="Accidents sur le lieu de travail selon le mois de l'accident : distribution selon les conséquences et le genre - 2015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activeCell="J35" sqref="J35"/>
    </sheetView>
  </sheetViews>
  <sheetFormatPr defaultRowHeight="15" x14ac:dyDescent="0.25"/>
  <cols>
    <col min="1" max="1" width="20.7109375" style="63" customWidth="1"/>
    <col min="2" max="21" width="9.85546875" style="63" customWidth="1"/>
    <col min="22" max="16384" width="9.140625" style="63"/>
  </cols>
  <sheetData>
    <row r="1" spans="1:22" ht="25.15" customHeight="1" thickTop="1" thickBot="1" x14ac:dyDescent="0.3">
      <c r="A1" s="332" t="s">
        <v>93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335"/>
      <c r="M1" s="335"/>
      <c r="N1" s="335"/>
      <c r="O1" s="335"/>
      <c r="P1" s="335"/>
      <c r="Q1" s="335"/>
      <c r="R1" s="335"/>
      <c r="S1" s="335"/>
      <c r="T1" s="335"/>
      <c r="U1" s="336"/>
    </row>
    <row r="2" spans="1:22" ht="25.15" customHeight="1" thickTop="1" thickBot="1" x14ac:dyDescent="0.3">
      <c r="A2" s="337" t="s">
        <v>52</v>
      </c>
      <c r="B2" s="340" t="s">
        <v>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</row>
    <row r="3" spans="1:22" ht="25.15" customHeight="1" x14ac:dyDescent="0.25">
      <c r="A3" s="338"/>
      <c r="B3" s="343">
        <v>0</v>
      </c>
      <c r="C3" s="344"/>
      <c r="D3" s="330" t="s">
        <v>34</v>
      </c>
      <c r="E3" s="331"/>
      <c r="F3" s="345" t="s">
        <v>35</v>
      </c>
      <c r="G3" s="344"/>
      <c r="H3" s="330" t="s">
        <v>36</v>
      </c>
      <c r="I3" s="331"/>
      <c r="J3" s="345" t="s">
        <v>37</v>
      </c>
      <c r="K3" s="344"/>
      <c r="L3" s="330" t="s">
        <v>38</v>
      </c>
      <c r="M3" s="331"/>
      <c r="N3" s="345" t="s">
        <v>39</v>
      </c>
      <c r="O3" s="344"/>
      <c r="P3" s="330" t="s">
        <v>40</v>
      </c>
      <c r="Q3" s="331"/>
      <c r="R3" s="345" t="s">
        <v>30</v>
      </c>
      <c r="S3" s="331"/>
      <c r="T3" s="330" t="s">
        <v>32</v>
      </c>
      <c r="U3" s="331"/>
    </row>
    <row r="4" spans="1:22" ht="25.15" customHeight="1" thickBot="1" x14ac:dyDescent="0.3">
      <c r="A4" s="339"/>
      <c r="B4" s="9" t="s">
        <v>1</v>
      </c>
      <c r="C4" s="10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12" t="s">
        <v>1</v>
      </c>
      <c r="S4" s="11" t="s">
        <v>2</v>
      </c>
      <c r="T4" s="9" t="s">
        <v>1</v>
      </c>
      <c r="U4" s="11" t="s">
        <v>2</v>
      </c>
    </row>
    <row r="5" spans="1:22" x14ac:dyDescent="0.25">
      <c r="A5" s="13" t="s">
        <v>41</v>
      </c>
      <c r="B5" s="24">
        <f>VLOOKUP(V5,[1]Sheet1!$A$370:$U$382,2,FALSE)</f>
        <v>1046</v>
      </c>
      <c r="C5" s="14">
        <f>VLOOKUP(V5,[1]Sheet1!$A$370:$U$382,3,FALSE)/100</f>
        <v>2.8320788433421781E-2</v>
      </c>
      <c r="D5" s="24">
        <f>VLOOKUP(V5,[1]Sheet1!$A$370:$U$382,4,FALSE)</f>
        <v>1046</v>
      </c>
      <c r="E5" s="14">
        <f>VLOOKUP(V5,[1]Sheet1!$A$370:$U$382,5,FALSE)/100</f>
        <v>2.8320788433421781E-2</v>
      </c>
      <c r="F5" s="24">
        <f>VLOOKUP(V5,[1]Sheet1!$A$370:$U$382,6,FALSE)</f>
        <v>0</v>
      </c>
      <c r="G5" s="14">
        <f>VLOOKUP(V5,[1]Sheet1!$A$370:$U$382,7,FALSE)/100</f>
        <v>0</v>
      </c>
      <c r="H5" s="24">
        <f>VLOOKUP(V5,[1]Sheet1!$A$370:$U$382,8,FALSE)</f>
        <v>0</v>
      </c>
      <c r="I5" s="14">
        <f>VLOOKUP(V5,[1]Sheet1!$A$370:$U$382,9,FALSE)/100</f>
        <v>0</v>
      </c>
      <c r="J5" s="24">
        <f>VLOOKUP(V5,[1]Sheet1!$A$370:$U$382,10,FALSE)</f>
        <v>0</v>
      </c>
      <c r="K5" s="14">
        <f>VLOOKUP(V5,[1]Sheet1!$A$370:$U$382,11,FALSE)/100</f>
        <v>0</v>
      </c>
      <c r="L5" s="24">
        <f>VLOOKUP(V5,[1]Sheet1!$A$370:$U$382,12,FALSE)</f>
        <v>0</v>
      </c>
      <c r="M5" s="14">
        <f>VLOOKUP(V5,[1]Sheet1!$A$370:$U$3821,13,FALSE)/100</f>
        <v>0</v>
      </c>
      <c r="N5" s="24">
        <f>VLOOKUP(V5,[1]Sheet1!$A$370:$U$382,14,FALSE)</f>
        <v>0</v>
      </c>
      <c r="O5" s="14">
        <f>VLOOKUP(V5,[1]Sheet1!$A$370:$U$382,15,FALSE)/100</f>
        <v>0</v>
      </c>
      <c r="P5" s="24">
        <f>VLOOKUP(V5,[1]Sheet1!$A$370:$U$382,16,FALSE)</f>
        <v>0</v>
      </c>
      <c r="Q5" s="14">
        <f>VLOOKUP(V5,[1]Sheet1!$A$370:$U$382,17,FALSE)/100</f>
        <v>0</v>
      </c>
      <c r="R5" s="24">
        <f>VLOOKUP(V5,[1]Sheet1!$A$370:$U$382,18,FALSE)</f>
        <v>0</v>
      </c>
      <c r="S5" s="14">
        <f>VLOOKUP(V5,[1]Sheet1!$A$370:$U$382,19,FALSE)/100</f>
        <v>0</v>
      </c>
      <c r="T5" s="24">
        <f>VLOOKUP(V5,[1]Sheet1!$A$370:$U$382,20,FALSE)</f>
        <v>0</v>
      </c>
      <c r="U5" s="15">
        <f>VLOOKUP(V5,[1]Sheet1!$A$370:$U$382,21,FALSE)/100</f>
        <v>0</v>
      </c>
      <c r="V5" s="67" t="s">
        <v>121</v>
      </c>
    </row>
    <row r="6" spans="1:22" x14ac:dyDescent="0.25">
      <c r="A6" s="16" t="s">
        <v>42</v>
      </c>
      <c r="B6" s="22">
        <f>VLOOKUP(V6,[1]Sheet1!$A$370:$U$382,2,FALSE)</f>
        <v>1688</v>
      </c>
      <c r="C6" s="14">
        <f>VLOOKUP(V6,[1]Sheet1!$A$370:$U$382,3,FALSE)/100</f>
        <v>4.5703146152596526E-2</v>
      </c>
      <c r="D6" s="22">
        <f>VLOOKUP(V6,[1]Sheet1!$A$370:$U$382,4,FALSE)</f>
        <v>1688</v>
      </c>
      <c r="E6" s="14">
        <f>VLOOKUP(V6,[1]Sheet1!$A$370:$U$382,5,FALSE)/100</f>
        <v>4.5703146152596526E-2</v>
      </c>
      <c r="F6" s="22">
        <f>VLOOKUP(V6,[1]Sheet1!$A$370:$U$382,6,FALSE)</f>
        <v>0</v>
      </c>
      <c r="G6" s="14">
        <f>VLOOKUP(V6,[1]Sheet1!$A$370:$U$382,7,FALSE)/100</f>
        <v>0</v>
      </c>
      <c r="H6" s="22">
        <f>VLOOKUP(V6,[1]Sheet1!$A$370:$U$382,8,FALSE)</f>
        <v>0</v>
      </c>
      <c r="I6" s="14">
        <f>VLOOKUP(V6,[1]Sheet1!$A$370:$U$382,9,FALSE)/100</f>
        <v>0</v>
      </c>
      <c r="J6" s="22">
        <f>VLOOKUP(V6,[1]Sheet1!$A$370:$U$382,10,FALSE)</f>
        <v>0</v>
      </c>
      <c r="K6" s="14">
        <f>VLOOKUP(V6,[1]Sheet1!$A$370:$U$382,11,FALSE)/100</f>
        <v>0</v>
      </c>
      <c r="L6" s="22">
        <f>VLOOKUP(V6,[1]Sheet1!$A$370:$U$382,12,FALSE)</f>
        <v>0</v>
      </c>
      <c r="M6" s="14">
        <f>VLOOKUP(V6,[1]Sheet1!$A$370:$U$3821,13,FALSE)/100</f>
        <v>0</v>
      </c>
      <c r="N6" s="22">
        <f>VLOOKUP(V6,[1]Sheet1!$A$370:$U$382,14,FALSE)</f>
        <v>0</v>
      </c>
      <c r="O6" s="14">
        <f>VLOOKUP(V6,[1]Sheet1!$A$370:$U$382,15,FALSE)/100</f>
        <v>0</v>
      </c>
      <c r="P6" s="22">
        <f>VLOOKUP(V6,[1]Sheet1!$A$370:$U$382,16,FALSE)</f>
        <v>0</v>
      </c>
      <c r="Q6" s="14">
        <f>VLOOKUP(V6,[1]Sheet1!$A$370:$U$382,17,FALSE)/100</f>
        <v>0</v>
      </c>
      <c r="R6" s="22">
        <f>VLOOKUP(V6,[1]Sheet1!$A$370:$U$382,18,FALSE)</f>
        <v>0</v>
      </c>
      <c r="S6" s="14">
        <f>VLOOKUP(V6,[1]Sheet1!$A$370:$U$382,19,FALSE)/100</f>
        <v>0</v>
      </c>
      <c r="T6" s="22">
        <f>VLOOKUP(V6,[1]Sheet1!$A$370:$U$382,20,FALSE)</f>
        <v>0</v>
      </c>
      <c r="U6" s="15">
        <f>VLOOKUP(V6,[1]Sheet1!$A$370:$U$382,21,FALSE)/100</f>
        <v>0</v>
      </c>
      <c r="V6" s="67" t="s">
        <v>122</v>
      </c>
    </row>
    <row r="7" spans="1:22" x14ac:dyDescent="0.25">
      <c r="A7" s="16" t="s">
        <v>43</v>
      </c>
      <c r="B7" s="22">
        <f>VLOOKUP(V7,[1]Sheet1!$A$370:$U$382,2,FALSE)</f>
        <v>2107</v>
      </c>
      <c r="C7" s="14">
        <f>VLOOKUP(V7,[1]Sheet1!$A$370:$U$382,3,FALSE)/100</f>
        <v>5.7047706720095313E-2</v>
      </c>
      <c r="D7" s="22">
        <f>VLOOKUP(V7,[1]Sheet1!$A$370:$U$382,4,FALSE)</f>
        <v>2107</v>
      </c>
      <c r="E7" s="14">
        <f>VLOOKUP(V7,[1]Sheet1!$A$370:$U$382,5,FALSE)/100</f>
        <v>5.7047706720095313E-2</v>
      </c>
      <c r="F7" s="22">
        <f>VLOOKUP(V7,[1]Sheet1!$A$370:$U$382,6,FALSE)</f>
        <v>0</v>
      </c>
      <c r="G7" s="14">
        <f>VLOOKUP(V7,[1]Sheet1!$A$370:$U$382,7,FALSE)/100</f>
        <v>0</v>
      </c>
      <c r="H7" s="22">
        <f>VLOOKUP(V7,[1]Sheet1!$A$370:$U$382,8,FALSE)</f>
        <v>0</v>
      </c>
      <c r="I7" s="14">
        <f>VLOOKUP(V7,[1]Sheet1!$A$370:$U$382,9,FALSE)/100</f>
        <v>0</v>
      </c>
      <c r="J7" s="22">
        <f>VLOOKUP(V7,[1]Sheet1!$A$370:$U$382,10,FALSE)</f>
        <v>0</v>
      </c>
      <c r="K7" s="14">
        <f>VLOOKUP(V7,[1]Sheet1!$A$370:$U$382,11,FALSE)/100</f>
        <v>0</v>
      </c>
      <c r="L7" s="22">
        <f>VLOOKUP(V7,[1]Sheet1!$A$370:$U$382,12,FALSE)</f>
        <v>0</v>
      </c>
      <c r="M7" s="14">
        <f>VLOOKUP(V7,[1]Sheet1!$A$370:$U$3821,13,FALSE)/100</f>
        <v>0</v>
      </c>
      <c r="N7" s="22">
        <f>VLOOKUP(V7,[1]Sheet1!$A$370:$U$382,14,FALSE)</f>
        <v>0</v>
      </c>
      <c r="O7" s="14">
        <f>VLOOKUP(V7,[1]Sheet1!$A$370:$U$382,15,FALSE)/100</f>
        <v>0</v>
      </c>
      <c r="P7" s="22">
        <f>VLOOKUP(V7,[1]Sheet1!$A$370:$U$382,16,FALSE)</f>
        <v>0</v>
      </c>
      <c r="Q7" s="14">
        <f>VLOOKUP(V7,[1]Sheet1!$A$370:$U$382,17,FALSE)/100</f>
        <v>0</v>
      </c>
      <c r="R7" s="22">
        <f>VLOOKUP(V7,[1]Sheet1!$A$370:$U$382,18,FALSE)</f>
        <v>0</v>
      </c>
      <c r="S7" s="14">
        <f>VLOOKUP(V7,[1]Sheet1!$A$370:$U$382,19,FALSE)/100</f>
        <v>0</v>
      </c>
      <c r="T7" s="22">
        <f>VLOOKUP(V7,[1]Sheet1!$A$370:$U$382,20,FALSE)</f>
        <v>0</v>
      </c>
      <c r="U7" s="15">
        <f>VLOOKUP(V7,[1]Sheet1!$A$370:$U$382,21,FALSE)/100</f>
        <v>0</v>
      </c>
      <c r="V7" s="67" t="s">
        <v>123</v>
      </c>
    </row>
    <row r="8" spans="1:22" x14ac:dyDescent="0.25">
      <c r="A8" s="16" t="s">
        <v>44</v>
      </c>
      <c r="B8" s="22">
        <f>VLOOKUP(V8,[1]Sheet1!$A$370:$U$382,2,FALSE)</f>
        <v>2025</v>
      </c>
      <c r="C8" s="14">
        <f>VLOOKUP(V8,[1]Sheet1!$A$370:$U$382,3,FALSE)/100</f>
        <v>5.4827530188985757E-2</v>
      </c>
      <c r="D8" s="22">
        <f>VLOOKUP(V8,[1]Sheet1!$A$370:$U$382,4,FALSE)</f>
        <v>2025</v>
      </c>
      <c r="E8" s="14">
        <f>VLOOKUP(V8,[1]Sheet1!$A$370:$U$382,5,FALSE)/100</f>
        <v>5.4827530188985757E-2</v>
      </c>
      <c r="F8" s="22">
        <f>VLOOKUP(V8,[1]Sheet1!$A$370:$U$382,6,FALSE)</f>
        <v>0</v>
      </c>
      <c r="G8" s="14">
        <f>VLOOKUP(V8,[1]Sheet1!$A$370:$U$382,7,FALSE)/100</f>
        <v>0</v>
      </c>
      <c r="H8" s="22">
        <f>VLOOKUP(V8,[1]Sheet1!$A$370:$U$382,8,FALSE)</f>
        <v>0</v>
      </c>
      <c r="I8" s="14">
        <f>VLOOKUP(V8,[1]Sheet1!$A$370:$U$382,9,FALSE)/100</f>
        <v>0</v>
      </c>
      <c r="J8" s="22">
        <f>VLOOKUP(V8,[1]Sheet1!$A$370:$U$382,10,FALSE)</f>
        <v>0</v>
      </c>
      <c r="K8" s="14">
        <f>VLOOKUP(V8,[1]Sheet1!$A$370:$U$382,11,FALSE)/100</f>
        <v>0</v>
      </c>
      <c r="L8" s="22">
        <f>VLOOKUP(V8,[1]Sheet1!$A$370:$U$382,12,FALSE)</f>
        <v>0</v>
      </c>
      <c r="M8" s="14">
        <f>VLOOKUP(V8,[1]Sheet1!$A$370:$U$3821,13,FALSE)/100</f>
        <v>0</v>
      </c>
      <c r="N8" s="22">
        <f>VLOOKUP(V8,[1]Sheet1!$A$370:$U$382,14,FALSE)</f>
        <v>0</v>
      </c>
      <c r="O8" s="14">
        <f>VLOOKUP(V8,[1]Sheet1!$A$370:$U$382,15,FALSE)/100</f>
        <v>0</v>
      </c>
      <c r="P8" s="22">
        <f>VLOOKUP(V8,[1]Sheet1!$A$370:$U$382,16,FALSE)</f>
        <v>0</v>
      </c>
      <c r="Q8" s="14">
        <f>VLOOKUP(V8,[1]Sheet1!$A$370:$U$382,17,FALSE)/100</f>
        <v>0</v>
      </c>
      <c r="R8" s="22">
        <f>VLOOKUP(V8,[1]Sheet1!$A$370:$U$382,18,FALSE)</f>
        <v>0</v>
      </c>
      <c r="S8" s="14">
        <f>VLOOKUP(V8,[1]Sheet1!$A$370:$U$382,19,FALSE)/100</f>
        <v>0</v>
      </c>
      <c r="T8" s="22">
        <f>VLOOKUP(V8,[1]Sheet1!$A$370:$U$382,20,FALSE)</f>
        <v>0</v>
      </c>
      <c r="U8" s="15">
        <f>VLOOKUP(V8,[1]Sheet1!$A$370:$U$382,21,FALSE)/100</f>
        <v>0</v>
      </c>
      <c r="V8" s="67" t="s">
        <v>124</v>
      </c>
    </row>
    <row r="9" spans="1:22" x14ac:dyDescent="0.25">
      <c r="A9" s="16" t="s">
        <v>45</v>
      </c>
      <c r="B9" s="22">
        <f>VLOOKUP(V9,[1]Sheet1!$A$370:$U$382,2,FALSE)</f>
        <v>1290</v>
      </c>
      <c r="C9" s="14">
        <f>VLOOKUP(V9,[1]Sheet1!$A$370:$U$382,3,FALSE)/100</f>
        <v>3.4927167379650188E-2</v>
      </c>
      <c r="D9" s="22">
        <f>VLOOKUP(V9,[1]Sheet1!$A$370:$U$382,4,FALSE)</f>
        <v>1290</v>
      </c>
      <c r="E9" s="14">
        <f>VLOOKUP(V9,[1]Sheet1!$A$370:$U$382,5,FALSE)/100</f>
        <v>3.4927167379650188E-2</v>
      </c>
      <c r="F9" s="22">
        <f>VLOOKUP(V9,[1]Sheet1!$A$370:$U$382,6,FALSE)</f>
        <v>0</v>
      </c>
      <c r="G9" s="14">
        <f>VLOOKUP(V9,[1]Sheet1!$A$370:$U$382,7,FALSE)/100</f>
        <v>0</v>
      </c>
      <c r="H9" s="22">
        <f>VLOOKUP(V9,[1]Sheet1!$A$370:$U$382,8,FALSE)</f>
        <v>0</v>
      </c>
      <c r="I9" s="14">
        <f>VLOOKUP(V9,[1]Sheet1!$A$370:$U$382,9,FALSE)/100</f>
        <v>0</v>
      </c>
      <c r="J9" s="22">
        <f>VLOOKUP(V9,[1]Sheet1!$A$370:$U$382,10,FALSE)</f>
        <v>0</v>
      </c>
      <c r="K9" s="14">
        <f>VLOOKUP(V9,[1]Sheet1!$A$370:$U$382,11,FALSE)/100</f>
        <v>0</v>
      </c>
      <c r="L9" s="22">
        <f>VLOOKUP(V9,[1]Sheet1!$A$370:$U$382,12,FALSE)</f>
        <v>0</v>
      </c>
      <c r="M9" s="14">
        <f>VLOOKUP(V9,[1]Sheet1!$A$370:$U$3821,13,FALSE)/100</f>
        <v>0</v>
      </c>
      <c r="N9" s="22">
        <f>VLOOKUP(V9,[1]Sheet1!$A$370:$U$382,14,FALSE)</f>
        <v>0</v>
      </c>
      <c r="O9" s="14">
        <f>VLOOKUP(V9,[1]Sheet1!$A$370:$U$382,15,FALSE)/100</f>
        <v>0</v>
      </c>
      <c r="P9" s="22">
        <f>VLOOKUP(V9,[1]Sheet1!$A$370:$U$382,16,FALSE)</f>
        <v>0</v>
      </c>
      <c r="Q9" s="14">
        <f>VLOOKUP(V9,[1]Sheet1!$A$370:$U$382,17,FALSE)/100</f>
        <v>0</v>
      </c>
      <c r="R9" s="22">
        <f>VLOOKUP(V9,[1]Sheet1!$A$370:$U$382,18,FALSE)</f>
        <v>0</v>
      </c>
      <c r="S9" s="14">
        <f>VLOOKUP(V9,[1]Sheet1!$A$370:$U$382,19,FALSE)/100</f>
        <v>0</v>
      </c>
      <c r="T9" s="22">
        <f>VLOOKUP(V9,[1]Sheet1!$A$370:$U$382,20,FALSE)</f>
        <v>0</v>
      </c>
      <c r="U9" s="15">
        <f>VLOOKUP(V9,[1]Sheet1!$A$370:$U$382,21,FALSE)/100</f>
        <v>0</v>
      </c>
      <c r="V9" s="67" t="s">
        <v>125</v>
      </c>
    </row>
    <row r="10" spans="1:22" x14ac:dyDescent="0.25">
      <c r="A10" s="16" t="s">
        <v>46</v>
      </c>
      <c r="B10" s="22">
        <f>VLOOKUP(V10,[1]Sheet1!$A$370:$U$382,2,FALSE)</f>
        <v>1038</v>
      </c>
      <c r="C10" s="14">
        <f>VLOOKUP(V10,[1]Sheet1!$A$370:$U$382,3,FALSE)/100</f>
        <v>2.8104185845020852E-2</v>
      </c>
      <c r="D10" s="22">
        <f>VLOOKUP(V10,[1]Sheet1!$A$370:$U$382,4,FALSE)</f>
        <v>1038</v>
      </c>
      <c r="E10" s="14">
        <f>VLOOKUP(V10,[1]Sheet1!$A$370:$U$382,5,FALSE)/100</f>
        <v>2.8104185845020852E-2</v>
      </c>
      <c r="F10" s="22">
        <f>VLOOKUP(V10,[1]Sheet1!$A$370:$U$382,6,FALSE)</f>
        <v>0</v>
      </c>
      <c r="G10" s="14">
        <f>VLOOKUP(V10,[1]Sheet1!$A$370:$U$382,7,FALSE)/100</f>
        <v>0</v>
      </c>
      <c r="H10" s="22">
        <f>VLOOKUP(V10,[1]Sheet1!$A$370:$U$382,8,FALSE)</f>
        <v>0</v>
      </c>
      <c r="I10" s="14">
        <f>VLOOKUP(V10,[1]Sheet1!$A$370:$U$382,9,FALSE)/100</f>
        <v>0</v>
      </c>
      <c r="J10" s="22">
        <f>VLOOKUP(V10,[1]Sheet1!$A$370:$U$382,10,FALSE)</f>
        <v>0</v>
      </c>
      <c r="K10" s="14">
        <f>VLOOKUP(V10,[1]Sheet1!$A$370:$U$382,11,FALSE)/100</f>
        <v>0</v>
      </c>
      <c r="L10" s="22">
        <f>VLOOKUP(V10,[1]Sheet1!$A$370:$U$382,12,FALSE)</f>
        <v>0</v>
      </c>
      <c r="M10" s="14">
        <f>VLOOKUP(V10,[1]Sheet1!$A$370:$U$3821,13,FALSE)/100</f>
        <v>0</v>
      </c>
      <c r="N10" s="22">
        <f>VLOOKUP(V10,[1]Sheet1!$A$370:$U$382,14,FALSE)</f>
        <v>0</v>
      </c>
      <c r="O10" s="14">
        <f>VLOOKUP(V10,[1]Sheet1!$A$370:$U$382,15,FALSE)/100</f>
        <v>0</v>
      </c>
      <c r="P10" s="22">
        <f>VLOOKUP(V10,[1]Sheet1!$A$370:$U$382,16,FALSE)</f>
        <v>0</v>
      </c>
      <c r="Q10" s="14">
        <f>VLOOKUP(V10,[1]Sheet1!$A$370:$U$382,17,FALSE)/100</f>
        <v>0</v>
      </c>
      <c r="R10" s="22">
        <f>VLOOKUP(V10,[1]Sheet1!$A$370:$U$382,18,FALSE)</f>
        <v>0</v>
      </c>
      <c r="S10" s="14">
        <f>VLOOKUP(V10,[1]Sheet1!$A$370:$U$382,19,FALSE)/100</f>
        <v>0</v>
      </c>
      <c r="T10" s="22">
        <f>VLOOKUP(V10,[1]Sheet1!$A$370:$U$382,20,FALSE)</f>
        <v>0</v>
      </c>
      <c r="U10" s="15">
        <f>VLOOKUP(V10,[1]Sheet1!$A$370:$U$382,21,FALSE)/100</f>
        <v>0</v>
      </c>
      <c r="V10" s="67" t="s">
        <v>126</v>
      </c>
    </row>
    <row r="11" spans="1:22" x14ac:dyDescent="0.25">
      <c r="A11" s="16" t="s">
        <v>47</v>
      </c>
      <c r="B11" s="22">
        <f>VLOOKUP(V11,[1]Sheet1!$A$370:$U$382,2,FALSE)</f>
        <v>1357</v>
      </c>
      <c r="C11" s="14">
        <f>VLOOKUP(V11,[1]Sheet1!$A$370:$U$382,3,FALSE)/100</f>
        <v>3.6741214057507986E-2</v>
      </c>
      <c r="D11" s="22">
        <f>VLOOKUP(V11,[1]Sheet1!$A$370:$U$382,4,FALSE)</f>
        <v>1357</v>
      </c>
      <c r="E11" s="14">
        <f>VLOOKUP(V11,[1]Sheet1!$A$370:$U$382,5,FALSE)/100</f>
        <v>3.6741214057507986E-2</v>
      </c>
      <c r="F11" s="22">
        <f>VLOOKUP(V11,[1]Sheet1!$A$370:$U$382,6,FALSE)</f>
        <v>0</v>
      </c>
      <c r="G11" s="14">
        <f>VLOOKUP(V11,[1]Sheet1!$A$370:$U$382,7,FALSE)/100</f>
        <v>0</v>
      </c>
      <c r="H11" s="22">
        <f>VLOOKUP(V11,[1]Sheet1!$A$370:$U$382,8,FALSE)</f>
        <v>0</v>
      </c>
      <c r="I11" s="14">
        <f>VLOOKUP(V11,[1]Sheet1!$A$370:$U$382,9,FALSE)/100</f>
        <v>0</v>
      </c>
      <c r="J11" s="22">
        <f>VLOOKUP(V11,[1]Sheet1!$A$370:$U$382,10,FALSE)</f>
        <v>0</v>
      </c>
      <c r="K11" s="14">
        <f>VLOOKUP(V11,[1]Sheet1!$A$370:$U$382,11,FALSE)/100</f>
        <v>0</v>
      </c>
      <c r="L11" s="22">
        <f>VLOOKUP(V11,[1]Sheet1!$A$370:$U$382,12,FALSE)</f>
        <v>0</v>
      </c>
      <c r="M11" s="14">
        <f>VLOOKUP(V11,[1]Sheet1!$A$370:$U$3821,13,FALSE)/100</f>
        <v>0</v>
      </c>
      <c r="N11" s="22">
        <f>VLOOKUP(V11,[1]Sheet1!$A$370:$U$382,14,FALSE)</f>
        <v>0</v>
      </c>
      <c r="O11" s="14">
        <f>VLOOKUP(V11,[1]Sheet1!$A$370:$U$382,15,FALSE)/100</f>
        <v>0</v>
      </c>
      <c r="P11" s="22">
        <f>VLOOKUP(V11,[1]Sheet1!$A$370:$U$382,16,FALSE)</f>
        <v>0</v>
      </c>
      <c r="Q11" s="14">
        <f>VLOOKUP(V11,[1]Sheet1!$A$370:$U$382,17,FALSE)/100</f>
        <v>0</v>
      </c>
      <c r="R11" s="22">
        <f>VLOOKUP(V11,[1]Sheet1!$A$370:$U$382,18,FALSE)</f>
        <v>0</v>
      </c>
      <c r="S11" s="14">
        <f>VLOOKUP(V11,[1]Sheet1!$A$370:$U$382,19,FALSE)/100</f>
        <v>0</v>
      </c>
      <c r="T11" s="22">
        <f>VLOOKUP(V11,[1]Sheet1!$A$370:$U$382,20,FALSE)</f>
        <v>0</v>
      </c>
      <c r="U11" s="15">
        <f>VLOOKUP(V11,[1]Sheet1!$A$370:$U$382,21,FALSE)/100</f>
        <v>0</v>
      </c>
      <c r="V11" s="67" t="s">
        <v>127</v>
      </c>
    </row>
    <row r="12" spans="1:22" x14ac:dyDescent="0.25">
      <c r="A12" s="16" t="s">
        <v>48</v>
      </c>
      <c r="B12" s="22">
        <f>VLOOKUP(V12,[1]Sheet1!$A$370:$U$382,2,FALSE)</f>
        <v>1278</v>
      </c>
      <c r="C12" s="14">
        <f>VLOOKUP(V12,[1]Sheet1!$A$370:$U$382,3,FALSE)/100</f>
        <v>3.4602263497048799E-2</v>
      </c>
      <c r="D12" s="22">
        <f>VLOOKUP(V12,[1]Sheet1!$A$370:$U$382,4,FALSE)</f>
        <v>1278</v>
      </c>
      <c r="E12" s="14">
        <f>VLOOKUP(V12,[1]Sheet1!$A$370:$U$382,5,FALSE)/100</f>
        <v>3.4602263497048799E-2</v>
      </c>
      <c r="F12" s="22">
        <f>VLOOKUP(V12,[1]Sheet1!$A$370:$U$382,6,FALSE)</f>
        <v>0</v>
      </c>
      <c r="G12" s="14">
        <f>VLOOKUP(V12,[1]Sheet1!$A$370:$U$382,7,FALSE)/100</f>
        <v>0</v>
      </c>
      <c r="H12" s="22">
        <f>VLOOKUP(V12,[1]Sheet1!$A$370:$U$382,8,FALSE)</f>
        <v>0</v>
      </c>
      <c r="I12" s="14">
        <f>VLOOKUP(V12,[1]Sheet1!$A$370:$U$382,9,FALSE)/100</f>
        <v>0</v>
      </c>
      <c r="J12" s="22">
        <f>VLOOKUP(V12,[1]Sheet1!$A$370:$U$382,10,FALSE)</f>
        <v>0</v>
      </c>
      <c r="K12" s="14">
        <f>VLOOKUP(V12,[1]Sheet1!$A$370:$U$382,11,FALSE)/100</f>
        <v>0</v>
      </c>
      <c r="L12" s="22">
        <f>VLOOKUP(V12,[1]Sheet1!$A$370:$U$382,12,FALSE)</f>
        <v>0</v>
      </c>
      <c r="M12" s="14">
        <f>VLOOKUP(V12,[1]Sheet1!$A$370:$U$3821,13,FALSE)/100</f>
        <v>0</v>
      </c>
      <c r="N12" s="22">
        <f>VLOOKUP(V12,[1]Sheet1!$A$370:$U$382,14,FALSE)</f>
        <v>0</v>
      </c>
      <c r="O12" s="14">
        <f>VLOOKUP(V12,[1]Sheet1!$A$370:$U$382,15,FALSE)/100</f>
        <v>0</v>
      </c>
      <c r="P12" s="22">
        <f>VLOOKUP(V12,[1]Sheet1!$A$370:$U$382,16,FALSE)</f>
        <v>0</v>
      </c>
      <c r="Q12" s="14">
        <f>VLOOKUP(V12,[1]Sheet1!$A$370:$U$382,17,FALSE)/100</f>
        <v>0</v>
      </c>
      <c r="R12" s="22">
        <f>VLOOKUP(V12,[1]Sheet1!$A$370:$U$382,18,FALSE)</f>
        <v>0</v>
      </c>
      <c r="S12" s="14">
        <f>VLOOKUP(V12,[1]Sheet1!$A$370:$U$382,19,FALSE)/100</f>
        <v>0</v>
      </c>
      <c r="T12" s="22">
        <f>VLOOKUP(V12,[1]Sheet1!$A$370:$U$382,20,FALSE)</f>
        <v>0</v>
      </c>
      <c r="U12" s="15">
        <f>VLOOKUP(V12,[1]Sheet1!$A$370:$U$382,21,FALSE)/100</f>
        <v>0</v>
      </c>
      <c r="V12" s="67" t="s">
        <v>128</v>
      </c>
    </row>
    <row r="13" spans="1:22" x14ac:dyDescent="0.25">
      <c r="A13" s="30" t="s">
        <v>49</v>
      </c>
      <c r="B13" s="22">
        <f>VLOOKUP(V13,[1]Sheet1!$A$370:$U$382,2,FALSE)</f>
        <v>705</v>
      </c>
      <c r="C13" s="14">
        <f>VLOOKUP(V13,[1]Sheet1!$A$370:$U$382,3,FALSE)/100</f>
        <v>1.9088103102832078E-2</v>
      </c>
      <c r="D13" s="22">
        <f>VLOOKUP(V13,[1]Sheet1!$A$370:$U$382,4,FALSE)</f>
        <v>705</v>
      </c>
      <c r="E13" s="14">
        <f>VLOOKUP(V13,[1]Sheet1!$A$370:$U$382,5,FALSE)/100</f>
        <v>1.9088103102832078E-2</v>
      </c>
      <c r="F13" s="22">
        <f>VLOOKUP(V13,[1]Sheet1!$A$370:$U$382,6,FALSE)</f>
        <v>0</v>
      </c>
      <c r="G13" s="14">
        <f>VLOOKUP(V13,[1]Sheet1!$A$370:$U$382,7,FALSE)/100</f>
        <v>0</v>
      </c>
      <c r="H13" s="22">
        <f>VLOOKUP(V13,[1]Sheet1!$A$370:$U$382,8,FALSE)</f>
        <v>0</v>
      </c>
      <c r="I13" s="14">
        <f>VLOOKUP(V13,[1]Sheet1!$A$370:$U$382,9,FALSE)/100</f>
        <v>0</v>
      </c>
      <c r="J13" s="22">
        <f>VLOOKUP(V13,[1]Sheet1!$A$370:$U$382,10,FALSE)</f>
        <v>0</v>
      </c>
      <c r="K13" s="14">
        <f>VLOOKUP(V13,[1]Sheet1!$A$370:$U$382,11,FALSE)/100</f>
        <v>0</v>
      </c>
      <c r="L13" s="22">
        <f>VLOOKUP(V13,[1]Sheet1!$A$370:$U$382,12,FALSE)</f>
        <v>0</v>
      </c>
      <c r="M13" s="14">
        <f>VLOOKUP(V13,[1]Sheet1!$A$370:$U$3821,13,FALSE)/100</f>
        <v>0</v>
      </c>
      <c r="N13" s="22">
        <f>VLOOKUP(V13,[1]Sheet1!$A$370:$U$382,14,FALSE)</f>
        <v>0</v>
      </c>
      <c r="O13" s="14">
        <f>VLOOKUP(V13,[1]Sheet1!$A$370:$U$382,15,FALSE)/100</f>
        <v>0</v>
      </c>
      <c r="P13" s="22">
        <f>VLOOKUP(V13,[1]Sheet1!$A$370:$U$382,16,FALSE)</f>
        <v>0</v>
      </c>
      <c r="Q13" s="14">
        <f>VLOOKUP(V13,[1]Sheet1!$A$370:$U$382,17,FALSE)/100</f>
        <v>0</v>
      </c>
      <c r="R13" s="22">
        <f>VLOOKUP(V13,[1]Sheet1!$A$370:$U$382,18,FALSE)</f>
        <v>0</v>
      </c>
      <c r="S13" s="14">
        <f>VLOOKUP(V13,[1]Sheet1!$A$370:$U$382,19,FALSE)/100</f>
        <v>0</v>
      </c>
      <c r="T13" s="22">
        <f>VLOOKUP(V13,[1]Sheet1!$A$370:$U$382,20,FALSE)</f>
        <v>0</v>
      </c>
      <c r="U13" s="15">
        <f>VLOOKUP(V13,[1]Sheet1!$A$370:$U$382,21,FALSE)/100</f>
        <v>0</v>
      </c>
      <c r="V13" s="67" t="s">
        <v>129</v>
      </c>
    </row>
    <row r="14" spans="1:22" x14ac:dyDescent="0.25">
      <c r="A14" s="31" t="s">
        <v>50</v>
      </c>
      <c r="B14" s="22">
        <f>VLOOKUP(V14,[1]Sheet1!$A$370:$U$382,2,FALSE)</f>
        <v>219</v>
      </c>
      <c r="C14" s="14">
        <f>VLOOKUP(V14,[1]Sheet1!$A$370:$U$382,3,FALSE)/100</f>
        <v>5.9294958574754968E-3</v>
      </c>
      <c r="D14" s="22">
        <f>VLOOKUP(V14,[1]Sheet1!$A$370:$U$382,4,FALSE)</f>
        <v>219</v>
      </c>
      <c r="E14" s="14">
        <f>VLOOKUP(V14,[1]Sheet1!$A$370:$U$382,5,FALSE)/100</f>
        <v>5.9294958574754968E-3</v>
      </c>
      <c r="F14" s="22">
        <f>VLOOKUP(V14,[1]Sheet1!$A$370:$U$382,6,FALSE)</f>
        <v>0</v>
      </c>
      <c r="G14" s="14">
        <f>VLOOKUP(V14,[1]Sheet1!$A$370:$U$382,7,FALSE)/100</f>
        <v>0</v>
      </c>
      <c r="H14" s="22">
        <f>VLOOKUP(V14,[1]Sheet1!$A$370:$U$382,8,FALSE)</f>
        <v>0</v>
      </c>
      <c r="I14" s="14">
        <f>VLOOKUP(V14,[1]Sheet1!$A$370:$U$382,9,FALSE)/100</f>
        <v>0</v>
      </c>
      <c r="J14" s="22">
        <f>VLOOKUP(V14,[1]Sheet1!$A$370:$U$382,10,FALSE)</f>
        <v>0</v>
      </c>
      <c r="K14" s="14">
        <f>VLOOKUP(V14,[1]Sheet1!$A$370:$U$382,11,FALSE)/100</f>
        <v>0</v>
      </c>
      <c r="L14" s="22">
        <f>VLOOKUP(V14,[1]Sheet1!$A$370:$U$382,12,FALSE)</f>
        <v>0</v>
      </c>
      <c r="M14" s="14">
        <f>VLOOKUP(V14,[1]Sheet1!$A$370:$U$3821,13,FALSE)/100</f>
        <v>0</v>
      </c>
      <c r="N14" s="22">
        <f>VLOOKUP(V14,[1]Sheet1!$A$370:$U$382,14,FALSE)</f>
        <v>0</v>
      </c>
      <c r="O14" s="14">
        <f>VLOOKUP(V14,[1]Sheet1!$A$370:$U$382,15,FALSE)/100</f>
        <v>0</v>
      </c>
      <c r="P14" s="22">
        <f>VLOOKUP(V14,[1]Sheet1!$A$370:$U$382,16,FALSE)</f>
        <v>0</v>
      </c>
      <c r="Q14" s="14">
        <f>VLOOKUP(V14,[1]Sheet1!$A$370:$U$382,17,FALSE)/100</f>
        <v>0</v>
      </c>
      <c r="R14" s="22">
        <f>VLOOKUP(V14,[1]Sheet1!$A$370:$U$382,18,FALSE)</f>
        <v>0</v>
      </c>
      <c r="S14" s="14">
        <f>VLOOKUP(V14,[1]Sheet1!$A$370:$U$382,19,FALSE)/100</f>
        <v>0</v>
      </c>
      <c r="T14" s="22">
        <f>VLOOKUP(V14,[1]Sheet1!$A$370:$U$382,20,FALSE)</f>
        <v>0</v>
      </c>
      <c r="U14" s="15">
        <f>VLOOKUP(V14,[1]Sheet1!$A$370:$U$382,21,FALSE)/100</f>
        <v>0</v>
      </c>
      <c r="V14" s="67" t="s">
        <v>130</v>
      </c>
    </row>
    <row r="15" spans="1:22" x14ac:dyDescent="0.25">
      <c r="A15" s="31" t="s">
        <v>51</v>
      </c>
      <c r="B15" s="22">
        <f>VLOOKUP(V15,[1]Sheet1!$A$370:$U$382,2,FALSE)</f>
        <v>295</v>
      </c>
      <c r="C15" s="14">
        <f>VLOOKUP(V15,[1]Sheet1!$A$370:$U$382,3,FALSE)/100</f>
        <v>7.9872204472843447E-3</v>
      </c>
      <c r="D15" s="22">
        <f>VLOOKUP(V15,[1]Sheet1!$A$370:$U$382,4,FALSE)</f>
        <v>295</v>
      </c>
      <c r="E15" s="14">
        <f>VLOOKUP(V15,[1]Sheet1!$A$370:$U$382,5,FALSE)/100</f>
        <v>7.9872204472843447E-3</v>
      </c>
      <c r="F15" s="22">
        <f>VLOOKUP(V15,[1]Sheet1!$A$370:$U$382,6,FALSE)</f>
        <v>0</v>
      </c>
      <c r="G15" s="14">
        <f>VLOOKUP(V15,[1]Sheet1!$A$370:$U$382,7,FALSE)/100</f>
        <v>0</v>
      </c>
      <c r="H15" s="22">
        <f>VLOOKUP(V15,[1]Sheet1!$A$370:$U$382,8,FALSE)</f>
        <v>0</v>
      </c>
      <c r="I15" s="14">
        <f>VLOOKUP(V15,[1]Sheet1!$A$370:$U$382,9,FALSE)/100</f>
        <v>0</v>
      </c>
      <c r="J15" s="22">
        <f>VLOOKUP(V15,[1]Sheet1!$A$370:$U$382,10,FALSE)</f>
        <v>0</v>
      </c>
      <c r="K15" s="14">
        <f>VLOOKUP(V15,[1]Sheet1!$A$370:$U$382,11,FALSE)/100</f>
        <v>0</v>
      </c>
      <c r="L15" s="22">
        <f>VLOOKUP(V15,[1]Sheet1!$A$370:$U$382,12,FALSE)</f>
        <v>0</v>
      </c>
      <c r="M15" s="14">
        <f>VLOOKUP(V15,[1]Sheet1!$A$370:$U$3821,13,FALSE)/100</f>
        <v>0</v>
      </c>
      <c r="N15" s="22">
        <f>VLOOKUP(V15,[1]Sheet1!$A$370:$U$382,14,FALSE)</f>
        <v>0</v>
      </c>
      <c r="O15" s="14">
        <f>VLOOKUP(V15,[1]Sheet1!$A$370:$U$382,15,FALSE)/100</f>
        <v>0</v>
      </c>
      <c r="P15" s="22">
        <f>VLOOKUP(V15,[1]Sheet1!$A$370:$U$382,16,FALSE)</f>
        <v>0</v>
      </c>
      <c r="Q15" s="14">
        <f>VLOOKUP(V15,[1]Sheet1!$A$370:$U$382,17,FALSE)/100</f>
        <v>0</v>
      </c>
      <c r="R15" s="22">
        <f>VLOOKUP(V15,[1]Sheet1!$A$370:$U$382,18,FALSE)</f>
        <v>0</v>
      </c>
      <c r="S15" s="14">
        <f>VLOOKUP(V15,[1]Sheet1!$A$370:$U$382,19,FALSE)/100</f>
        <v>0</v>
      </c>
      <c r="T15" s="22">
        <f>VLOOKUP(V15,[1]Sheet1!$A$370:$U$382,20,FALSE)</f>
        <v>0</v>
      </c>
      <c r="U15" s="15">
        <f>VLOOKUP(V15,[1]Sheet1!$A$370:$U$382,21,FALSE)/100</f>
        <v>0</v>
      </c>
      <c r="V15" s="67" t="s">
        <v>131</v>
      </c>
    </row>
    <row r="16" spans="1:22" ht="15.75" thickBot="1" x14ac:dyDescent="0.3">
      <c r="A16" s="17" t="s">
        <v>27</v>
      </c>
      <c r="B16" s="25">
        <f>VLOOKUP(V16,[1]Sheet1!$A$370:$U$382,2,FALSE)</f>
        <v>23886</v>
      </c>
      <c r="C16" s="18">
        <f>VLOOKUP(V16,[1]Sheet1!$A$370:$U$382,3,FALSE)/100</f>
        <v>0.64672117831808085</v>
      </c>
      <c r="D16" s="25">
        <f>VLOOKUP(V16,[1]Sheet1!$A$370:$U$382,4,FALSE)</f>
        <v>23886</v>
      </c>
      <c r="E16" s="18">
        <f>VLOOKUP(V16,[1]Sheet1!$A$370:$U$382,5,FALSE)/100</f>
        <v>0.64672117831808085</v>
      </c>
      <c r="F16" s="25">
        <f>VLOOKUP(V16,[1]Sheet1!$A$370:$U$382,6,FALSE)</f>
        <v>0</v>
      </c>
      <c r="G16" s="18">
        <f>VLOOKUP(V16,[1]Sheet1!$A$370:$U$382,7,FALSE)/100</f>
        <v>0</v>
      </c>
      <c r="H16" s="25">
        <f>VLOOKUP(V16,[1]Sheet1!$A$370:$U$382,8,FALSE)</f>
        <v>0</v>
      </c>
      <c r="I16" s="18">
        <f>VLOOKUP(V16,[1]Sheet1!$A$370:$U$382,9,FALSE)/100</f>
        <v>0</v>
      </c>
      <c r="J16" s="25">
        <f>VLOOKUP(V16,[1]Sheet1!$A$370:$U$382,10,FALSE)</f>
        <v>0</v>
      </c>
      <c r="K16" s="18">
        <f>VLOOKUP(V16,[1]Sheet1!$A$370:$U$382,11,FALSE)/100</f>
        <v>0</v>
      </c>
      <c r="L16" s="25">
        <f>VLOOKUP(V16,[1]Sheet1!$A$370:$U$382,12,FALSE)</f>
        <v>0</v>
      </c>
      <c r="M16" s="18">
        <f>VLOOKUP(V16,[1]Sheet1!$A$370:$U$3821,13,FALSE)/100</f>
        <v>0</v>
      </c>
      <c r="N16" s="25">
        <f>VLOOKUP(V16,[1]Sheet1!$A$370:$U$382,14,FALSE)</f>
        <v>0</v>
      </c>
      <c r="O16" s="18">
        <f>VLOOKUP(V16,[1]Sheet1!$A$370:$U$382,15,FALSE)/100</f>
        <v>0</v>
      </c>
      <c r="P16" s="25">
        <f>VLOOKUP(V16,[1]Sheet1!$A$370:$U$382,16,FALSE)</f>
        <v>0</v>
      </c>
      <c r="Q16" s="18">
        <f>VLOOKUP(V16,[1]Sheet1!$A$370:$U$382,17,FALSE)/100</f>
        <v>0</v>
      </c>
      <c r="R16" s="25">
        <f>VLOOKUP(V16,[1]Sheet1!$A$370:$U$382,18,FALSE)</f>
        <v>0</v>
      </c>
      <c r="S16" s="18">
        <f>VLOOKUP(V16,[1]Sheet1!$A$370:$U$382,19,FALSE)/100</f>
        <v>0</v>
      </c>
      <c r="T16" s="25">
        <f>VLOOKUP(V16,[1]Sheet1!$A$370:$U$382,20,FALSE)</f>
        <v>0</v>
      </c>
      <c r="U16" s="19">
        <f>VLOOKUP(V16,[1]Sheet1!$A$370:$U$382,21,FALSE)/100</f>
        <v>0</v>
      </c>
      <c r="V16" s="67" t="s">
        <v>132</v>
      </c>
    </row>
    <row r="17" spans="1:22" ht="15.75" thickBot="1" x14ac:dyDescent="0.3">
      <c r="A17" s="20" t="s">
        <v>32</v>
      </c>
      <c r="B17" s="23">
        <f>VLOOKUP(V17,[1]Sheet1!$A$370:$U$382,2,FALSE)</f>
        <v>36934</v>
      </c>
      <c r="C17" s="7">
        <f>VLOOKUP(V17,[1]Sheet1!$A$370:$U$382,3,FALSE)/100</f>
        <v>1</v>
      </c>
      <c r="D17" s="23">
        <f>VLOOKUP(V17,[1]Sheet1!$A$370:$U$382,4,FALSE)</f>
        <v>36934</v>
      </c>
      <c r="E17" s="7">
        <f>VLOOKUP(V17,[1]Sheet1!$A$370:$U$382,5,FALSE)/100</f>
        <v>1</v>
      </c>
      <c r="F17" s="23">
        <f>VLOOKUP(V17,[1]Sheet1!$A$370:$U$382,6,FALSE)</f>
        <v>0</v>
      </c>
      <c r="G17" s="7">
        <f>VLOOKUP(V17,[1]Sheet1!$A$370:$U$382,7,FALSE)/100</f>
        <v>0</v>
      </c>
      <c r="H17" s="23">
        <f>VLOOKUP(V17,[1]Sheet1!$A$370:$U$382,8,FALSE)</f>
        <v>0</v>
      </c>
      <c r="I17" s="7">
        <f>VLOOKUP(V17,[1]Sheet1!$A$370:$U$382,9,FALSE)/100</f>
        <v>0</v>
      </c>
      <c r="J17" s="23">
        <f>VLOOKUP(V17,[1]Sheet1!$A$370:$U$382,10,FALSE)</f>
        <v>0</v>
      </c>
      <c r="K17" s="7">
        <f>VLOOKUP(V17,[1]Sheet1!$A$370:$U$382,11,FALSE)/100</f>
        <v>0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32</v>
      </c>
    </row>
  </sheetData>
  <mergeCells count="13">
    <mergeCell ref="J3:K3"/>
    <mergeCell ref="L3:M3"/>
    <mergeCell ref="N3:O3"/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98"/>
  <sheetViews>
    <sheetView topLeftCell="C1" workbookViewId="0">
      <selection activeCell="Q7" sqref="Q7:S14"/>
    </sheetView>
  </sheetViews>
  <sheetFormatPr defaultRowHeight="15" x14ac:dyDescent="0.25"/>
  <cols>
    <col min="1" max="1" width="2.7109375" style="71" customWidth="1"/>
    <col min="2" max="19" width="14.7109375" style="63" customWidth="1"/>
    <col min="20" max="20" width="11.42578125" style="160" customWidth="1"/>
    <col min="21" max="16384" width="9.140625" style="71"/>
  </cols>
  <sheetData>
    <row r="1" spans="2:19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19" ht="21.95" customHeight="1" thickTop="1" thickBot="1" x14ac:dyDescent="0.3">
      <c r="B2" s="282" t="s">
        <v>275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</row>
    <row r="3" spans="2:19" ht="21.95" customHeight="1" thickTop="1" thickBot="1" x14ac:dyDescent="0.3">
      <c r="B3" s="285" t="s">
        <v>346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7"/>
    </row>
    <row r="4" spans="2:19" ht="21.95" customHeight="1" thickTop="1" x14ac:dyDescent="0.25">
      <c r="B4" s="288" t="s">
        <v>227</v>
      </c>
      <c r="C4" s="291">
        <v>2014</v>
      </c>
      <c r="D4" s="292"/>
      <c r="E4" s="273">
        <v>2015</v>
      </c>
      <c r="F4" s="292"/>
      <c r="G4" s="273">
        <v>2016</v>
      </c>
      <c r="H4" s="292"/>
      <c r="I4" s="274">
        <v>2017</v>
      </c>
      <c r="J4" s="274"/>
      <c r="K4" s="273">
        <v>2018</v>
      </c>
      <c r="L4" s="292"/>
      <c r="M4" s="273">
        <v>2019</v>
      </c>
      <c r="N4" s="292"/>
      <c r="O4" s="274">
        <v>2020</v>
      </c>
      <c r="P4" s="274"/>
      <c r="Q4" s="273">
        <v>2021</v>
      </c>
      <c r="R4" s="277"/>
      <c r="S4" s="279" t="s">
        <v>339</v>
      </c>
    </row>
    <row r="5" spans="2:19" ht="21.95" customHeight="1" thickBot="1" x14ac:dyDescent="0.3">
      <c r="B5" s="289"/>
      <c r="C5" s="293"/>
      <c r="D5" s="294"/>
      <c r="E5" s="275"/>
      <c r="F5" s="294"/>
      <c r="G5" s="275"/>
      <c r="H5" s="294"/>
      <c r="I5" s="276"/>
      <c r="J5" s="276"/>
      <c r="K5" s="275"/>
      <c r="L5" s="294"/>
      <c r="M5" s="275"/>
      <c r="N5" s="294"/>
      <c r="O5" s="276"/>
      <c r="P5" s="276"/>
      <c r="Q5" s="275"/>
      <c r="R5" s="278"/>
      <c r="S5" s="280"/>
    </row>
    <row r="6" spans="2:19" ht="21.95" customHeight="1" thickTop="1" thickBot="1" x14ac:dyDescent="0.3">
      <c r="B6" s="290"/>
      <c r="C6" s="92" t="s">
        <v>169</v>
      </c>
      <c r="D6" s="174" t="s">
        <v>2</v>
      </c>
      <c r="E6" s="95" t="s">
        <v>169</v>
      </c>
      <c r="F6" s="174" t="s">
        <v>2</v>
      </c>
      <c r="G6" s="95" t="s">
        <v>169</v>
      </c>
      <c r="H6" s="174" t="s">
        <v>2</v>
      </c>
      <c r="I6" s="95" t="s">
        <v>169</v>
      </c>
      <c r="J6" s="255" t="s">
        <v>2</v>
      </c>
      <c r="K6" s="95" t="s">
        <v>169</v>
      </c>
      <c r="L6" s="257" t="s">
        <v>2</v>
      </c>
      <c r="M6" s="95" t="s">
        <v>169</v>
      </c>
      <c r="N6" s="258" t="s">
        <v>2</v>
      </c>
      <c r="O6" s="95" t="s">
        <v>169</v>
      </c>
      <c r="P6" s="263" t="s">
        <v>2</v>
      </c>
      <c r="Q6" s="95" t="s">
        <v>169</v>
      </c>
      <c r="R6" s="172" t="s">
        <v>2</v>
      </c>
      <c r="S6" s="281"/>
    </row>
    <row r="7" spans="2:19" ht="21.95" customHeight="1" thickTop="1" x14ac:dyDescent="0.25">
      <c r="B7" s="178" t="s">
        <v>228</v>
      </c>
      <c r="C7" s="154">
        <v>7161</v>
      </c>
      <c r="D7" s="90">
        <v>0.19357716324710081</v>
      </c>
      <c r="E7" s="156">
        <v>7346</v>
      </c>
      <c r="F7" s="90">
        <v>0.20143687616540529</v>
      </c>
      <c r="G7" s="156">
        <v>7464</v>
      </c>
      <c r="H7" s="90">
        <v>0.19867443903218079</v>
      </c>
      <c r="I7" s="156">
        <v>7372</v>
      </c>
      <c r="J7" s="82">
        <v>0.19959928521145828</v>
      </c>
      <c r="K7" s="156">
        <v>7375</v>
      </c>
      <c r="L7" s="82">
        <v>0.19900698885560864</v>
      </c>
      <c r="M7" s="156">
        <v>7378</v>
      </c>
      <c r="N7" s="82">
        <v>0.2012273285149325</v>
      </c>
      <c r="O7" s="156">
        <v>5369</v>
      </c>
      <c r="P7" s="82">
        <v>0.19905828266350289</v>
      </c>
      <c r="Q7" s="156">
        <v>5950</v>
      </c>
      <c r="R7" s="82">
        <v>0.19924321066202325</v>
      </c>
      <c r="S7" s="162">
        <v>0.10821382007822686</v>
      </c>
    </row>
    <row r="8" spans="2:19" ht="21.95" customHeight="1" x14ac:dyDescent="0.25">
      <c r="B8" s="117" t="s">
        <v>229</v>
      </c>
      <c r="C8" s="154">
        <v>7385</v>
      </c>
      <c r="D8" s="90">
        <v>0.19963236287946368</v>
      </c>
      <c r="E8" s="156">
        <v>7500</v>
      </c>
      <c r="F8" s="90">
        <v>0.2056597564988483</v>
      </c>
      <c r="G8" s="156">
        <v>7858</v>
      </c>
      <c r="H8" s="90">
        <v>0.20916180893822034</v>
      </c>
      <c r="I8" s="156">
        <v>7512</v>
      </c>
      <c r="J8" s="82">
        <v>0.20338983050847459</v>
      </c>
      <c r="K8" s="156">
        <v>7522</v>
      </c>
      <c r="L8" s="82">
        <v>0.20297363663347634</v>
      </c>
      <c r="M8" s="156">
        <v>7556</v>
      </c>
      <c r="N8" s="82">
        <v>0.20608209464066549</v>
      </c>
      <c r="O8" s="156">
        <v>5249</v>
      </c>
      <c r="P8" s="82">
        <v>0.19460922438083939</v>
      </c>
      <c r="Q8" s="156">
        <v>6054</v>
      </c>
      <c r="R8" s="82">
        <v>0.20272578106687206</v>
      </c>
      <c r="S8" s="86">
        <v>0.15336254524671367</v>
      </c>
    </row>
    <row r="9" spans="2:19" ht="21.95" customHeight="1" x14ac:dyDescent="0.25">
      <c r="B9" s="117" t="s">
        <v>230</v>
      </c>
      <c r="C9" s="154">
        <v>6356</v>
      </c>
      <c r="D9" s="90">
        <v>0.1718162895682967</v>
      </c>
      <c r="E9" s="156">
        <v>6102</v>
      </c>
      <c r="F9" s="90">
        <v>0.16732477788746297</v>
      </c>
      <c r="G9" s="156">
        <v>6295</v>
      </c>
      <c r="H9" s="90">
        <v>0.16755835928558119</v>
      </c>
      <c r="I9" s="156">
        <v>6149</v>
      </c>
      <c r="J9" s="82">
        <v>0.16648616450966588</v>
      </c>
      <c r="K9" s="156">
        <v>6159</v>
      </c>
      <c r="L9" s="82">
        <v>0.16619444669311098</v>
      </c>
      <c r="M9" s="156">
        <v>6073</v>
      </c>
      <c r="N9" s="82">
        <v>0.16563480158189009</v>
      </c>
      <c r="O9" s="156">
        <v>4603</v>
      </c>
      <c r="P9" s="82">
        <v>0.1706584606258342</v>
      </c>
      <c r="Q9" s="156">
        <v>4897</v>
      </c>
      <c r="R9" s="82">
        <v>0.16398218531292905</v>
      </c>
      <c r="S9" s="86">
        <v>6.3871388225070602E-2</v>
      </c>
    </row>
    <row r="10" spans="2:19" ht="21.95" customHeight="1" x14ac:dyDescent="0.25">
      <c r="B10" s="117" t="s">
        <v>231</v>
      </c>
      <c r="C10" s="154">
        <v>6853</v>
      </c>
      <c r="D10" s="90">
        <v>0.18525126375260184</v>
      </c>
      <c r="E10" s="156">
        <v>6778</v>
      </c>
      <c r="F10" s="90">
        <v>0.18586157727322583</v>
      </c>
      <c r="G10" s="156">
        <v>6998</v>
      </c>
      <c r="H10" s="90">
        <v>0.18627059543772792</v>
      </c>
      <c r="I10" s="156">
        <v>6846</v>
      </c>
      <c r="J10" s="82">
        <v>0.18535766502409703</v>
      </c>
      <c r="K10" s="156">
        <v>6785</v>
      </c>
      <c r="L10" s="82">
        <v>0.18308642974715994</v>
      </c>
      <c r="M10" s="156">
        <v>6801</v>
      </c>
      <c r="N10" s="82">
        <v>0.18549024955679805</v>
      </c>
      <c r="O10" s="156">
        <v>4950</v>
      </c>
      <c r="P10" s="82">
        <v>0.18352365415986949</v>
      </c>
      <c r="Q10" s="156">
        <v>5451</v>
      </c>
      <c r="R10" s="82">
        <v>0.18253356996952752</v>
      </c>
      <c r="S10" s="86">
        <v>0.10121212121212121</v>
      </c>
    </row>
    <row r="11" spans="2:19" ht="21.95" customHeight="1" x14ac:dyDescent="0.25">
      <c r="B11" s="117" t="s">
        <v>232</v>
      </c>
      <c r="C11" s="154">
        <v>5739</v>
      </c>
      <c r="D11" s="90">
        <v>0.15513745843808288</v>
      </c>
      <c r="E11" s="156">
        <v>5420</v>
      </c>
      <c r="F11" s="90">
        <v>0.14862345069650104</v>
      </c>
      <c r="G11" s="156">
        <v>5602</v>
      </c>
      <c r="H11" s="90">
        <v>0.14911230003460299</v>
      </c>
      <c r="I11" s="156">
        <v>5577</v>
      </c>
      <c r="J11" s="82">
        <v>0.15099907943899929</v>
      </c>
      <c r="K11" s="156">
        <v>5853</v>
      </c>
      <c r="L11" s="82">
        <v>0.15793734315550878</v>
      </c>
      <c r="M11" s="156">
        <v>5532</v>
      </c>
      <c r="N11" s="82">
        <v>0.15087958543570162</v>
      </c>
      <c r="O11" s="156">
        <v>4020</v>
      </c>
      <c r="P11" s="82">
        <v>0.14904345246922734</v>
      </c>
      <c r="Q11" s="156">
        <v>4490</v>
      </c>
      <c r="R11" s="82">
        <v>0.15035327997856879</v>
      </c>
      <c r="S11" s="86">
        <v>0.11691542288557213</v>
      </c>
    </row>
    <row r="12" spans="2:19" ht="21.95" customHeight="1" x14ac:dyDescent="0.25">
      <c r="B12" s="117" t="s">
        <v>233</v>
      </c>
      <c r="C12" s="154">
        <v>1844</v>
      </c>
      <c r="D12" s="90">
        <v>4.9847268402130135E-2</v>
      </c>
      <c r="E12" s="156">
        <v>1678</v>
      </c>
      <c r="F12" s="90">
        <v>4.6012942854008997E-2</v>
      </c>
      <c r="G12" s="156">
        <v>1721</v>
      </c>
      <c r="H12" s="90">
        <v>4.5809044691101704E-2</v>
      </c>
      <c r="I12" s="156">
        <v>1779</v>
      </c>
      <c r="J12" s="82">
        <v>4.8167000595657115E-2</v>
      </c>
      <c r="K12" s="156">
        <v>1700</v>
      </c>
      <c r="L12" s="82">
        <v>4.5872797431123345E-2</v>
      </c>
      <c r="M12" s="156">
        <v>1732</v>
      </c>
      <c r="N12" s="82">
        <v>4.7238510841401883E-2</v>
      </c>
      <c r="O12" s="156">
        <v>1393</v>
      </c>
      <c r="P12" s="82">
        <v>5.1646151564585498E-2</v>
      </c>
      <c r="Q12" s="156">
        <v>1543</v>
      </c>
      <c r="R12" s="82">
        <v>5.1669289756554937E-2</v>
      </c>
      <c r="S12" s="86">
        <v>0.10768126346015794</v>
      </c>
    </row>
    <row r="13" spans="2:19" ht="21.95" customHeight="1" thickBot="1" x14ac:dyDescent="0.3">
      <c r="B13" s="117" t="s">
        <v>234</v>
      </c>
      <c r="C13" s="154">
        <v>1655</v>
      </c>
      <c r="D13" s="90">
        <v>4.4738193712323952E-2</v>
      </c>
      <c r="E13" s="156">
        <v>1644</v>
      </c>
      <c r="F13" s="90">
        <v>4.5080618624547548E-2</v>
      </c>
      <c r="G13" s="156">
        <v>1631</v>
      </c>
      <c r="H13" s="90">
        <v>4.3413452580585057E-2</v>
      </c>
      <c r="I13" s="156">
        <v>1699</v>
      </c>
      <c r="J13" s="82">
        <v>4.6000974711647803E-2</v>
      </c>
      <c r="K13" s="156">
        <v>1665</v>
      </c>
      <c r="L13" s="82">
        <v>4.4928357484011978E-2</v>
      </c>
      <c r="M13" s="156">
        <v>1593</v>
      </c>
      <c r="N13" s="82">
        <v>4.3447429428610393E-2</v>
      </c>
      <c r="O13" s="156">
        <v>1388</v>
      </c>
      <c r="P13" s="82">
        <v>5.1460774136141182E-2</v>
      </c>
      <c r="Q13" s="156">
        <v>1478</v>
      </c>
      <c r="R13" s="82">
        <v>4.9492683253524426E-2</v>
      </c>
      <c r="S13" s="86">
        <v>6.4841498559077809E-2</v>
      </c>
    </row>
    <row r="14" spans="2:19" ht="21.95" customHeight="1" thickTop="1" thickBot="1" x14ac:dyDescent="0.3">
      <c r="B14" s="98" t="s">
        <v>170</v>
      </c>
      <c r="C14" s="155">
        <v>36993</v>
      </c>
      <c r="D14" s="91">
        <v>0.99999999999999989</v>
      </c>
      <c r="E14" s="157">
        <v>36468</v>
      </c>
      <c r="F14" s="91">
        <v>1</v>
      </c>
      <c r="G14" s="157">
        <v>37569</v>
      </c>
      <c r="H14" s="91">
        <v>1</v>
      </c>
      <c r="I14" s="157">
        <v>36934</v>
      </c>
      <c r="J14" s="83">
        <v>1</v>
      </c>
      <c r="K14" s="157">
        <v>37059</v>
      </c>
      <c r="L14" s="83">
        <v>1</v>
      </c>
      <c r="M14" s="157">
        <v>36665</v>
      </c>
      <c r="N14" s="83">
        <v>1</v>
      </c>
      <c r="O14" s="157">
        <v>26972</v>
      </c>
      <c r="P14" s="83">
        <v>1</v>
      </c>
      <c r="Q14" s="157">
        <v>29863</v>
      </c>
      <c r="R14" s="83">
        <v>1.0000000000000002</v>
      </c>
      <c r="S14" s="87">
        <v>0.10718522912650155</v>
      </c>
    </row>
    <row r="15" spans="2:19" ht="15.75" thickTop="1" x14ac:dyDescent="0.25">
      <c r="B15" s="102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2:19" x14ac:dyDescent="0.25">
      <c r="B16" s="71"/>
      <c r="C16" s="71"/>
      <c r="D16" s="71"/>
      <c r="E16" s="71"/>
      <c r="F16" s="71"/>
      <c r="G16" s="71"/>
      <c r="H16" s="71"/>
      <c r="I16" s="72"/>
      <c r="J16" s="71"/>
      <c r="K16" s="72"/>
      <c r="L16" s="71"/>
      <c r="M16" s="71"/>
      <c r="N16" s="71"/>
      <c r="O16" s="72"/>
      <c r="P16" s="71"/>
      <c r="Q16" s="72"/>
      <c r="R16" s="71"/>
      <c r="S16" s="71"/>
    </row>
    <row r="17" spans="2:19" x14ac:dyDescent="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2:19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2:19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2:19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2:19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2:19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2:19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2:19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2:19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2:19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2:19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2:19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2:19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2:19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2:19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2:19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2:19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2:19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2:19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2:19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2:19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2:19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2:19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2:19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2:19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2:19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2:19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2:19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2:19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2:19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2:19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2:19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2:19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2:19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2:19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2:19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2:19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2:19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2:19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2:19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2:19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2:19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2:19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2:19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2:19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2:19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2:19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2:19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2:19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  <row r="160" spans="2:19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2:19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2:19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</row>
    <row r="163" spans="2:19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</row>
    <row r="164" spans="2:19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</row>
    <row r="165" spans="2:19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</row>
    <row r="166" spans="2:19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</row>
    <row r="167" spans="2:19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</row>
    <row r="168" spans="2:19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</row>
    <row r="169" spans="2:19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</row>
    <row r="170" spans="2:19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</row>
    <row r="171" spans="2:19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2:19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</row>
    <row r="173" spans="2:19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</row>
    <row r="174" spans="2:19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2:19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</row>
    <row r="176" spans="2:19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</row>
    <row r="177" spans="2:19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</row>
    <row r="178" spans="2:19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</row>
    <row r="179" spans="2:19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</row>
    <row r="180" spans="2:19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</row>
    <row r="181" spans="2:19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</row>
    <row r="182" spans="2:19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</row>
    <row r="183" spans="2:19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</row>
    <row r="184" spans="2:19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</row>
    <row r="185" spans="2:19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</row>
    <row r="186" spans="2:19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</row>
    <row r="187" spans="2:19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</row>
    <row r="188" spans="2:19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</row>
    <row r="189" spans="2:19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</row>
    <row r="190" spans="2:19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</row>
    <row r="191" spans="2:19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</row>
    <row r="192" spans="2:19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</row>
    <row r="193" spans="2:19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</row>
    <row r="194" spans="2:19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</row>
    <row r="195" spans="2:19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</row>
    <row r="196" spans="2:19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</row>
    <row r="197" spans="2:19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</row>
    <row r="198" spans="2:19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</row>
    <row r="199" spans="2:19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</row>
    <row r="200" spans="2:19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</row>
    <row r="201" spans="2:19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</row>
    <row r="202" spans="2:19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</row>
    <row r="203" spans="2:19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</row>
    <row r="204" spans="2:19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</row>
    <row r="205" spans="2:19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</row>
    <row r="206" spans="2:19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</row>
    <row r="207" spans="2:19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</row>
    <row r="208" spans="2:19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</row>
    <row r="209" spans="2:19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</row>
    <row r="210" spans="2:19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</row>
    <row r="211" spans="2:19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</row>
    <row r="212" spans="2:19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</row>
    <row r="213" spans="2:19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</row>
    <row r="214" spans="2:19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</row>
    <row r="215" spans="2:19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2:19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</row>
    <row r="217" spans="2:19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</row>
    <row r="218" spans="2:19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</row>
    <row r="219" spans="2:19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</row>
    <row r="220" spans="2:19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</row>
    <row r="221" spans="2:19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</row>
    <row r="222" spans="2:19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</row>
    <row r="223" spans="2:19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</row>
    <row r="224" spans="2:19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</row>
    <row r="225" spans="2:19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</row>
    <row r="226" spans="2:19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</row>
    <row r="227" spans="2:19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</row>
    <row r="228" spans="2:19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</row>
    <row r="229" spans="2:19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</row>
    <row r="230" spans="2:19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</row>
    <row r="231" spans="2:19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</row>
    <row r="232" spans="2:19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</row>
    <row r="233" spans="2:19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</row>
    <row r="234" spans="2:19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</row>
    <row r="235" spans="2:19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</row>
    <row r="236" spans="2:19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</row>
    <row r="237" spans="2:19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</row>
    <row r="238" spans="2:19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</row>
    <row r="239" spans="2:19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</row>
    <row r="240" spans="2:19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</row>
    <row r="241" spans="2:19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</row>
    <row r="242" spans="2:19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</row>
    <row r="243" spans="2:19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</row>
    <row r="244" spans="2:19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</row>
    <row r="245" spans="2:19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</row>
    <row r="246" spans="2:19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</row>
    <row r="247" spans="2:19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</row>
    <row r="248" spans="2:19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</row>
    <row r="249" spans="2:19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</row>
    <row r="250" spans="2:19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</row>
    <row r="251" spans="2:19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</row>
    <row r="252" spans="2:19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</row>
    <row r="253" spans="2:19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</row>
    <row r="254" spans="2:19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</row>
    <row r="255" spans="2:19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2:19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</row>
    <row r="257" spans="2:19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</row>
    <row r="258" spans="2:19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2:19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2:19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2:19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</row>
    <row r="262" spans="2:19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</row>
    <row r="263" spans="2:19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</row>
    <row r="264" spans="2:19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2:19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2:19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</row>
    <row r="267" spans="2:19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</row>
    <row r="268" spans="2:19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2:19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2:19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2:19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2:19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2:19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2:19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2:19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2:19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2:19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2:19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2:19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2:19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2:19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2:19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2:19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2:19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</row>
    <row r="285" spans="2:19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</row>
    <row r="286" spans="2:19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</row>
    <row r="287" spans="2:19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</row>
    <row r="288" spans="2:19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</row>
    <row r="289" spans="2:19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</row>
    <row r="290" spans="2:19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</row>
    <row r="291" spans="2:19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</row>
    <row r="292" spans="2:19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</row>
    <row r="293" spans="2:19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</row>
    <row r="294" spans="2:19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</row>
    <row r="295" spans="2:19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</row>
    <row r="296" spans="2:19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</row>
    <row r="297" spans="2:19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</row>
    <row r="298" spans="2:19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</row>
  </sheetData>
  <mergeCells count="12">
    <mergeCell ref="Q4:R5"/>
    <mergeCell ref="S4:S6"/>
    <mergeCell ref="B2:S2"/>
    <mergeCell ref="B3:S3"/>
    <mergeCell ref="B4:B6"/>
    <mergeCell ref="C4:D5"/>
    <mergeCell ref="I4:J5"/>
    <mergeCell ref="O4:P5"/>
    <mergeCell ref="K4:L5"/>
    <mergeCell ref="M4:N5"/>
    <mergeCell ref="E4:F5"/>
    <mergeCell ref="G4:H5"/>
  </mergeCells>
  <printOptions horizontalCentered="1"/>
  <pageMargins left="0.7" right="0.7" top="0.75" bottom="0.75" header="0.3" footer="0.3"/>
  <pageSetup paperSize="9" scale="1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46"/>
  <sheetViews>
    <sheetView workbookViewId="0">
      <selection activeCell="C6" sqref="C6:L13"/>
    </sheetView>
  </sheetViews>
  <sheetFormatPr defaultRowHeight="15" x14ac:dyDescent="0.25"/>
  <cols>
    <col min="1" max="1" width="2.7109375" style="71" customWidth="1"/>
    <col min="2" max="12" width="13.7109375" style="63" customWidth="1"/>
    <col min="13" max="16384" width="9.140625" style="71"/>
  </cols>
  <sheetData>
    <row r="1" spans="2:13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3" ht="21.95" customHeight="1" thickTop="1" thickBot="1" x14ac:dyDescent="0.3">
      <c r="B2" s="285" t="s">
        <v>347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2:13" ht="21.95" customHeight="1" thickTop="1" thickBot="1" x14ac:dyDescent="0.3">
      <c r="B3" s="288" t="s">
        <v>227</v>
      </c>
      <c r="C3" s="297" t="s">
        <v>198</v>
      </c>
      <c r="D3" s="297"/>
      <c r="E3" s="297"/>
      <c r="F3" s="297"/>
      <c r="G3" s="297"/>
      <c r="H3" s="297"/>
      <c r="I3" s="297"/>
      <c r="J3" s="297"/>
      <c r="K3" s="298" t="s">
        <v>170</v>
      </c>
      <c r="L3" s="299"/>
    </row>
    <row r="4" spans="2:13" ht="21.95" customHeight="1" thickTop="1" thickBot="1" x14ac:dyDescent="0.3">
      <c r="B4" s="289"/>
      <c r="C4" s="291" t="s">
        <v>199</v>
      </c>
      <c r="D4" s="292"/>
      <c r="E4" s="273" t="s">
        <v>200</v>
      </c>
      <c r="F4" s="292"/>
      <c r="G4" s="273" t="s">
        <v>201</v>
      </c>
      <c r="H4" s="292"/>
      <c r="I4" s="274" t="s">
        <v>202</v>
      </c>
      <c r="J4" s="277"/>
      <c r="K4" s="300"/>
      <c r="L4" s="301"/>
    </row>
    <row r="5" spans="2:13" ht="21.95" customHeight="1" thickTop="1" thickBot="1" x14ac:dyDescent="0.3">
      <c r="B5" s="290"/>
      <c r="C5" s="92" t="s">
        <v>169</v>
      </c>
      <c r="D5" s="174" t="s">
        <v>2</v>
      </c>
      <c r="E5" s="95" t="s">
        <v>169</v>
      </c>
      <c r="F5" s="174" t="s">
        <v>2</v>
      </c>
      <c r="G5" s="95" t="s">
        <v>169</v>
      </c>
      <c r="H5" s="174" t="s">
        <v>2</v>
      </c>
      <c r="I5" s="95" t="s">
        <v>169</v>
      </c>
      <c r="J5" s="172" t="s">
        <v>2</v>
      </c>
      <c r="K5" s="92" t="s">
        <v>169</v>
      </c>
      <c r="L5" s="173" t="s">
        <v>2</v>
      </c>
    </row>
    <row r="6" spans="2:13" ht="21.95" customHeight="1" thickTop="1" x14ac:dyDescent="0.25">
      <c r="B6" s="178" t="s">
        <v>228</v>
      </c>
      <c r="C6" s="93">
        <v>1862</v>
      </c>
      <c r="D6" s="90">
        <v>0.18798586572438161</v>
      </c>
      <c r="E6" s="96">
        <v>3857</v>
      </c>
      <c r="F6" s="90">
        <v>0.20449605005036847</v>
      </c>
      <c r="G6" s="96">
        <v>230</v>
      </c>
      <c r="H6" s="90">
        <v>0.21004566210045661</v>
      </c>
      <c r="I6" s="96">
        <v>1</v>
      </c>
      <c r="J6" s="105">
        <v>0.5</v>
      </c>
      <c r="K6" s="120">
        <v>5950</v>
      </c>
      <c r="L6" s="112">
        <v>0.19924321066202325</v>
      </c>
      <c r="M6" s="160"/>
    </row>
    <row r="7" spans="2:13" ht="21.95" customHeight="1" x14ac:dyDescent="0.25">
      <c r="B7" s="117" t="s">
        <v>229</v>
      </c>
      <c r="C7" s="93">
        <v>2059</v>
      </c>
      <c r="D7" s="90">
        <v>0.20787481070166583</v>
      </c>
      <c r="E7" s="96">
        <v>3778</v>
      </c>
      <c r="F7" s="90">
        <v>0.20030751285721859</v>
      </c>
      <c r="G7" s="96">
        <v>216</v>
      </c>
      <c r="H7" s="90">
        <v>0.19726027397260273</v>
      </c>
      <c r="I7" s="96">
        <v>1</v>
      </c>
      <c r="J7" s="105">
        <v>0.5</v>
      </c>
      <c r="K7" s="120">
        <v>6054</v>
      </c>
      <c r="L7" s="112">
        <v>0.20272578106687206</v>
      </c>
      <c r="M7" s="160"/>
    </row>
    <row r="8" spans="2:13" ht="21.95" customHeight="1" x14ac:dyDescent="0.25">
      <c r="B8" s="117" t="s">
        <v>230</v>
      </c>
      <c r="C8" s="93">
        <v>1567</v>
      </c>
      <c r="D8" s="90">
        <v>0.15820292781423523</v>
      </c>
      <c r="E8" s="96">
        <v>3164</v>
      </c>
      <c r="F8" s="90">
        <v>0.16775356555856</v>
      </c>
      <c r="G8" s="96">
        <v>166</v>
      </c>
      <c r="H8" s="90">
        <v>0.15159817351598173</v>
      </c>
      <c r="I8" s="96">
        <v>0</v>
      </c>
      <c r="J8" s="105">
        <v>0</v>
      </c>
      <c r="K8" s="120">
        <v>4897</v>
      </c>
      <c r="L8" s="112">
        <v>0.16398218531292905</v>
      </c>
      <c r="M8" s="160"/>
    </row>
    <row r="9" spans="2:13" ht="21.95" customHeight="1" x14ac:dyDescent="0.25">
      <c r="B9" s="117" t="s">
        <v>231</v>
      </c>
      <c r="C9" s="93">
        <v>1838</v>
      </c>
      <c r="D9" s="90">
        <v>0.18556284704694598</v>
      </c>
      <c r="E9" s="96">
        <v>3434</v>
      </c>
      <c r="F9" s="90">
        <v>0.18206881925666721</v>
      </c>
      <c r="G9" s="96">
        <v>179</v>
      </c>
      <c r="H9" s="90">
        <v>0.16347031963470321</v>
      </c>
      <c r="I9" s="96">
        <v>0</v>
      </c>
      <c r="J9" s="105">
        <v>0</v>
      </c>
      <c r="K9" s="120">
        <v>5451</v>
      </c>
      <c r="L9" s="112">
        <v>0.18253356996952752</v>
      </c>
      <c r="M9" s="160"/>
    </row>
    <row r="10" spans="2:13" ht="21.95" customHeight="1" x14ac:dyDescent="0.25">
      <c r="B10" s="117" t="s">
        <v>232</v>
      </c>
      <c r="C10" s="93">
        <v>1692</v>
      </c>
      <c r="D10" s="90">
        <v>0.17082281675921251</v>
      </c>
      <c r="E10" s="96">
        <v>2594</v>
      </c>
      <c r="F10" s="90">
        <v>0.13753247441811145</v>
      </c>
      <c r="G10" s="96">
        <v>204</v>
      </c>
      <c r="H10" s="90">
        <v>0.18630136986301371</v>
      </c>
      <c r="I10" s="96">
        <v>0</v>
      </c>
      <c r="J10" s="105">
        <v>0</v>
      </c>
      <c r="K10" s="120">
        <v>4490</v>
      </c>
      <c r="L10" s="112">
        <v>0.15035327997856879</v>
      </c>
      <c r="M10" s="160"/>
    </row>
    <row r="11" spans="2:13" ht="21.95" customHeight="1" x14ac:dyDescent="0.25">
      <c r="B11" s="117" t="s">
        <v>233</v>
      </c>
      <c r="C11" s="93">
        <v>462</v>
      </c>
      <c r="D11" s="90">
        <v>4.6643109540636045E-2</v>
      </c>
      <c r="E11" s="96">
        <v>1030</v>
      </c>
      <c r="F11" s="90">
        <v>5.4610041885371934E-2</v>
      </c>
      <c r="G11" s="96">
        <v>51</v>
      </c>
      <c r="H11" s="90">
        <v>4.6575342465753428E-2</v>
      </c>
      <c r="I11" s="96">
        <v>0</v>
      </c>
      <c r="J11" s="105">
        <v>0</v>
      </c>
      <c r="K11" s="120">
        <v>1543</v>
      </c>
      <c r="L11" s="112">
        <v>5.1669289756554937E-2</v>
      </c>
      <c r="M11" s="160"/>
    </row>
    <row r="12" spans="2:13" ht="21.95" customHeight="1" thickBot="1" x14ac:dyDescent="0.3">
      <c r="B12" s="117" t="s">
        <v>234</v>
      </c>
      <c r="C12" s="93">
        <v>425</v>
      </c>
      <c r="D12" s="90">
        <v>4.2907622412922765E-2</v>
      </c>
      <c r="E12" s="96">
        <v>1004</v>
      </c>
      <c r="F12" s="90">
        <v>5.3231535973702351E-2</v>
      </c>
      <c r="G12" s="96">
        <v>49</v>
      </c>
      <c r="H12" s="90">
        <v>4.4748858447488583E-2</v>
      </c>
      <c r="I12" s="96">
        <v>0</v>
      </c>
      <c r="J12" s="105">
        <v>0</v>
      </c>
      <c r="K12" s="120">
        <v>1478</v>
      </c>
      <c r="L12" s="112">
        <v>4.9492683253524426E-2</v>
      </c>
      <c r="M12" s="160"/>
    </row>
    <row r="13" spans="2:13" ht="21.95" customHeight="1" thickTop="1" thickBot="1" x14ac:dyDescent="0.3">
      <c r="B13" s="98" t="s">
        <v>170</v>
      </c>
      <c r="C13" s="94">
        <v>9905</v>
      </c>
      <c r="D13" s="91">
        <v>0.99999999999999989</v>
      </c>
      <c r="E13" s="97">
        <v>18861</v>
      </c>
      <c r="F13" s="91">
        <v>0.99999999999999989</v>
      </c>
      <c r="G13" s="97">
        <v>1095</v>
      </c>
      <c r="H13" s="91">
        <v>0.99999999999999989</v>
      </c>
      <c r="I13" s="97">
        <v>2</v>
      </c>
      <c r="J13" s="83">
        <v>1</v>
      </c>
      <c r="K13" s="94">
        <v>29863</v>
      </c>
      <c r="L13" s="116">
        <v>1.0000000000000002</v>
      </c>
      <c r="M13" s="160"/>
    </row>
    <row r="14" spans="2:13" ht="21.95" customHeight="1" thickTop="1" thickBot="1" x14ac:dyDescent="0.3">
      <c r="B14" s="99"/>
      <c r="C14" s="100"/>
      <c r="D14" s="101"/>
      <c r="E14" s="100"/>
      <c r="F14" s="101"/>
      <c r="G14" s="100"/>
      <c r="H14" s="101"/>
      <c r="I14" s="100"/>
      <c r="J14" s="101"/>
      <c r="K14" s="100"/>
      <c r="L14" s="101"/>
    </row>
    <row r="15" spans="2:13" ht="21.95" customHeight="1" thickTop="1" x14ac:dyDescent="0.25">
      <c r="B15" s="111" t="s">
        <v>196</v>
      </c>
      <c r="C15" s="106"/>
      <c r="D15" s="106"/>
      <c r="E15" s="107"/>
      <c r="F15" s="177"/>
      <c r="G15" s="102"/>
      <c r="H15" s="102"/>
      <c r="I15" s="102"/>
      <c r="J15" s="177"/>
      <c r="K15" s="102"/>
      <c r="L15" s="102"/>
    </row>
    <row r="16" spans="2:13" ht="21.95" customHeight="1" thickBot="1" x14ac:dyDescent="0.3">
      <c r="B16" s="108" t="s">
        <v>197</v>
      </c>
      <c r="C16" s="109"/>
      <c r="D16" s="109"/>
      <c r="E16" s="110"/>
      <c r="F16" s="102"/>
      <c r="G16" s="102"/>
      <c r="H16" s="102"/>
      <c r="I16" s="102"/>
      <c r="J16" s="102"/>
      <c r="K16" s="102"/>
      <c r="L16" s="102"/>
    </row>
    <row r="17" spans="2:12" ht="15.75" thickTop="1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 x14ac:dyDescent="0.25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2:12" x14ac:dyDescent="0.25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2:12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2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2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2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2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2:12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2:12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2:12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2:12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2:12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2:12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2:12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2:12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2:12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2:12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2:12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2:12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2:12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2:12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2:12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2:12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2:12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2:12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2:12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2:12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2:12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2:12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2:12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2:12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2:12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2:12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2:12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2:12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2:12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2:12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2:12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2:12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2:12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2:12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2:12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2:12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2:12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2:12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2:12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2:12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2:12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2:12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2:12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2:12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2:12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2:12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2:12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2:12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2:12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2:12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2:12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2:12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2:12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2:12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2:12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2:12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2:12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2:12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2:12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2:12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2:12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2:12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2:12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2:12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2:12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2:12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2:12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2:12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2:12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2:12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2:12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2:12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2:12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2:12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2:12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2:12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2:12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2:12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2:12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2:12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2:12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2:12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2:12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2:12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2:12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2:12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2:12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2:12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2:12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2:12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2:12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2:12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2:12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2:12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2:12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2:12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2:12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2:12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2:12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2:12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2:12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2:12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2:12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2:12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2:12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2:12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2:12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2:12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2:12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2:12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2:12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2:12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2:12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2:12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2:12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2:12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2:12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2:12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2:12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2:12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2:12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2:12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2:12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2:12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2:12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2:12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2:12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2:12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2:12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2:12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2:12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2:12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2:12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2:12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2:12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2:12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2:12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2:12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2:12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2:12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2:12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2:12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2:12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2:12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2:12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2:12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2:12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2:12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  <row r="269" spans="2:12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</row>
    <row r="270" spans="2:12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</row>
    <row r="271" spans="2:12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</row>
    <row r="272" spans="2:12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</row>
    <row r="273" spans="2:12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2:12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2:12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2:12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2:12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</row>
    <row r="278" spans="2:12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2:12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2:12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</row>
    <row r="281" spans="2:12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</row>
    <row r="282" spans="2:12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2:12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</row>
    <row r="284" spans="2:12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</row>
    <row r="285" spans="2:12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</row>
    <row r="286" spans="2:12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</row>
    <row r="287" spans="2:12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</row>
    <row r="288" spans="2:12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</row>
    <row r="289" spans="2:12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</row>
    <row r="290" spans="2:12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</row>
    <row r="291" spans="2:12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  <row r="292" spans="2:12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</row>
    <row r="293" spans="2:12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</row>
    <row r="294" spans="2:12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</row>
    <row r="295" spans="2:12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</row>
    <row r="296" spans="2:12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</row>
    <row r="297" spans="2:12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</row>
    <row r="298" spans="2:12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2:12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</row>
    <row r="300" spans="2:12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</row>
    <row r="301" spans="2:12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</row>
    <row r="302" spans="2:12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</row>
    <row r="303" spans="2:12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2:12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2:12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</row>
    <row r="306" spans="2:12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</row>
    <row r="307" spans="2:12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</row>
    <row r="308" spans="2:12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</row>
    <row r="309" spans="2:12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</row>
    <row r="310" spans="2:12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</row>
    <row r="311" spans="2:12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</row>
    <row r="312" spans="2:12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</row>
    <row r="313" spans="2:12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2:12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2:12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</row>
    <row r="316" spans="2:12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</row>
    <row r="317" spans="2:12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2:12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</row>
    <row r="319" spans="2:12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2:12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</row>
    <row r="321" spans="2:12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2:12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2:12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2:12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</row>
    <row r="325" spans="2:12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</row>
    <row r="326" spans="2:12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</row>
    <row r="327" spans="2:12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</row>
    <row r="328" spans="2:12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2:12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</row>
    <row r="330" spans="2:12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</row>
    <row r="331" spans="2:12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</row>
    <row r="332" spans="2:12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</row>
    <row r="333" spans="2:12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2:12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</row>
    <row r="335" spans="2:12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</row>
    <row r="336" spans="2:12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</row>
    <row r="337" spans="2:12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</row>
    <row r="338" spans="2:12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</row>
    <row r="339" spans="2:12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</row>
    <row r="340" spans="2:12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</row>
    <row r="341" spans="2:12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</row>
    <row r="342" spans="2:12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</row>
    <row r="343" spans="2:12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</row>
    <row r="344" spans="2:12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</row>
    <row r="345" spans="2:12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</row>
    <row r="346" spans="2:12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303"/>
  <sheetViews>
    <sheetView workbookViewId="0">
      <selection activeCell="C8" sqref="C8:W15"/>
    </sheetView>
  </sheetViews>
  <sheetFormatPr defaultRowHeight="15" x14ac:dyDescent="0.25"/>
  <cols>
    <col min="1" max="1" width="2.7109375" style="71" customWidth="1"/>
    <col min="2" max="2" width="13.7109375" style="63" customWidth="1"/>
    <col min="3" max="23" width="11.7109375" style="63" customWidth="1"/>
    <col min="24" max="16384" width="9.140625" style="71"/>
  </cols>
  <sheetData>
    <row r="1" spans="2:24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4" ht="21.95" customHeight="1" thickTop="1" thickBot="1" x14ac:dyDescent="0.3">
      <c r="B2" s="285" t="s">
        <v>348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7"/>
    </row>
    <row r="3" spans="2:24" ht="21.95" customHeight="1" thickTop="1" thickBot="1" x14ac:dyDescent="0.3">
      <c r="B3" s="288" t="s">
        <v>227</v>
      </c>
      <c r="C3" s="297" t="s">
        <v>203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 t="s">
        <v>170</v>
      </c>
      <c r="W3" s="299"/>
    </row>
    <row r="4" spans="2:24" ht="21.95" customHeight="1" thickTop="1" thickBot="1" x14ac:dyDescent="0.3">
      <c r="B4" s="348"/>
      <c r="C4" s="302" t="s">
        <v>204</v>
      </c>
      <c r="D4" s="349"/>
      <c r="E4" s="349"/>
      <c r="F4" s="349"/>
      <c r="G4" s="349"/>
      <c r="H4" s="349"/>
      <c r="I4" s="349"/>
      <c r="J4" s="349"/>
      <c r="K4" s="350"/>
      <c r="L4" s="302" t="s">
        <v>205</v>
      </c>
      <c r="M4" s="297"/>
      <c r="N4" s="297"/>
      <c r="O4" s="297"/>
      <c r="P4" s="297"/>
      <c r="Q4" s="297"/>
      <c r="R4" s="297"/>
      <c r="S4" s="297"/>
      <c r="T4" s="297"/>
      <c r="U4" s="307"/>
      <c r="V4" s="300"/>
      <c r="W4" s="301"/>
    </row>
    <row r="5" spans="2:24" ht="21.95" customHeight="1" thickTop="1" thickBot="1" x14ac:dyDescent="0.3">
      <c r="B5" s="348"/>
      <c r="C5" s="302" t="s">
        <v>198</v>
      </c>
      <c r="D5" s="297"/>
      <c r="E5" s="297"/>
      <c r="F5" s="297"/>
      <c r="G5" s="297"/>
      <c r="H5" s="297"/>
      <c r="I5" s="297"/>
      <c r="J5" s="291" t="s">
        <v>170</v>
      </c>
      <c r="K5" s="277"/>
      <c r="L5" s="297" t="s">
        <v>29</v>
      </c>
      <c r="M5" s="297"/>
      <c r="N5" s="297"/>
      <c r="O5" s="297"/>
      <c r="P5" s="297"/>
      <c r="Q5" s="297"/>
      <c r="R5" s="297"/>
      <c r="S5" s="297"/>
      <c r="T5" s="291" t="s">
        <v>170</v>
      </c>
      <c r="U5" s="277"/>
      <c r="V5" s="300"/>
      <c r="W5" s="301"/>
    </row>
    <row r="6" spans="2:24" ht="21.95" customHeight="1" thickTop="1" thickBot="1" x14ac:dyDescent="0.3">
      <c r="B6" s="348"/>
      <c r="C6" s="291" t="s">
        <v>199</v>
      </c>
      <c r="D6" s="292"/>
      <c r="E6" s="273" t="s">
        <v>200</v>
      </c>
      <c r="F6" s="292"/>
      <c r="G6" s="273" t="s">
        <v>201</v>
      </c>
      <c r="H6" s="292"/>
      <c r="I6" s="171" t="s">
        <v>202</v>
      </c>
      <c r="J6" s="351"/>
      <c r="K6" s="352"/>
      <c r="L6" s="291" t="s">
        <v>199</v>
      </c>
      <c r="M6" s="292"/>
      <c r="N6" s="273" t="s">
        <v>200</v>
      </c>
      <c r="O6" s="292"/>
      <c r="P6" s="273" t="s">
        <v>201</v>
      </c>
      <c r="Q6" s="292"/>
      <c r="R6" s="353" t="s">
        <v>202</v>
      </c>
      <c r="S6" s="353"/>
      <c r="T6" s="351"/>
      <c r="U6" s="352"/>
      <c r="V6" s="308"/>
      <c r="W6" s="309"/>
    </row>
    <row r="7" spans="2:24" ht="21.95" customHeight="1" thickTop="1" thickBot="1" x14ac:dyDescent="0.3">
      <c r="B7" s="326"/>
      <c r="C7" s="92" t="s">
        <v>169</v>
      </c>
      <c r="D7" s="174" t="s">
        <v>2</v>
      </c>
      <c r="E7" s="95" t="s">
        <v>169</v>
      </c>
      <c r="F7" s="174" t="s">
        <v>2</v>
      </c>
      <c r="G7" s="95" t="s">
        <v>169</v>
      </c>
      <c r="H7" s="174" t="s">
        <v>2</v>
      </c>
      <c r="I7" s="172" t="s">
        <v>169</v>
      </c>
      <c r="J7" s="92" t="s">
        <v>169</v>
      </c>
      <c r="K7" s="173" t="s">
        <v>2</v>
      </c>
      <c r="L7" s="92" t="s">
        <v>169</v>
      </c>
      <c r="M7" s="174" t="s">
        <v>2</v>
      </c>
      <c r="N7" s="95" t="s">
        <v>169</v>
      </c>
      <c r="O7" s="174" t="s">
        <v>2</v>
      </c>
      <c r="P7" s="95" t="s">
        <v>169</v>
      </c>
      <c r="Q7" s="174" t="s">
        <v>2</v>
      </c>
      <c r="R7" s="95" t="s">
        <v>169</v>
      </c>
      <c r="S7" s="172" t="s">
        <v>2</v>
      </c>
      <c r="T7" s="92" t="s">
        <v>169</v>
      </c>
      <c r="U7" s="173" t="s">
        <v>2</v>
      </c>
      <c r="V7" s="92" t="s">
        <v>169</v>
      </c>
      <c r="W7" s="173" t="s">
        <v>2</v>
      </c>
    </row>
    <row r="8" spans="2:24" ht="21.95" customHeight="1" thickTop="1" x14ac:dyDescent="0.25">
      <c r="B8" s="117" t="s">
        <v>228</v>
      </c>
      <c r="C8" s="93">
        <v>1099</v>
      </c>
      <c r="D8" s="136">
        <v>0.19345185706741772</v>
      </c>
      <c r="E8" s="96">
        <v>1665</v>
      </c>
      <c r="F8" s="136">
        <v>0.21401028277634962</v>
      </c>
      <c r="G8" s="96">
        <v>111</v>
      </c>
      <c r="H8" s="136">
        <v>0.22560975609756098</v>
      </c>
      <c r="I8" s="104">
        <v>0</v>
      </c>
      <c r="J8" s="93">
        <v>2875</v>
      </c>
      <c r="K8" s="127">
        <v>0.20604887837740987</v>
      </c>
      <c r="L8" s="93">
        <v>763</v>
      </c>
      <c r="M8" s="136">
        <v>0.1806344696969697</v>
      </c>
      <c r="N8" s="96">
        <v>2192</v>
      </c>
      <c r="O8" s="136">
        <v>0.19781608158108474</v>
      </c>
      <c r="P8" s="96">
        <v>119</v>
      </c>
      <c r="Q8" s="136">
        <v>0.19734660033167495</v>
      </c>
      <c r="R8" s="96">
        <v>1</v>
      </c>
      <c r="S8" s="125">
        <v>0.5</v>
      </c>
      <c r="T8" s="120">
        <v>3075</v>
      </c>
      <c r="U8" s="127">
        <v>0.19327467001885607</v>
      </c>
      <c r="V8" s="120">
        <v>5950</v>
      </c>
      <c r="W8" s="127">
        <v>0.19924321066202325</v>
      </c>
      <c r="X8" s="160"/>
    </row>
    <row r="9" spans="2:24" ht="21.95" customHeight="1" x14ac:dyDescent="0.25">
      <c r="B9" s="117" t="s">
        <v>229</v>
      </c>
      <c r="C9" s="93">
        <v>1223</v>
      </c>
      <c r="D9" s="136">
        <v>0.21527900017602536</v>
      </c>
      <c r="E9" s="96">
        <v>1614</v>
      </c>
      <c r="F9" s="136">
        <v>0.20745501285347043</v>
      </c>
      <c r="G9" s="96">
        <v>100</v>
      </c>
      <c r="H9" s="136">
        <v>0.2032520325203252</v>
      </c>
      <c r="I9" s="104">
        <v>0</v>
      </c>
      <c r="J9" s="120">
        <v>2937</v>
      </c>
      <c r="K9" s="127">
        <v>0.21049236723285314</v>
      </c>
      <c r="L9" s="93">
        <v>836</v>
      </c>
      <c r="M9" s="136">
        <v>0.19791666666666666</v>
      </c>
      <c r="N9" s="96">
        <v>2164</v>
      </c>
      <c r="O9" s="136">
        <v>0.19528923382366212</v>
      </c>
      <c r="P9" s="96">
        <v>116</v>
      </c>
      <c r="Q9" s="136">
        <v>0.19237147595356552</v>
      </c>
      <c r="R9" s="96">
        <v>1</v>
      </c>
      <c r="S9" s="125">
        <v>0.5</v>
      </c>
      <c r="T9" s="120">
        <v>3117</v>
      </c>
      <c r="U9" s="127">
        <v>0.19591451917033312</v>
      </c>
      <c r="V9" s="120">
        <v>6054</v>
      </c>
      <c r="W9" s="127">
        <v>0.20272578106687206</v>
      </c>
      <c r="X9" s="160"/>
    </row>
    <row r="10" spans="2:24" ht="21.95" customHeight="1" x14ac:dyDescent="0.25">
      <c r="B10" s="117" t="s">
        <v>230</v>
      </c>
      <c r="C10" s="93">
        <v>862</v>
      </c>
      <c r="D10" s="136">
        <v>0.15173384967435311</v>
      </c>
      <c r="E10" s="96">
        <v>1253</v>
      </c>
      <c r="F10" s="136">
        <v>0.16105398457583547</v>
      </c>
      <c r="G10" s="96">
        <v>66</v>
      </c>
      <c r="H10" s="136">
        <v>0.13414634146341464</v>
      </c>
      <c r="I10" s="104">
        <v>0</v>
      </c>
      <c r="J10" s="120">
        <v>2181</v>
      </c>
      <c r="K10" s="127">
        <v>0.15631047086648034</v>
      </c>
      <c r="L10" s="93">
        <v>705</v>
      </c>
      <c r="M10" s="136">
        <v>0.16690340909090909</v>
      </c>
      <c r="N10" s="96">
        <v>1911</v>
      </c>
      <c r="O10" s="136">
        <v>0.17245735944409349</v>
      </c>
      <c r="P10" s="96">
        <v>100</v>
      </c>
      <c r="Q10" s="136">
        <v>0.16583747927031509</v>
      </c>
      <c r="R10" s="96">
        <v>0</v>
      </c>
      <c r="S10" s="125">
        <v>0</v>
      </c>
      <c r="T10" s="120">
        <v>2716</v>
      </c>
      <c r="U10" s="127">
        <v>0.17071024512884977</v>
      </c>
      <c r="V10" s="120">
        <v>4897</v>
      </c>
      <c r="W10" s="127">
        <v>0.16398218531292905</v>
      </c>
      <c r="X10" s="160"/>
    </row>
    <row r="11" spans="2:24" ht="21.95" customHeight="1" x14ac:dyDescent="0.25">
      <c r="B11" s="117" t="s">
        <v>231</v>
      </c>
      <c r="C11" s="93">
        <v>1059</v>
      </c>
      <c r="D11" s="136">
        <v>0.18641084316141524</v>
      </c>
      <c r="E11" s="96">
        <v>1444</v>
      </c>
      <c r="F11" s="136">
        <v>0.18560411311053984</v>
      </c>
      <c r="G11" s="96">
        <v>84</v>
      </c>
      <c r="H11" s="136">
        <v>0.17073170731707318</v>
      </c>
      <c r="I11" s="104">
        <v>0</v>
      </c>
      <c r="J11" s="120">
        <v>2587</v>
      </c>
      <c r="K11" s="127">
        <v>0.18540815595212498</v>
      </c>
      <c r="L11" s="93">
        <v>779</v>
      </c>
      <c r="M11" s="136">
        <v>0.18442234848484848</v>
      </c>
      <c r="N11" s="96">
        <v>1990</v>
      </c>
      <c r="O11" s="136">
        <v>0.17958667990253588</v>
      </c>
      <c r="P11" s="96">
        <v>95</v>
      </c>
      <c r="Q11" s="136">
        <v>0.15754560530679934</v>
      </c>
      <c r="R11" s="96">
        <v>0</v>
      </c>
      <c r="S11" s="125">
        <v>0</v>
      </c>
      <c r="T11" s="120">
        <v>2864</v>
      </c>
      <c r="U11" s="127">
        <v>0.18001257071024512</v>
      </c>
      <c r="V11" s="120">
        <v>5451</v>
      </c>
      <c r="W11" s="127">
        <v>0.18253356996952752</v>
      </c>
      <c r="X11" s="160"/>
    </row>
    <row r="12" spans="2:24" ht="21.95" customHeight="1" x14ac:dyDescent="0.25">
      <c r="B12" s="117" t="s">
        <v>232</v>
      </c>
      <c r="C12" s="93">
        <v>1023</v>
      </c>
      <c r="D12" s="136">
        <v>0.18007393064601301</v>
      </c>
      <c r="E12" s="96">
        <v>1140</v>
      </c>
      <c r="F12" s="136">
        <v>0.14652956298200515</v>
      </c>
      <c r="G12" s="96">
        <v>99</v>
      </c>
      <c r="H12" s="136">
        <v>0.20121951219512196</v>
      </c>
      <c r="I12" s="104">
        <v>0</v>
      </c>
      <c r="J12" s="120">
        <v>2262</v>
      </c>
      <c r="K12" s="127">
        <v>0.1621156740485917</v>
      </c>
      <c r="L12" s="93">
        <v>669</v>
      </c>
      <c r="M12" s="136">
        <v>0.15838068181818182</v>
      </c>
      <c r="N12" s="96">
        <v>1454</v>
      </c>
      <c r="O12" s="136">
        <v>0.13121559426044579</v>
      </c>
      <c r="P12" s="96">
        <v>105</v>
      </c>
      <c r="Q12" s="136">
        <v>0.17412935323383086</v>
      </c>
      <c r="R12" s="96">
        <v>0</v>
      </c>
      <c r="S12" s="125">
        <v>0</v>
      </c>
      <c r="T12" s="120">
        <v>2228</v>
      </c>
      <c r="U12" s="127">
        <v>0.14003771213073538</v>
      </c>
      <c r="V12" s="120">
        <v>4490</v>
      </c>
      <c r="W12" s="127">
        <v>0.15035327997856879</v>
      </c>
      <c r="X12" s="160"/>
    </row>
    <row r="13" spans="2:24" ht="21.95" customHeight="1" x14ac:dyDescent="0.25">
      <c r="B13" s="117" t="s">
        <v>233</v>
      </c>
      <c r="C13" s="93">
        <v>213</v>
      </c>
      <c r="D13" s="136">
        <v>3.7493399049463125E-2</v>
      </c>
      <c r="E13" s="96">
        <v>314</v>
      </c>
      <c r="F13" s="136">
        <v>4.0359897172236502E-2</v>
      </c>
      <c r="G13" s="96">
        <v>16</v>
      </c>
      <c r="H13" s="136">
        <v>3.2520325203252036E-2</v>
      </c>
      <c r="I13" s="104">
        <v>0</v>
      </c>
      <c r="J13" s="120">
        <v>543</v>
      </c>
      <c r="K13" s="127">
        <v>3.8916362072672545E-2</v>
      </c>
      <c r="L13" s="93">
        <v>249</v>
      </c>
      <c r="M13" s="136">
        <v>5.894886363636364E-2</v>
      </c>
      <c r="N13" s="96">
        <v>716</v>
      </c>
      <c r="O13" s="136">
        <v>6.4615106939806877E-2</v>
      </c>
      <c r="P13" s="96">
        <v>35</v>
      </c>
      <c r="Q13" s="136">
        <v>5.8043117744610281E-2</v>
      </c>
      <c r="R13" s="96">
        <v>0</v>
      </c>
      <c r="S13" s="125">
        <v>0</v>
      </c>
      <c r="T13" s="120">
        <v>1000</v>
      </c>
      <c r="U13" s="127">
        <v>6.2853551225644247E-2</v>
      </c>
      <c r="V13" s="120">
        <v>1543</v>
      </c>
      <c r="W13" s="127">
        <v>5.1669289756554937E-2</v>
      </c>
      <c r="X13" s="160"/>
    </row>
    <row r="14" spans="2:24" ht="21.95" customHeight="1" thickBot="1" x14ac:dyDescent="0.3">
      <c r="B14" s="117" t="s">
        <v>234</v>
      </c>
      <c r="C14" s="93">
        <v>202</v>
      </c>
      <c r="D14" s="136">
        <v>3.5557120225312447E-2</v>
      </c>
      <c r="E14" s="96">
        <v>350</v>
      </c>
      <c r="F14" s="136">
        <v>4.4987146529562982E-2</v>
      </c>
      <c r="G14" s="96">
        <v>16</v>
      </c>
      <c r="H14" s="136">
        <v>3.2520325203252036E-2</v>
      </c>
      <c r="I14" s="104">
        <v>0</v>
      </c>
      <c r="J14" s="120">
        <v>568</v>
      </c>
      <c r="K14" s="127">
        <v>4.0708091449867409E-2</v>
      </c>
      <c r="L14" s="93">
        <v>223</v>
      </c>
      <c r="M14" s="136">
        <v>5.2793560606060608E-2</v>
      </c>
      <c r="N14" s="96">
        <v>654</v>
      </c>
      <c r="O14" s="136">
        <v>5.9019944048371083E-2</v>
      </c>
      <c r="P14" s="96">
        <v>33</v>
      </c>
      <c r="Q14" s="136">
        <v>5.4726368159203981E-2</v>
      </c>
      <c r="R14" s="96">
        <v>0</v>
      </c>
      <c r="S14" s="125">
        <v>0</v>
      </c>
      <c r="T14" s="120">
        <v>910</v>
      </c>
      <c r="U14" s="127">
        <v>5.7196731615336269E-2</v>
      </c>
      <c r="V14" s="120">
        <v>1478</v>
      </c>
      <c r="W14" s="127">
        <v>4.9492683253524426E-2</v>
      </c>
      <c r="X14" s="160"/>
    </row>
    <row r="15" spans="2:24" ht="21.95" customHeight="1" thickTop="1" thickBot="1" x14ac:dyDescent="0.3">
      <c r="B15" s="98" t="s">
        <v>170</v>
      </c>
      <c r="C15" s="94">
        <v>5681</v>
      </c>
      <c r="D15" s="135">
        <v>0.99999999999999989</v>
      </c>
      <c r="E15" s="97">
        <v>7780</v>
      </c>
      <c r="F15" s="135">
        <v>1</v>
      </c>
      <c r="G15" s="97">
        <v>492</v>
      </c>
      <c r="H15" s="135">
        <v>1</v>
      </c>
      <c r="I15" s="115">
        <v>0</v>
      </c>
      <c r="J15" s="94">
        <v>13953</v>
      </c>
      <c r="K15" s="129">
        <v>1</v>
      </c>
      <c r="L15" s="94">
        <v>4224</v>
      </c>
      <c r="M15" s="135">
        <v>1</v>
      </c>
      <c r="N15" s="97">
        <v>11081</v>
      </c>
      <c r="O15" s="135">
        <v>1</v>
      </c>
      <c r="P15" s="97">
        <v>603</v>
      </c>
      <c r="Q15" s="135">
        <v>1</v>
      </c>
      <c r="R15" s="97">
        <v>2</v>
      </c>
      <c r="S15" s="128">
        <v>1</v>
      </c>
      <c r="T15" s="94">
        <v>15910</v>
      </c>
      <c r="U15" s="129">
        <v>1</v>
      </c>
      <c r="V15" s="94">
        <v>29863</v>
      </c>
      <c r="W15" s="129">
        <v>1.0000000000000002</v>
      </c>
      <c r="X15" s="160"/>
    </row>
    <row r="16" spans="2:24" ht="21.95" customHeight="1" thickTop="1" thickBot="1" x14ac:dyDescent="0.3">
      <c r="B16" s="99"/>
      <c r="C16" s="100"/>
      <c r="D16" s="122"/>
      <c r="E16" s="100"/>
      <c r="F16" s="122"/>
      <c r="G16" s="100"/>
      <c r="H16" s="122"/>
      <c r="I16" s="100"/>
      <c r="J16" s="100"/>
      <c r="K16" s="122"/>
      <c r="L16" s="100"/>
      <c r="M16" s="122"/>
      <c r="N16" s="100"/>
      <c r="O16" s="122"/>
      <c r="P16" s="100"/>
      <c r="Q16" s="122"/>
      <c r="R16" s="100"/>
      <c r="S16" s="122"/>
      <c r="T16" s="100"/>
      <c r="U16" s="122"/>
      <c r="V16" s="100"/>
      <c r="W16" s="122"/>
    </row>
    <row r="17" spans="2:23" ht="21.95" customHeight="1" thickTop="1" x14ac:dyDescent="0.25">
      <c r="B17" s="111" t="s">
        <v>196</v>
      </c>
      <c r="C17" s="106"/>
      <c r="D17" s="106"/>
      <c r="E17" s="107"/>
      <c r="F17" s="177"/>
      <c r="G17" s="102"/>
      <c r="H17" s="102"/>
      <c r="I17" s="102"/>
      <c r="J17" s="177"/>
      <c r="K17" s="102"/>
      <c r="L17" s="102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2:23" ht="21.95" customHeight="1" thickBot="1" x14ac:dyDescent="0.3">
      <c r="B18" s="108" t="s">
        <v>197</v>
      </c>
      <c r="C18" s="109"/>
      <c r="D18" s="109"/>
      <c r="E18" s="110"/>
      <c r="F18" s="102"/>
      <c r="G18" s="102"/>
      <c r="H18" s="102"/>
      <c r="I18" s="102"/>
      <c r="J18" s="102"/>
      <c r="K18" s="102"/>
      <c r="L18" s="102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2:23" ht="15.75" thickTop="1" x14ac:dyDescent="0.25">
      <c r="B19" s="102"/>
      <c r="C19" s="102"/>
      <c r="D19" s="102"/>
      <c r="E19" s="102"/>
      <c r="F19" s="102"/>
      <c r="G19" s="102"/>
      <c r="H19" s="102"/>
      <c r="I19" s="102"/>
      <c r="J19" s="103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102"/>
      <c r="V19" s="102"/>
      <c r="W19" s="102"/>
    </row>
    <row r="20" spans="2:23" x14ac:dyDescent="0.25">
      <c r="B20" s="102"/>
      <c r="C20" s="102"/>
      <c r="D20" s="102"/>
      <c r="E20" s="102"/>
      <c r="F20" s="102"/>
      <c r="G20" s="102"/>
      <c r="H20" s="102"/>
      <c r="I20" s="102"/>
      <c r="J20" s="103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02"/>
      <c r="V20" s="102"/>
      <c r="W20" s="102"/>
    </row>
    <row r="21" spans="2:23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2:23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2:23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2:23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2:23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2:23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2:23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2:23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2:23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2:23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2:23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2:23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2:23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2:23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2:23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2:23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2:23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2:23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2:23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2:23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2:23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2:23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2:23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2:23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2:23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2:23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2:23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2:23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2:23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2:23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2:23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2:23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2:23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2:23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2:23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2:23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2:23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2:23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2:23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2:23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2:23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2:23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2:23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2:23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2:23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2:23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2:23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2:23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2:23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spans="2:23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2:23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2:23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2:23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2:23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2:23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spans="2:23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2:23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spans="2:23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2:23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2:23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2:23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2:23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2:23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2:23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2:23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2:23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2:23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2:23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2:23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2:23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spans="2:23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2:23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2:23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2:23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2:23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2:23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spans="2:23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 spans="2:23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spans="2:23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spans="2:23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 spans="2:23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spans="2:23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spans="2:23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2:23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spans="2:23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2:23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spans="2:23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spans="2:23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2:23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  <row r="113" spans="2:23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</row>
    <row r="114" spans="2:23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spans="2:23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 spans="2:23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 spans="2:23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spans="2:23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2:23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 spans="2:23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2:23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2:23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2:23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 spans="2:23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</row>
    <row r="125" spans="2:23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</row>
    <row r="126" spans="2:23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</row>
    <row r="127" spans="2:23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 spans="2:23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 spans="2:23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</row>
    <row r="130" spans="2:23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 spans="2:23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</row>
    <row r="132" spans="2:23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 spans="2:23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</row>
    <row r="134" spans="2:23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 spans="2:23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</row>
    <row r="136" spans="2:23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</row>
    <row r="137" spans="2:23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 spans="2:23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 spans="2:23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 spans="2:23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 spans="2:23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</row>
    <row r="142" spans="2:23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 spans="2:23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 spans="2:23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</row>
    <row r="145" spans="2:23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</row>
    <row r="146" spans="2:23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</row>
    <row r="147" spans="2:23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</row>
    <row r="148" spans="2:23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 spans="2:23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 spans="2:23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 spans="2:23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spans="2:23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 spans="2:23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 spans="2:23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 spans="2:23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</row>
    <row r="156" spans="2:23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</row>
    <row r="157" spans="2:23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 spans="2:23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spans="2:23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 spans="2:23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2:23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spans="2:23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spans="2:23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spans="2:23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</row>
    <row r="165" spans="2:23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</row>
    <row r="166" spans="2:23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 spans="2:23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 spans="2:23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spans="2:23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 spans="2:23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2:23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spans="2:23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 spans="2:23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 spans="2:23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spans="2:23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 spans="2:23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2:23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 spans="2:23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spans="2:23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spans="2:23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 spans="2:23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 spans="2:23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spans="2:23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 spans="2:23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 spans="2:23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spans="2:23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 spans="2:23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spans="2:23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2:23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 spans="2:23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 spans="2:23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 spans="2:23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 spans="2:23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 spans="2:23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 spans="2:23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 spans="2:23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 spans="2:23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 spans="2:23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 spans="2:23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 spans="2:23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 spans="2:23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 spans="2:23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 spans="2:23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 spans="2:23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 spans="2:23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 spans="2:23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 spans="2:23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 spans="2:23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 spans="2:23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 spans="2:23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 spans="2:23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 spans="2:23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 spans="2:23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 spans="2:23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 spans="2:23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 spans="2:23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 spans="2:23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 spans="2:23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 spans="2:23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 spans="2:23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 spans="2:23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 spans="2:23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 spans="2:23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 spans="2:23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 spans="2:23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 spans="2:23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 spans="2:23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 spans="2:23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 spans="2:23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 spans="2:23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 spans="2:23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 spans="2:23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 spans="2:23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 spans="2:23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 spans="2:23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 spans="2:23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 spans="2:23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 spans="2:23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 spans="2:23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 spans="2:23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 spans="2:23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 spans="2:23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 spans="2:23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 spans="2:23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 spans="2:23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 spans="2:23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 spans="2:23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 spans="2:23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 spans="2:23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 spans="2:23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spans="2:23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spans="2:23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spans="2:23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spans="2:23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spans="2:23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spans="2:23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spans="2:23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spans="2:23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spans="2:23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spans="2:23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spans="2:23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spans="2:23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spans="2:23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spans="2:23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spans="2:23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spans="2:23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2:23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spans="2:23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spans="2:23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spans="2:23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spans="2:23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 spans="2:23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 spans="2:23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 spans="2:23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 spans="2:23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 spans="2:23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</row>
    <row r="277" spans="2:23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</row>
    <row r="278" spans="2:23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</row>
    <row r="279" spans="2:23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</row>
    <row r="280" spans="2:23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</row>
    <row r="281" spans="2:23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</row>
    <row r="282" spans="2:23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</row>
    <row r="283" spans="2:23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</row>
    <row r="284" spans="2:23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</row>
    <row r="285" spans="2:23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</row>
    <row r="286" spans="2:23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</row>
    <row r="287" spans="2:23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</row>
    <row r="288" spans="2:23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</row>
    <row r="289" spans="2:23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</row>
    <row r="290" spans="2:23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</row>
    <row r="291" spans="2:23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</row>
    <row r="292" spans="2:23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</row>
    <row r="293" spans="2:23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</row>
    <row r="294" spans="2:23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</row>
    <row r="295" spans="2:23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</row>
    <row r="296" spans="2:23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</row>
    <row r="297" spans="2:23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</row>
    <row r="298" spans="2:23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</row>
    <row r="299" spans="2:23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</row>
    <row r="300" spans="2:23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</row>
    <row r="301" spans="2:23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</row>
    <row r="302" spans="2:23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</row>
    <row r="303" spans="2:23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</row>
  </sheetData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paperSize="9" scale="1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70"/>
  <sheetViews>
    <sheetView topLeftCell="B1" workbookViewId="0">
      <selection activeCell="C7" sqref="C7:R14"/>
    </sheetView>
  </sheetViews>
  <sheetFormatPr defaultRowHeight="15" x14ac:dyDescent="0.25"/>
  <cols>
    <col min="1" max="1" width="2.7109375" style="71" customWidth="1"/>
    <col min="2" max="2" width="14.7109375" style="63" customWidth="1"/>
    <col min="3" max="18" width="15.28515625" style="63" customWidth="1"/>
    <col min="19" max="16384" width="9.140625" style="71"/>
  </cols>
  <sheetData>
    <row r="1" spans="2:19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9" ht="21.95" customHeight="1" thickTop="1" thickBot="1" x14ac:dyDescent="0.3">
      <c r="B2" s="285" t="s">
        <v>349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2:19" ht="21.95" customHeight="1" thickTop="1" thickBot="1" x14ac:dyDescent="0.3">
      <c r="B3" s="288" t="s">
        <v>227</v>
      </c>
      <c r="C3" s="297" t="s">
        <v>206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79" t="s">
        <v>170</v>
      </c>
    </row>
    <row r="4" spans="2:19" ht="21.95" customHeight="1" thickTop="1" thickBot="1" x14ac:dyDescent="0.3">
      <c r="B4" s="305"/>
      <c r="C4" s="302" t="s">
        <v>207</v>
      </c>
      <c r="D4" s="297"/>
      <c r="E4" s="297"/>
      <c r="F4" s="297"/>
      <c r="G4" s="307"/>
      <c r="H4" s="302" t="s">
        <v>208</v>
      </c>
      <c r="I4" s="297"/>
      <c r="J4" s="297"/>
      <c r="K4" s="297"/>
      <c r="L4" s="307"/>
      <c r="M4" s="353" t="s">
        <v>209</v>
      </c>
      <c r="N4" s="353"/>
      <c r="O4" s="353"/>
      <c r="P4" s="353"/>
      <c r="Q4" s="353"/>
      <c r="R4" s="280"/>
    </row>
    <row r="5" spans="2:19" ht="21.95" customHeight="1" thickTop="1" thickBot="1" x14ac:dyDescent="0.3">
      <c r="B5" s="305"/>
      <c r="C5" s="302" t="s">
        <v>198</v>
      </c>
      <c r="D5" s="297"/>
      <c r="E5" s="297"/>
      <c r="F5" s="307"/>
      <c r="G5" s="288" t="s">
        <v>170</v>
      </c>
      <c r="H5" s="302" t="s">
        <v>198</v>
      </c>
      <c r="I5" s="297"/>
      <c r="J5" s="297"/>
      <c r="K5" s="307"/>
      <c r="L5" s="288" t="s">
        <v>170</v>
      </c>
      <c r="M5" s="302" t="s">
        <v>198</v>
      </c>
      <c r="N5" s="297"/>
      <c r="O5" s="297"/>
      <c r="P5" s="307"/>
      <c r="Q5" s="288" t="s">
        <v>170</v>
      </c>
      <c r="R5" s="280"/>
    </row>
    <row r="6" spans="2:19" ht="21.95" customHeight="1" thickTop="1" thickBot="1" x14ac:dyDescent="0.3">
      <c r="B6" s="306"/>
      <c r="C6" s="92" t="s">
        <v>199</v>
      </c>
      <c r="D6" s="95" t="s">
        <v>211</v>
      </c>
      <c r="E6" s="95" t="s">
        <v>210</v>
      </c>
      <c r="F6" s="88" t="s">
        <v>202</v>
      </c>
      <c r="G6" s="290"/>
      <c r="H6" s="92" t="s">
        <v>199</v>
      </c>
      <c r="I6" s="95" t="s">
        <v>211</v>
      </c>
      <c r="J6" s="95" t="s">
        <v>210</v>
      </c>
      <c r="K6" s="88" t="s">
        <v>202</v>
      </c>
      <c r="L6" s="290"/>
      <c r="M6" s="92" t="s">
        <v>199</v>
      </c>
      <c r="N6" s="95" t="s">
        <v>211</v>
      </c>
      <c r="O6" s="95" t="s">
        <v>210</v>
      </c>
      <c r="P6" s="88" t="s">
        <v>202</v>
      </c>
      <c r="Q6" s="290"/>
      <c r="R6" s="281"/>
    </row>
    <row r="7" spans="2:19" ht="21.95" customHeight="1" thickTop="1" x14ac:dyDescent="0.25">
      <c r="B7" s="117" t="s">
        <v>228</v>
      </c>
      <c r="C7" s="93">
        <v>140</v>
      </c>
      <c r="D7" s="96">
        <v>220</v>
      </c>
      <c r="E7" s="96">
        <v>3</v>
      </c>
      <c r="F7" s="104">
        <v>0</v>
      </c>
      <c r="G7" s="179">
        <v>363</v>
      </c>
      <c r="H7" s="93">
        <v>1120</v>
      </c>
      <c r="I7" s="96">
        <v>2393</v>
      </c>
      <c r="J7" s="96">
        <v>116</v>
      </c>
      <c r="K7" s="104">
        <v>1</v>
      </c>
      <c r="L7" s="179">
        <v>3630</v>
      </c>
      <c r="M7" s="93">
        <v>602</v>
      </c>
      <c r="N7" s="96">
        <v>1244</v>
      </c>
      <c r="O7" s="96">
        <v>111</v>
      </c>
      <c r="P7" s="104">
        <v>0</v>
      </c>
      <c r="Q7" s="179">
        <v>1957</v>
      </c>
      <c r="R7" s="179">
        <v>5950</v>
      </c>
      <c r="S7" s="74"/>
    </row>
    <row r="8" spans="2:19" ht="21.95" customHeight="1" x14ac:dyDescent="0.25">
      <c r="B8" s="117" t="s">
        <v>229</v>
      </c>
      <c r="C8" s="93">
        <v>134</v>
      </c>
      <c r="D8" s="96">
        <v>274</v>
      </c>
      <c r="E8" s="96">
        <v>2</v>
      </c>
      <c r="F8" s="104">
        <v>0</v>
      </c>
      <c r="G8" s="179">
        <v>410</v>
      </c>
      <c r="H8" s="93">
        <v>1266</v>
      </c>
      <c r="I8" s="96">
        <v>2289</v>
      </c>
      <c r="J8" s="96">
        <v>93</v>
      </c>
      <c r="K8" s="104">
        <v>0</v>
      </c>
      <c r="L8" s="179">
        <v>3648</v>
      </c>
      <c r="M8" s="93">
        <v>659</v>
      </c>
      <c r="N8" s="96">
        <v>1215</v>
      </c>
      <c r="O8" s="96">
        <v>121</v>
      </c>
      <c r="P8" s="104">
        <v>1</v>
      </c>
      <c r="Q8" s="179">
        <v>1996</v>
      </c>
      <c r="R8" s="179">
        <v>6054</v>
      </c>
      <c r="S8" s="74"/>
    </row>
    <row r="9" spans="2:19" ht="21.95" customHeight="1" x14ac:dyDescent="0.25">
      <c r="B9" s="117" t="s">
        <v>230</v>
      </c>
      <c r="C9" s="93">
        <v>121</v>
      </c>
      <c r="D9" s="96">
        <v>212</v>
      </c>
      <c r="E9" s="96">
        <v>9</v>
      </c>
      <c r="F9" s="104">
        <v>0</v>
      </c>
      <c r="G9" s="179">
        <v>342</v>
      </c>
      <c r="H9" s="93">
        <v>975</v>
      </c>
      <c r="I9" s="96">
        <v>1924</v>
      </c>
      <c r="J9" s="96">
        <v>73</v>
      </c>
      <c r="K9" s="104">
        <v>0</v>
      </c>
      <c r="L9" s="179">
        <v>2972</v>
      </c>
      <c r="M9" s="93">
        <v>471</v>
      </c>
      <c r="N9" s="96">
        <v>1028</v>
      </c>
      <c r="O9" s="96">
        <v>84</v>
      </c>
      <c r="P9" s="104">
        <v>0</v>
      </c>
      <c r="Q9" s="179">
        <v>1583</v>
      </c>
      <c r="R9" s="179">
        <v>4897</v>
      </c>
      <c r="S9" s="74"/>
    </row>
    <row r="10" spans="2:19" ht="21.95" customHeight="1" x14ac:dyDescent="0.25">
      <c r="B10" s="117" t="s">
        <v>231</v>
      </c>
      <c r="C10" s="93">
        <v>127</v>
      </c>
      <c r="D10" s="96">
        <v>224</v>
      </c>
      <c r="E10" s="96">
        <v>4</v>
      </c>
      <c r="F10" s="104">
        <v>0</v>
      </c>
      <c r="G10" s="179">
        <v>355</v>
      </c>
      <c r="H10" s="93">
        <v>1162</v>
      </c>
      <c r="I10" s="96">
        <v>2101</v>
      </c>
      <c r="J10" s="96">
        <v>96</v>
      </c>
      <c r="K10" s="104">
        <v>0</v>
      </c>
      <c r="L10" s="179">
        <v>3359</v>
      </c>
      <c r="M10" s="93">
        <v>549</v>
      </c>
      <c r="N10" s="96">
        <v>1109</v>
      </c>
      <c r="O10" s="96">
        <v>79</v>
      </c>
      <c r="P10" s="104">
        <v>0</v>
      </c>
      <c r="Q10" s="179">
        <v>1737</v>
      </c>
      <c r="R10" s="179">
        <v>5451</v>
      </c>
      <c r="S10" s="74"/>
    </row>
    <row r="11" spans="2:19" ht="21.95" customHeight="1" x14ac:dyDescent="0.25">
      <c r="B11" s="117" t="s">
        <v>232</v>
      </c>
      <c r="C11" s="93">
        <v>116</v>
      </c>
      <c r="D11" s="96">
        <v>173</v>
      </c>
      <c r="E11" s="96">
        <v>4</v>
      </c>
      <c r="F11" s="104">
        <v>0</v>
      </c>
      <c r="G11" s="179">
        <v>293</v>
      </c>
      <c r="H11" s="93">
        <v>1075</v>
      </c>
      <c r="I11" s="96">
        <v>1621</v>
      </c>
      <c r="J11" s="96">
        <v>109</v>
      </c>
      <c r="K11" s="104">
        <v>0</v>
      </c>
      <c r="L11" s="179">
        <v>2805</v>
      </c>
      <c r="M11" s="93">
        <v>501</v>
      </c>
      <c r="N11" s="96">
        <v>800</v>
      </c>
      <c r="O11" s="96">
        <v>91</v>
      </c>
      <c r="P11" s="104">
        <v>0</v>
      </c>
      <c r="Q11" s="179">
        <v>1392</v>
      </c>
      <c r="R11" s="179">
        <v>4490</v>
      </c>
      <c r="S11" s="74"/>
    </row>
    <row r="12" spans="2:19" ht="21.95" customHeight="1" x14ac:dyDescent="0.25">
      <c r="B12" s="117" t="s">
        <v>233</v>
      </c>
      <c r="C12" s="93">
        <v>49</v>
      </c>
      <c r="D12" s="96">
        <v>64</v>
      </c>
      <c r="E12" s="96">
        <v>2</v>
      </c>
      <c r="F12" s="104">
        <v>0</v>
      </c>
      <c r="G12" s="179">
        <v>115</v>
      </c>
      <c r="H12" s="93">
        <v>318</v>
      </c>
      <c r="I12" s="96">
        <v>751</v>
      </c>
      <c r="J12" s="96">
        <v>38</v>
      </c>
      <c r="K12" s="104">
        <v>0</v>
      </c>
      <c r="L12" s="179">
        <v>1107</v>
      </c>
      <c r="M12" s="93">
        <v>95</v>
      </c>
      <c r="N12" s="96">
        <v>215</v>
      </c>
      <c r="O12" s="96">
        <v>11</v>
      </c>
      <c r="P12" s="104">
        <v>0</v>
      </c>
      <c r="Q12" s="179">
        <v>321</v>
      </c>
      <c r="R12" s="179">
        <v>1543</v>
      </c>
      <c r="S12" s="74"/>
    </row>
    <row r="13" spans="2:19" ht="21.95" customHeight="1" thickBot="1" x14ac:dyDescent="0.3">
      <c r="B13" s="117" t="s">
        <v>234</v>
      </c>
      <c r="C13" s="93">
        <v>34</v>
      </c>
      <c r="D13" s="96">
        <v>70</v>
      </c>
      <c r="E13" s="96">
        <v>1</v>
      </c>
      <c r="F13" s="104">
        <v>0</v>
      </c>
      <c r="G13" s="179">
        <v>105</v>
      </c>
      <c r="H13" s="93">
        <v>310</v>
      </c>
      <c r="I13" s="96">
        <v>738</v>
      </c>
      <c r="J13" s="96">
        <v>31</v>
      </c>
      <c r="K13" s="104">
        <v>0</v>
      </c>
      <c r="L13" s="179">
        <v>1079</v>
      </c>
      <c r="M13" s="93">
        <v>81</v>
      </c>
      <c r="N13" s="96">
        <v>196</v>
      </c>
      <c r="O13" s="96">
        <v>17</v>
      </c>
      <c r="P13" s="104">
        <v>0</v>
      </c>
      <c r="Q13" s="179">
        <v>294</v>
      </c>
      <c r="R13" s="179">
        <v>1478</v>
      </c>
      <c r="S13" s="74"/>
    </row>
    <row r="14" spans="2:19" ht="21.95" customHeight="1" thickTop="1" thickBot="1" x14ac:dyDescent="0.3">
      <c r="B14" s="98" t="s">
        <v>170</v>
      </c>
      <c r="C14" s="155">
        <v>721</v>
      </c>
      <c r="D14" s="157">
        <v>1237</v>
      </c>
      <c r="E14" s="157">
        <v>25</v>
      </c>
      <c r="F14" s="149">
        <v>0</v>
      </c>
      <c r="G14" s="153">
        <v>1983</v>
      </c>
      <c r="H14" s="155">
        <v>6226</v>
      </c>
      <c r="I14" s="157">
        <v>11817</v>
      </c>
      <c r="J14" s="157">
        <v>556</v>
      </c>
      <c r="K14" s="149">
        <v>1</v>
      </c>
      <c r="L14" s="153">
        <v>18600</v>
      </c>
      <c r="M14" s="155">
        <v>2958</v>
      </c>
      <c r="N14" s="157">
        <v>5807</v>
      </c>
      <c r="O14" s="157">
        <v>514</v>
      </c>
      <c r="P14" s="149">
        <v>1</v>
      </c>
      <c r="Q14" s="153">
        <v>9280</v>
      </c>
      <c r="R14" s="153">
        <v>29863</v>
      </c>
      <c r="S14" s="79"/>
    </row>
    <row r="15" spans="2:19" ht="21.95" customHeight="1" thickTop="1" thickBot="1" x14ac:dyDescent="0.3">
      <c r="B15" s="99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2:19" ht="21.95" customHeight="1" thickTop="1" x14ac:dyDescent="0.25">
      <c r="B16" s="111" t="s">
        <v>196</v>
      </c>
      <c r="C16" s="106"/>
      <c r="D16" s="106"/>
      <c r="E16" s="107"/>
      <c r="F16" s="177"/>
      <c r="G16" s="102"/>
      <c r="H16" s="102"/>
      <c r="I16" s="102"/>
      <c r="J16" s="177"/>
      <c r="K16" s="102"/>
      <c r="L16" s="102"/>
      <c r="M16" s="71"/>
      <c r="N16" s="71"/>
      <c r="O16" s="71"/>
      <c r="P16" s="71"/>
      <c r="Q16" s="71"/>
      <c r="R16" s="71"/>
    </row>
    <row r="17" spans="2:18" ht="21.95" customHeight="1" thickBot="1" x14ac:dyDescent="0.3">
      <c r="B17" s="108" t="s">
        <v>197</v>
      </c>
      <c r="C17" s="109"/>
      <c r="D17" s="109"/>
      <c r="E17" s="110"/>
      <c r="F17" s="102"/>
      <c r="G17" s="102"/>
      <c r="H17" s="102"/>
      <c r="I17" s="102"/>
      <c r="J17" s="102"/>
      <c r="K17" s="102"/>
      <c r="L17" s="102"/>
      <c r="M17" s="71"/>
      <c r="N17" s="71"/>
      <c r="O17" s="71"/>
      <c r="P17" s="71"/>
      <c r="Q17" s="71"/>
      <c r="R17" s="71"/>
    </row>
    <row r="18" spans="2:18" ht="15.75" thickTop="1" x14ac:dyDescent="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47"/>
      <c r="O18" s="102"/>
      <c r="P18" s="102"/>
      <c r="Q18" s="102"/>
      <c r="R18" s="102"/>
    </row>
    <row r="19" spans="2:18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2:18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2:18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2:18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2:18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2:18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2:18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2:18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2:18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2:18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2:18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2:18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2:18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2:18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2:18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2:18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2:18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2:18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2:18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2:18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2:18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2:18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2:18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2:18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2:18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2:18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2:18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2:18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2:18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2:18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2:18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2:18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2:18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2:18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2:18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2:18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2:18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2:18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2:18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2:18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2:18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2:18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2:18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2:18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2:18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2:18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2:18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2:18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2:18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2:18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2:18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2:18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2:18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2:18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2:18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2:18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2:18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2:18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2:18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2:18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2:18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2:18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2:18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2:18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2:18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2:18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2:18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2:18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2:18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2:18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2:18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2:18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2:18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2:18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2:18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2:18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2:18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2:18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2:18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2:18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2:18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2:18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2:18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2:18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2:18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2:18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2:18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2:18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2:18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2:18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2:18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2:18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2:18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2:18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2:18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2:18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2:18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2:18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2:18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2:18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2:18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2:18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2:18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2:18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2:18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2:18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2:18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2:18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2:18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2:18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2:18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2:18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2:18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2:18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2:18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2:18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2:18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2:18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2:18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2:18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2:18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2:18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2:18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2:18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2:18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2:18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2:18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2:18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2:18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2:18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2:18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2:18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2:18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2:18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2:18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2:18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2:18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2:18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2:18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2:18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2:18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  <row r="735" spans="2:18" x14ac:dyDescent="0.2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</row>
    <row r="736" spans="2:18" x14ac:dyDescent="0.2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</row>
    <row r="737" spans="2:18" x14ac:dyDescent="0.2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</row>
    <row r="738" spans="2:18" x14ac:dyDescent="0.2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</row>
    <row r="739" spans="2:18" x14ac:dyDescent="0.2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</row>
    <row r="740" spans="2:18" x14ac:dyDescent="0.2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</row>
    <row r="741" spans="2:18" x14ac:dyDescent="0.2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</row>
    <row r="742" spans="2:18" x14ac:dyDescent="0.2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spans="2:18" x14ac:dyDescent="0.2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</row>
    <row r="744" spans="2:18" x14ac:dyDescent="0.2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spans="2:18" x14ac:dyDescent="0.2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</row>
    <row r="746" spans="2:18" x14ac:dyDescent="0.2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spans="2:18" x14ac:dyDescent="0.2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</row>
    <row r="748" spans="2:18" x14ac:dyDescent="0.2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spans="2:18" x14ac:dyDescent="0.2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</row>
    <row r="750" spans="2:18" x14ac:dyDescent="0.2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spans="2:18" x14ac:dyDescent="0.2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</row>
    <row r="752" spans="2:18" x14ac:dyDescent="0.2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</row>
    <row r="753" spans="2:18" x14ac:dyDescent="0.2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</row>
    <row r="754" spans="2:18" x14ac:dyDescent="0.2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</row>
    <row r="755" spans="2:18" x14ac:dyDescent="0.2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</row>
    <row r="756" spans="2:18" x14ac:dyDescent="0.2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</row>
    <row r="757" spans="2:18" x14ac:dyDescent="0.2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</row>
    <row r="758" spans="2:18" x14ac:dyDescent="0.2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</row>
    <row r="759" spans="2:18" x14ac:dyDescent="0.2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</row>
    <row r="760" spans="2:18" x14ac:dyDescent="0.2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</row>
    <row r="761" spans="2:18" x14ac:dyDescent="0.2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</row>
    <row r="762" spans="2:18" x14ac:dyDescent="0.2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</row>
    <row r="763" spans="2:18" x14ac:dyDescent="0.2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</row>
    <row r="764" spans="2:18" x14ac:dyDescent="0.2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</row>
    <row r="765" spans="2:18" x14ac:dyDescent="0.2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</row>
    <row r="766" spans="2:18" x14ac:dyDescent="0.2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</row>
    <row r="767" spans="2:18" x14ac:dyDescent="0.2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2:18" x14ac:dyDescent="0.2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</row>
    <row r="769" spans="2:18" x14ac:dyDescent="0.2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</row>
    <row r="770" spans="2:18" x14ac:dyDescent="0.2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</row>
    <row r="771" spans="2:18" x14ac:dyDescent="0.2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</row>
    <row r="772" spans="2:18" x14ac:dyDescent="0.2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</row>
    <row r="773" spans="2:18" x14ac:dyDescent="0.2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</row>
    <row r="774" spans="2:18" x14ac:dyDescent="0.2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</row>
    <row r="775" spans="2:18" x14ac:dyDescent="0.2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</row>
    <row r="776" spans="2:18" x14ac:dyDescent="0.2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</row>
    <row r="777" spans="2:18" x14ac:dyDescent="0.2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</row>
    <row r="778" spans="2:18" x14ac:dyDescent="0.2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</row>
    <row r="779" spans="2:18" x14ac:dyDescent="0.2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</row>
    <row r="780" spans="2:18" x14ac:dyDescent="0.2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</row>
    <row r="781" spans="2:18" x14ac:dyDescent="0.2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</row>
    <row r="782" spans="2:18" x14ac:dyDescent="0.2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</row>
    <row r="783" spans="2:18" x14ac:dyDescent="0.2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</row>
    <row r="784" spans="2:18" x14ac:dyDescent="0.2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</row>
    <row r="785" spans="2:18" x14ac:dyDescent="0.2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spans="2:18" x14ac:dyDescent="0.2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</row>
    <row r="787" spans="2:18" x14ac:dyDescent="0.2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spans="2:18" x14ac:dyDescent="0.2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</row>
    <row r="789" spans="2:18" x14ac:dyDescent="0.2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spans="2:18" x14ac:dyDescent="0.2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</row>
    <row r="791" spans="2:18" x14ac:dyDescent="0.2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spans="2:18" x14ac:dyDescent="0.2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</row>
    <row r="793" spans="2:18" x14ac:dyDescent="0.2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spans="2:18" x14ac:dyDescent="0.2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</row>
    <row r="795" spans="2:18" x14ac:dyDescent="0.2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</row>
    <row r="796" spans="2:18" x14ac:dyDescent="0.2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</row>
    <row r="797" spans="2:18" x14ac:dyDescent="0.2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</row>
    <row r="798" spans="2:18" x14ac:dyDescent="0.2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</row>
    <row r="799" spans="2:18" x14ac:dyDescent="0.2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</row>
    <row r="800" spans="2:18" x14ac:dyDescent="0.2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</row>
    <row r="801" spans="2:18" x14ac:dyDescent="0.2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</row>
    <row r="802" spans="2:18" x14ac:dyDescent="0.2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</row>
    <row r="803" spans="2:18" x14ac:dyDescent="0.2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</row>
    <row r="804" spans="2:18" x14ac:dyDescent="0.2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</row>
    <row r="805" spans="2:18" x14ac:dyDescent="0.2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</row>
    <row r="806" spans="2:18" x14ac:dyDescent="0.2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</row>
    <row r="807" spans="2:18" x14ac:dyDescent="0.2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</row>
    <row r="808" spans="2:18" x14ac:dyDescent="0.2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</row>
    <row r="809" spans="2:18" x14ac:dyDescent="0.2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</row>
    <row r="810" spans="2:18" x14ac:dyDescent="0.2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</row>
    <row r="811" spans="2:18" x14ac:dyDescent="0.2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</row>
    <row r="812" spans="2:18" x14ac:dyDescent="0.2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</row>
    <row r="813" spans="2:18" x14ac:dyDescent="0.2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</row>
    <row r="814" spans="2:18" x14ac:dyDescent="0.2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</row>
    <row r="815" spans="2:18" x14ac:dyDescent="0.2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</row>
    <row r="816" spans="2:18" x14ac:dyDescent="0.2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</row>
    <row r="817" spans="2:18" x14ac:dyDescent="0.2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</row>
    <row r="818" spans="2:18" x14ac:dyDescent="0.2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</row>
    <row r="819" spans="2:18" x14ac:dyDescent="0.2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</row>
    <row r="820" spans="2:18" x14ac:dyDescent="0.2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</row>
    <row r="821" spans="2:18" x14ac:dyDescent="0.2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</row>
    <row r="822" spans="2:18" x14ac:dyDescent="0.2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</row>
    <row r="823" spans="2:18" x14ac:dyDescent="0.2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</row>
    <row r="824" spans="2:18" x14ac:dyDescent="0.2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</row>
    <row r="825" spans="2:18" x14ac:dyDescent="0.2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</row>
    <row r="826" spans="2:18" x14ac:dyDescent="0.2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</row>
    <row r="827" spans="2:18" x14ac:dyDescent="0.2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</row>
    <row r="828" spans="2:18" x14ac:dyDescent="0.2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spans="2:18" x14ac:dyDescent="0.2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</row>
    <row r="830" spans="2:18" x14ac:dyDescent="0.2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spans="2:18" x14ac:dyDescent="0.2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</row>
    <row r="832" spans="2:18" x14ac:dyDescent="0.2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spans="2:18" x14ac:dyDescent="0.2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</row>
    <row r="834" spans="2:18" x14ac:dyDescent="0.2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spans="2:18" x14ac:dyDescent="0.2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</row>
    <row r="836" spans="2:18" x14ac:dyDescent="0.2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spans="2:18" x14ac:dyDescent="0.2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</row>
    <row r="838" spans="2:18" x14ac:dyDescent="0.2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</row>
    <row r="839" spans="2:18" x14ac:dyDescent="0.2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</row>
    <row r="840" spans="2:18" x14ac:dyDescent="0.2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</row>
    <row r="841" spans="2:18" x14ac:dyDescent="0.2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</row>
    <row r="842" spans="2:18" x14ac:dyDescent="0.2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</row>
    <row r="843" spans="2:18" x14ac:dyDescent="0.2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</row>
    <row r="844" spans="2:18" x14ac:dyDescent="0.2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</row>
    <row r="845" spans="2:18" x14ac:dyDescent="0.2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</row>
    <row r="846" spans="2:18" x14ac:dyDescent="0.2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</row>
    <row r="847" spans="2:18" x14ac:dyDescent="0.2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</row>
    <row r="848" spans="2:18" x14ac:dyDescent="0.2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</row>
    <row r="849" spans="2:18" x14ac:dyDescent="0.2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</row>
    <row r="850" spans="2:18" x14ac:dyDescent="0.2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</row>
    <row r="851" spans="2:18" x14ac:dyDescent="0.2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</row>
    <row r="852" spans="2:18" x14ac:dyDescent="0.2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</row>
    <row r="853" spans="2:18" x14ac:dyDescent="0.2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</row>
    <row r="854" spans="2:18" x14ac:dyDescent="0.2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</row>
    <row r="855" spans="2:18" x14ac:dyDescent="0.2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</row>
    <row r="856" spans="2:18" x14ac:dyDescent="0.2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</row>
    <row r="857" spans="2:18" x14ac:dyDescent="0.2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</row>
    <row r="858" spans="2:18" x14ac:dyDescent="0.2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</row>
    <row r="859" spans="2:18" x14ac:dyDescent="0.2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</row>
    <row r="860" spans="2:18" x14ac:dyDescent="0.2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</row>
    <row r="861" spans="2:18" x14ac:dyDescent="0.2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</row>
    <row r="862" spans="2:18" x14ac:dyDescent="0.2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</row>
    <row r="863" spans="2:18" x14ac:dyDescent="0.2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</row>
    <row r="864" spans="2:18" x14ac:dyDescent="0.2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</row>
    <row r="865" spans="2:18" x14ac:dyDescent="0.2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</row>
    <row r="866" spans="2:18" x14ac:dyDescent="0.2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</row>
    <row r="867" spans="2:18" x14ac:dyDescent="0.2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</row>
    <row r="868" spans="2:18" x14ac:dyDescent="0.2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</row>
    <row r="869" spans="2:18" x14ac:dyDescent="0.2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</row>
    <row r="870" spans="2:18" x14ac:dyDescent="0.2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</row>
    <row r="871" spans="2:18" x14ac:dyDescent="0.2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spans="2:18" x14ac:dyDescent="0.2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</row>
    <row r="873" spans="2:18" x14ac:dyDescent="0.2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spans="2:18" x14ac:dyDescent="0.2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</row>
    <row r="875" spans="2:18" x14ac:dyDescent="0.2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spans="2:18" x14ac:dyDescent="0.2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</row>
    <row r="877" spans="2:18" x14ac:dyDescent="0.2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spans="2:18" x14ac:dyDescent="0.2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</row>
    <row r="879" spans="2:18" x14ac:dyDescent="0.2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spans="2:18" x14ac:dyDescent="0.2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</row>
    <row r="881" spans="2:18" x14ac:dyDescent="0.2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</row>
    <row r="882" spans="2:18" x14ac:dyDescent="0.2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</row>
    <row r="883" spans="2:18" x14ac:dyDescent="0.2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</row>
    <row r="884" spans="2:18" x14ac:dyDescent="0.2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</row>
    <row r="885" spans="2:18" x14ac:dyDescent="0.2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</row>
    <row r="886" spans="2:18" x14ac:dyDescent="0.2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</row>
    <row r="887" spans="2:18" x14ac:dyDescent="0.25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</row>
    <row r="888" spans="2:18" x14ac:dyDescent="0.25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</row>
    <row r="889" spans="2:18" x14ac:dyDescent="0.25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</row>
    <row r="890" spans="2:18" x14ac:dyDescent="0.25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</row>
    <row r="891" spans="2:18" x14ac:dyDescent="0.25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</row>
    <row r="892" spans="2:18" x14ac:dyDescent="0.25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</row>
    <row r="893" spans="2:18" x14ac:dyDescent="0.25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</row>
    <row r="894" spans="2:18" x14ac:dyDescent="0.25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</row>
    <row r="895" spans="2:18" x14ac:dyDescent="0.25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</row>
    <row r="896" spans="2:18" x14ac:dyDescent="0.25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</row>
    <row r="897" spans="2:18" x14ac:dyDescent="0.25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</row>
    <row r="898" spans="2:18" x14ac:dyDescent="0.25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</row>
    <row r="899" spans="2:18" x14ac:dyDescent="0.25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</row>
    <row r="900" spans="2:18" x14ac:dyDescent="0.25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</row>
    <row r="901" spans="2:18" x14ac:dyDescent="0.25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</row>
    <row r="902" spans="2:18" x14ac:dyDescent="0.25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</row>
    <row r="903" spans="2:18" x14ac:dyDescent="0.25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</row>
    <row r="904" spans="2:18" x14ac:dyDescent="0.25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</row>
    <row r="905" spans="2:18" x14ac:dyDescent="0.2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</row>
    <row r="906" spans="2:18" x14ac:dyDescent="0.25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</row>
    <row r="907" spans="2:18" x14ac:dyDescent="0.25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</row>
    <row r="908" spans="2:18" x14ac:dyDescent="0.25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</row>
    <row r="909" spans="2:18" x14ac:dyDescent="0.25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</row>
    <row r="910" spans="2:18" x14ac:dyDescent="0.25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</row>
    <row r="911" spans="2:18" x14ac:dyDescent="0.25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</row>
    <row r="912" spans="2:18" x14ac:dyDescent="0.25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</row>
    <row r="913" spans="2:18" x14ac:dyDescent="0.2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</row>
    <row r="914" spans="2:18" x14ac:dyDescent="0.25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spans="2:18" x14ac:dyDescent="0.25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</row>
    <row r="916" spans="2:18" x14ac:dyDescent="0.25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spans="2:18" x14ac:dyDescent="0.25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</row>
    <row r="918" spans="2:18" x14ac:dyDescent="0.25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</row>
    <row r="919" spans="2:18" x14ac:dyDescent="0.25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</row>
    <row r="920" spans="2:18" x14ac:dyDescent="0.25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spans="2:18" x14ac:dyDescent="0.2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</row>
    <row r="922" spans="2:18" x14ac:dyDescent="0.25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  <row r="923" spans="2:18" x14ac:dyDescent="0.25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</row>
    <row r="924" spans="2:18" x14ac:dyDescent="0.25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</row>
    <row r="925" spans="2:18" x14ac:dyDescent="0.25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</row>
    <row r="926" spans="2:18" x14ac:dyDescent="0.25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</row>
    <row r="927" spans="2:18" x14ac:dyDescent="0.25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</row>
    <row r="928" spans="2:18" x14ac:dyDescent="0.25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</row>
    <row r="929" spans="2:18" x14ac:dyDescent="0.25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</row>
    <row r="930" spans="2:18" x14ac:dyDescent="0.25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</row>
    <row r="931" spans="2:18" x14ac:dyDescent="0.25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</row>
    <row r="932" spans="2:18" x14ac:dyDescent="0.25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</row>
    <row r="933" spans="2:18" x14ac:dyDescent="0.25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</row>
    <row r="934" spans="2:18" x14ac:dyDescent="0.25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</row>
    <row r="935" spans="2:18" x14ac:dyDescent="0.25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</row>
    <row r="936" spans="2:18" x14ac:dyDescent="0.25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</row>
    <row r="937" spans="2:18" x14ac:dyDescent="0.25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</row>
    <row r="938" spans="2:18" x14ac:dyDescent="0.25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</row>
    <row r="939" spans="2:18" x14ac:dyDescent="0.25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</row>
    <row r="940" spans="2:18" x14ac:dyDescent="0.25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</row>
    <row r="941" spans="2:18" x14ac:dyDescent="0.25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</row>
    <row r="942" spans="2:18" x14ac:dyDescent="0.25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</row>
    <row r="943" spans="2:18" x14ac:dyDescent="0.25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</row>
    <row r="944" spans="2:18" x14ac:dyDescent="0.25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</row>
    <row r="945" spans="2:18" x14ac:dyDescent="0.25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</row>
    <row r="946" spans="2:18" x14ac:dyDescent="0.25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</row>
    <row r="947" spans="2:18" x14ac:dyDescent="0.25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</row>
    <row r="948" spans="2:18" x14ac:dyDescent="0.25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</row>
    <row r="949" spans="2:18" x14ac:dyDescent="0.25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</row>
    <row r="950" spans="2:18" x14ac:dyDescent="0.25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</row>
    <row r="951" spans="2:18" x14ac:dyDescent="0.25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</row>
    <row r="952" spans="2:18" x14ac:dyDescent="0.25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</row>
    <row r="953" spans="2:18" x14ac:dyDescent="0.25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</row>
    <row r="954" spans="2:18" x14ac:dyDescent="0.25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</row>
    <row r="955" spans="2:18" x14ac:dyDescent="0.25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</row>
    <row r="956" spans="2:18" x14ac:dyDescent="0.25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</row>
    <row r="957" spans="2:18" x14ac:dyDescent="0.25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</row>
    <row r="958" spans="2:18" x14ac:dyDescent="0.25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</row>
    <row r="959" spans="2:18" x14ac:dyDescent="0.25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</row>
    <row r="960" spans="2:18" x14ac:dyDescent="0.25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</row>
    <row r="961" spans="2:18" x14ac:dyDescent="0.25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</row>
    <row r="962" spans="2:18" x14ac:dyDescent="0.25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</row>
    <row r="963" spans="2:18" x14ac:dyDescent="0.25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</row>
    <row r="964" spans="2:18" x14ac:dyDescent="0.25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</row>
    <row r="965" spans="2:18" x14ac:dyDescent="0.25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</row>
    <row r="966" spans="2:18" x14ac:dyDescent="0.25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</row>
    <row r="967" spans="2:18" x14ac:dyDescent="0.25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</row>
    <row r="968" spans="2:18" x14ac:dyDescent="0.25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</row>
    <row r="969" spans="2:18" x14ac:dyDescent="0.25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</row>
    <row r="970" spans="2:18" x14ac:dyDescent="0.25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</row>
    <row r="971" spans="2:18" x14ac:dyDescent="0.25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</row>
    <row r="972" spans="2:18" x14ac:dyDescent="0.25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</row>
    <row r="973" spans="2:18" x14ac:dyDescent="0.25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</row>
    <row r="974" spans="2:18" x14ac:dyDescent="0.25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</row>
    <row r="975" spans="2:18" x14ac:dyDescent="0.25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</row>
    <row r="976" spans="2:18" x14ac:dyDescent="0.25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</row>
    <row r="977" spans="2:18" x14ac:dyDescent="0.25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</row>
    <row r="978" spans="2:18" x14ac:dyDescent="0.25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</row>
    <row r="979" spans="2:18" x14ac:dyDescent="0.25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</row>
    <row r="980" spans="2:18" x14ac:dyDescent="0.25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</row>
    <row r="981" spans="2:18" x14ac:dyDescent="0.25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</row>
    <row r="982" spans="2:18" x14ac:dyDescent="0.25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</row>
    <row r="983" spans="2:18" x14ac:dyDescent="0.25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</row>
    <row r="984" spans="2:18" x14ac:dyDescent="0.25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</row>
    <row r="985" spans="2:18" x14ac:dyDescent="0.25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</row>
    <row r="986" spans="2:18" x14ac:dyDescent="0.25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</row>
    <row r="987" spans="2:18" x14ac:dyDescent="0.25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</row>
    <row r="988" spans="2:18" x14ac:dyDescent="0.25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</row>
    <row r="989" spans="2:18" x14ac:dyDescent="0.25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</row>
    <row r="990" spans="2:18" x14ac:dyDescent="0.25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</row>
    <row r="991" spans="2:18" x14ac:dyDescent="0.25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</row>
    <row r="992" spans="2:18" x14ac:dyDescent="0.25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</row>
    <row r="993" spans="2:18" x14ac:dyDescent="0.25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</row>
    <row r="994" spans="2:18" x14ac:dyDescent="0.25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</row>
    <row r="995" spans="2:18" x14ac:dyDescent="0.25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</row>
    <row r="996" spans="2:18" x14ac:dyDescent="0.25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</row>
    <row r="997" spans="2:18" x14ac:dyDescent="0.25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</row>
    <row r="998" spans="2:18" x14ac:dyDescent="0.25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</row>
    <row r="999" spans="2:18" x14ac:dyDescent="0.25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</row>
    <row r="1000" spans="2:18" x14ac:dyDescent="0.25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</row>
    <row r="1001" spans="2:18" x14ac:dyDescent="0.25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</row>
    <row r="1002" spans="2:18" x14ac:dyDescent="0.25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</row>
    <row r="1003" spans="2:18" x14ac:dyDescent="0.25"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</row>
    <row r="1004" spans="2:18" x14ac:dyDescent="0.25"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</row>
    <row r="1005" spans="2:18" x14ac:dyDescent="0.25"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</row>
    <row r="1006" spans="2:18" x14ac:dyDescent="0.25"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</row>
    <row r="1007" spans="2:18" x14ac:dyDescent="0.25"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</row>
    <row r="1008" spans="2:18" x14ac:dyDescent="0.25"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</row>
    <row r="1009" spans="2:18" x14ac:dyDescent="0.25"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</row>
    <row r="1010" spans="2:18" x14ac:dyDescent="0.25"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</row>
    <row r="1011" spans="2:18" x14ac:dyDescent="0.25"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</row>
    <row r="1012" spans="2:18" x14ac:dyDescent="0.25"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</row>
    <row r="1013" spans="2:18" x14ac:dyDescent="0.25"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</row>
    <row r="1014" spans="2:18" x14ac:dyDescent="0.25"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</row>
    <row r="1015" spans="2:18" x14ac:dyDescent="0.25"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</row>
    <row r="1016" spans="2:18" x14ac:dyDescent="0.25"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</row>
    <row r="1017" spans="2:18" x14ac:dyDescent="0.25"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</row>
    <row r="1018" spans="2:18" x14ac:dyDescent="0.25"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</row>
    <row r="1019" spans="2:18" x14ac:dyDescent="0.25"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</row>
    <row r="1020" spans="2:18" x14ac:dyDescent="0.25"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</row>
    <row r="1021" spans="2:18" x14ac:dyDescent="0.25"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</row>
    <row r="1022" spans="2:18" x14ac:dyDescent="0.25"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</row>
    <row r="1023" spans="2:18" x14ac:dyDescent="0.25"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</row>
    <row r="1024" spans="2:18" x14ac:dyDescent="0.25"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</row>
    <row r="1025" spans="2:18" x14ac:dyDescent="0.25"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</row>
    <row r="1026" spans="2:18" x14ac:dyDescent="0.25"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</row>
    <row r="1027" spans="2:18" x14ac:dyDescent="0.25"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</row>
    <row r="1028" spans="2:18" x14ac:dyDescent="0.25"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</row>
    <row r="1029" spans="2:18" x14ac:dyDescent="0.25"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</row>
    <row r="1030" spans="2:18" x14ac:dyDescent="0.25"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</row>
    <row r="1031" spans="2:18" x14ac:dyDescent="0.25"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</row>
    <row r="1032" spans="2:18" x14ac:dyDescent="0.25"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</row>
    <row r="1033" spans="2:18" x14ac:dyDescent="0.25"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</row>
    <row r="1034" spans="2:18" x14ac:dyDescent="0.25"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</row>
    <row r="1035" spans="2:18" x14ac:dyDescent="0.25"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</row>
    <row r="1036" spans="2:18" x14ac:dyDescent="0.25"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</row>
    <row r="1037" spans="2:18" x14ac:dyDescent="0.25"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</row>
    <row r="1038" spans="2:18" x14ac:dyDescent="0.25"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</row>
    <row r="1039" spans="2:18" x14ac:dyDescent="0.25"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</row>
    <row r="1040" spans="2:18" x14ac:dyDescent="0.25"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</row>
    <row r="1041" spans="2:18" x14ac:dyDescent="0.25"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</row>
    <row r="1042" spans="2:18" x14ac:dyDescent="0.25"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</row>
    <row r="1043" spans="2:18" x14ac:dyDescent="0.25"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</row>
    <row r="1044" spans="2:18" x14ac:dyDescent="0.25"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</row>
    <row r="1045" spans="2:18" x14ac:dyDescent="0.25"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</row>
    <row r="1046" spans="2:18" x14ac:dyDescent="0.25"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</row>
    <row r="1047" spans="2:18" x14ac:dyDescent="0.25"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</row>
    <row r="1048" spans="2:18" x14ac:dyDescent="0.25"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</row>
    <row r="1049" spans="2:18" x14ac:dyDescent="0.25"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</row>
    <row r="1050" spans="2:18" x14ac:dyDescent="0.25"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</row>
    <row r="1051" spans="2:18" x14ac:dyDescent="0.25"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</row>
    <row r="1052" spans="2:18" x14ac:dyDescent="0.25"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</row>
    <row r="1053" spans="2:18" x14ac:dyDescent="0.25"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</row>
    <row r="1054" spans="2:18" x14ac:dyDescent="0.25"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</row>
    <row r="1055" spans="2:18" x14ac:dyDescent="0.25"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</row>
    <row r="1056" spans="2:18" x14ac:dyDescent="0.25"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</row>
    <row r="1057" spans="2:18" x14ac:dyDescent="0.25"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</row>
    <row r="1058" spans="2:18" x14ac:dyDescent="0.25"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</row>
    <row r="1059" spans="2:18" x14ac:dyDescent="0.25"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</row>
    <row r="1060" spans="2:18" x14ac:dyDescent="0.25"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</row>
    <row r="1061" spans="2:18" x14ac:dyDescent="0.25"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</row>
    <row r="1062" spans="2:18" x14ac:dyDescent="0.25"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</row>
    <row r="1063" spans="2:18" x14ac:dyDescent="0.25"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</row>
    <row r="1064" spans="2:18" x14ac:dyDescent="0.25"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</row>
    <row r="1065" spans="2:18" x14ac:dyDescent="0.25"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</row>
    <row r="1066" spans="2:18" x14ac:dyDescent="0.25"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</row>
    <row r="1067" spans="2:18" x14ac:dyDescent="0.25"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</row>
    <row r="1068" spans="2:18" x14ac:dyDescent="0.25"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</row>
    <row r="1069" spans="2:18" x14ac:dyDescent="0.25"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</row>
    <row r="1070" spans="2:18" x14ac:dyDescent="0.25"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22"/>
  <sheetViews>
    <sheetView workbookViewId="0">
      <selection activeCell="C7" sqref="C7:R14"/>
    </sheetView>
  </sheetViews>
  <sheetFormatPr defaultRowHeight="15" x14ac:dyDescent="0.25"/>
  <cols>
    <col min="1" max="1" width="2.7109375" style="71" customWidth="1"/>
    <col min="2" max="2" width="15.7109375" style="63" customWidth="1"/>
    <col min="3" max="18" width="15.28515625" style="63" customWidth="1"/>
    <col min="19" max="16384" width="9.140625" style="71"/>
  </cols>
  <sheetData>
    <row r="1" spans="2:19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9" ht="21.95" customHeight="1" thickTop="1" thickBot="1" x14ac:dyDescent="0.3">
      <c r="B2" s="285" t="s">
        <v>350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2:19" ht="21.95" customHeight="1" thickTop="1" thickBot="1" x14ac:dyDescent="0.3">
      <c r="B3" s="288" t="s">
        <v>227</v>
      </c>
      <c r="C3" s="297" t="s">
        <v>206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79" t="s">
        <v>170</v>
      </c>
    </row>
    <row r="4" spans="2:19" ht="21.95" customHeight="1" thickTop="1" thickBot="1" x14ac:dyDescent="0.3">
      <c r="B4" s="305"/>
      <c r="C4" s="302" t="s">
        <v>207</v>
      </c>
      <c r="D4" s="297"/>
      <c r="E4" s="297"/>
      <c r="F4" s="297"/>
      <c r="G4" s="307"/>
      <c r="H4" s="302" t="s">
        <v>208</v>
      </c>
      <c r="I4" s="297"/>
      <c r="J4" s="297"/>
      <c r="K4" s="297"/>
      <c r="L4" s="307"/>
      <c r="M4" s="353" t="s">
        <v>209</v>
      </c>
      <c r="N4" s="353"/>
      <c r="O4" s="353"/>
      <c r="P4" s="353"/>
      <c r="Q4" s="353"/>
      <c r="R4" s="280"/>
    </row>
    <row r="5" spans="2:19" ht="21.95" customHeight="1" thickTop="1" thickBot="1" x14ac:dyDescent="0.3">
      <c r="B5" s="305"/>
      <c r="C5" s="302" t="s">
        <v>198</v>
      </c>
      <c r="D5" s="297"/>
      <c r="E5" s="297"/>
      <c r="F5" s="307"/>
      <c r="G5" s="288" t="s">
        <v>170</v>
      </c>
      <c r="H5" s="302" t="s">
        <v>198</v>
      </c>
      <c r="I5" s="297"/>
      <c r="J5" s="297"/>
      <c r="K5" s="307"/>
      <c r="L5" s="288" t="s">
        <v>170</v>
      </c>
      <c r="M5" s="302" t="s">
        <v>198</v>
      </c>
      <c r="N5" s="297"/>
      <c r="O5" s="297"/>
      <c r="P5" s="307"/>
      <c r="Q5" s="288" t="s">
        <v>170</v>
      </c>
      <c r="R5" s="280"/>
    </row>
    <row r="6" spans="2:19" ht="21.95" customHeight="1" thickTop="1" thickBot="1" x14ac:dyDescent="0.3">
      <c r="B6" s="306"/>
      <c r="C6" s="92" t="s">
        <v>199</v>
      </c>
      <c r="D6" s="95" t="s">
        <v>211</v>
      </c>
      <c r="E6" s="95" t="s">
        <v>210</v>
      </c>
      <c r="F6" s="88" t="s">
        <v>202</v>
      </c>
      <c r="G6" s="290"/>
      <c r="H6" s="92" t="s">
        <v>199</v>
      </c>
      <c r="I6" s="95" t="s">
        <v>211</v>
      </c>
      <c r="J6" s="95" t="s">
        <v>210</v>
      </c>
      <c r="K6" s="88" t="s">
        <v>202</v>
      </c>
      <c r="L6" s="290"/>
      <c r="M6" s="92" t="s">
        <v>199</v>
      </c>
      <c r="N6" s="95" t="s">
        <v>211</v>
      </c>
      <c r="O6" s="95" t="s">
        <v>210</v>
      </c>
      <c r="P6" s="88" t="s">
        <v>202</v>
      </c>
      <c r="Q6" s="290"/>
      <c r="R6" s="281"/>
    </row>
    <row r="7" spans="2:19" ht="21.95" customHeight="1" thickTop="1" x14ac:dyDescent="0.25">
      <c r="B7" s="117" t="s">
        <v>228</v>
      </c>
      <c r="C7" s="186">
        <v>0.1941747572815534</v>
      </c>
      <c r="D7" s="188">
        <v>0.1778496362166532</v>
      </c>
      <c r="E7" s="188">
        <v>0.12</v>
      </c>
      <c r="F7" s="182">
        <v>0</v>
      </c>
      <c r="G7" s="184">
        <v>0.18305597579425115</v>
      </c>
      <c r="H7" s="186">
        <v>0.17989078059749439</v>
      </c>
      <c r="I7" s="188">
        <v>0.20250486587120251</v>
      </c>
      <c r="J7" s="188">
        <v>0.20863309352517986</v>
      </c>
      <c r="K7" s="182">
        <v>1</v>
      </c>
      <c r="L7" s="184">
        <v>0.19516129032258064</v>
      </c>
      <c r="M7" s="186">
        <v>0.20351588911426641</v>
      </c>
      <c r="N7" s="188">
        <v>0.21422421215774065</v>
      </c>
      <c r="O7" s="188">
        <v>0.21595330739299612</v>
      </c>
      <c r="P7" s="182">
        <v>0</v>
      </c>
      <c r="Q7" s="184">
        <v>0.21088362068965516</v>
      </c>
      <c r="R7" s="183">
        <v>0.19924321066202325</v>
      </c>
      <c r="S7" s="74"/>
    </row>
    <row r="8" spans="2:19" ht="21.95" customHeight="1" x14ac:dyDescent="0.25">
      <c r="B8" s="117" t="s">
        <v>229</v>
      </c>
      <c r="C8" s="186">
        <v>0.18585298196948682</v>
      </c>
      <c r="D8" s="188">
        <v>0.22150363783346808</v>
      </c>
      <c r="E8" s="188">
        <v>0.08</v>
      </c>
      <c r="F8" s="182">
        <v>0</v>
      </c>
      <c r="G8" s="184">
        <v>0.20675743822491174</v>
      </c>
      <c r="H8" s="186">
        <v>0.20334082878252491</v>
      </c>
      <c r="I8" s="188">
        <v>0.1937039857831937</v>
      </c>
      <c r="J8" s="188">
        <v>0.1672661870503597</v>
      </c>
      <c r="K8" s="182">
        <v>0</v>
      </c>
      <c r="L8" s="184">
        <v>0.19612903225806452</v>
      </c>
      <c r="M8" s="186">
        <v>0.22278566599053415</v>
      </c>
      <c r="N8" s="188">
        <v>0.20923023936628207</v>
      </c>
      <c r="O8" s="188">
        <v>0.23540856031128404</v>
      </c>
      <c r="P8" s="182">
        <v>1</v>
      </c>
      <c r="Q8" s="184">
        <v>0.21508620689655172</v>
      </c>
      <c r="R8" s="184">
        <v>0.20272578106687206</v>
      </c>
      <c r="S8" s="74"/>
    </row>
    <row r="9" spans="2:19" ht="21.95" customHeight="1" x14ac:dyDescent="0.25">
      <c r="B9" s="117" t="s">
        <v>230</v>
      </c>
      <c r="C9" s="186">
        <v>0.16782246879334259</v>
      </c>
      <c r="D9" s="188">
        <v>0.1713823767178658</v>
      </c>
      <c r="E9" s="188">
        <v>0.36</v>
      </c>
      <c r="F9" s="182">
        <v>0</v>
      </c>
      <c r="G9" s="184">
        <v>0.17246596066565809</v>
      </c>
      <c r="H9" s="186">
        <v>0.15660134918085447</v>
      </c>
      <c r="I9" s="188">
        <v>0.16281628162816281</v>
      </c>
      <c r="J9" s="188">
        <v>0.13129496402877697</v>
      </c>
      <c r="K9" s="182">
        <v>0</v>
      </c>
      <c r="L9" s="184">
        <v>0.15978494623655914</v>
      </c>
      <c r="M9" s="186">
        <v>0.15922920892494929</v>
      </c>
      <c r="N9" s="188">
        <v>0.17702772515929052</v>
      </c>
      <c r="O9" s="188">
        <v>0.16342412451361868</v>
      </c>
      <c r="P9" s="182">
        <v>0</v>
      </c>
      <c r="Q9" s="184">
        <v>0.17058189655172415</v>
      </c>
      <c r="R9" s="184">
        <v>0.16398218531292905</v>
      </c>
      <c r="S9" s="74"/>
    </row>
    <row r="10" spans="2:19" ht="21.95" customHeight="1" x14ac:dyDescent="0.25">
      <c r="B10" s="117" t="s">
        <v>231</v>
      </c>
      <c r="C10" s="186">
        <v>0.17614424410540916</v>
      </c>
      <c r="D10" s="188">
        <v>0.18108326596604687</v>
      </c>
      <c r="E10" s="188">
        <v>0.16</v>
      </c>
      <c r="F10" s="182">
        <v>0</v>
      </c>
      <c r="G10" s="184">
        <v>0.17902168431669188</v>
      </c>
      <c r="H10" s="186">
        <v>0.18663668486990043</v>
      </c>
      <c r="I10" s="188">
        <v>0.1777947025471778</v>
      </c>
      <c r="J10" s="188">
        <v>0.17266187050359713</v>
      </c>
      <c r="K10" s="182">
        <v>0</v>
      </c>
      <c r="L10" s="184">
        <v>0.18059139784946238</v>
      </c>
      <c r="M10" s="186">
        <v>0.18559837728194725</v>
      </c>
      <c r="N10" s="188">
        <v>0.19097640778370931</v>
      </c>
      <c r="O10" s="188">
        <v>0.15369649805447472</v>
      </c>
      <c r="P10" s="182">
        <v>0</v>
      </c>
      <c r="Q10" s="184">
        <v>0.18717672413793104</v>
      </c>
      <c r="R10" s="184">
        <v>0.18253356996952752</v>
      </c>
      <c r="S10" s="74"/>
    </row>
    <row r="11" spans="2:19" ht="21.95" customHeight="1" x14ac:dyDescent="0.25">
      <c r="B11" s="117" t="s">
        <v>232</v>
      </c>
      <c r="C11" s="186">
        <v>0.16088765603328711</v>
      </c>
      <c r="D11" s="188">
        <v>0.13985448666127728</v>
      </c>
      <c r="E11" s="188">
        <v>0.16</v>
      </c>
      <c r="F11" s="182">
        <v>0</v>
      </c>
      <c r="G11" s="184">
        <v>0.14775592536560767</v>
      </c>
      <c r="H11" s="186">
        <v>0.17266302601991648</v>
      </c>
      <c r="I11" s="188">
        <v>0.13717525598713717</v>
      </c>
      <c r="J11" s="188">
        <v>0.1960431654676259</v>
      </c>
      <c r="K11" s="182">
        <v>0</v>
      </c>
      <c r="L11" s="184">
        <v>0.15080645161290324</v>
      </c>
      <c r="M11" s="186">
        <v>0.16937119675456389</v>
      </c>
      <c r="N11" s="188">
        <v>0.13776476666092646</v>
      </c>
      <c r="O11" s="188">
        <v>0.17704280155642024</v>
      </c>
      <c r="P11" s="182">
        <v>0</v>
      </c>
      <c r="Q11" s="184">
        <v>0.15</v>
      </c>
      <c r="R11" s="184">
        <v>0.15035327997856879</v>
      </c>
      <c r="S11" s="74"/>
    </row>
    <row r="12" spans="2:19" ht="21.95" customHeight="1" x14ac:dyDescent="0.25">
      <c r="B12" s="117" t="s">
        <v>233</v>
      </c>
      <c r="C12" s="186">
        <v>6.7961165048543687E-2</v>
      </c>
      <c r="D12" s="188">
        <v>5.1738075990299108E-2</v>
      </c>
      <c r="E12" s="188">
        <v>0.08</v>
      </c>
      <c r="F12" s="182">
        <v>0</v>
      </c>
      <c r="G12" s="184">
        <v>5.7992939989914269E-2</v>
      </c>
      <c r="H12" s="186">
        <v>5.1076132348217153E-2</v>
      </c>
      <c r="I12" s="188">
        <v>6.3552509097063559E-2</v>
      </c>
      <c r="J12" s="188">
        <v>6.83453237410072E-2</v>
      </c>
      <c r="K12" s="182">
        <v>0</v>
      </c>
      <c r="L12" s="184">
        <v>5.9516129032258065E-2</v>
      </c>
      <c r="M12" s="186">
        <v>3.211629479377958E-2</v>
      </c>
      <c r="N12" s="188">
        <v>3.7024281040123987E-2</v>
      </c>
      <c r="O12" s="188">
        <v>2.1400778210116732E-2</v>
      </c>
      <c r="P12" s="182">
        <v>0</v>
      </c>
      <c r="Q12" s="184">
        <v>3.4590517241379314E-2</v>
      </c>
      <c r="R12" s="184">
        <v>5.1669289756554937E-2</v>
      </c>
      <c r="S12" s="74"/>
    </row>
    <row r="13" spans="2:19" ht="21.95" customHeight="1" thickBot="1" x14ac:dyDescent="0.3">
      <c r="B13" s="117" t="s">
        <v>234</v>
      </c>
      <c r="C13" s="186">
        <v>4.7156726768377254E-2</v>
      </c>
      <c r="D13" s="188">
        <v>5.6588520614389654E-2</v>
      </c>
      <c r="E13" s="188">
        <v>0.04</v>
      </c>
      <c r="F13" s="182">
        <v>0</v>
      </c>
      <c r="G13" s="184">
        <v>5.2950075642965201E-2</v>
      </c>
      <c r="H13" s="186">
        <v>4.9791198201092193E-2</v>
      </c>
      <c r="I13" s="188">
        <v>6.2452399086062454E-2</v>
      </c>
      <c r="J13" s="188">
        <v>5.5755395683453238E-2</v>
      </c>
      <c r="K13" s="182">
        <v>0</v>
      </c>
      <c r="L13" s="184">
        <v>5.8010752688172046E-2</v>
      </c>
      <c r="M13" s="186">
        <v>2.7383367139959432E-2</v>
      </c>
      <c r="N13" s="188">
        <v>3.3752367831926984E-2</v>
      </c>
      <c r="O13" s="188">
        <v>3.3073929961089495E-2</v>
      </c>
      <c r="P13" s="182">
        <v>0</v>
      </c>
      <c r="Q13" s="184">
        <v>3.1681034482758622E-2</v>
      </c>
      <c r="R13" s="184">
        <v>4.9492683253524426E-2</v>
      </c>
      <c r="S13" s="74"/>
    </row>
    <row r="14" spans="2:19" ht="21.95" customHeight="1" thickTop="1" thickBot="1" x14ac:dyDescent="0.3">
      <c r="B14" s="98" t="s">
        <v>170</v>
      </c>
      <c r="C14" s="187">
        <v>1</v>
      </c>
      <c r="D14" s="189">
        <v>1</v>
      </c>
      <c r="E14" s="189">
        <v>1</v>
      </c>
      <c r="F14" s="128">
        <v>0</v>
      </c>
      <c r="G14" s="185">
        <v>1</v>
      </c>
      <c r="H14" s="187">
        <v>1</v>
      </c>
      <c r="I14" s="189">
        <v>1</v>
      </c>
      <c r="J14" s="189">
        <v>1</v>
      </c>
      <c r="K14" s="128">
        <v>1</v>
      </c>
      <c r="L14" s="185">
        <v>1.0000000000000002</v>
      </c>
      <c r="M14" s="187">
        <v>1</v>
      </c>
      <c r="N14" s="189">
        <v>1</v>
      </c>
      <c r="O14" s="189">
        <v>1.0000000000000002</v>
      </c>
      <c r="P14" s="128">
        <v>1</v>
      </c>
      <c r="Q14" s="185">
        <v>1</v>
      </c>
      <c r="R14" s="185">
        <v>1.0000000000000002</v>
      </c>
      <c r="S14" s="79"/>
    </row>
    <row r="15" spans="2:19" ht="21.95" customHeight="1" thickTop="1" thickBot="1" x14ac:dyDescent="0.3">
      <c r="B15" s="99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2:19" ht="21.95" customHeight="1" thickTop="1" x14ac:dyDescent="0.25">
      <c r="B16" s="111" t="s">
        <v>196</v>
      </c>
      <c r="C16" s="106"/>
      <c r="D16" s="106"/>
      <c r="E16" s="107"/>
      <c r="F16" s="177"/>
      <c r="G16" s="102"/>
      <c r="H16" s="102"/>
      <c r="I16" s="102"/>
      <c r="J16" s="177"/>
      <c r="K16" s="102"/>
      <c r="L16" s="102"/>
      <c r="M16" s="71"/>
      <c r="N16" s="71"/>
      <c r="O16" s="71"/>
      <c r="P16" s="71"/>
      <c r="Q16" s="71"/>
      <c r="R16" s="71"/>
    </row>
    <row r="17" spans="2:18" ht="21.95" customHeight="1" thickBot="1" x14ac:dyDescent="0.3">
      <c r="B17" s="108" t="s">
        <v>197</v>
      </c>
      <c r="C17" s="109"/>
      <c r="D17" s="109"/>
      <c r="E17" s="110"/>
      <c r="F17" s="102"/>
      <c r="G17" s="102"/>
      <c r="H17" s="102"/>
      <c r="I17" s="102"/>
      <c r="J17" s="102"/>
      <c r="K17" s="102"/>
      <c r="L17" s="102"/>
      <c r="M17" s="71"/>
      <c r="N17" s="71"/>
      <c r="O17" s="71"/>
      <c r="P17" s="71"/>
      <c r="Q17" s="71"/>
      <c r="R17" s="71"/>
    </row>
    <row r="18" spans="2:18" ht="15.75" thickTop="1" x14ac:dyDescent="0.25">
      <c r="B18" s="102"/>
      <c r="C18" s="181"/>
      <c r="D18" s="123"/>
      <c r="E18" s="123"/>
      <c r="F18" s="123"/>
      <c r="G18" s="99"/>
      <c r="H18" s="123"/>
      <c r="I18" s="123"/>
      <c r="J18" s="123"/>
      <c r="K18" s="123"/>
      <c r="L18" s="99"/>
      <c r="M18" s="123"/>
      <c r="N18" s="123"/>
      <c r="O18" s="123"/>
      <c r="P18" s="123"/>
      <c r="Q18" s="99"/>
      <c r="R18" s="102"/>
    </row>
    <row r="19" spans="2:18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2:18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2:18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2:18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2:18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2:18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2:18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2:18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2:18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2:18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2:18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2:18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2:18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2:18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2:18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2:18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2:18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2:18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2:18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2:18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2:18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2:18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2:18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2:18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2:18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2:18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2:18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2:18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2:18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2:18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2:18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2:18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2:18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2:18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2:18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2:18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2:18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2:18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2:18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2:18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2:18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2:18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2:18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2:18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2:18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2:18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2:18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2:18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2:18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2:18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2:18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2:18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2:18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2:18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2:18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2:18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2:18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2:18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2:18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2:18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2:18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2:18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2:18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2:18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2:18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2:18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2:18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2:18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2:18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2:18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2:18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2:18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2:18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2:18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2:18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2:18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2:18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2:18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2:18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2:18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2:18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2:18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2:18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2:18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2:18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2:18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2:18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2:18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2:18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2:18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2:18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2:18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2:18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2:18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2:18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2:18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2:18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2:18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2:18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2:18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2:18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2:18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2:18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2:18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2:18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2:18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2:18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2:18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2:18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2:18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2:18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2:18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2:18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2:18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2:18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2:18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2:18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2:18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2:18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2:18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2:18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2:18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2:18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2:18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2:18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2:18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2:18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2:18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2:18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2:18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2:18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2:18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2:18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2:18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2:18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2:18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2:18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2:18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2:18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2:18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2:18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  <row r="735" spans="2:18" x14ac:dyDescent="0.2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</row>
    <row r="736" spans="2:18" x14ac:dyDescent="0.2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</row>
    <row r="737" spans="2:18" x14ac:dyDescent="0.2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</row>
    <row r="738" spans="2:18" x14ac:dyDescent="0.2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</row>
    <row r="739" spans="2:18" x14ac:dyDescent="0.2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</row>
    <row r="740" spans="2:18" x14ac:dyDescent="0.2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</row>
    <row r="741" spans="2:18" x14ac:dyDescent="0.2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</row>
    <row r="742" spans="2:18" x14ac:dyDescent="0.2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spans="2:18" x14ac:dyDescent="0.2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</row>
    <row r="744" spans="2:18" x14ac:dyDescent="0.2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spans="2:18" x14ac:dyDescent="0.2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</row>
    <row r="746" spans="2:18" x14ac:dyDescent="0.2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spans="2:18" x14ac:dyDescent="0.2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</row>
    <row r="748" spans="2:18" x14ac:dyDescent="0.2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spans="2:18" x14ac:dyDescent="0.2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</row>
    <row r="750" spans="2:18" x14ac:dyDescent="0.2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spans="2:18" x14ac:dyDescent="0.2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</row>
    <row r="752" spans="2:18" x14ac:dyDescent="0.2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</row>
    <row r="753" spans="2:18" x14ac:dyDescent="0.2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</row>
    <row r="754" spans="2:18" x14ac:dyDescent="0.2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</row>
    <row r="755" spans="2:18" x14ac:dyDescent="0.2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</row>
    <row r="756" spans="2:18" x14ac:dyDescent="0.2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</row>
    <row r="757" spans="2:18" x14ac:dyDescent="0.2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</row>
    <row r="758" spans="2:18" x14ac:dyDescent="0.2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</row>
    <row r="759" spans="2:18" x14ac:dyDescent="0.2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</row>
    <row r="760" spans="2:18" x14ac:dyDescent="0.2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</row>
    <row r="761" spans="2:18" x14ac:dyDescent="0.2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</row>
    <row r="762" spans="2:18" x14ac:dyDescent="0.2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</row>
    <row r="763" spans="2:18" x14ac:dyDescent="0.2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</row>
    <row r="764" spans="2:18" x14ac:dyDescent="0.2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</row>
    <row r="765" spans="2:18" x14ac:dyDescent="0.2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</row>
    <row r="766" spans="2:18" x14ac:dyDescent="0.2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</row>
    <row r="767" spans="2:18" x14ac:dyDescent="0.2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2:18" x14ac:dyDescent="0.2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</row>
    <row r="769" spans="2:18" x14ac:dyDescent="0.2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</row>
    <row r="770" spans="2:18" x14ac:dyDescent="0.2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</row>
    <row r="771" spans="2:18" x14ac:dyDescent="0.2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</row>
    <row r="772" spans="2:18" x14ac:dyDescent="0.2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</row>
    <row r="773" spans="2:18" x14ac:dyDescent="0.2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</row>
    <row r="774" spans="2:18" x14ac:dyDescent="0.2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</row>
    <row r="775" spans="2:18" x14ac:dyDescent="0.2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</row>
    <row r="776" spans="2:18" x14ac:dyDescent="0.2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</row>
    <row r="777" spans="2:18" x14ac:dyDescent="0.2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</row>
    <row r="778" spans="2:18" x14ac:dyDescent="0.2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</row>
    <row r="779" spans="2:18" x14ac:dyDescent="0.2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</row>
    <row r="780" spans="2:18" x14ac:dyDescent="0.2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</row>
    <row r="781" spans="2:18" x14ac:dyDescent="0.2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</row>
    <row r="782" spans="2:18" x14ac:dyDescent="0.2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</row>
    <row r="783" spans="2:18" x14ac:dyDescent="0.2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</row>
    <row r="784" spans="2:18" x14ac:dyDescent="0.2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</row>
    <row r="785" spans="2:18" x14ac:dyDescent="0.2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spans="2:18" x14ac:dyDescent="0.2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</row>
    <row r="787" spans="2:18" x14ac:dyDescent="0.2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spans="2:18" x14ac:dyDescent="0.2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</row>
    <row r="789" spans="2:18" x14ac:dyDescent="0.2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spans="2:18" x14ac:dyDescent="0.2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</row>
    <row r="791" spans="2:18" x14ac:dyDescent="0.2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spans="2:18" x14ac:dyDescent="0.2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</row>
    <row r="793" spans="2:18" x14ac:dyDescent="0.2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spans="2:18" x14ac:dyDescent="0.2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</row>
    <row r="795" spans="2:18" x14ac:dyDescent="0.2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</row>
    <row r="796" spans="2:18" x14ac:dyDescent="0.2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</row>
    <row r="797" spans="2:18" x14ac:dyDescent="0.2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</row>
    <row r="798" spans="2:18" x14ac:dyDescent="0.2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</row>
    <row r="799" spans="2:18" x14ac:dyDescent="0.2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</row>
    <row r="800" spans="2:18" x14ac:dyDescent="0.2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</row>
    <row r="801" spans="2:18" x14ac:dyDescent="0.2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</row>
    <row r="802" spans="2:18" x14ac:dyDescent="0.2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</row>
    <row r="803" spans="2:18" x14ac:dyDescent="0.2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</row>
    <row r="804" spans="2:18" x14ac:dyDescent="0.2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</row>
    <row r="805" spans="2:18" x14ac:dyDescent="0.2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</row>
    <row r="806" spans="2:18" x14ac:dyDescent="0.2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</row>
    <row r="807" spans="2:18" x14ac:dyDescent="0.2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</row>
    <row r="808" spans="2:18" x14ac:dyDescent="0.2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</row>
    <row r="809" spans="2:18" x14ac:dyDescent="0.2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</row>
    <row r="810" spans="2:18" x14ac:dyDescent="0.2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</row>
    <row r="811" spans="2:18" x14ac:dyDescent="0.2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</row>
    <row r="812" spans="2:18" x14ac:dyDescent="0.2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</row>
    <row r="813" spans="2:18" x14ac:dyDescent="0.2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</row>
    <row r="814" spans="2:18" x14ac:dyDescent="0.2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</row>
    <row r="815" spans="2:18" x14ac:dyDescent="0.2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</row>
    <row r="816" spans="2:18" x14ac:dyDescent="0.2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</row>
    <row r="817" spans="2:18" x14ac:dyDescent="0.2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</row>
    <row r="818" spans="2:18" x14ac:dyDescent="0.2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</row>
    <row r="819" spans="2:18" x14ac:dyDescent="0.2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</row>
    <row r="820" spans="2:18" x14ac:dyDescent="0.2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</row>
    <row r="821" spans="2:18" x14ac:dyDescent="0.2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</row>
    <row r="822" spans="2:18" x14ac:dyDescent="0.2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</row>
    <row r="823" spans="2:18" x14ac:dyDescent="0.2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</row>
    <row r="824" spans="2:18" x14ac:dyDescent="0.2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</row>
    <row r="825" spans="2:18" x14ac:dyDescent="0.2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</row>
    <row r="826" spans="2:18" x14ac:dyDescent="0.2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</row>
    <row r="827" spans="2:18" x14ac:dyDescent="0.2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</row>
    <row r="828" spans="2:18" x14ac:dyDescent="0.2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spans="2:18" x14ac:dyDescent="0.2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</row>
    <row r="830" spans="2:18" x14ac:dyDescent="0.2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spans="2:18" x14ac:dyDescent="0.2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</row>
    <row r="832" spans="2:18" x14ac:dyDescent="0.2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spans="2:18" x14ac:dyDescent="0.2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</row>
    <row r="834" spans="2:18" x14ac:dyDescent="0.2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spans="2:18" x14ac:dyDescent="0.2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</row>
    <row r="836" spans="2:18" x14ac:dyDescent="0.2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spans="2:18" x14ac:dyDescent="0.2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</row>
    <row r="838" spans="2:18" x14ac:dyDescent="0.2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</row>
    <row r="839" spans="2:18" x14ac:dyDescent="0.2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</row>
    <row r="840" spans="2:18" x14ac:dyDescent="0.2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</row>
    <row r="841" spans="2:18" x14ac:dyDescent="0.2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</row>
    <row r="842" spans="2:18" x14ac:dyDescent="0.2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</row>
    <row r="843" spans="2:18" x14ac:dyDescent="0.2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</row>
    <row r="844" spans="2:18" x14ac:dyDescent="0.2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</row>
    <row r="845" spans="2:18" x14ac:dyDescent="0.2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</row>
    <row r="846" spans="2:18" x14ac:dyDescent="0.2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</row>
    <row r="847" spans="2:18" x14ac:dyDescent="0.2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</row>
    <row r="848" spans="2:18" x14ac:dyDescent="0.2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</row>
    <row r="849" spans="2:18" x14ac:dyDescent="0.2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</row>
    <row r="850" spans="2:18" x14ac:dyDescent="0.2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</row>
    <row r="851" spans="2:18" x14ac:dyDescent="0.2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</row>
    <row r="852" spans="2:18" x14ac:dyDescent="0.2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</row>
    <row r="853" spans="2:18" x14ac:dyDescent="0.2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</row>
    <row r="854" spans="2:18" x14ac:dyDescent="0.2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</row>
    <row r="855" spans="2:18" x14ac:dyDescent="0.2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</row>
    <row r="856" spans="2:18" x14ac:dyDescent="0.2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</row>
    <row r="857" spans="2:18" x14ac:dyDescent="0.2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</row>
    <row r="858" spans="2:18" x14ac:dyDescent="0.2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</row>
    <row r="859" spans="2:18" x14ac:dyDescent="0.2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</row>
    <row r="860" spans="2:18" x14ac:dyDescent="0.2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</row>
    <row r="861" spans="2:18" x14ac:dyDescent="0.2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</row>
    <row r="862" spans="2:18" x14ac:dyDescent="0.2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</row>
    <row r="863" spans="2:18" x14ac:dyDescent="0.2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</row>
    <row r="864" spans="2:18" x14ac:dyDescent="0.2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</row>
    <row r="865" spans="2:18" x14ac:dyDescent="0.2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</row>
    <row r="866" spans="2:18" x14ac:dyDescent="0.2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</row>
    <row r="867" spans="2:18" x14ac:dyDescent="0.2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</row>
    <row r="868" spans="2:18" x14ac:dyDescent="0.2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</row>
    <row r="869" spans="2:18" x14ac:dyDescent="0.2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</row>
    <row r="870" spans="2:18" x14ac:dyDescent="0.2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</row>
    <row r="871" spans="2:18" x14ac:dyDescent="0.2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spans="2:18" x14ac:dyDescent="0.2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</row>
    <row r="873" spans="2:18" x14ac:dyDescent="0.2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spans="2:18" x14ac:dyDescent="0.2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</row>
    <row r="875" spans="2:18" x14ac:dyDescent="0.2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spans="2:18" x14ac:dyDescent="0.2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</row>
    <row r="877" spans="2:18" x14ac:dyDescent="0.2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spans="2:18" x14ac:dyDescent="0.2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</row>
    <row r="879" spans="2:18" x14ac:dyDescent="0.2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spans="2:18" x14ac:dyDescent="0.2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</row>
    <row r="881" spans="2:18" x14ac:dyDescent="0.2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</row>
    <row r="882" spans="2:18" x14ac:dyDescent="0.2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</row>
    <row r="883" spans="2:18" x14ac:dyDescent="0.2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</row>
    <row r="884" spans="2:18" x14ac:dyDescent="0.2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</row>
    <row r="885" spans="2:18" x14ac:dyDescent="0.2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</row>
    <row r="886" spans="2:18" x14ac:dyDescent="0.2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</row>
    <row r="887" spans="2:18" x14ac:dyDescent="0.25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</row>
    <row r="888" spans="2:18" x14ac:dyDescent="0.25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</row>
    <row r="889" spans="2:18" x14ac:dyDescent="0.25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</row>
    <row r="890" spans="2:18" x14ac:dyDescent="0.25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</row>
    <row r="891" spans="2:18" x14ac:dyDescent="0.25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</row>
    <row r="892" spans="2:18" x14ac:dyDescent="0.25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</row>
    <row r="893" spans="2:18" x14ac:dyDescent="0.25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</row>
    <row r="894" spans="2:18" x14ac:dyDescent="0.25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</row>
    <row r="895" spans="2:18" x14ac:dyDescent="0.25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</row>
    <row r="896" spans="2:18" x14ac:dyDescent="0.25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</row>
    <row r="897" spans="2:18" x14ac:dyDescent="0.25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</row>
    <row r="898" spans="2:18" x14ac:dyDescent="0.25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</row>
    <row r="899" spans="2:18" x14ac:dyDescent="0.25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</row>
    <row r="900" spans="2:18" x14ac:dyDescent="0.25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</row>
    <row r="901" spans="2:18" x14ac:dyDescent="0.25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</row>
    <row r="902" spans="2:18" x14ac:dyDescent="0.25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</row>
    <row r="903" spans="2:18" x14ac:dyDescent="0.25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</row>
    <row r="904" spans="2:18" x14ac:dyDescent="0.25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</row>
    <row r="905" spans="2:18" x14ac:dyDescent="0.2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</row>
    <row r="906" spans="2:18" x14ac:dyDescent="0.25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</row>
    <row r="907" spans="2:18" x14ac:dyDescent="0.25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</row>
    <row r="908" spans="2:18" x14ac:dyDescent="0.25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</row>
    <row r="909" spans="2:18" x14ac:dyDescent="0.25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</row>
    <row r="910" spans="2:18" x14ac:dyDescent="0.25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</row>
    <row r="911" spans="2:18" x14ac:dyDescent="0.25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</row>
    <row r="912" spans="2:18" x14ac:dyDescent="0.25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</row>
    <row r="913" spans="2:18" x14ac:dyDescent="0.2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</row>
    <row r="914" spans="2:18" x14ac:dyDescent="0.25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spans="2:18" x14ac:dyDescent="0.25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</row>
    <row r="916" spans="2:18" x14ac:dyDescent="0.25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spans="2:18" x14ac:dyDescent="0.25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</row>
    <row r="918" spans="2:18" x14ac:dyDescent="0.25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</row>
    <row r="919" spans="2:18" x14ac:dyDescent="0.25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</row>
    <row r="920" spans="2:18" x14ac:dyDescent="0.25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spans="2:18" x14ac:dyDescent="0.2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</row>
    <row r="922" spans="2:18" x14ac:dyDescent="0.25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531"/>
  <sheetViews>
    <sheetView workbookViewId="0">
      <selection activeCell="C6" sqref="C6:P13"/>
    </sheetView>
  </sheetViews>
  <sheetFormatPr defaultRowHeight="15" x14ac:dyDescent="0.25"/>
  <cols>
    <col min="1" max="1" width="2.7109375" style="71" customWidth="1"/>
    <col min="2" max="2" width="15.7109375" style="63" customWidth="1"/>
    <col min="3" max="16" width="14.7109375" style="63" customWidth="1"/>
    <col min="17" max="16384" width="9.140625" style="71"/>
  </cols>
  <sheetData>
    <row r="1" spans="2:17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ht="21.95" customHeight="1" thickTop="1" thickBot="1" x14ac:dyDescent="0.3">
      <c r="B2" s="285" t="s">
        <v>351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2:17" ht="21.95" customHeight="1" thickTop="1" thickBot="1" x14ac:dyDescent="0.3">
      <c r="B3" s="288" t="s">
        <v>227</v>
      </c>
      <c r="C3" s="297" t="s">
        <v>216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307"/>
    </row>
    <row r="4" spans="2:17" ht="21.95" customHeight="1" thickTop="1" thickBot="1" x14ac:dyDescent="0.3">
      <c r="B4" s="305"/>
      <c r="C4" s="291" t="s">
        <v>212</v>
      </c>
      <c r="D4" s="292"/>
      <c r="E4" s="273" t="s">
        <v>235</v>
      </c>
      <c r="F4" s="292"/>
      <c r="G4" s="273" t="s">
        <v>214</v>
      </c>
      <c r="H4" s="292"/>
      <c r="I4" s="273" t="s">
        <v>213</v>
      </c>
      <c r="J4" s="292"/>
      <c r="K4" s="273" t="s">
        <v>166</v>
      </c>
      <c r="L4" s="292"/>
      <c r="M4" s="274" t="s">
        <v>236</v>
      </c>
      <c r="N4" s="277"/>
      <c r="O4" s="298" t="s">
        <v>170</v>
      </c>
      <c r="P4" s="299"/>
    </row>
    <row r="5" spans="2:17" ht="21.95" customHeight="1" thickTop="1" thickBot="1" x14ac:dyDescent="0.3">
      <c r="B5" s="306"/>
      <c r="C5" s="92" t="s">
        <v>169</v>
      </c>
      <c r="D5" s="174" t="s">
        <v>2</v>
      </c>
      <c r="E5" s="95" t="s">
        <v>169</v>
      </c>
      <c r="F5" s="174" t="s">
        <v>2</v>
      </c>
      <c r="G5" s="95" t="s">
        <v>169</v>
      </c>
      <c r="H5" s="174" t="s">
        <v>2</v>
      </c>
      <c r="I5" s="95" t="s">
        <v>169</v>
      </c>
      <c r="J5" s="174" t="s">
        <v>2</v>
      </c>
      <c r="K5" s="95" t="s">
        <v>169</v>
      </c>
      <c r="L5" s="174" t="s">
        <v>2</v>
      </c>
      <c r="M5" s="95" t="s">
        <v>217</v>
      </c>
      <c r="N5" s="172" t="s">
        <v>2</v>
      </c>
      <c r="O5" s="92" t="s">
        <v>169</v>
      </c>
      <c r="P5" s="173" t="s">
        <v>2</v>
      </c>
    </row>
    <row r="6" spans="2:17" ht="21.95" customHeight="1" thickTop="1" x14ac:dyDescent="0.25">
      <c r="B6" s="117" t="s">
        <v>228</v>
      </c>
      <c r="C6" s="93">
        <v>308</v>
      </c>
      <c r="D6" s="136">
        <v>0.1826809015421115</v>
      </c>
      <c r="E6" s="96">
        <v>2763</v>
      </c>
      <c r="F6" s="136">
        <v>0.19389473684210526</v>
      </c>
      <c r="G6" s="96">
        <v>1195</v>
      </c>
      <c r="H6" s="136">
        <v>0.22432889055753708</v>
      </c>
      <c r="I6" s="96">
        <v>999</v>
      </c>
      <c r="J6" s="136">
        <v>0.19207844645260527</v>
      </c>
      <c r="K6" s="96">
        <v>15</v>
      </c>
      <c r="L6" s="136">
        <v>0.15625</v>
      </c>
      <c r="M6" s="96">
        <v>670</v>
      </c>
      <c r="N6" s="124">
        <v>0.20284589766878594</v>
      </c>
      <c r="O6" s="93">
        <v>5950</v>
      </c>
      <c r="P6" s="127">
        <v>0.19924321066202325</v>
      </c>
      <c r="Q6" s="74"/>
    </row>
    <row r="7" spans="2:17" ht="21.95" customHeight="1" x14ac:dyDescent="0.25">
      <c r="B7" s="117" t="s">
        <v>229</v>
      </c>
      <c r="C7" s="93">
        <v>312</v>
      </c>
      <c r="D7" s="136">
        <v>0.18505338078291814</v>
      </c>
      <c r="E7" s="96">
        <v>2867</v>
      </c>
      <c r="F7" s="136">
        <v>0.20119298245614034</v>
      </c>
      <c r="G7" s="96">
        <v>1111</v>
      </c>
      <c r="H7" s="136">
        <v>0.20856016519617046</v>
      </c>
      <c r="I7" s="96">
        <v>1007</v>
      </c>
      <c r="J7" s="136">
        <v>0.19361661218996346</v>
      </c>
      <c r="K7" s="96">
        <v>26</v>
      </c>
      <c r="L7" s="136">
        <v>0.27083333333333331</v>
      </c>
      <c r="M7" s="96">
        <v>731</v>
      </c>
      <c r="N7" s="124">
        <v>0.2213139570087799</v>
      </c>
      <c r="O7" s="93">
        <v>6054</v>
      </c>
      <c r="P7" s="127">
        <v>0.20272578106687206</v>
      </c>
      <c r="Q7" s="74"/>
    </row>
    <row r="8" spans="2:17" ht="21.95" customHeight="1" x14ac:dyDescent="0.25">
      <c r="B8" s="117" t="s">
        <v>230</v>
      </c>
      <c r="C8" s="93">
        <v>298</v>
      </c>
      <c r="D8" s="136">
        <v>0.17674970344009491</v>
      </c>
      <c r="E8" s="96">
        <v>2082</v>
      </c>
      <c r="F8" s="136">
        <v>0.14610526315789474</v>
      </c>
      <c r="G8" s="96">
        <v>991</v>
      </c>
      <c r="H8" s="136">
        <v>0.18603341467993242</v>
      </c>
      <c r="I8" s="96">
        <v>920</v>
      </c>
      <c r="J8" s="136">
        <v>0.17688905979619304</v>
      </c>
      <c r="K8" s="96">
        <v>17</v>
      </c>
      <c r="L8" s="136">
        <v>0.17708333333333334</v>
      </c>
      <c r="M8" s="96">
        <v>589</v>
      </c>
      <c r="N8" s="124">
        <v>0.17832273690584316</v>
      </c>
      <c r="O8" s="93">
        <v>4897</v>
      </c>
      <c r="P8" s="127">
        <v>0.16398218531292905</v>
      </c>
      <c r="Q8" s="79"/>
    </row>
    <row r="9" spans="2:17" ht="21.95" customHeight="1" x14ac:dyDescent="0.25">
      <c r="B9" s="117" t="s">
        <v>231</v>
      </c>
      <c r="C9" s="93">
        <v>255</v>
      </c>
      <c r="D9" s="136">
        <v>0.1512455516014235</v>
      </c>
      <c r="E9" s="96">
        <v>2598</v>
      </c>
      <c r="F9" s="136">
        <v>0.18231578947368421</v>
      </c>
      <c r="G9" s="96">
        <v>982</v>
      </c>
      <c r="H9" s="136">
        <v>0.18434390839121456</v>
      </c>
      <c r="I9" s="96">
        <v>918</v>
      </c>
      <c r="J9" s="136">
        <v>0.17650451836185349</v>
      </c>
      <c r="K9" s="96">
        <v>16</v>
      </c>
      <c r="L9" s="136">
        <v>0.16666666666666666</v>
      </c>
      <c r="M9" s="96">
        <v>682</v>
      </c>
      <c r="N9" s="124">
        <v>0.20647895852255524</v>
      </c>
      <c r="O9" s="93">
        <v>5451</v>
      </c>
      <c r="P9" s="127">
        <v>0.18253356996952752</v>
      </c>
    </row>
    <row r="10" spans="2:17" ht="21.95" customHeight="1" x14ac:dyDescent="0.25">
      <c r="B10" s="117" t="s">
        <v>232</v>
      </c>
      <c r="C10" s="93">
        <v>226</v>
      </c>
      <c r="D10" s="136">
        <v>0.13404507710557534</v>
      </c>
      <c r="E10" s="96">
        <v>2238</v>
      </c>
      <c r="F10" s="136">
        <v>0.15705263157894736</v>
      </c>
      <c r="G10" s="96">
        <v>739</v>
      </c>
      <c r="H10" s="136">
        <v>0.13872723859583255</v>
      </c>
      <c r="I10" s="96">
        <v>762</v>
      </c>
      <c r="J10" s="136">
        <v>0.14651028648336858</v>
      </c>
      <c r="K10" s="96">
        <v>14</v>
      </c>
      <c r="L10" s="136">
        <v>0.14583333333333334</v>
      </c>
      <c r="M10" s="96">
        <v>511</v>
      </c>
      <c r="N10" s="124">
        <v>0.15470784135634272</v>
      </c>
      <c r="O10" s="93">
        <v>4490</v>
      </c>
      <c r="P10" s="127">
        <v>0.15035327997856879</v>
      </c>
    </row>
    <row r="11" spans="2:17" ht="21.95" customHeight="1" x14ac:dyDescent="0.25">
      <c r="B11" s="117" t="s">
        <v>233</v>
      </c>
      <c r="C11" s="93">
        <v>122</v>
      </c>
      <c r="D11" s="136">
        <v>7.2360616844602613E-2</v>
      </c>
      <c r="E11" s="96">
        <v>881</v>
      </c>
      <c r="F11" s="136">
        <v>6.1824561403508775E-2</v>
      </c>
      <c r="G11" s="96">
        <v>166</v>
      </c>
      <c r="H11" s="136">
        <v>3.1162004880795947E-2</v>
      </c>
      <c r="I11" s="96">
        <v>304</v>
      </c>
      <c r="J11" s="136">
        <v>5.8450298019611616E-2</v>
      </c>
      <c r="K11" s="96">
        <v>4</v>
      </c>
      <c r="L11" s="136">
        <v>4.1666666666666664E-2</v>
      </c>
      <c r="M11" s="96">
        <v>66</v>
      </c>
      <c r="N11" s="124">
        <v>1.9981834695731154E-2</v>
      </c>
      <c r="O11" s="93">
        <v>1543</v>
      </c>
      <c r="P11" s="127">
        <v>5.1669289756554937E-2</v>
      </c>
    </row>
    <row r="12" spans="2:17" ht="21.95" customHeight="1" thickBot="1" x14ac:dyDescent="0.3">
      <c r="B12" s="117" t="s">
        <v>234</v>
      </c>
      <c r="C12" s="93">
        <v>165</v>
      </c>
      <c r="D12" s="136">
        <v>9.7864768683274025E-2</v>
      </c>
      <c r="E12" s="96">
        <v>821</v>
      </c>
      <c r="F12" s="136">
        <v>5.7614035087719298E-2</v>
      </c>
      <c r="G12" s="96">
        <v>143</v>
      </c>
      <c r="H12" s="136">
        <v>2.684437769851699E-2</v>
      </c>
      <c r="I12" s="96">
        <v>291</v>
      </c>
      <c r="J12" s="136">
        <v>5.5950778696404538E-2</v>
      </c>
      <c r="K12" s="96">
        <v>4</v>
      </c>
      <c r="L12" s="136">
        <v>4.1666666666666664E-2</v>
      </c>
      <c r="M12" s="96">
        <v>54</v>
      </c>
      <c r="N12" s="124">
        <v>1.6348773841961851E-2</v>
      </c>
      <c r="O12" s="93">
        <v>1478</v>
      </c>
      <c r="P12" s="127">
        <v>4.9492683253524426E-2</v>
      </c>
    </row>
    <row r="13" spans="2:17" ht="21.95" customHeight="1" thickTop="1" thickBot="1" x14ac:dyDescent="0.3">
      <c r="B13" s="98" t="s">
        <v>170</v>
      </c>
      <c r="C13" s="94">
        <v>1686</v>
      </c>
      <c r="D13" s="135">
        <v>1</v>
      </c>
      <c r="E13" s="97">
        <v>14250</v>
      </c>
      <c r="F13" s="135">
        <v>1</v>
      </c>
      <c r="G13" s="97">
        <v>5327</v>
      </c>
      <c r="H13" s="135">
        <v>0.99999999999999989</v>
      </c>
      <c r="I13" s="97">
        <v>5201</v>
      </c>
      <c r="J13" s="135">
        <v>1.0000000000000002</v>
      </c>
      <c r="K13" s="97">
        <v>96</v>
      </c>
      <c r="L13" s="135">
        <v>0.99999999999999989</v>
      </c>
      <c r="M13" s="97">
        <v>3303</v>
      </c>
      <c r="N13" s="128">
        <v>1</v>
      </c>
      <c r="O13" s="94">
        <v>29863</v>
      </c>
      <c r="P13" s="129">
        <v>1.0000000000000002</v>
      </c>
    </row>
    <row r="14" spans="2:17" ht="15.75" thickTop="1" x14ac:dyDescent="0.25">
      <c r="B14" s="99"/>
      <c r="C14" s="100"/>
      <c r="D14" s="122"/>
      <c r="E14" s="100"/>
      <c r="F14" s="122"/>
      <c r="G14" s="100"/>
      <c r="H14" s="122"/>
      <c r="I14" s="100"/>
      <c r="J14" s="122"/>
      <c r="K14" s="100"/>
      <c r="L14" s="122"/>
      <c r="M14" s="100"/>
      <c r="N14" s="122"/>
      <c r="O14" s="100"/>
      <c r="P14" s="122"/>
    </row>
    <row r="15" spans="2:17" x14ac:dyDescent="0.25">
      <c r="B15" s="71"/>
      <c r="C15" s="169"/>
      <c r="D15" s="169"/>
      <c r="E15" s="169"/>
      <c r="F15" s="169"/>
      <c r="G15" s="169"/>
      <c r="H15" s="169"/>
      <c r="I15" s="169"/>
      <c r="J15" s="169"/>
      <c r="K15" s="170"/>
      <c r="L15" s="169"/>
      <c r="M15" s="169"/>
      <c r="N15" s="169"/>
      <c r="O15" s="169"/>
      <c r="P15" s="169"/>
    </row>
    <row r="16" spans="2:17" x14ac:dyDescent="0.25">
      <c r="B16" s="71"/>
      <c r="C16" s="169"/>
      <c r="D16" s="169"/>
      <c r="E16" s="169"/>
      <c r="F16" s="169"/>
      <c r="G16" s="169"/>
      <c r="H16" s="169"/>
      <c r="I16" s="169"/>
      <c r="J16" s="169"/>
      <c r="K16" s="170"/>
      <c r="L16" s="169"/>
      <c r="M16" s="169"/>
      <c r="N16" s="169"/>
      <c r="O16" s="169"/>
      <c r="P16" s="169"/>
    </row>
    <row r="17" spans="2:16" x14ac:dyDescent="0.25">
      <c r="B17" s="102"/>
      <c r="C17" s="102"/>
      <c r="D17" s="102"/>
      <c r="E17" s="102"/>
      <c r="F17" s="102"/>
      <c r="G17" s="102"/>
      <c r="H17" s="102"/>
      <c r="I17" s="102"/>
      <c r="J17" s="102"/>
      <c r="K17" s="103"/>
      <c r="L17" s="102"/>
      <c r="M17" s="102"/>
      <c r="N17" s="102"/>
      <c r="O17" s="102"/>
      <c r="P17" s="102"/>
    </row>
    <row r="18" spans="2:16" x14ac:dyDescent="0.25">
      <c r="B18" s="102"/>
      <c r="C18" s="190"/>
      <c r="D18" s="190"/>
      <c r="E18" s="190"/>
      <c r="F18" s="190"/>
      <c r="G18" s="190"/>
      <c r="H18" s="190"/>
      <c r="I18" s="190"/>
      <c r="J18" s="190"/>
      <c r="K18" s="191"/>
      <c r="L18" s="190"/>
      <c r="M18" s="190"/>
      <c r="N18" s="102"/>
      <c r="O18" s="102"/>
      <c r="P18" s="102"/>
    </row>
    <row r="19" spans="2:16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2:16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2:16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2:16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2:16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2:16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2:16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2:16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2:16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2:16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2:16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2:16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2:16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2:16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2:16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2:16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2:16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2:16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2:16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2:16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2:16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2:16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2:16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2:16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2:16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2:16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2:16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2:16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2:16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2:16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2:16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2:16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2:16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2:16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2:16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2:16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2:16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2:16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2:16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2:16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2:16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2:16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2:16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2:16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2:16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2:16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2:16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2:16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2:16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2:16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2:16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2:16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2:16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2:16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2:16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2:16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2:16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2:16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2:16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2:16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2:16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2:16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2:16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2:16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2:16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2:16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2:16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2:16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2:16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2:16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2:16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2:16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2:16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2:16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2:16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2:16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2:16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2:16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2:16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2:16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2:16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2:16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2:16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2:16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2:16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2:16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2:16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2:16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2:16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2:16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2:16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2:16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2:16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2:16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2:16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2:16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2:16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2:16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2:16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2:16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2:16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2:16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2:16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2:16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2:16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2:16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2:16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2:16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2:16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2:16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2:16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2:16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2:16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2:16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2:16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2:16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2:16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2:16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2:16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2:16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2:16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spans="2:16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spans="2:16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spans="2:16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spans="2:16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spans="2:16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spans="2:16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spans="2:16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spans="2:16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spans="2:16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spans="2:16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spans="2:16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2:16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spans="2:16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spans="2:16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spans="2:16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spans="2:16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2:16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spans="2:16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spans="2:16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spans="2:16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spans="2:16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spans="2:16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spans="2:16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spans="2:16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spans="2:16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spans="2:16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spans="2:16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2:16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6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spans="2:16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spans="2:16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spans="2:16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spans="2:16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spans="2:16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spans="2:16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spans="2:16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spans="2:16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2:16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spans="2:16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spans="2:16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spans="2:16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spans="2:16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spans="2:16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spans="2:16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spans="2:16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spans="2:16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spans="2:16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spans="2:16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spans="2:16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spans="2:16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spans="2:16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spans="2:16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spans="2:16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spans="2:16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spans="2:16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spans="2:16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2:16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spans="2:16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spans="2:16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spans="2:16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spans="2:16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2:16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spans="2:16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spans="2:16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spans="2:16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spans="2:16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spans="2:16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spans="2:16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spans="2:16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spans="2:16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spans="2:16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spans="2:16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spans="2:16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spans="2:16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spans="2:16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spans="2:16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spans="2:16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spans="2:16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spans="2:16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spans="2:16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spans="2:16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spans="2:16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spans="2:16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spans="2:16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spans="2:16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spans="2:16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spans="2:16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spans="2:16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spans="2:16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spans="2:16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spans="2:16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spans="2:16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spans="2:16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spans="2:16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spans="2:16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spans="2:16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spans="2:16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spans="2:16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spans="2:16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2:16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spans="2:16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spans="2:16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2:16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2:16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spans="2:16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spans="2:16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2:16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spans="2:16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spans="2:16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spans="2:16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spans="2:16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spans="2:16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spans="2:16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spans="2:16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spans="2:16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spans="2:16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spans="2:16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spans="2:16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spans="2:16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spans="2:16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spans="2:16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spans="2:16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spans="2:16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spans="2:16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spans="2:16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spans="2:16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spans="2:16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spans="2:16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spans="2:16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spans="2:16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spans="2:16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spans="2:16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spans="2:16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spans="2:16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spans="2:16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spans="2:16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spans="2:16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spans="2:16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spans="2:16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spans="2:16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spans="2:16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spans="2:16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2:16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spans="2:16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spans="2:16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spans="2:16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spans="2:16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spans="2:16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spans="2:16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spans="2:16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spans="2:16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spans="2:16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spans="2:16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spans="2:16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spans="2:16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spans="2:16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spans="2:16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spans="2:16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spans="2:16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spans="2:16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spans="2:16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spans="2:16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spans="2:16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spans="2:16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spans="2:16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spans="2:16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spans="2:16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spans="2:16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spans="2:16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2:16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spans="2:16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spans="2:16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spans="2:16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spans="2:16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spans="2:16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spans="2:16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spans="2:16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2:16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spans="2:16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spans="2:16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spans="2:16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spans="2:16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spans="2:16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spans="2:16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spans="2:16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2:16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spans="2:16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spans="2:16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2:16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spans="2:16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spans="2:16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spans="2:16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spans="2:16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spans="2:16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spans="2:16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spans="2:16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2:16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spans="2:16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spans="2:16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  <row r="489" spans="2:16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</row>
    <row r="490" spans="2:16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</row>
    <row r="491" spans="2:16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</row>
    <row r="492" spans="2:16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</row>
    <row r="493" spans="2:16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</row>
    <row r="494" spans="2:16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</row>
    <row r="495" spans="2:16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</row>
    <row r="496" spans="2:16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</row>
    <row r="497" spans="2:16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</row>
    <row r="498" spans="2:16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</row>
    <row r="499" spans="2:16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</row>
    <row r="500" spans="2:16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</row>
    <row r="501" spans="2:16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</row>
    <row r="502" spans="2:16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</row>
    <row r="503" spans="2:16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</row>
    <row r="504" spans="2:16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</row>
    <row r="505" spans="2:16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</row>
    <row r="506" spans="2:16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</row>
    <row r="507" spans="2:16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</row>
    <row r="508" spans="2:16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</row>
    <row r="509" spans="2:16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</row>
    <row r="510" spans="2:16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</row>
    <row r="511" spans="2:16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</row>
    <row r="512" spans="2:16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</row>
    <row r="513" spans="2:16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</row>
    <row r="514" spans="2:16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</row>
    <row r="515" spans="2:16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</row>
    <row r="516" spans="2:16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</row>
    <row r="517" spans="2:16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</row>
    <row r="518" spans="2:16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</row>
    <row r="519" spans="2:16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</row>
    <row r="520" spans="2:16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</row>
    <row r="521" spans="2:16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</row>
    <row r="522" spans="2:16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</row>
    <row r="523" spans="2:16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</row>
    <row r="524" spans="2:16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</row>
    <row r="525" spans="2:16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</row>
    <row r="526" spans="2:16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</row>
    <row r="527" spans="2:16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</row>
    <row r="528" spans="2:16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</row>
    <row r="529" spans="2:16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</row>
    <row r="530" spans="2:16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</row>
    <row r="531" spans="2:16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22"/>
  <sheetViews>
    <sheetView workbookViewId="0">
      <selection activeCell="C6" sqref="C6:T13"/>
    </sheetView>
  </sheetViews>
  <sheetFormatPr defaultRowHeight="15" x14ac:dyDescent="0.25"/>
  <cols>
    <col min="1" max="1" width="2.7109375" style="71" customWidth="1"/>
    <col min="2" max="2" width="15.7109375" style="63" customWidth="1"/>
    <col min="3" max="20" width="13.7109375" style="63" customWidth="1"/>
    <col min="21" max="16384" width="9.140625" style="71"/>
  </cols>
  <sheetData>
    <row r="1" spans="2:2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1.95" customHeight="1" thickTop="1" thickBot="1" x14ac:dyDescent="0.3">
      <c r="B2" s="285" t="s">
        <v>352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328"/>
      <c r="P2" s="328"/>
      <c r="Q2" s="328"/>
      <c r="R2" s="328"/>
      <c r="S2" s="328"/>
      <c r="T2" s="329"/>
    </row>
    <row r="3" spans="2:21" ht="21.95" customHeight="1" thickTop="1" thickBot="1" x14ac:dyDescent="0.3">
      <c r="B3" s="288" t="s">
        <v>227</v>
      </c>
      <c r="C3" s="297" t="s">
        <v>219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12"/>
    </row>
    <row r="4" spans="2:21" ht="21.95" customHeight="1" thickTop="1" thickBot="1" x14ac:dyDescent="0.3">
      <c r="B4" s="305"/>
      <c r="C4" s="302" t="s">
        <v>220</v>
      </c>
      <c r="D4" s="303"/>
      <c r="E4" s="304" t="s">
        <v>221</v>
      </c>
      <c r="F4" s="303"/>
      <c r="G4" s="304" t="s">
        <v>222</v>
      </c>
      <c r="H4" s="303"/>
      <c r="I4" s="297" t="s">
        <v>223</v>
      </c>
      <c r="J4" s="297"/>
      <c r="K4" s="304" t="s">
        <v>224</v>
      </c>
      <c r="L4" s="303"/>
      <c r="M4" s="297" t="s">
        <v>225</v>
      </c>
      <c r="N4" s="297"/>
      <c r="O4" s="304" t="s">
        <v>237</v>
      </c>
      <c r="P4" s="303"/>
      <c r="Q4" s="297" t="s">
        <v>201</v>
      </c>
      <c r="R4" s="297"/>
      <c r="S4" s="354" t="s">
        <v>170</v>
      </c>
      <c r="T4" s="355"/>
    </row>
    <row r="5" spans="2:21" ht="21.95" customHeight="1" thickTop="1" thickBot="1" x14ac:dyDescent="0.3">
      <c r="B5" s="306"/>
      <c r="C5" s="119" t="s">
        <v>169</v>
      </c>
      <c r="D5" s="118" t="s">
        <v>2</v>
      </c>
      <c r="E5" s="121" t="s">
        <v>169</v>
      </c>
      <c r="F5" s="118" t="s">
        <v>2</v>
      </c>
      <c r="G5" s="121" t="s">
        <v>169</v>
      </c>
      <c r="H5" s="195" t="s">
        <v>2</v>
      </c>
      <c r="I5" s="121" t="s">
        <v>169</v>
      </c>
      <c r="J5" s="113" t="s">
        <v>2</v>
      </c>
      <c r="K5" s="121" t="s">
        <v>169</v>
      </c>
      <c r="L5" s="118" t="s">
        <v>2</v>
      </c>
      <c r="M5" s="121" t="s">
        <v>169</v>
      </c>
      <c r="N5" s="113" t="s">
        <v>2</v>
      </c>
      <c r="O5" s="121" t="s">
        <v>169</v>
      </c>
      <c r="P5" s="118" t="s">
        <v>2</v>
      </c>
      <c r="Q5" s="121" t="s">
        <v>169</v>
      </c>
      <c r="R5" s="113" t="s">
        <v>2</v>
      </c>
      <c r="S5" s="119" t="s">
        <v>169</v>
      </c>
      <c r="T5" s="114" t="s">
        <v>2</v>
      </c>
    </row>
    <row r="6" spans="2:21" ht="21.95" customHeight="1" thickTop="1" x14ac:dyDescent="0.25">
      <c r="B6" s="117" t="s">
        <v>228</v>
      </c>
      <c r="C6" s="154">
        <v>1872</v>
      </c>
      <c r="D6" s="90">
        <v>0.18827315699487077</v>
      </c>
      <c r="E6" s="156">
        <v>679</v>
      </c>
      <c r="F6" s="90">
        <v>0.18897856944057889</v>
      </c>
      <c r="G6" s="156">
        <v>1034</v>
      </c>
      <c r="H6" s="90">
        <v>0.26197111730428174</v>
      </c>
      <c r="I6" s="156">
        <v>784</v>
      </c>
      <c r="J6" s="82">
        <v>0.18473138548539114</v>
      </c>
      <c r="K6" s="156">
        <v>488</v>
      </c>
      <c r="L6" s="90">
        <v>0.18819899730042422</v>
      </c>
      <c r="M6" s="156">
        <v>629</v>
      </c>
      <c r="N6" s="82">
        <v>0.19798552093169658</v>
      </c>
      <c r="O6" s="156">
        <v>234</v>
      </c>
      <c r="P6" s="90">
        <v>0.18410700236034619</v>
      </c>
      <c r="Q6" s="156">
        <v>230</v>
      </c>
      <c r="R6" s="82">
        <v>0.21004566210045661</v>
      </c>
      <c r="S6" s="154">
        <v>5950</v>
      </c>
      <c r="T6" s="112">
        <v>0.19924321066202325</v>
      </c>
      <c r="U6" s="74"/>
    </row>
    <row r="7" spans="2:21" ht="21.95" customHeight="1" x14ac:dyDescent="0.25">
      <c r="B7" s="117" t="s">
        <v>229</v>
      </c>
      <c r="C7" s="154">
        <v>2069</v>
      </c>
      <c r="D7" s="90">
        <v>0.20808609071708739</v>
      </c>
      <c r="E7" s="156">
        <v>791</v>
      </c>
      <c r="F7" s="90">
        <v>0.22015029223490121</v>
      </c>
      <c r="G7" s="156">
        <v>791</v>
      </c>
      <c r="H7" s="90">
        <v>0.20040537116797569</v>
      </c>
      <c r="I7" s="156">
        <v>822</v>
      </c>
      <c r="J7" s="82">
        <v>0.19368520263901978</v>
      </c>
      <c r="K7" s="156">
        <v>510</v>
      </c>
      <c r="L7" s="90">
        <v>0.19668337832626301</v>
      </c>
      <c r="M7" s="156">
        <v>608</v>
      </c>
      <c r="N7" s="82">
        <v>0.19137551148882595</v>
      </c>
      <c r="O7" s="156">
        <v>247</v>
      </c>
      <c r="P7" s="90">
        <v>0.1943351691581432</v>
      </c>
      <c r="Q7" s="156">
        <v>216</v>
      </c>
      <c r="R7" s="82">
        <v>0.19726027397260273</v>
      </c>
      <c r="S7" s="154">
        <v>6054</v>
      </c>
      <c r="T7" s="112">
        <v>0.20272578106687206</v>
      </c>
      <c r="U7" s="74"/>
    </row>
    <row r="8" spans="2:21" ht="21.95" customHeight="1" x14ac:dyDescent="0.25">
      <c r="B8" s="117" t="s">
        <v>230</v>
      </c>
      <c r="C8" s="154">
        <v>1572</v>
      </c>
      <c r="D8" s="90">
        <v>0.15810117670723123</v>
      </c>
      <c r="E8" s="156">
        <v>695</v>
      </c>
      <c r="F8" s="90">
        <v>0.19343167269691067</v>
      </c>
      <c r="G8" s="156">
        <v>529</v>
      </c>
      <c r="H8" s="90">
        <v>0.13402584241195845</v>
      </c>
      <c r="I8" s="156">
        <v>719</v>
      </c>
      <c r="J8" s="82">
        <v>0.16941564561734213</v>
      </c>
      <c r="K8" s="156">
        <v>446</v>
      </c>
      <c r="L8" s="90">
        <v>0.17200154261473197</v>
      </c>
      <c r="M8" s="156">
        <v>562</v>
      </c>
      <c r="N8" s="82">
        <v>0.17689644318539502</v>
      </c>
      <c r="O8" s="156">
        <v>208</v>
      </c>
      <c r="P8" s="90">
        <v>0.16365066876475218</v>
      </c>
      <c r="Q8" s="156">
        <v>166</v>
      </c>
      <c r="R8" s="82">
        <v>0.15159817351598173</v>
      </c>
      <c r="S8" s="154">
        <v>4897</v>
      </c>
      <c r="T8" s="112">
        <v>0.16398218531292905</v>
      </c>
      <c r="U8" s="74"/>
    </row>
    <row r="9" spans="2:21" ht="21.95" customHeight="1" x14ac:dyDescent="0.25">
      <c r="B9" s="117" t="s">
        <v>231</v>
      </c>
      <c r="C9" s="154">
        <v>1845</v>
      </c>
      <c r="D9" s="90">
        <v>0.18555767876898321</v>
      </c>
      <c r="E9" s="156">
        <v>682</v>
      </c>
      <c r="F9" s="90">
        <v>0.18981352630114109</v>
      </c>
      <c r="G9" s="156">
        <v>600</v>
      </c>
      <c r="H9" s="90">
        <v>0.15201418799087915</v>
      </c>
      <c r="I9" s="156">
        <v>877</v>
      </c>
      <c r="J9" s="82">
        <v>0.20664467483506127</v>
      </c>
      <c r="K9" s="156">
        <v>471</v>
      </c>
      <c r="L9" s="90">
        <v>0.18164288468954878</v>
      </c>
      <c r="M9" s="156">
        <v>575</v>
      </c>
      <c r="N9" s="82">
        <v>0.18098835379288636</v>
      </c>
      <c r="O9" s="156">
        <v>222</v>
      </c>
      <c r="P9" s="90">
        <v>0.17466561762391816</v>
      </c>
      <c r="Q9" s="156">
        <v>179</v>
      </c>
      <c r="R9" s="82">
        <v>0.16347031963470321</v>
      </c>
      <c r="S9" s="154">
        <v>5451</v>
      </c>
      <c r="T9" s="112">
        <v>0.18253356996952752</v>
      </c>
      <c r="U9" s="74"/>
    </row>
    <row r="10" spans="2:21" ht="21.95" customHeight="1" x14ac:dyDescent="0.25">
      <c r="B10" s="117" t="s">
        <v>232</v>
      </c>
      <c r="C10" s="154">
        <v>1697</v>
      </c>
      <c r="D10" s="90">
        <v>0.17067283516041437</v>
      </c>
      <c r="E10" s="156">
        <v>399</v>
      </c>
      <c r="F10" s="90">
        <v>0.11104926245477317</v>
      </c>
      <c r="G10" s="156">
        <v>494</v>
      </c>
      <c r="H10" s="90">
        <v>0.12515834811249049</v>
      </c>
      <c r="I10" s="156">
        <v>577</v>
      </c>
      <c r="J10" s="82">
        <v>0.13595664467483506</v>
      </c>
      <c r="K10" s="156">
        <v>394</v>
      </c>
      <c r="L10" s="90">
        <v>0.15194755109911301</v>
      </c>
      <c r="M10" s="156">
        <v>491</v>
      </c>
      <c r="N10" s="82">
        <v>0.15454831602140384</v>
      </c>
      <c r="O10" s="156">
        <v>234</v>
      </c>
      <c r="P10" s="90">
        <v>0.18410700236034619</v>
      </c>
      <c r="Q10" s="156">
        <v>204</v>
      </c>
      <c r="R10" s="82">
        <v>0.18630136986301371</v>
      </c>
      <c r="S10" s="154">
        <v>4490</v>
      </c>
      <c r="T10" s="112">
        <v>0.15035327997856879</v>
      </c>
      <c r="U10" s="74"/>
    </row>
    <row r="11" spans="2:21" ht="21.95" customHeight="1" x14ac:dyDescent="0.25">
      <c r="B11" s="117" t="s">
        <v>233</v>
      </c>
      <c r="C11" s="154">
        <v>462</v>
      </c>
      <c r="D11" s="90">
        <v>4.6464849642964899E-2</v>
      </c>
      <c r="E11" s="156">
        <v>173</v>
      </c>
      <c r="F11" s="90">
        <v>4.8149178959087116E-2</v>
      </c>
      <c r="G11" s="156">
        <v>234</v>
      </c>
      <c r="H11" s="90">
        <v>5.9285533316442866E-2</v>
      </c>
      <c r="I11" s="156">
        <v>228</v>
      </c>
      <c r="J11" s="82">
        <v>5.3722902921771912E-2</v>
      </c>
      <c r="K11" s="156">
        <v>161</v>
      </c>
      <c r="L11" s="90">
        <v>6.2090242961820287E-2</v>
      </c>
      <c r="M11" s="156">
        <v>162</v>
      </c>
      <c r="N11" s="82">
        <v>5.0991501416430593E-2</v>
      </c>
      <c r="O11" s="156">
        <v>72</v>
      </c>
      <c r="P11" s="90">
        <v>5.6648308418568057E-2</v>
      </c>
      <c r="Q11" s="156">
        <v>51</v>
      </c>
      <c r="R11" s="82">
        <v>4.6575342465753428E-2</v>
      </c>
      <c r="S11" s="154">
        <v>1543</v>
      </c>
      <c r="T11" s="112">
        <v>5.1669289756554937E-2</v>
      </c>
      <c r="U11" s="74"/>
    </row>
    <row r="12" spans="2:21" ht="21.95" customHeight="1" thickBot="1" x14ac:dyDescent="0.3">
      <c r="B12" s="117" t="s">
        <v>234</v>
      </c>
      <c r="C12" s="154">
        <v>426</v>
      </c>
      <c r="D12" s="90">
        <v>4.2844212008448151E-2</v>
      </c>
      <c r="E12" s="156">
        <v>174</v>
      </c>
      <c r="F12" s="90">
        <v>4.842749791260785E-2</v>
      </c>
      <c r="G12" s="156">
        <v>265</v>
      </c>
      <c r="H12" s="90">
        <v>6.7139599695971622E-2</v>
      </c>
      <c r="I12" s="156">
        <v>237</v>
      </c>
      <c r="J12" s="82">
        <v>5.5843543826578697E-2</v>
      </c>
      <c r="K12" s="156">
        <v>123</v>
      </c>
      <c r="L12" s="90">
        <v>4.7435403008098724E-2</v>
      </c>
      <c r="M12" s="156">
        <v>150</v>
      </c>
      <c r="N12" s="82">
        <v>4.7214353163361665E-2</v>
      </c>
      <c r="O12" s="156">
        <v>54</v>
      </c>
      <c r="P12" s="90">
        <v>4.2486231313926044E-2</v>
      </c>
      <c r="Q12" s="156">
        <v>49</v>
      </c>
      <c r="R12" s="82">
        <v>4.4748858447488583E-2</v>
      </c>
      <c r="S12" s="154">
        <v>1478</v>
      </c>
      <c r="T12" s="112">
        <v>4.9492683253524426E-2</v>
      </c>
      <c r="U12" s="74"/>
    </row>
    <row r="13" spans="2:21" ht="21.95" customHeight="1" thickTop="1" thickBot="1" x14ac:dyDescent="0.3">
      <c r="B13" s="98" t="s">
        <v>170</v>
      </c>
      <c r="C13" s="155">
        <v>9943</v>
      </c>
      <c r="D13" s="194">
        <v>1.0000000000000002</v>
      </c>
      <c r="E13" s="157">
        <v>3593</v>
      </c>
      <c r="F13" s="194">
        <v>1</v>
      </c>
      <c r="G13" s="157">
        <v>3947</v>
      </c>
      <c r="H13" s="194">
        <v>1</v>
      </c>
      <c r="I13" s="157">
        <v>4244</v>
      </c>
      <c r="J13" s="192">
        <v>1</v>
      </c>
      <c r="K13" s="157">
        <v>2593</v>
      </c>
      <c r="L13" s="194">
        <v>1</v>
      </c>
      <c r="M13" s="157">
        <v>3177</v>
      </c>
      <c r="N13" s="192">
        <v>1</v>
      </c>
      <c r="O13" s="157">
        <v>1271</v>
      </c>
      <c r="P13" s="194">
        <v>1</v>
      </c>
      <c r="Q13" s="157">
        <v>1095</v>
      </c>
      <c r="R13" s="192">
        <v>0.99999999999999989</v>
      </c>
      <c r="S13" s="155">
        <v>29863</v>
      </c>
      <c r="T13" s="193">
        <v>1.0000000000000002</v>
      </c>
      <c r="U13" s="79"/>
    </row>
    <row r="14" spans="2:21" ht="21.95" customHeight="1" thickTop="1" thickBot="1" x14ac:dyDescent="0.3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3"/>
    </row>
    <row r="15" spans="2:21" ht="21.95" customHeight="1" thickTop="1" x14ac:dyDescent="0.25">
      <c r="B15" s="111" t="s">
        <v>196</v>
      </c>
      <c r="C15" s="106"/>
      <c r="D15" s="106"/>
      <c r="E15" s="107"/>
      <c r="F15" s="177"/>
      <c r="G15" s="102"/>
      <c r="H15" s="102"/>
      <c r="I15" s="102"/>
      <c r="J15" s="177"/>
      <c r="K15" s="102"/>
      <c r="L15" s="102"/>
      <c r="M15" s="71"/>
      <c r="N15" s="71"/>
      <c r="O15" s="71"/>
      <c r="P15" s="71"/>
      <c r="Q15" s="71"/>
      <c r="R15" s="71"/>
      <c r="S15" s="71"/>
      <c r="T15" s="71"/>
    </row>
    <row r="16" spans="2:21" ht="21.95" customHeight="1" thickBot="1" x14ac:dyDescent="0.3">
      <c r="B16" s="108" t="s">
        <v>218</v>
      </c>
      <c r="C16" s="109"/>
      <c r="D16" s="109"/>
      <c r="E16" s="110"/>
      <c r="F16" s="102"/>
      <c r="G16" s="102"/>
      <c r="H16" s="102"/>
      <c r="I16" s="102"/>
      <c r="J16" s="102"/>
      <c r="K16" s="102"/>
      <c r="L16" s="102"/>
      <c r="M16" s="71"/>
      <c r="N16" s="71"/>
      <c r="O16" s="71"/>
      <c r="P16" s="71"/>
      <c r="Q16" s="71"/>
      <c r="R16" s="71"/>
      <c r="S16" s="71"/>
      <c r="T16" s="71"/>
    </row>
    <row r="17" spans="2:20" ht="15.75" thickTop="1" x14ac:dyDescent="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  <row r="334" spans="2:20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</row>
    <row r="335" spans="2:20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</row>
    <row r="336" spans="2:20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</row>
    <row r="337" spans="2:20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</row>
    <row r="338" spans="2:20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</row>
    <row r="339" spans="2:20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</row>
    <row r="340" spans="2:20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2:20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</row>
    <row r="342" spans="2:20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</row>
    <row r="343" spans="2:20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</row>
    <row r="344" spans="2:20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</row>
    <row r="345" spans="2:20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</row>
    <row r="346" spans="2:20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</row>
    <row r="347" spans="2:20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</row>
    <row r="348" spans="2:20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</row>
    <row r="349" spans="2:20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</row>
    <row r="350" spans="2:20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</row>
    <row r="351" spans="2:20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</row>
    <row r="352" spans="2:20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</row>
    <row r="353" spans="2:20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</row>
    <row r="354" spans="2:20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</row>
    <row r="355" spans="2:20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</row>
    <row r="356" spans="2:20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</row>
    <row r="357" spans="2:20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</row>
    <row r="358" spans="2:20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</row>
    <row r="359" spans="2:20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</row>
    <row r="360" spans="2:20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</row>
    <row r="361" spans="2:20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</row>
    <row r="362" spans="2:20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</row>
    <row r="363" spans="2:20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</row>
    <row r="364" spans="2:20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</row>
    <row r="365" spans="2:20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</row>
    <row r="366" spans="2:20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</row>
    <row r="367" spans="2:20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</row>
    <row r="368" spans="2:20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</row>
    <row r="369" spans="2:20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</row>
    <row r="370" spans="2:20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</row>
    <row r="371" spans="2:20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</row>
    <row r="372" spans="2:20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</row>
    <row r="373" spans="2:20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</row>
    <row r="374" spans="2:20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</row>
    <row r="375" spans="2:20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</row>
    <row r="376" spans="2:20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</row>
    <row r="377" spans="2:20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</row>
    <row r="378" spans="2:20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2:20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2:20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</row>
    <row r="381" spans="2:20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2:20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2:20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</row>
    <row r="384" spans="2:20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</row>
    <row r="385" spans="2:20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</row>
    <row r="386" spans="2:20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</row>
    <row r="387" spans="2:20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</row>
    <row r="388" spans="2:20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</row>
    <row r="389" spans="2:20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2:20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</row>
    <row r="391" spans="2:20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</row>
    <row r="392" spans="2:20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</row>
    <row r="393" spans="2:20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</row>
    <row r="394" spans="2:20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</row>
    <row r="395" spans="2:20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</row>
    <row r="396" spans="2:20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</row>
    <row r="397" spans="2:20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</row>
    <row r="398" spans="2:20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</row>
    <row r="399" spans="2:20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</row>
    <row r="400" spans="2:20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</row>
    <row r="401" spans="2:20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</row>
    <row r="402" spans="2:20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</row>
    <row r="403" spans="2:20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</row>
    <row r="404" spans="2:20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2:20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</row>
    <row r="406" spans="2:20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</row>
    <row r="407" spans="2:20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</row>
    <row r="408" spans="2:20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</row>
    <row r="409" spans="2:20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</row>
    <row r="410" spans="2:20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</row>
    <row r="411" spans="2:20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</row>
    <row r="412" spans="2:20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</row>
    <row r="413" spans="2:20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</row>
    <row r="414" spans="2:20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</row>
    <row r="415" spans="2:20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</row>
    <row r="416" spans="2:20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</row>
    <row r="417" spans="2:20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</row>
    <row r="418" spans="2:20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</row>
    <row r="419" spans="2:20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</row>
    <row r="420" spans="2:20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</row>
    <row r="421" spans="2:20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</row>
    <row r="422" spans="2:20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</row>
    <row r="423" spans="2:20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</row>
    <row r="424" spans="2:20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</row>
    <row r="425" spans="2:20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</row>
    <row r="426" spans="2:20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</row>
    <row r="427" spans="2:20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</row>
    <row r="428" spans="2:20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</row>
    <row r="429" spans="2:20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</row>
    <row r="430" spans="2:20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</row>
    <row r="431" spans="2:20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2:20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2:20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</row>
    <row r="434" spans="2:20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</row>
    <row r="435" spans="2:20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2:20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</row>
    <row r="437" spans="2:20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</row>
    <row r="438" spans="2:20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</row>
    <row r="439" spans="2:20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2:20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</row>
    <row r="441" spans="2:20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</row>
    <row r="442" spans="2:20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</row>
    <row r="443" spans="2:20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</row>
    <row r="444" spans="2:20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</row>
    <row r="445" spans="2:20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</row>
    <row r="446" spans="2:20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</row>
    <row r="447" spans="2:20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</row>
    <row r="448" spans="2:20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</row>
    <row r="449" spans="2:20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</row>
    <row r="450" spans="2:20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</row>
    <row r="451" spans="2:20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</row>
    <row r="452" spans="2:20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</row>
    <row r="453" spans="2:20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</row>
    <row r="454" spans="2:20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</row>
    <row r="455" spans="2:20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</row>
    <row r="456" spans="2:20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</row>
    <row r="457" spans="2:20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</row>
    <row r="458" spans="2:20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</row>
    <row r="459" spans="2:20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</row>
    <row r="460" spans="2:20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</row>
    <row r="461" spans="2:20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</row>
    <row r="462" spans="2:20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</row>
    <row r="463" spans="2:20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</row>
    <row r="464" spans="2:20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</row>
    <row r="465" spans="2:20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</row>
    <row r="466" spans="2:20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</row>
    <row r="467" spans="2:20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</row>
    <row r="468" spans="2:20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</row>
    <row r="469" spans="2:20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</row>
    <row r="470" spans="2:20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</row>
    <row r="471" spans="2:20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</row>
    <row r="472" spans="2:20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</row>
    <row r="473" spans="2:20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</row>
    <row r="474" spans="2:20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</row>
    <row r="475" spans="2:20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</row>
    <row r="476" spans="2:20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</row>
    <row r="477" spans="2:20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</row>
    <row r="478" spans="2:20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</row>
    <row r="479" spans="2:20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</row>
    <row r="480" spans="2:20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</row>
    <row r="481" spans="2:20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</row>
    <row r="482" spans="2:20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</row>
    <row r="483" spans="2:20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</row>
    <row r="484" spans="2:20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2:20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2:20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</row>
    <row r="487" spans="2:20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</row>
    <row r="488" spans="2:20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2:20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</row>
    <row r="490" spans="2:20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</row>
    <row r="491" spans="2:20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</row>
    <row r="492" spans="2:20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</row>
    <row r="493" spans="2:20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</row>
    <row r="494" spans="2:20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</row>
    <row r="495" spans="2:20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</row>
    <row r="496" spans="2:20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</row>
    <row r="497" spans="2:20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</row>
    <row r="498" spans="2:20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</row>
    <row r="499" spans="2:20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</row>
    <row r="500" spans="2:20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2:20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</row>
    <row r="502" spans="2:20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</row>
    <row r="503" spans="2:20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</row>
    <row r="504" spans="2:20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</row>
    <row r="505" spans="2:20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</row>
    <row r="506" spans="2:20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</row>
    <row r="507" spans="2:20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</row>
    <row r="508" spans="2:20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2:20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</row>
    <row r="510" spans="2:20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</row>
    <row r="511" spans="2:20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</row>
    <row r="512" spans="2:20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</row>
    <row r="513" spans="2:20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</row>
    <row r="514" spans="2:20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</row>
    <row r="515" spans="2:20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</row>
    <row r="516" spans="2:20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</row>
    <row r="517" spans="2:20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</row>
    <row r="518" spans="2:20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</row>
    <row r="519" spans="2:20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</row>
    <row r="520" spans="2:20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</row>
    <row r="521" spans="2:20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</row>
    <row r="522" spans="2:20" x14ac:dyDescent="0.25"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</row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defaultRowHeight="15" x14ac:dyDescent="0.25"/>
  <cols>
    <col min="1" max="1" width="15.7109375" style="63" customWidth="1"/>
    <col min="2" max="21" width="10.140625" style="63" customWidth="1"/>
    <col min="22" max="16384" width="9.140625" style="63"/>
  </cols>
  <sheetData>
    <row r="1" spans="1:22" ht="25.15" customHeight="1" thickTop="1" thickBot="1" x14ac:dyDescent="0.3">
      <c r="A1" s="332" t="s">
        <v>94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335"/>
      <c r="M1" s="335"/>
      <c r="N1" s="335"/>
      <c r="O1" s="335"/>
      <c r="P1" s="335"/>
      <c r="Q1" s="335"/>
      <c r="R1" s="335"/>
      <c r="S1" s="335"/>
      <c r="T1" s="335"/>
      <c r="U1" s="336"/>
    </row>
    <row r="2" spans="1:22" ht="25.15" customHeight="1" thickTop="1" thickBot="1" x14ac:dyDescent="0.3">
      <c r="A2" s="337" t="s">
        <v>59</v>
      </c>
      <c r="B2" s="340" t="s">
        <v>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</row>
    <row r="3" spans="1:22" ht="25.15" customHeight="1" x14ac:dyDescent="0.25">
      <c r="A3" s="356"/>
      <c r="B3" s="343">
        <v>0</v>
      </c>
      <c r="C3" s="331"/>
      <c r="D3" s="330" t="s">
        <v>34</v>
      </c>
      <c r="E3" s="331"/>
      <c r="F3" s="345" t="s">
        <v>35</v>
      </c>
      <c r="G3" s="344"/>
      <c r="H3" s="330" t="s">
        <v>36</v>
      </c>
      <c r="I3" s="331"/>
      <c r="J3" s="345" t="s">
        <v>37</v>
      </c>
      <c r="K3" s="344"/>
      <c r="L3" s="330" t="s">
        <v>38</v>
      </c>
      <c r="M3" s="331"/>
      <c r="N3" s="345" t="s">
        <v>39</v>
      </c>
      <c r="O3" s="344"/>
      <c r="P3" s="330" t="s">
        <v>40</v>
      </c>
      <c r="Q3" s="331"/>
      <c r="R3" s="345" t="s">
        <v>30</v>
      </c>
      <c r="S3" s="344"/>
      <c r="T3" s="330" t="s">
        <v>32</v>
      </c>
      <c r="U3" s="331"/>
    </row>
    <row r="4" spans="1:22" ht="25.15" customHeight="1" thickBot="1" x14ac:dyDescent="0.3">
      <c r="A4" s="357"/>
      <c r="B4" s="9" t="s">
        <v>1</v>
      </c>
      <c r="C4" s="11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12" t="s">
        <v>1</v>
      </c>
      <c r="S4" s="10" t="s">
        <v>2</v>
      </c>
      <c r="T4" s="9" t="s">
        <v>1</v>
      </c>
      <c r="U4" s="11" t="s">
        <v>2</v>
      </c>
    </row>
    <row r="5" spans="1:22" x14ac:dyDescent="0.25">
      <c r="A5" s="1" t="s">
        <v>60</v>
      </c>
      <c r="B5" s="24">
        <f>VLOOKUP(V5,[1]Sheet1!$A$475:$U$482,2,FALSE)</f>
        <v>7372</v>
      </c>
      <c r="C5" s="15">
        <f>VLOOKUP(V5,[1]Sheet1!$A$475:$U$482,3,FALSE)/100</f>
        <v>0.19959928521145825</v>
      </c>
      <c r="D5" s="24">
        <f>VLOOKUP(V5,[1]Sheet1!$A$475:$U$482,4,FALSE)</f>
        <v>7372</v>
      </c>
      <c r="E5" s="15">
        <f>VLOOKUP(V5,[1]Sheet1!$A$475:$U$482,5,FALSE)/100</f>
        <v>0.19959928521145825</v>
      </c>
      <c r="F5" s="26">
        <f>VLOOKUP(V5,[1]Sheet1!$A$475:$U$482,6,FALSE)</f>
        <v>0</v>
      </c>
      <c r="G5" s="14">
        <f>VLOOKUP(V5,[1]Sheet1!$A$475:$U$482,7,FALSE)/100</f>
        <v>0</v>
      </c>
      <c r="H5" s="24">
        <f>VLOOKUP(V5,[1]Sheet1!$A$475:$U$482,8,FALSE)</f>
        <v>0</v>
      </c>
      <c r="I5" s="15">
        <f>VLOOKUP(V5,[1]Sheet1!$A$475:$U$482,9,FALSE)/100</f>
        <v>0</v>
      </c>
      <c r="J5" s="26">
        <f>VLOOKUP(V5,[1]Sheet1!$A$475:$U$482,10,FALSE)</f>
        <v>0</v>
      </c>
      <c r="K5" s="14">
        <f>VLOOKUP(V5,[1]Sheet1!$A$475:$U$482,11,FALSE)/100</f>
        <v>0</v>
      </c>
      <c r="L5" s="24">
        <f>VLOOKUP(V5,[1]Sheet1!$A$475:$U$482,12,FALSE)</f>
        <v>0</v>
      </c>
      <c r="M5" s="15">
        <f>VLOOKUP(V5,[1]Sheet1!$A$475:$U$482,13,FALSE)/100</f>
        <v>0</v>
      </c>
      <c r="N5" s="26">
        <f>VLOOKUP(V5,[1]Sheet1!$A$475:$U$482,14,FALSE)</f>
        <v>0</v>
      </c>
      <c r="O5" s="14">
        <f>VLOOKUP(V5,[1]Sheet1!$A$475:$U$482,15,FALSE)/100</f>
        <v>0</v>
      </c>
      <c r="P5" s="24">
        <f>VLOOKUP(V5,[1]Sheet1!$A$475:$U$482,16,FALSE)</f>
        <v>0</v>
      </c>
      <c r="Q5" s="15">
        <f>VLOOKUP(V5,[1]Sheet1!$A$475:$U$482,17,FALSE)/100</f>
        <v>0</v>
      </c>
      <c r="R5" s="26">
        <f>VLOOKUP(V5,[1]Sheet1!$A$475:$U$482,18,FALSE)</f>
        <v>0</v>
      </c>
      <c r="S5" s="14">
        <f>VLOOKUP(V5,[1]Sheet1!$A$475:$U$482,19,FALSE)/100</f>
        <v>0</v>
      </c>
      <c r="T5" s="24">
        <f>VLOOKUP(V5,[1]Sheet1!$A$475:$U$482,20,FALSE)</f>
        <v>0</v>
      </c>
      <c r="U5" s="15">
        <f>VLOOKUP(V5,[1]Sheet1!$A$475:$U$482,21,FALSE)/100</f>
        <v>0</v>
      </c>
      <c r="V5" s="67" t="s">
        <v>133</v>
      </c>
    </row>
    <row r="6" spans="1:22" x14ac:dyDescent="0.25">
      <c r="A6" s="2" t="s">
        <v>53</v>
      </c>
      <c r="B6" s="22">
        <f>VLOOKUP(V6,[1]Sheet1!$A$475:$U$482,2,FALSE)</f>
        <v>7512</v>
      </c>
      <c r="C6" s="15">
        <f>VLOOKUP(V6,[1]Sheet1!$A$475:$U$482,3,FALSE)/100</f>
        <v>0.20338983050847459</v>
      </c>
      <c r="D6" s="22">
        <f>VLOOKUP(V6,[1]Sheet1!$A$475:$U$482,4,FALSE)</f>
        <v>7512</v>
      </c>
      <c r="E6" s="15">
        <f>VLOOKUP(V6,[1]Sheet1!$A$475:$U$482,5,FALSE)/100</f>
        <v>0.20338983050847459</v>
      </c>
      <c r="F6" s="27">
        <f>VLOOKUP(V6,[1]Sheet1!$A$475:$U$482,6,FALSE)</f>
        <v>0</v>
      </c>
      <c r="G6" s="14">
        <f>VLOOKUP(V6,[1]Sheet1!$A$475:$U$482,7,FALSE)/100</f>
        <v>0</v>
      </c>
      <c r="H6" s="22">
        <f>VLOOKUP(V6,[1]Sheet1!$A$475:$U$482,8,FALSE)</f>
        <v>0</v>
      </c>
      <c r="I6" s="15">
        <f>VLOOKUP(V6,[1]Sheet1!$A$475:$U$482,9,FALSE)/100</f>
        <v>0</v>
      </c>
      <c r="J6" s="27">
        <f>VLOOKUP(V6,[1]Sheet1!$A$475:$U$482,10,FALSE)</f>
        <v>0</v>
      </c>
      <c r="K6" s="14">
        <f>VLOOKUP(V6,[1]Sheet1!$A$475:$U$482,11,FALSE)/100</f>
        <v>0</v>
      </c>
      <c r="L6" s="22">
        <f>VLOOKUP(V6,[1]Sheet1!$A$475:$U$482,12,FALSE)</f>
        <v>0</v>
      </c>
      <c r="M6" s="15">
        <f>VLOOKUP(V6,[1]Sheet1!$A$475:$U$482,13,FALSE)/100</f>
        <v>0</v>
      </c>
      <c r="N6" s="27">
        <f>VLOOKUP(V6,[1]Sheet1!$A$475:$U$482,14,FALSE)</f>
        <v>0</v>
      </c>
      <c r="O6" s="14">
        <f>VLOOKUP(V6,[1]Sheet1!$A$475:$U$482,15,FALSE)/100</f>
        <v>0</v>
      </c>
      <c r="P6" s="22">
        <f>VLOOKUP(V6,[1]Sheet1!$A$475:$U$482,16,FALSE)</f>
        <v>0</v>
      </c>
      <c r="Q6" s="15">
        <f>VLOOKUP(V6,[1]Sheet1!$A$475:$U$482,17,FALSE)/100</f>
        <v>0</v>
      </c>
      <c r="R6" s="27">
        <f>VLOOKUP(V6,[1]Sheet1!$A$475:$U$482,18,FALSE)</f>
        <v>0</v>
      </c>
      <c r="S6" s="14">
        <f>VLOOKUP(V6,[1]Sheet1!$A$475:$U$482,19,FALSE)/100</f>
        <v>0</v>
      </c>
      <c r="T6" s="22">
        <f>VLOOKUP(V6,[1]Sheet1!$A$475:$U$482,20,FALSE)</f>
        <v>0</v>
      </c>
      <c r="U6" s="15">
        <f>VLOOKUP(V6,[1]Sheet1!$A$475:$U$482,21,FALSE)/100</f>
        <v>0</v>
      </c>
      <c r="V6" s="67" t="s">
        <v>134</v>
      </c>
    </row>
    <row r="7" spans="1:22" x14ac:dyDescent="0.25">
      <c r="A7" s="2" t="s">
        <v>54</v>
      </c>
      <c r="B7" s="22">
        <f>VLOOKUP(V7,[1]Sheet1!$A$475:$U$482,2,FALSE)</f>
        <v>6149</v>
      </c>
      <c r="C7" s="15">
        <f>VLOOKUP(V7,[1]Sheet1!$A$475:$U$482,3,FALSE)/100</f>
        <v>0.16648616450966588</v>
      </c>
      <c r="D7" s="22">
        <f>VLOOKUP(V7,[1]Sheet1!$A$475:$U$482,4,FALSE)</f>
        <v>6149</v>
      </c>
      <c r="E7" s="15">
        <f>VLOOKUP(V7,[1]Sheet1!$A$475:$U$482,5,FALSE)/100</f>
        <v>0.16648616450966588</v>
      </c>
      <c r="F7" s="27">
        <f>VLOOKUP(V7,[1]Sheet1!$A$475:$U$482,6,FALSE)</f>
        <v>0</v>
      </c>
      <c r="G7" s="14">
        <f>VLOOKUP(V7,[1]Sheet1!$A$475:$U$482,7,FALSE)/100</f>
        <v>0</v>
      </c>
      <c r="H7" s="22">
        <f>VLOOKUP(V7,[1]Sheet1!$A$475:$U$482,8,FALSE)</f>
        <v>0</v>
      </c>
      <c r="I7" s="15">
        <f>VLOOKUP(V7,[1]Sheet1!$A$475:$U$482,9,FALSE)/100</f>
        <v>0</v>
      </c>
      <c r="J7" s="27">
        <f>VLOOKUP(V7,[1]Sheet1!$A$475:$U$482,10,FALSE)</f>
        <v>0</v>
      </c>
      <c r="K7" s="14">
        <f>VLOOKUP(V7,[1]Sheet1!$A$475:$U$482,11,FALSE)/100</f>
        <v>0</v>
      </c>
      <c r="L7" s="22">
        <f>VLOOKUP(V7,[1]Sheet1!$A$475:$U$482,12,FALSE)</f>
        <v>0</v>
      </c>
      <c r="M7" s="15">
        <f>VLOOKUP(V7,[1]Sheet1!$A$475:$U$482,13,FALSE)/100</f>
        <v>0</v>
      </c>
      <c r="N7" s="27">
        <f>VLOOKUP(V7,[1]Sheet1!$A$475:$U$482,14,FALSE)</f>
        <v>0</v>
      </c>
      <c r="O7" s="14">
        <f>VLOOKUP(V7,[1]Sheet1!$A$475:$U$482,15,FALSE)/100</f>
        <v>0</v>
      </c>
      <c r="P7" s="22">
        <f>VLOOKUP(V7,[1]Sheet1!$A$475:$U$482,16,FALSE)</f>
        <v>0</v>
      </c>
      <c r="Q7" s="15">
        <f>VLOOKUP(V7,[1]Sheet1!$A$475:$U$482,17,FALSE)/100</f>
        <v>0</v>
      </c>
      <c r="R7" s="27">
        <f>VLOOKUP(V7,[1]Sheet1!$A$475:$U$482,18,FALSE)</f>
        <v>0</v>
      </c>
      <c r="S7" s="14">
        <f>VLOOKUP(V7,[1]Sheet1!$A$475:$U$482,19,FALSE)/100</f>
        <v>0</v>
      </c>
      <c r="T7" s="22">
        <f>VLOOKUP(V7,[1]Sheet1!$A$475:$U$482,20,FALSE)</f>
        <v>0</v>
      </c>
      <c r="U7" s="15">
        <f>VLOOKUP(V7,[1]Sheet1!$A$475:$U$482,21,FALSE)/100</f>
        <v>0</v>
      </c>
      <c r="V7" s="67" t="s">
        <v>135</v>
      </c>
    </row>
    <row r="8" spans="1:22" x14ac:dyDescent="0.25">
      <c r="A8" s="2" t="s">
        <v>55</v>
      </c>
      <c r="B8" s="22">
        <f>VLOOKUP(V8,[1]Sheet1!$A$475:$U$482,2,FALSE)</f>
        <v>6846</v>
      </c>
      <c r="C8" s="15">
        <f>VLOOKUP(V8,[1]Sheet1!$A$475:$U$482,3,FALSE)/100</f>
        <v>0.18535766502409703</v>
      </c>
      <c r="D8" s="22">
        <f>VLOOKUP(V8,[1]Sheet1!$A$475:$U$482,4,FALSE)</f>
        <v>6846</v>
      </c>
      <c r="E8" s="15">
        <f>VLOOKUP(V8,[1]Sheet1!$A$475:$U$482,5,FALSE)/100</f>
        <v>0.18535766502409703</v>
      </c>
      <c r="F8" s="27">
        <f>VLOOKUP(V8,[1]Sheet1!$A$475:$U$482,6,FALSE)</f>
        <v>0</v>
      </c>
      <c r="G8" s="14">
        <f>VLOOKUP(V8,[1]Sheet1!$A$475:$U$482,7,FALSE)/100</f>
        <v>0</v>
      </c>
      <c r="H8" s="22">
        <f>VLOOKUP(V8,[1]Sheet1!$A$475:$U$482,8,FALSE)</f>
        <v>0</v>
      </c>
      <c r="I8" s="15">
        <f>VLOOKUP(V8,[1]Sheet1!$A$475:$U$482,9,FALSE)/100</f>
        <v>0</v>
      </c>
      <c r="J8" s="27">
        <f>VLOOKUP(V8,[1]Sheet1!$A$475:$U$482,10,FALSE)</f>
        <v>0</v>
      </c>
      <c r="K8" s="14">
        <f>VLOOKUP(V8,[1]Sheet1!$A$475:$U$482,11,FALSE)/100</f>
        <v>0</v>
      </c>
      <c r="L8" s="22">
        <f>VLOOKUP(V8,[1]Sheet1!$A$475:$U$482,12,FALSE)</f>
        <v>0</v>
      </c>
      <c r="M8" s="15">
        <f>VLOOKUP(V8,[1]Sheet1!$A$475:$U$482,13,FALSE)/100</f>
        <v>0</v>
      </c>
      <c r="N8" s="27">
        <f>VLOOKUP(V8,[1]Sheet1!$A$475:$U$482,14,FALSE)</f>
        <v>0</v>
      </c>
      <c r="O8" s="14">
        <f>VLOOKUP(V8,[1]Sheet1!$A$475:$U$482,15,FALSE)/100</f>
        <v>0</v>
      </c>
      <c r="P8" s="22">
        <f>VLOOKUP(V8,[1]Sheet1!$A$475:$U$482,16,FALSE)</f>
        <v>0</v>
      </c>
      <c r="Q8" s="15">
        <f>VLOOKUP(V8,[1]Sheet1!$A$475:$U$482,17,FALSE)/100</f>
        <v>0</v>
      </c>
      <c r="R8" s="27">
        <f>VLOOKUP(V8,[1]Sheet1!$A$475:$U$482,18,FALSE)</f>
        <v>0</v>
      </c>
      <c r="S8" s="14">
        <f>VLOOKUP(V8,[1]Sheet1!$A$475:$U$482,19,FALSE)/100</f>
        <v>0</v>
      </c>
      <c r="T8" s="22">
        <f>VLOOKUP(V8,[1]Sheet1!$A$475:$U$482,20,FALSE)</f>
        <v>0</v>
      </c>
      <c r="U8" s="15">
        <f>VLOOKUP(V8,[1]Sheet1!$A$475:$U$482,21,FALSE)/100</f>
        <v>0</v>
      </c>
      <c r="V8" s="67" t="s">
        <v>136</v>
      </c>
    </row>
    <row r="9" spans="1:22" x14ac:dyDescent="0.25">
      <c r="A9" s="2" t="s">
        <v>56</v>
      </c>
      <c r="B9" s="22">
        <f>VLOOKUP(V9,[1]Sheet1!$A$475:$U$482,2,FALSE)</f>
        <v>5577</v>
      </c>
      <c r="C9" s="15">
        <f>VLOOKUP(V9,[1]Sheet1!$A$475:$U$482,3,FALSE)/100</f>
        <v>0.15099907943899929</v>
      </c>
      <c r="D9" s="22">
        <f>VLOOKUP(V9,[1]Sheet1!$A$475:$U$482,4,FALSE)</f>
        <v>5577</v>
      </c>
      <c r="E9" s="15">
        <f>VLOOKUP(V9,[1]Sheet1!$A$475:$U$482,5,FALSE)/100</f>
        <v>0.15099907943899929</v>
      </c>
      <c r="F9" s="27">
        <f>VLOOKUP(V9,[1]Sheet1!$A$475:$U$482,6,FALSE)</f>
        <v>0</v>
      </c>
      <c r="G9" s="14">
        <f>VLOOKUP(V9,[1]Sheet1!$A$475:$U$482,7,FALSE)/100</f>
        <v>0</v>
      </c>
      <c r="H9" s="22">
        <f>VLOOKUP(V9,[1]Sheet1!$A$475:$U$482,8,FALSE)</f>
        <v>0</v>
      </c>
      <c r="I9" s="15">
        <f>VLOOKUP(V9,[1]Sheet1!$A$475:$U$482,9,FALSE)/100</f>
        <v>0</v>
      </c>
      <c r="J9" s="27">
        <f>VLOOKUP(V9,[1]Sheet1!$A$475:$U$482,10,FALSE)</f>
        <v>0</v>
      </c>
      <c r="K9" s="14">
        <f>VLOOKUP(V9,[1]Sheet1!$A$475:$U$482,11,FALSE)/100</f>
        <v>0</v>
      </c>
      <c r="L9" s="22">
        <f>VLOOKUP(V9,[1]Sheet1!$A$475:$U$482,12,FALSE)</f>
        <v>0</v>
      </c>
      <c r="M9" s="15">
        <f>VLOOKUP(V9,[1]Sheet1!$A$475:$U$482,13,FALSE)/100</f>
        <v>0</v>
      </c>
      <c r="N9" s="27">
        <f>VLOOKUP(V9,[1]Sheet1!$A$475:$U$482,14,FALSE)</f>
        <v>0</v>
      </c>
      <c r="O9" s="14">
        <f>VLOOKUP(V9,[1]Sheet1!$A$475:$U$482,15,FALSE)/100</f>
        <v>0</v>
      </c>
      <c r="P9" s="22">
        <f>VLOOKUP(V9,[1]Sheet1!$A$475:$U$482,16,FALSE)</f>
        <v>0</v>
      </c>
      <c r="Q9" s="15">
        <f>VLOOKUP(V9,[1]Sheet1!$A$475:$U$482,17,FALSE)/100</f>
        <v>0</v>
      </c>
      <c r="R9" s="27">
        <f>VLOOKUP(V9,[1]Sheet1!$A$475:$U$482,18,FALSE)</f>
        <v>0</v>
      </c>
      <c r="S9" s="14">
        <f>VLOOKUP(V9,[1]Sheet1!$A$475:$U$482,19,FALSE)/100</f>
        <v>0</v>
      </c>
      <c r="T9" s="22">
        <f>VLOOKUP(V9,[1]Sheet1!$A$475:$U$482,20,FALSE)</f>
        <v>0</v>
      </c>
      <c r="U9" s="15">
        <f>VLOOKUP(V9,[1]Sheet1!$A$475:$U$482,21,FALSE)/100</f>
        <v>0</v>
      </c>
      <c r="V9" s="67" t="s">
        <v>137</v>
      </c>
    </row>
    <row r="10" spans="1:22" x14ac:dyDescent="0.25">
      <c r="A10" s="2" t="s">
        <v>57</v>
      </c>
      <c r="B10" s="22">
        <f>VLOOKUP(V10,[1]Sheet1!$A$475:$U$482,2,FALSE)</f>
        <v>1779</v>
      </c>
      <c r="C10" s="15">
        <f>VLOOKUP(V10,[1]Sheet1!$A$475:$U$482,3,FALSE)/100</f>
        <v>4.8167000595657115E-2</v>
      </c>
      <c r="D10" s="22">
        <f>VLOOKUP(V10,[1]Sheet1!$A$475:$U$482,4,FALSE)</f>
        <v>1779</v>
      </c>
      <c r="E10" s="15">
        <f>VLOOKUP(V10,[1]Sheet1!$A$475:$U$482,5,FALSE)/100</f>
        <v>4.8167000595657115E-2</v>
      </c>
      <c r="F10" s="27">
        <f>VLOOKUP(V10,[1]Sheet1!$A$475:$U$482,6,FALSE)</f>
        <v>0</v>
      </c>
      <c r="G10" s="14">
        <f>VLOOKUP(V10,[1]Sheet1!$A$475:$U$482,7,FALSE)/100</f>
        <v>0</v>
      </c>
      <c r="H10" s="22">
        <f>VLOOKUP(V10,[1]Sheet1!$A$475:$U$482,8,FALSE)</f>
        <v>0</v>
      </c>
      <c r="I10" s="15">
        <f>VLOOKUP(V10,[1]Sheet1!$A$475:$U$482,9,FALSE)/100</f>
        <v>0</v>
      </c>
      <c r="J10" s="27">
        <f>VLOOKUP(V10,[1]Sheet1!$A$475:$U$482,10,FALSE)</f>
        <v>0</v>
      </c>
      <c r="K10" s="14">
        <f>VLOOKUP(V10,[1]Sheet1!$A$475:$U$482,11,FALSE)/100</f>
        <v>0</v>
      </c>
      <c r="L10" s="22">
        <f>VLOOKUP(V10,[1]Sheet1!$A$475:$U$482,12,FALSE)</f>
        <v>0</v>
      </c>
      <c r="M10" s="15">
        <f>VLOOKUP(V10,[1]Sheet1!$A$475:$U$482,13,FALSE)/100</f>
        <v>0</v>
      </c>
      <c r="N10" s="27">
        <f>VLOOKUP(V10,[1]Sheet1!$A$475:$U$482,14,FALSE)</f>
        <v>0</v>
      </c>
      <c r="O10" s="14">
        <f>VLOOKUP(V10,[1]Sheet1!$A$475:$U$482,15,FALSE)/100</f>
        <v>0</v>
      </c>
      <c r="P10" s="22">
        <f>VLOOKUP(V10,[1]Sheet1!$A$475:$U$482,16,FALSE)</f>
        <v>0</v>
      </c>
      <c r="Q10" s="15">
        <f>VLOOKUP(V10,[1]Sheet1!$A$475:$U$482,17,FALSE)/100</f>
        <v>0</v>
      </c>
      <c r="R10" s="27">
        <f>VLOOKUP(V10,[1]Sheet1!$A$475:$U$482,18,FALSE)</f>
        <v>0</v>
      </c>
      <c r="S10" s="14">
        <f>VLOOKUP(V10,[1]Sheet1!$A$475:$U$482,19,FALSE)/100</f>
        <v>0</v>
      </c>
      <c r="T10" s="22">
        <f>VLOOKUP(V10,[1]Sheet1!$A$475:$U$482,20,FALSE)</f>
        <v>0</v>
      </c>
      <c r="U10" s="15">
        <f>VLOOKUP(V10,[1]Sheet1!$A$475:$U$482,21,FALSE)/100</f>
        <v>0</v>
      </c>
      <c r="V10" s="67" t="s">
        <v>138</v>
      </c>
    </row>
    <row r="11" spans="1:22" ht="15.75" thickBot="1" x14ac:dyDescent="0.3">
      <c r="A11" s="3" t="s">
        <v>58</v>
      </c>
      <c r="B11" s="25">
        <f>VLOOKUP(V11,[1]Sheet1!$A$475:$U$482,2,FALSE)</f>
        <v>1699</v>
      </c>
      <c r="C11" s="19">
        <f>VLOOKUP(V11,[1]Sheet1!$A$475:$U$482,3,FALSE)/100</f>
        <v>4.6000974711647796E-2</v>
      </c>
      <c r="D11" s="25">
        <f>VLOOKUP(V11,[1]Sheet1!$A$475:$U$482,4,FALSE)</f>
        <v>1699</v>
      </c>
      <c r="E11" s="19">
        <f>VLOOKUP(V11,[1]Sheet1!$A$475:$U$482,5,FALSE)/100</f>
        <v>4.6000974711647796E-2</v>
      </c>
      <c r="F11" s="28">
        <f>VLOOKUP(V11,[1]Sheet1!$A$475:$U$482,6,FALSE)</f>
        <v>0</v>
      </c>
      <c r="G11" s="18">
        <f>VLOOKUP(V11,[1]Sheet1!$A$475:$U$482,7,FALSE)/100</f>
        <v>0</v>
      </c>
      <c r="H11" s="25">
        <f>VLOOKUP(V11,[1]Sheet1!$A$475:$U$482,8,FALSE)</f>
        <v>0</v>
      </c>
      <c r="I11" s="19">
        <f>VLOOKUP(V11,[1]Sheet1!$A$475:$U$482,9,FALSE)/100</f>
        <v>0</v>
      </c>
      <c r="J11" s="28">
        <f>VLOOKUP(V11,[1]Sheet1!$A$475:$U$482,10,FALSE)</f>
        <v>0</v>
      </c>
      <c r="K11" s="18">
        <f>VLOOKUP(V11,[1]Sheet1!$A$475:$U$482,11,FALSE)/100</f>
        <v>0</v>
      </c>
      <c r="L11" s="25">
        <f>VLOOKUP(V11,[1]Sheet1!$A$475:$U$482,12,FALSE)</f>
        <v>0</v>
      </c>
      <c r="M11" s="19">
        <f>VLOOKUP(V11,[1]Sheet1!$A$475:$U$482,13,FALSE)/100</f>
        <v>0</v>
      </c>
      <c r="N11" s="28">
        <f>VLOOKUP(V11,[1]Sheet1!$A$475:$U$482,14,FALSE)</f>
        <v>0</v>
      </c>
      <c r="O11" s="18">
        <f>VLOOKUP(V11,[1]Sheet1!$A$475:$U$482,15,FALSE)/100</f>
        <v>0</v>
      </c>
      <c r="P11" s="25">
        <f>VLOOKUP(V11,[1]Sheet1!$A$475:$U$482,16,FALSE)</f>
        <v>0</v>
      </c>
      <c r="Q11" s="19">
        <f>VLOOKUP(V11,[1]Sheet1!$A$475:$U$482,17,FALSE)/100</f>
        <v>0</v>
      </c>
      <c r="R11" s="28">
        <f>VLOOKUP(V11,[1]Sheet1!$A$475:$U$482,18,FALSE)</f>
        <v>0</v>
      </c>
      <c r="S11" s="18">
        <f>VLOOKUP(V11,[1]Sheet1!$A$475:$U$482,19,FALSE)/100</f>
        <v>0</v>
      </c>
      <c r="T11" s="25">
        <f>VLOOKUP(V11,[1]Sheet1!$A$475:$U$482,20,FALSE)</f>
        <v>0</v>
      </c>
      <c r="U11" s="19">
        <f>VLOOKUP(V11,[1]Sheet1!$A$475:$U$482,21,FALSE)/100</f>
        <v>0</v>
      </c>
      <c r="V11" s="67" t="s">
        <v>139</v>
      </c>
    </row>
    <row r="12" spans="1:22" ht="15.75" thickBot="1" x14ac:dyDescent="0.3">
      <c r="A12" s="6" t="s">
        <v>32</v>
      </c>
      <c r="B12" s="23">
        <f>VLOOKUP(V12,[1]Sheet1!$A$475:$U$482,2,FALSE)</f>
        <v>36934</v>
      </c>
      <c r="C12" s="8">
        <f>VLOOKUP(V12,[1]Sheet1!$A$475:$U$482,3,FALSE)/100</f>
        <v>1</v>
      </c>
      <c r="D12" s="23">
        <f>VLOOKUP(V12,[1]Sheet1!$A$475:$U$482,4,FALSE)</f>
        <v>36934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32</v>
      </c>
    </row>
  </sheetData>
  <mergeCells count="13">
    <mergeCell ref="J3:K3"/>
    <mergeCell ref="L3:M3"/>
    <mergeCell ref="N3:O3"/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619"/>
  <sheetViews>
    <sheetView workbookViewId="0">
      <selection activeCell="C7" sqref="C7:S19"/>
    </sheetView>
  </sheetViews>
  <sheetFormatPr defaultRowHeight="15" x14ac:dyDescent="0.25"/>
  <cols>
    <col min="1" max="1" width="2.7109375" style="71" customWidth="1"/>
    <col min="2" max="2" width="16.7109375" style="63" customWidth="1"/>
    <col min="3" max="19" width="13.7109375" style="63" customWidth="1"/>
    <col min="20" max="16384" width="9.140625" style="71"/>
  </cols>
  <sheetData>
    <row r="1" spans="2:20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20" ht="21.95" customHeight="1" thickTop="1" thickBot="1" x14ac:dyDescent="0.3">
      <c r="B2" s="282" t="s">
        <v>276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4"/>
    </row>
    <row r="3" spans="2:20" ht="21.95" customHeight="1" thickTop="1" thickBot="1" x14ac:dyDescent="0.3">
      <c r="B3" s="285" t="s">
        <v>353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7"/>
    </row>
    <row r="4" spans="2:20" ht="21.95" customHeight="1" thickTop="1" x14ac:dyDescent="0.25">
      <c r="B4" s="288" t="s">
        <v>238</v>
      </c>
      <c r="C4" s="291">
        <v>2014</v>
      </c>
      <c r="D4" s="292"/>
      <c r="E4" s="273">
        <v>2015</v>
      </c>
      <c r="F4" s="292"/>
      <c r="G4" s="273">
        <v>2016</v>
      </c>
      <c r="H4" s="292"/>
      <c r="I4" s="274">
        <v>2017</v>
      </c>
      <c r="J4" s="274"/>
      <c r="K4" s="273">
        <v>2018</v>
      </c>
      <c r="L4" s="292"/>
      <c r="M4" s="273">
        <v>2019</v>
      </c>
      <c r="N4" s="292"/>
      <c r="O4" s="274">
        <v>2020</v>
      </c>
      <c r="P4" s="274"/>
      <c r="Q4" s="273">
        <v>2021</v>
      </c>
      <c r="R4" s="277"/>
      <c r="S4" s="279" t="s">
        <v>339</v>
      </c>
    </row>
    <row r="5" spans="2:20" ht="21.95" customHeight="1" thickBot="1" x14ac:dyDescent="0.3">
      <c r="B5" s="289"/>
      <c r="C5" s="293"/>
      <c r="D5" s="294"/>
      <c r="E5" s="275"/>
      <c r="F5" s="294"/>
      <c r="G5" s="275"/>
      <c r="H5" s="294"/>
      <c r="I5" s="276"/>
      <c r="J5" s="276"/>
      <c r="K5" s="275"/>
      <c r="L5" s="294"/>
      <c r="M5" s="275"/>
      <c r="N5" s="294"/>
      <c r="O5" s="276"/>
      <c r="P5" s="276"/>
      <c r="Q5" s="275"/>
      <c r="R5" s="278"/>
      <c r="S5" s="280"/>
    </row>
    <row r="6" spans="2:20" ht="21.95" customHeight="1" thickTop="1" thickBot="1" x14ac:dyDescent="0.3">
      <c r="B6" s="290"/>
      <c r="C6" s="92" t="s">
        <v>169</v>
      </c>
      <c r="D6" s="174" t="s">
        <v>2</v>
      </c>
      <c r="E6" s="95" t="s">
        <v>169</v>
      </c>
      <c r="F6" s="174" t="s">
        <v>2</v>
      </c>
      <c r="G6" s="95" t="s">
        <v>169</v>
      </c>
      <c r="H6" s="174" t="s">
        <v>2</v>
      </c>
      <c r="I6" s="95" t="s">
        <v>169</v>
      </c>
      <c r="J6" s="255" t="s">
        <v>2</v>
      </c>
      <c r="K6" s="95" t="s">
        <v>169</v>
      </c>
      <c r="L6" s="259" t="s">
        <v>2</v>
      </c>
      <c r="M6" s="95" t="s">
        <v>169</v>
      </c>
      <c r="N6" s="259" t="s">
        <v>2</v>
      </c>
      <c r="O6" s="264" t="s">
        <v>169</v>
      </c>
      <c r="P6" s="263" t="s">
        <v>2</v>
      </c>
      <c r="Q6" s="95" t="s">
        <v>169</v>
      </c>
      <c r="R6" s="265" t="s">
        <v>2</v>
      </c>
      <c r="S6" s="281"/>
    </row>
    <row r="7" spans="2:20" ht="21.95" customHeight="1" thickTop="1" x14ac:dyDescent="0.25">
      <c r="B7" s="117" t="s">
        <v>239</v>
      </c>
      <c r="C7" s="154">
        <v>3441</v>
      </c>
      <c r="D7" s="90">
        <v>9.301759792393155E-2</v>
      </c>
      <c r="E7" s="156">
        <v>3284</v>
      </c>
      <c r="F7" s="90">
        <v>9.0051552045629049E-2</v>
      </c>
      <c r="G7" s="156">
        <v>3551</v>
      </c>
      <c r="H7" s="90">
        <v>9.4519417604940245E-2</v>
      </c>
      <c r="I7" s="156">
        <v>3288</v>
      </c>
      <c r="J7" s="82">
        <v>8.9023663832782804E-2</v>
      </c>
      <c r="K7" s="156">
        <v>3375</v>
      </c>
      <c r="L7" s="82">
        <v>9.107099490002428E-2</v>
      </c>
      <c r="M7" s="156">
        <v>3710</v>
      </c>
      <c r="N7" s="82">
        <v>0.10118641756443475</v>
      </c>
      <c r="O7" s="156">
        <v>3301</v>
      </c>
      <c r="P7" s="82">
        <v>0.12238617825893519</v>
      </c>
      <c r="Q7" s="156">
        <v>2833</v>
      </c>
      <c r="R7" s="82">
        <v>9.4866557278237285E-2</v>
      </c>
      <c r="S7" s="86">
        <v>-0.14177521963041503</v>
      </c>
      <c r="T7" s="74"/>
    </row>
    <row r="8" spans="2:20" ht="21.95" customHeight="1" x14ac:dyDescent="0.25">
      <c r="B8" s="117" t="s">
        <v>240</v>
      </c>
      <c r="C8" s="154">
        <v>3295</v>
      </c>
      <c r="D8" s="90">
        <v>8.907090530640932E-2</v>
      </c>
      <c r="E8" s="156">
        <v>2915</v>
      </c>
      <c r="F8" s="90">
        <v>7.9933092025885707E-2</v>
      </c>
      <c r="G8" s="156">
        <v>3140</v>
      </c>
      <c r="H8" s="90">
        <v>8.3579546966914206E-2</v>
      </c>
      <c r="I8" s="156">
        <v>3151</v>
      </c>
      <c r="J8" s="82">
        <v>8.5314344506416853E-2</v>
      </c>
      <c r="K8" s="156">
        <v>2897</v>
      </c>
      <c r="L8" s="82">
        <v>7.8172643622331964E-2</v>
      </c>
      <c r="M8" s="156">
        <v>3175</v>
      </c>
      <c r="N8" s="82">
        <v>8.659484522023729E-2</v>
      </c>
      <c r="O8" s="156">
        <v>2950</v>
      </c>
      <c r="P8" s="82">
        <v>0.10937268278214445</v>
      </c>
      <c r="Q8" s="156">
        <v>2598</v>
      </c>
      <c r="R8" s="82">
        <v>8.6997287613434685E-2</v>
      </c>
      <c r="S8" s="86">
        <v>-0.11932203389830509</v>
      </c>
      <c r="T8" s="74"/>
    </row>
    <row r="9" spans="2:20" ht="21.95" customHeight="1" x14ac:dyDescent="0.25">
      <c r="B9" s="117" t="s">
        <v>241</v>
      </c>
      <c r="C9" s="154">
        <v>3302</v>
      </c>
      <c r="D9" s="90">
        <v>8.9260130294920664E-2</v>
      </c>
      <c r="E9" s="156">
        <v>3634</v>
      </c>
      <c r="F9" s="90">
        <v>9.9649007348908636E-2</v>
      </c>
      <c r="G9" s="156">
        <v>3455</v>
      </c>
      <c r="H9" s="90">
        <v>9.1964119353722479E-2</v>
      </c>
      <c r="I9" s="156">
        <v>3492</v>
      </c>
      <c r="J9" s="82">
        <v>9.4547029837006552E-2</v>
      </c>
      <c r="K9" s="156">
        <v>3710</v>
      </c>
      <c r="L9" s="82">
        <v>0.10011063439380448</v>
      </c>
      <c r="M9" s="156">
        <v>3178</v>
      </c>
      <c r="N9" s="82">
        <v>8.6676667121232787E-2</v>
      </c>
      <c r="O9" s="156">
        <v>2076</v>
      </c>
      <c r="P9" s="82">
        <v>7.6968708290078597E-2</v>
      </c>
      <c r="Q9" s="156">
        <v>2720</v>
      </c>
      <c r="R9" s="82">
        <v>9.1082610588353485E-2</v>
      </c>
      <c r="S9" s="86">
        <v>0.31021194605009633</v>
      </c>
      <c r="T9" s="74"/>
    </row>
    <row r="10" spans="2:20" ht="21.95" customHeight="1" x14ac:dyDescent="0.25">
      <c r="B10" s="117" t="s">
        <v>242</v>
      </c>
      <c r="C10" s="154">
        <v>2832</v>
      </c>
      <c r="D10" s="90">
        <v>7.6555023923444973E-2</v>
      </c>
      <c r="E10" s="156">
        <v>2762</v>
      </c>
      <c r="F10" s="90">
        <v>7.5737632993309198E-2</v>
      </c>
      <c r="G10" s="156">
        <v>3140</v>
      </c>
      <c r="H10" s="90">
        <v>8.3579546966914206E-2</v>
      </c>
      <c r="I10" s="156">
        <v>2529</v>
      </c>
      <c r="J10" s="82">
        <v>6.8473493258244436E-2</v>
      </c>
      <c r="K10" s="156">
        <v>2769</v>
      </c>
      <c r="L10" s="82">
        <v>7.471869181575326E-2</v>
      </c>
      <c r="M10" s="156">
        <v>2815</v>
      </c>
      <c r="N10" s="82">
        <v>7.6776217100777311E-2</v>
      </c>
      <c r="O10" s="156">
        <v>1205</v>
      </c>
      <c r="P10" s="82">
        <v>4.467596025507934E-2</v>
      </c>
      <c r="Q10" s="156">
        <v>2143</v>
      </c>
      <c r="R10" s="82">
        <v>7.1761042092221144E-2</v>
      </c>
      <c r="S10" s="86">
        <v>0.77842323651452283</v>
      </c>
      <c r="T10" s="74"/>
    </row>
    <row r="11" spans="2:20" ht="21.95" customHeight="1" x14ac:dyDescent="0.25">
      <c r="B11" s="117" t="s">
        <v>243</v>
      </c>
      <c r="C11" s="154">
        <v>3429</v>
      </c>
      <c r="D11" s="90">
        <v>9.2693212229340682E-2</v>
      </c>
      <c r="E11" s="156">
        <v>3026</v>
      </c>
      <c r="F11" s="90">
        <v>8.2976856422068659E-2</v>
      </c>
      <c r="G11" s="156">
        <v>3312</v>
      </c>
      <c r="H11" s="90">
        <v>8.8157789667012695E-2</v>
      </c>
      <c r="I11" s="156">
        <v>3657</v>
      </c>
      <c r="J11" s="82">
        <v>9.9014458222775756E-2</v>
      </c>
      <c r="K11" s="156">
        <v>3326</v>
      </c>
      <c r="L11" s="82">
        <v>8.9748778974068383E-2</v>
      </c>
      <c r="M11" s="156">
        <v>3362</v>
      </c>
      <c r="N11" s="82">
        <v>9.1695077048956769E-2</v>
      </c>
      <c r="O11" s="156">
        <v>1652</v>
      </c>
      <c r="P11" s="82">
        <v>6.1248702358000888E-2</v>
      </c>
      <c r="Q11" s="156">
        <v>2455</v>
      </c>
      <c r="R11" s="82">
        <v>8.2208753306767565E-2</v>
      </c>
      <c r="S11" s="86">
        <v>0.48607748184019373</v>
      </c>
      <c r="T11" s="74"/>
    </row>
    <row r="12" spans="2:20" ht="21.95" customHeight="1" x14ac:dyDescent="0.25">
      <c r="B12" s="117" t="s">
        <v>244</v>
      </c>
      <c r="C12" s="154">
        <v>3313</v>
      </c>
      <c r="D12" s="90">
        <v>8.9557483848295621E-2</v>
      </c>
      <c r="E12" s="156">
        <v>3581</v>
      </c>
      <c r="F12" s="90">
        <v>9.8195678402983433E-2</v>
      </c>
      <c r="G12" s="156">
        <v>3598</v>
      </c>
      <c r="H12" s="90">
        <v>9.5770449040432276E-2</v>
      </c>
      <c r="I12" s="156">
        <v>3484</v>
      </c>
      <c r="J12" s="82">
        <v>9.4330427248605617E-2</v>
      </c>
      <c r="K12" s="156">
        <v>3529</v>
      </c>
      <c r="L12" s="82">
        <v>9.5226530667314277E-2</v>
      </c>
      <c r="M12" s="156">
        <v>3044</v>
      </c>
      <c r="N12" s="82">
        <v>8.3021955543433792E-2</v>
      </c>
      <c r="O12" s="156">
        <v>2454</v>
      </c>
      <c r="P12" s="82">
        <v>9.0983241880468635E-2</v>
      </c>
      <c r="Q12" s="156">
        <v>2808</v>
      </c>
      <c r="R12" s="82">
        <v>9.4029400930917856E-2</v>
      </c>
      <c r="S12" s="86">
        <v>0.14425427872860636</v>
      </c>
      <c r="T12" s="74"/>
    </row>
    <row r="13" spans="2:20" ht="21.95" customHeight="1" x14ac:dyDescent="0.25">
      <c r="B13" s="117" t="s">
        <v>245</v>
      </c>
      <c r="C13" s="154">
        <v>2329</v>
      </c>
      <c r="D13" s="90">
        <v>6.2957856891844396E-2</v>
      </c>
      <c r="E13" s="156">
        <v>2269</v>
      </c>
      <c r="F13" s="90">
        <v>6.2218931666118242E-2</v>
      </c>
      <c r="G13" s="156">
        <v>2077</v>
      </c>
      <c r="H13" s="90">
        <v>5.5284942372700895E-2</v>
      </c>
      <c r="I13" s="156">
        <v>2187</v>
      </c>
      <c r="J13" s="82">
        <v>5.9213732604104619E-2</v>
      </c>
      <c r="K13" s="156">
        <v>2394</v>
      </c>
      <c r="L13" s="82">
        <v>6.4599692382417223E-2</v>
      </c>
      <c r="M13" s="156">
        <v>2408</v>
      </c>
      <c r="N13" s="82">
        <v>6.5675712532387839E-2</v>
      </c>
      <c r="O13" s="156">
        <v>1939</v>
      </c>
      <c r="P13" s="82">
        <v>7.1889366750704439E-2</v>
      </c>
      <c r="Q13" s="156">
        <v>1940</v>
      </c>
      <c r="R13" s="82">
        <v>6.4963332551987413E-2</v>
      </c>
      <c r="S13" s="86">
        <v>5.1572975760701394E-4</v>
      </c>
      <c r="T13" s="74"/>
    </row>
    <row r="14" spans="2:20" ht="21.95" customHeight="1" x14ac:dyDescent="0.25">
      <c r="B14" s="117" t="s">
        <v>246</v>
      </c>
      <c r="C14" s="154">
        <v>2169</v>
      </c>
      <c r="D14" s="90">
        <v>5.8632714297299486E-2</v>
      </c>
      <c r="E14" s="156">
        <v>2425</v>
      </c>
      <c r="F14" s="90">
        <v>6.6496654601294281E-2</v>
      </c>
      <c r="G14" s="156">
        <v>2351</v>
      </c>
      <c r="H14" s="90">
        <v>6.2578189464718256E-2</v>
      </c>
      <c r="I14" s="156">
        <v>2260</v>
      </c>
      <c r="J14" s="82">
        <v>6.1190231223263121E-2</v>
      </c>
      <c r="K14" s="156">
        <v>2389</v>
      </c>
      <c r="L14" s="82">
        <v>6.4464772389972752E-2</v>
      </c>
      <c r="M14" s="156">
        <v>2219</v>
      </c>
      <c r="N14" s="82">
        <v>6.0520932769671347E-2</v>
      </c>
      <c r="O14" s="156">
        <v>2026</v>
      </c>
      <c r="P14" s="82">
        <v>7.5114934005635473E-2</v>
      </c>
      <c r="Q14" s="156">
        <v>2135</v>
      </c>
      <c r="R14" s="82">
        <v>7.1493152061078924E-2</v>
      </c>
      <c r="S14" s="86">
        <v>5.3800592300098718E-2</v>
      </c>
      <c r="T14" s="74"/>
    </row>
    <row r="15" spans="2:20" ht="21.95" customHeight="1" x14ac:dyDescent="0.25">
      <c r="B15" s="117" t="s">
        <v>247</v>
      </c>
      <c r="C15" s="154">
        <v>3579</v>
      </c>
      <c r="D15" s="90">
        <v>9.6748033411726539E-2</v>
      </c>
      <c r="E15" s="156">
        <v>3433</v>
      </c>
      <c r="F15" s="90">
        <v>9.4137325874739497E-2</v>
      </c>
      <c r="G15" s="156">
        <v>3653</v>
      </c>
      <c r="H15" s="90">
        <v>9.7234421996859111E-2</v>
      </c>
      <c r="I15" s="156">
        <v>3384</v>
      </c>
      <c r="J15" s="82">
        <v>9.1622894893593973E-2</v>
      </c>
      <c r="K15" s="156">
        <v>3288</v>
      </c>
      <c r="L15" s="82">
        <v>8.8723387031490325E-2</v>
      </c>
      <c r="M15" s="156">
        <v>3435</v>
      </c>
      <c r="N15" s="82">
        <v>9.3686076639847266E-2</v>
      </c>
      <c r="O15" s="156">
        <v>2868</v>
      </c>
      <c r="P15" s="82">
        <v>0.10633249295565772</v>
      </c>
      <c r="Q15" s="156">
        <v>3158</v>
      </c>
      <c r="R15" s="82">
        <v>0.10574958979338982</v>
      </c>
      <c r="S15" s="86">
        <v>0.10111576011157601</v>
      </c>
      <c r="T15" s="74"/>
    </row>
    <row r="16" spans="2:20" ht="21.95" customHeight="1" x14ac:dyDescent="0.25">
      <c r="B16" s="117" t="s">
        <v>248</v>
      </c>
      <c r="C16" s="154">
        <v>3606</v>
      </c>
      <c r="D16" s="90">
        <v>9.7477901224555991E-2</v>
      </c>
      <c r="E16" s="156">
        <v>3566</v>
      </c>
      <c r="F16" s="90">
        <v>9.778435888998574E-2</v>
      </c>
      <c r="G16" s="156">
        <v>3435</v>
      </c>
      <c r="H16" s="90">
        <v>9.1431765551385449E-2</v>
      </c>
      <c r="I16" s="156">
        <v>3534</v>
      </c>
      <c r="J16" s="82">
        <v>9.5684193426111439E-2</v>
      </c>
      <c r="K16" s="156">
        <v>3655</v>
      </c>
      <c r="L16" s="82">
        <v>9.8626514476915186E-2</v>
      </c>
      <c r="M16" s="156">
        <v>3618</v>
      </c>
      <c r="N16" s="82">
        <v>9.8677212600572758E-2</v>
      </c>
      <c r="O16" s="156">
        <v>2516</v>
      </c>
      <c r="P16" s="82">
        <v>9.3281921993178113E-2</v>
      </c>
      <c r="Q16" s="156">
        <v>2930</v>
      </c>
      <c r="R16" s="82">
        <v>9.8114723905836657E-2</v>
      </c>
      <c r="S16" s="86">
        <v>0.16454689984101747</v>
      </c>
      <c r="T16" s="74"/>
    </row>
    <row r="17" spans="2:20" ht="21.95" customHeight="1" x14ac:dyDescent="0.25">
      <c r="B17" s="117" t="s">
        <v>249</v>
      </c>
      <c r="C17" s="154">
        <v>3012</v>
      </c>
      <c r="D17" s="90">
        <v>8.1420809342307998E-2</v>
      </c>
      <c r="E17" s="156">
        <v>2932</v>
      </c>
      <c r="F17" s="90">
        <v>8.0399254140616425E-2</v>
      </c>
      <c r="G17" s="156">
        <v>3090</v>
      </c>
      <c r="H17" s="90">
        <v>8.2248662461071625E-2</v>
      </c>
      <c r="I17" s="156">
        <v>3350</v>
      </c>
      <c r="J17" s="82">
        <v>9.0702333892890022E-2</v>
      </c>
      <c r="K17" s="156">
        <v>3228</v>
      </c>
      <c r="L17" s="82">
        <v>8.7104347122156561E-2</v>
      </c>
      <c r="M17" s="156">
        <v>3068</v>
      </c>
      <c r="N17" s="82">
        <v>8.367653075139779E-2</v>
      </c>
      <c r="O17" s="156">
        <v>1980</v>
      </c>
      <c r="P17" s="82">
        <v>7.3409461663947795E-2</v>
      </c>
      <c r="Q17" s="156">
        <v>2195</v>
      </c>
      <c r="R17" s="82">
        <v>7.350232729464555E-2</v>
      </c>
      <c r="S17" s="86">
        <v>0.10858585858585859</v>
      </c>
      <c r="T17" s="74"/>
    </row>
    <row r="18" spans="2:20" ht="21.95" customHeight="1" thickBot="1" x14ac:dyDescent="0.3">
      <c r="B18" s="117" t="s">
        <v>250</v>
      </c>
      <c r="C18" s="154">
        <v>2686</v>
      </c>
      <c r="D18" s="90">
        <v>7.2608331305922744E-2</v>
      </c>
      <c r="E18" s="156">
        <v>2641</v>
      </c>
      <c r="F18" s="90">
        <v>7.2419655588461113E-2</v>
      </c>
      <c r="G18" s="156">
        <v>2767</v>
      </c>
      <c r="H18" s="90">
        <v>7.3651148553328535E-2</v>
      </c>
      <c r="I18" s="156">
        <v>2618</v>
      </c>
      <c r="J18" s="82">
        <v>7.0883197054204802E-2</v>
      </c>
      <c r="K18" s="156">
        <v>2499</v>
      </c>
      <c r="L18" s="82">
        <v>6.743301222375131E-2</v>
      </c>
      <c r="M18" s="156">
        <v>2633</v>
      </c>
      <c r="N18" s="82">
        <v>7.1812355107050321E-2</v>
      </c>
      <c r="O18" s="156">
        <v>2005</v>
      </c>
      <c r="P18" s="82">
        <v>7.4336348806169364E-2</v>
      </c>
      <c r="Q18" s="156">
        <v>1948</v>
      </c>
      <c r="R18" s="82">
        <v>6.5231222583129619E-2</v>
      </c>
      <c r="S18" s="86">
        <v>-2.8428927680798004E-2</v>
      </c>
      <c r="T18" s="74"/>
    </row>
    <row r="19" spans="2:20" ht="21.95" customHeight="1" thickTop="1" thickBot="1" x14ac:dyDescent="0.3">
      <c r="B19" s="98" t="s">
        <v>170</v>
      </c>
      <c r="C19" s="155">
        <v>36993</v>
      </c>
      <c r="D19" s="91">
        <v>0.99999999999999989</v>
      </c>
      <c r="E19" s="157">
        <v>36468</v>
      </c>
      <c r="F19" s="91">
        <v>0.99999999999999989</v>
      </c>
      <c r="G19" s="157">
        <v>37569</v>
      </c>
      <c r="H19" s="91">
        <v>1</v>
      </c>
      <c r="I19" s="157">
        <v>36934</v>
      </c>
      <c r="J19" s="83">
        <v>1.0000000000000002</v>
      </c>
      <c r="K19" s="157">
        <v>37059</v>
      </c>
      <c r="L19" s="83">
        <v>0.99999999999999989</v>
      </c>
      <c r="M19" s="157">
        <v>36665</v>
      </c>
      <c r="N19" s="83">
        <v>1</v>
      </c>
      <c r="O19" s="157">
        <v>26972</v>
      </c>
      <c r="P19" s="83">
        <v>1</v>
      </c>
      <c r="Q19" s="157">
        <v>29863</v>
      </c>
      <c r="R19" s="83">
        <v>0.99999999999999989</v>
      </c>
      <c r="S19" s="87">
        <v>0.10718522912650155</v>
      </c>
      <c r="T19" s="79"/>
    </row>
    <row r="20" spans="2:20" ht="15.75" thickTop="1" x14ac:dyDescent="0.2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77"/>
    </row>
    <row r="21" spans="2:20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20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20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20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20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20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20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20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20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20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20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20" x14ac:dyDescent="0.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2:19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2:19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2:19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2:19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2:19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2:19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2:19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2:19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2:19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2:19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2:19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2:19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2:19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2:19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2:19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2:19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2:19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2:19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2:19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2:19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2:19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2:19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2:19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2:19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2:19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2:19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2:19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2:19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2:19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2:19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2:19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2:19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2:19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2:19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2:19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2:19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2:19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2:19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2:19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2:19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2:19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2:19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2:19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2:19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2:19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2:19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2:19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2:19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  <row r="160" spans="2:19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2:19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2:19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</row>
    <row r="163" spans="2:19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</row>
    <row r="164" spans="2:19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</row>
    <row r="165" spans="2:19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</row>
    <row r="166" spans="2:19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</row>
    <row r="167" spans="2:19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</row>
    <row r="168" spans="2:19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</row>
    <row r="169" spans="2:19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</row>
    <row r="170" spans="2:19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</row>
    <row r="171" spans="2:19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2:19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</row>
    <row r="173" spans="2:19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</row>
    <row r="174" spans="2:19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2:19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</row>
    <row r="176" spans="2:19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</row>
    <row r="177" spans="2:19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</row>
    <row r="178" spans="2:19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</row>
    <row r="179" spans="2:19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</row>
    <row r="180" spans="2:19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</row>
    <row r="181" spans="2:19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</row>
    <row r="182" spans="2:19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</row>
    <row r="183" spans="2:19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</row>
    <row r="184" spans="2:19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</row>
    <row r="185" spans="2:19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</row>
    <row r="186" spans="2:19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</row>
    <row r="187" spans="2:19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</row>
    <row r="188" spans="2:19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</row>
    <row r="189" spans="2:19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</row>
    <row r="190" spans="2:19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</row>
    <row r="191" spans="2:19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</row>
    <row r="192" spans="2:19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</row>
    <row r="193" spans="2:19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</row>
    <row r="194" spans="2:19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</row>
    <row r="195" spans="2:19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</row>
    <row r="196" spans="2:19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</row>
    <row r="197" spans="2:19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</row>
    <row r="198" spans="2:19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</row>
    <row r="199" spans="2:19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</row>
    <row r="200" spans="2:19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</row>
    <row r="201" spans="2:19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</row>
    <row r="202" spans="2:19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</row>
    <row r="203" spans="2:19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</row>
    <row r="204" spans="2:19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</row>
    <row r="205" spans="2:19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</row>
    <row r="206" spans="2:19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</row>
    <row r="207" spans="2:19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</row>
    <row r="208" spans="2:19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</row>
    <row r="209" spans="2:19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</row>
    <row r="210" spans="2:19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</row>
    <row r="211" spans="2:19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</row>
    <row r="212" spans="2:19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</row>
    <row r="213" spans="2:19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</row>
    <row r="214" spans="2:19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</row>
    <row r="215" spans="2:19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2:19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</row>
    <row r="217" spans="2:19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</row>
    <row r="218" spans="2:19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</row>
    <row r="219" spans="2:19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</row>
    <row r="220" spans="2:19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</row>
    <row r="221" spans="2:19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</row>
    <row r="222" spans="2:19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</row>
    <row r="223" spans="2:19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</row>
    <row r="224" spans="2:19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</row>
    <row r="225" spans="2:19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</row>
    <row r="226" spans="2:19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</row>
    <row r="227" spans="2:19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</row>
    <row r="228" spans="2:19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</row>
    <row r="229" spans="2:19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</row>
    <row r="230" spans="2:19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</row>
    <row r="231" spans="2:19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</row>
    <row r="232" spans="2:19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</row>
    <row r="233" spans="2:19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</row>
    <row r="234" spans="2:19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</row>
    <row r="235" spans="2:19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</row>
    <row r="236" spans="2:19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</row>
    <row r="237" spans="2:19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</row>
    <row r="238" spans="2:19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</row>
    <row r="239" spans="2:19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</row>
    <row r="240" spans="2:19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</row>
    <row r="241" spans="2:19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</row>
    <row r="242" spans="2:19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</row>
    <row r="243" spans="2:19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</row>
    <row r="244" spans="2:19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</row>
    <row r="245" spans="2:19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</row>
    <row r="246" spans="2:19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</row>
    <row r="247" spans="2:19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</row>
    <row r="248" spans="2:19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</row>
    <row r="249" spans="2:19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</row>
    <row r="250" spans="2:19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</row>
    <row r="251" spans="2:19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</row>
    <row r="252" spans="2:19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</row>
    <row r="253" spans="2:19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</row>
    <row r="254" spans="2:19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</row>
    <row r="255" spans="2:19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</row>
    <row r="256" spans="2:19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</row>
    <row r="257" spans="2:19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</row>
    <row r="258" spans="2:19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</row>
    <row r="259" spans="2:19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</row>
    <row r="260" spans="2:19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</row>
    <row r="261" spans="2:19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</row>
    <row r="262" spans="2:19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</row>
    <row r="263" spans="2:19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</row>
    <row r="264" spans="2:19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</row>
    <row r="265" spans="2:19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</row>
    <row r="266" spans="2:19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</row>
    <row r="267" spans="2:19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</row>
    <row r="268" spans="2:19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2:19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</row>
    <row r="270" spans="2:19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</row>
    <row r="271" spans="2:19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</row>
    <row r="272" spans="2:19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</row>
    <row r="273" spans="2:19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</row>
    <row r="274" spans="2:19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</row>
    <row r="275" spans="2:19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</row>
    <row r="276" spans="2:19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</row>
    <row r="277" spans="2:19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2:19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</row>
    <row r="279" spans="2:19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</row>
    <row r="280" spans="2:19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</row>
    <row r="281" spans="2:19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</row>
    <row r="282" spans="2:19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</row>
    <row r="283" spans="2:19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2:19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</row>
    <row r="285" spans="2:19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</row>
    <row r="286" spans="2:19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</row>
    <row r="287" spans="2:19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</row>
    <row r="288" spans="2:19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</row>
    <row r="289" spans="2:19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</row>
    <row r="290" spans="2:19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</row>
    <row r="291" spans="2:19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</row>
    <row r="292" spans="2:19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</row>
    <row r="293" spans="2:19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</row>
    <row r="294" spans="2:19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</row>
    <row r="295" spans="2:19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</row>
    <row r="296" spans="2:19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</row>
    <row r="297" spans="2:19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</row>
    <row r="298" spans="2:19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</row>
    <row r="299" spans="2:19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</row>
    <row r="300" spans="2:19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</row>
    <row r="301" spans="2:19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</row>
    <row r="302" spans="2:19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</row>
    <row r="303" spans="2:19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</row>
    <row r="304" spans="2:19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</row>
    <row r="305" spans="2:19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</row>
    <row r="306" spans="2:19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</row>
    <row r="307" spans="2:19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</row>
    <row r="308" spans="2:19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</row>
    <row r="309" spans="2:19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</row>
    <row r="310" spans="2:19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</row>
    <row r="311" spans="2:19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</row>
    <row r="312" spans="2:19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</row>
    <row r="313" spans="2:19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</row>
    <row r="314" spans="2:19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</row>
    <row r="315" spans="2:19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</row>
    <row r="316" spans="2:19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</row>
    <row r="317" spans="2:19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</row>
    <row r="318" spans="2:19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</row>
    <row r="319" spans="2:19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</row>
    <row r="320" spans="2:19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</row>
    <row r="321" spans="2:19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2:19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</row>
    <row r="323" spans="2:19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</row>
    <row r="324" spans="2:19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</row>
    <row r="325" spans="2:19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</row>
    <row r="326" spans="2:19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</row>
    <row r="327" spans="2:19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</row>
    <row r="328" spans="2:19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</row>
    <row r="329" spans="2:19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</row>
    <row r="330" spans="2:19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</row>
    <row r="331" spans="2:19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</row>
    <row r="332" spans="2:19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</row>
    <row r="333" spans="2:19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</row>
    <row r="334" spans="2:19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</row>
    <row r="335" spans="2:19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</row>
    <row r="336" spans="2:19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</row>
    <row r="337" spans="2:19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</row>
    <row r="338" spans="2:19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</row>
    <row r="339" spans="2:19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</row>
    <row r="340" spans="2:19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</row>
    <row r="341" spans="2:19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</row>
    <row r="342" spans="2:19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</row>
    <row r="343" spans="2:19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</row>
    <row r="344" spans="2:19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</row>
    <row r="345" spans="2:19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</row>
    <row r="346" spans="2:19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</row>
    <row r="347" spans="2:19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</row>
    <row r="348" spans="2:19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</row>
    <row r="349" spans="2:19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</row>
    <row r="350" spans="2:19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</row>
    <row r="351" spans="2:19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</row>
    <row r="352" spans="2:19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</row>
    <row r="353" spans="2:19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</row>
    <row r="354" spans="2:19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</row>
    <row r="355" spans="2:19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</row>
    <row r="356" spans="2:19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</row>
    <row r="357" spans="2:19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</row>
    <row r="358" spans="2:19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</row>
    <row r="359" spans="2:19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</row>
    <row r="360" spans="2:19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</row>
    <row r="361" spans="2:19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</row>
    <row r="362" spans="2:19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</row>
    <row r="363" spans="2:19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</row>
    <row r="364" spans="2:19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</row>
    <row r="365" spans="2:19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</row>
    <row r="366" spans="2:19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</row>
    <row r="367" spans="2:19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</row>
    <row r="368" spans="2:19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</row>
    <row r="369" spans="2:19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</row>
    <row r="370" spans="2:19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</row>
    <row r="371" spans="2:19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</row>
    <row r="372" spans="2:19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</row>
    <row r="373" spans="2:19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</row>
    <row r="374" spans="2:19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</row>
    <row r="375" spans="2:19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</row>
    <row r="376" spans="2:19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</row>
    <row r="377" spans="2:19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</row>
    <row r="378" spans="2:19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</row>
    <row r="379" spans="2:19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</row>
    <row r="380" spans="2:19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</row>
    <row r="381" spans="2:19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</row>
    <row r="382" spans="2:19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</row>
    <row r="383" spans="2:19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</row>
    <row r="384" spans="2:19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</row>
    <row r="385" spans="2:19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</row>
    <row r="386" spans="2:19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</row>
    <row r="387" spans="2:19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</row>
    <row r="388" spans="2:19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</row>
    <row r="389" spans="2:19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</row>
    <row r="390" spans="2:19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</row>
    <row r="391" spans="2:19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</row>
    <row r="392" spans="2:19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</row>
    <row r="393" spans="2:19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</row>
    <row r="394" spans="2:19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</row>
    <row r="395" spans="2:19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</row>
    <row r="396" spans="2:19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</row>
    <row r="397" spans="2:19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</row>
    <row r="398" spans="2:19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</row>
    <row r="399" spans="2:19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</row>
    <row r="400" spans="2:19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</row>
    <row r="401" spans="2:19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</row>
    <row r="402" spans="2:19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</row>
    <row r="403" spans="2:19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</row>
    <row r="404" spans="2:19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</row>
    <row r="405" spans="2:19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</row>
    <row r="406" spans="2:19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</row>
    <row r="407" spans="2:19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</row>
    <row r="408" spans="2:19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</row>
    <row r="409" spans="2:19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</row>
    <row r="410" spans="2:19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</row>
    <row r="411" spans="2:19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</row>
    <row r="412" spans="2:19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</row>
    <row r="413" spans="2:19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</row>
    <row r="414" spans="2:19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</row>
    <row r="415" spans="2:19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</row>
    <row r="416" spans="2:19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</row>
    <row r="417" spans="2:19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</row>
    <row r="418" spans="2:19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</row>
    <row r="419" spans="2:19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</row>
    <row r="420" spans="2:19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</row>
    <row r="421" spans="2:19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</row>
    <row r="422" spans="2:19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</row>
    <row r="423" spans="2:19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</row>
    <row r="424" spans="2:19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</row>
    <row r="425" spans="2:19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</row>
    <row r="426" spans="2:19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</row>
    <row r="427" spans="2:19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</row>
    <row r="428" spans="2:19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</row>
    <row r="429" spans="2:19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</row>
    <row r="430" spans="2:19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</row>
    <row r="431" spans="2:19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</row>
    <row r="432" spans="2:19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</row>
    <row r="433" spans="2:19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</row>
    <row r="434" spans="2:19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</row>
    <row r="435" spans="2:19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</row>
    <row r="436" spans="2:19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</row>
    <row r="437" spans="2:19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</row>
    <row r="438" spans="2:19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</row>
    <row r="439" spans="2:19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</row>
    <row r="440" spans="2:19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</row>
    <row r="441" spans="2:19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</row>
    <row r="442" spans="2:19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</row>
    <row r="443" spans="2:19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</row>
    <row r="444" spans="2:19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</row>
    <row r="445" spans="2:19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</row>
    <row r="446" spans="2:19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</row>
    <row r="447" spans="2:19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</row>
    <row r="448" spans="2:19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</row>
    <row r="449" spans="2:19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</row>
    <row r="450" spans="2:19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</row>
    <row r="451" spans="2:19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</row>
    <row r="452" spans="2:19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</row>
    <row r="453" spans="2:19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</row>
    <row r="454" spans="2:19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</row>
    <row r="455" spans="2:19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</row>
    <row r="456" spans="2:19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</row>
    <row r="457" spans="2:19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</row>
    <row r="458" spans="2:19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</row>
    <row r="459" spans="2:19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</row>
    <row r="460" spans="2:19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</row>
    <row r="461" spans="2:19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</row>
    <row r="462" spans="2:19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</row>
    <row r="463" spans="2:19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</row>
    <row r="464" spans="2:19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</row>
    <row r="465" spans="2:19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</row>
    <row r="466" spans="2:19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</row>
    <row r="467" spans="2:19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</row>
    <row r="468" spans="2:19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</row>
    <row r="469" spans="2:19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</row>
    <row r="470" spans="2:19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</row>
    <row r="471" spans="2:19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</row>
    <row r="472" spans="2:19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</row>
    <row r="473" spans="2:19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</row>
    <row r="474" spans="2:19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</row>
    <row r="475" spans="2:19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</row>
    <row r="476" spans="2:19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</row>
    <row r="477" spans="2:19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2:19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</row>
    <row r="479" spans="2:19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</row>
    <row r="480" spans="2:19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</row>
    <row r="481" spans="2:19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</row>
    <row r="482" spans="2:19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</row>
    <row r="483" spans="2:19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</row>
    <row r="484" spans="2:19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</row>
    <row r="485" spans="2:19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</row>
    <row r="486" spans="2:19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</row>
    <row r="487" spans="2:19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</row>
    <row r="488" spans="2:19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</row>
    <row r="489" spans="2:19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</row>
    <row r="490" spans="2:19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</row>
    <row r="491" spans="2:19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</row>
    <row r="492" spans="2:19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</row>
    <row r="493" spans="2:19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</row>
    <row r="494" spans="2:19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</row>
    <row r="495" spans="2:19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</row>
    <row r="496" spans="2:19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</row>
    <row r="497" spans="2:19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</row>
    <row r="498" spans="2:19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</row>
    <row r="499" spans="2:19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</row>
    <row r="500" spans="2:19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</row>
    <row r="501" spans="2:19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</row>
    <row r="502" spans="2:19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</row>
    <row r="503" spans="2:19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</row>
    <row r="504" spans="2:19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</row>
    <row r="505" spans="2:19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</row>
    <row r="506" spans="2:19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</row>
    <row r="507" spans="2:19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</row>
    <row r="508" spans="2:19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</row>
    <row r="509" spans="2:19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</row>
    <row r="510" spans="2:19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</row>
    <row r="511" spans="2:19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</row>
    <row r="512" spans="2:19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</row>
    <row r="513" spans="2:19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</row>
    <row r="514" spans="2:19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</row>
    <row r="515" spans="2:19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</row>
    <row r="516" spans="2:19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</row>
    <row r="517" spans="2:19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</row>
    <row r="518" spans="2:19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</row>
    <row r="519" spans="2:19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</row>
    <row r="520" spans="2:19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</row>
    <row r="521" spans="2:19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</row>
    <row r="522" spans="2:19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</row>
    <row r="523" spans="2:19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</row>
    <row r="524" spans="2:19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</row>
    <row r="525" spans="2:19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</row>
    <row r="526" spans="2:19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</row>
    <row r="527" spans="2:19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</row>
    <row r="528" spans="2:19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</row>
    <row r="529" spans="2:19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</row>
    <row r="530" spans="2:19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</row>
    <row r="531" spans="2:19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</row>
    <row r="532" spans="2:19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</row>
    <row r="533" spans="2:19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</row>
    <row r="534" spans="2:19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</row>
    <row r="535" spans="2:19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</row>
    <row r="536" spans="2:19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</row>
    <row r="537" spans="2:19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</row>
    <row r="538" spans="2:19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</row>
    <row r="539" spans="2:19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</row>
    <row r="540" spans="2:19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</row>
    <row r="541" spans="2:19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</row>
    <row r="542" spans="2:19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</row>
    <row r="543" spans="2:19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</row>
    <row r="544" spans="2:19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</row>
    <row r="545" spans="2:19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</row>
    <row r="546" spans="2:19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</row>
    <row r="547" spans="2:19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</row>
    <row r="548" spans="2:19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</row>
    <row r="549" spans="2:19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</row>
    <row r="550" spans="2:19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</row>
    <row r="551" spans="2:19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</row>
    <row r="552" spans="2:19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</row>
    <row r="553" spans="2:19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</row>
    <row r="554" spans="2:19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</row>
    <row r="555" spans="2:19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</row>
    <row r="556" spans="2:19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</row>
    <row r="557" spans="2:19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</row>
    <row r="558" spans="2:19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</row>
    <row r="559" spans="2:19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</row>
    <row r="560" spans="2:19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</row>
    <row r="561" spans="2:19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</row>
    <row r="562" spans="2:19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</row>
    <row r="563" spans="2:19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</row>
    <row r="564" spans="2:19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</row>
    <row r="565" spans="2:19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</row>
    <row r="566" spans="2:19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</row>
    <row r="567" spans="2:19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</row>
    <row r="568" spans="2:19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</row>
    <row r="569" spans="2:19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</row>
    <row r="570" spans="2:19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</row>
    <row r="571" spans="2:19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</row>
    <row r="572" spans="2:19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</row>
    <row r="573" spans="2:19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</row>
    <row r="574" spans="2:19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</row>
    <row r="575" spans="2:19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</row>
    <row r="576" spans="2:19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</row>
    <row r="577" spans="2:19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</row>
    <row r="578" spans="2:19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</row>
    <row r="579" spans="2:19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</row>
    <row r="580" spans="2:19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</row>
    <row r="581" spans="2:19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</row>
    <row r="582" spans="2:19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</row>
    <row r="583" spans="2:19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</row>
    <row r="584" spans="2:19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</row>
    <row r="585" spans="2:19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</row>
    <row r="586" spans="2:19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</row>
    <row r="587" spans="2:19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</row>
    <row r="588" spans="2:19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</row>
    <row r="589" spans="2:19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</row>
    <row r="590" spans="2:19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</row>
    <row r="591" spans="2:19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</row>
    <row r="592" spans="2:19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</row>
    <row r="593" spans="2:19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</row>
    <row r="594" spans="2:19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</row>
    <row r="595" spans="2:19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</row>
    <row r="596" spans="2:19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</row>
    <row r="597" spans="2:19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</row>
    <row r="598" spans="2:19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</row>
    <row r="599" spans="2:19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</row>
    <row r="600" spans="2:19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</row>
    <row r="601" spans="2:19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</row>
    <row r="602" spans="2:19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</row>
    <row r="603" spans="2:19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</row>
    <row r="604" spans="2:19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</row>
    <row r="605" spans="2:19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</row>
    <row r="606" spans="2:19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</row>
    <row r="607" spans="2:19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</row>
    <row r="608" spans="2:19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</row>
    <row r="609" spans="2:19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</row>
    <row r="610" spans="2:19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</row>
    <row r="611" spans="2:19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</row>
    <row r="612" spans="2:19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</row>
    <row r="613" spans="2:19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</row>
    <row r="614" spans="2:19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</row>
    <row r="615" spans="2:19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</row>
    <row r="616" spans="2:19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</row>
    <row r="617" spans="2:19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</row>
    <row r="618" spans="2:19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</row>
    <row r="619" spans="2:19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</row>
  </sheetData>
  <mergeCells count="12">
    <mergeCell ref="Q4:R5"/>
    <mergeCell ref="S4:S6"/>
    <mergeCell ref="B2:S2"/>
    <mergeCell ref="B3:S3"/>
    <mergeCell ref="B4:B6"/>
    <mergeCell ref="C4:D5"/>
    <mergeCell ref="I4:J5"/>
    <mergeCell ref="O4:P5"/>
    <mergeCell ref="K4:L5"/>
    <mergeCell ref="M4:N5"/>
    <mergeCell ref="E4:F5"/>
    <mergeCell ref="G4:H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D1220"/>
  <sheetViews>
    <sheetView zoomScale="80" zoomScaleNormal="80" workbookViewId="0">
      <selection activeCell="O7" sqref="O7:Q32"/>
    </sheetView>
  </sheetViews>
  <sheetFormatPr defaultRowHeight="15" x14ac:dyDescent="0.25"/>
  <cols>
    <col min="1" max="1" width="2.7109375" style="71" customWidth="1"/>
    <col min="2" max="17" width="14.7109375" style="63" customWidth="1"/>
    <col min="18" max="21" width="11.42578125" style="71" customWidth="1"/>
    <col min="22" max="22" width="10.5703125" style="71" customWidth="1"/>
    <col min="23" max="16384" width="9.140625" style="71"/>
  </cols>
  <sheetData>
    <row r="1" spans="2:26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26" ht="21.95" customHeight="1" thickTop="1" thickBot="1" x14ac:dyDescent="0.3">
      <c r="B2" s="282" t="s">
        <v>167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</row>
    <row r="3" spans="2:26" ht="21.95" customHeight="1" thickTop="1" thickBot="1" x14ac:dyDescent="0.3">
      <c r="B3" s="285" t="s">
        <v>338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7"/>
    </row>
    <row r="4" spans="2:26" ht="21.95" customHeight="1" thickTop="1" x14ac:dyDescent="0.25">
      <c r="B4" s="288" t="s">
        <v>168</v>
      </c>
      <c r="C4" s="291">
        <v>2015</v>
      </c>
      <c r="D4" s="292"/>
      <c r="E4" s="273">
        <v>2016</v>
      </c>
      <c r="F4" s="292"/>
      <c r="G4" s="274">
        <v>2017</v>
      </c>
      <c r="H4" s="274"/>
      <c r="I4" s="273">
        <v>2018</v>
      </c>
      <c r="J4" s="292"/>
      <c r="K4" s="274">
        <v>2019</v>
      </c>
      <c r="L4" s="274"/>
      <c r="M4" s="273">
        <v>2020</v>
      </c>
      <c r="N4" s="274"/>
      <c r="O4" s="273">
        <v>2021</v>
      </c>
      <c r="P4" s="277"/>
      <c r="Q4" s="279" t="s">
        <v>339</v>
      </c>
    </row>
    <row r="5" spans="2:26" ht="13.5" customHeight="1" thickBot="1" x14ac:dyDescent="0.3">
      <c r="B5" s="289"/>
      <c r="C5" s="293"/>
      <c r="D5" s="294"/>
      <c r="E5" s="275"/>
      <c r="F5" s="294"/>
      <c r="G5" s="276"/>
      <c r="H5" s="276"/>
      <c r="I5" s="275"/>
      <c r="J5" s="294"/>
      <c r="K5" s="276"/>
      <c r="L5" s="276"/>
      <c r="M5" s="275"/>
      <c r="N5" s="276"/>
      <c r="O5" s="275"/>
      <c r="P5" s="278"/>
      <c r="Q5" s="280"/>
      <c r="V5" s="72"/>
      <c r="W5" s="73"/>
    </row>
    <row r="6" spans="2:26" ht="21.95" customHeight="1" thickTop="1" thickBot="1" x14ac:dyDescent="0.3">
      <c r="B6" s="290"/>
      <c r="C6" s="92" t="s">
        <v>169</v>
      </c>
      <c r="D6" s="89" t="s">
        <v>2</v>
      </c>
      <c r="E6" s="95" t="s">
        <v>169</v>
      </c>
      <c r="F6" s="89" t="s">
        <v>2</v>
      </c>
      <c r="G6" s="95" t="s">
        <v>169</v>
      </c>
      <c r="H6" s="84" t="s">
        <v>2</v>
      </c>
      <c r="I6" s="95" t="s">
        <v>169</v>
      </c>
      <c r="J6" s="84" t="s">
        <v>2</v>
      </c>
      <c r="K6" s="95" t="s">
        <v>169</v>
      </c>
      <c r="L6" s="84" t="s">
        <v>2</v>
      </c>
      <c r="M6" s="95" t="s">
        <v>169</v>
      </c>
      <c r="N6" s="84" t="s">
        <v>2</v>
      </c>
      <c r="O6" s="95" t="s">
        <v>169</v>
      </c>
      <c r="P6" s="84" t="s">
        <v>2</v>
      </c>
      <c r="Q6" s="281"/>
      <c r="W6" s="73"/>
    </row>
    <row r="7" spans="2:26" ht="21.95" customHeight="1" thickTop="1" x14ac:dyDescent="0.25">
      <c r="B7" s="85" t="s">
        <v>172</v>
      </c>
      <c r="C7" s="93">
        <v>299</v>
      </c>
      <c r="D7" s="90">
        <v>8.2000000000000007E-3</v>
      </c>
      <c r="E7" s="96">
        <v>296</v>
      </c>
      <c r="F7" s="90">
        <v>7.9000000000000008E-3</v>
      </c>
      <c r="G7" s="96">
        <v>318</v>
      </c>
      <c r="H7" s="266">
        <v>8.6099528889370235E-3</v>
      </c>
      <c r="I7" s="96">
        <v>294</v>
      </c>
      <c r="J7" s="266">
        <v>7.9332955557354489E-3</v>
      </c>
      <c r="K7" s="96">
        <v>2005</v>
      </c>
      <c r="L7" s="266">
        <v>5.4684303831992361E-2</v>
      </c>
      <c r="M7" s="96">
        <v>246</v>
      </c>
      <c r="N7" s="266">
        <v>9.1205694794601801E-3</v>
      </c>
      <c r="O7" s="96">
        <v>281</v>
      </c>
      <c r="P7" s="266">
        <v>9.4096373438703404E-3</v>
      </c>
      <c r="Q7" s="162">
        <v>0.14227642276422764</v>
      </c>
      <c r="R7" s="74"/>
      <c r="T7" s="75"/>
      <c r="U7" s="76"/>
      <c r="V7" s="73"/>
      <c r="W7" s="73"/>
    </row>
    <row r="8" spans="2:26" ht="21.95" customHeight="1" x14ac:dyDescent="0.25">
      <c r="B8" s="85" t="s">
        <v>173</v>
      </c>
      <c r="C8" s="93">
        <v>221</v>
      </c>
      <c r="D8" s="90">
        <v>6.1000000000000004E-3</v>
      </c>
      <c r="E8" s="96">
        <v>214</v>
      </c>
      <c r="F8" s="90">
        <v>5.7000000000000002E-3</v>
      </c>
      <c r="G8" s="96">
        <v>233</v>
      </c>
      <c r="H8" s="266">
        <v>6.3085503871771267E-3</v>
      </c>
      <c r="I8" s="96">
        <v>246</v>
      </c>
      <c r="J8" s="266">
        <v>6.6380636282684369E-3</v>
      </c>
      <c r="K8" s="96">
        <v>217</v>
      </c>
      <c r="L8" s="266">
        <v>5.9184508386744853E-3</v>
      </c>
      <c r="M8" s="96">
        <v>217</v>
      </c>
      <c r="N8" s="266">
        <v>8.0453803944831679E-3</v>
      </c>
      <c r="O8" s="96">
        <v>239</v>
      </c>
      <c r="P8" s="266">
        <v>8.0032146803737068E-3</v>
      </c>
      <c r="Q8" s="86">
        <v>0.10138248847926268</v>
      </c>
      <c r="R8" s="74"/>
      <c r="T8" s="75"/>
      <c r="U8" s="76"/>
      <c r="V8" s="73"/>
      <c r="W8" s="73"/>
    </row>
    <row r="9" spans="2:26" ht="21.95" customHeight="1" x14ac:dyDescent="0.25">
      <c r="B9" s="85" t="s">
        <v>174</v>
      </c>
      <c r="C9" s="93">
        <v>227</v>
      </c>
      <c r="D9" s="90">
        <v>6.1999999999999998E-3</v>
      </c>
      <c r="E9" s="96">
        <v>194</v>
      </c>
      <c r="F9" s="90">
        <v>5.1999999999999998E-3</v>
      </c>
      <c r="G9" s="96">
        <v>180</v>
      </c>
      <c r="H9" s="266">
        <v>4.8735582390209567E-3</v>
      </c>
      <c r="I9" s="96">
        <v>196</v>
      </c>
      <c r="J9" s="266">
        <v>5.2888637038236326E-3</v>
      </c>
      <c r="K9" s="96">
        <v>214</v>
      </c>
      <c r="L9" s="266">
        <v>5.8366289376789856E-3</v>
      </c>
      <c r="M9" s="96">
        <v>154</v>
      </c>
      <c r="N9" s="266">
        <v>5.7096247960848291E-3</v>
      </c>
      <c r="O9" s="96">
        <v>174</v>
      </c>
      <c r="P9" s="266">
        <v>5.8266081773432005E-3</v>
      </c>
      <c r="Q9" s="86">
        <v>0.12987012987012986</v>
      </c>
      <c r="R9" s="74"/>
      <c r="T9" s="75"/>
      <c r="U9" s="76"/>
      <c r="V9" s="73"/>
      <c r="W9" s="73"/>
    </row>
    <row r="10" spans="2:26" ht="21.95" customHeight="1" x14ac:dyDescent="0.25">
      <c r="B10" s="85" t="s">
        <v>175</v>
      </c>
      <c r="C10" s="93">
        <v>160</v>
      </c>
      <c r="D10" s="90">
        <v>4.4000000000000003E-3</v>
      </c>
      <c r="E10" s="96">
        <v>164</v>
      </c>
      <c r="F10" s="90">
        <v>4.4000000000000003E-3</v>
      </c>
      <c r="G10" s="96">
        <v>186</v>
      </c>
      <c r="H10" s="266">
        <v>5.0360101803216548E-3</v>
      </c>
      <c r="I10" s="96">
        <v>153</v>
      </c>
      <c r="J10" s="266">
        <v>4.1285517688011012E-3</v>
      </c>
      <c r="K10" s="96">
        <v>171</v>
      </c>
      <c r="L10" s="266">
        <v>4.663848356743488E-3</v>
      </c>
      <c r="M10" s="96">
        <v>163</v>
      </c>
      <c r="N10" s="266">
        <v>6.0433041672845918E-3</v>
      </c>
      <c r="O10" s="96">
        <v>155</v>
      </c>
      <c r="P10" s="266">
        <v>5.1903693533804371E-3</v>
      </c>
      <c r="Q10" s="86">
        <v>-4.9079754601226995E-2</v>
      </c>
      <c r="R10" s="74"/>
      <c r="T10" s="75"/>
      <c r="U10" s="76"/>
      <c r="V10" s="73"/>
      <c r="W10" s="73"/>
    </row>
    <row r="11" spans="2:26" ht="21.95" customHeight="1" x14ac:dyDescent="0.25">
      <c r="B11" s="85" t="s">
        <v>176</v>
      </c>
      <c r="C11" s="93">
        <v>196</v>
      </c>
      <c r="D11" s="90">
        <v>5.4000000000000003E-3</v>
      </c>
      <c r="E11" s="96">
        <v>184</v>
      </c>
      <c r="F11" s="90">
        <v>4.8999999999999998E-3</v>
      </c>
      <c r="G11" s="96">
        <v>160</v>
      </c>
      <c r="H11" s="266">
        <v>4.3320517680186278E-3</v>
      </c>
      <c r="I11" s="96">
        <v>174</v>
      </c>
      <c r="J11" s="266">
        <v>4.6952157370679188E-3</v>
      </c>
      <c r="K11" s="96">
        <v>157</v>
      </c>
      <c r="L11" s="266">
        <v>4.2820128187644893E-3</v>
      </c>
      <c r="M11" s="96">
        <v>127</v>
      </c>
      <c r="N11" s="266">
        <v>4.7085866824855402E-3</v>
      </c>
      <c r="O11" s="96">
        <v>142</v>
      </c>
      <c r="P11" s="266">
        <v>4.7550480527743366E-3</v>
      </c>
      <c r="Q11" s="86">
        <v>0.11811023622047244</v>
      </c>
      <c r="R11" s="74"/>
      <c r="T11" s="75"/>
      <c r="U11" s="76"/>
      <c r="V11" s="73"/>
      <c r="W11" s="73"/>
    </row>
    <row r="12" spans="2:26" ht="21.95" customHeight="1" x14ac:dyDescent="0.25">
      <c r="B12" s="85" t="s">
        <v>177</v>
      </c>
      <c r="C12" s="93">
        <v>245</v>
      </c>
      <c r="D12" s="90">
        <v>6.7000000000000002E-3</v>
      </c>
      <c r="E12" s="96">
        <v>273</v>
      </c>
      <c r="F12" s="90">
        <v>7.3000000000000001E-3</v>
      </c>
      <c r="G12" s="96">
        <v>269</v>
      </c>
      <c r="H12" s="266">
        <v>7.2832620349813177E-3</v>
      </c>
      <c r="I12" s="96">
        <v>251</v>
      </c>
      <c r="J12" s="266">
        <v>6.7729836207129175E-3</v>
      </c>
      <c r="K12" s="96">
        <v>206</v>
      </c>
      <c r="L12" s="266">
        <v>5.6184372016909855E-3</v>
      </c>
      <c r="M12" s="96">
        <v>213</v>
      </c>
      <c r="N12" s="266">
        <v>7.8970784517277178E-3</v>
      </c>
      <c r="O12" s="96">
        <v>214</v>
      </c>
      <c r="P12" s="266">
        <v>7.1660583330542815E-3</v>
      </c>
      <c r="Q12" s="86">
        <v>4.6948356807511738E-3</v>
      </c>
      <c r="R12" s="74"/>
      <c r="T12" s="75"/>
      <c r="U12" s="76"/>
      <c r="V12" s="73"/>
      <c r="W12" s="73"/>
    </row>
    <row r="13" spans="2:26" ht="21.95" customHeight="1" x14ac:dyDescent="0.25">
      <c r="B13" s="85" t="s">
        <v>178</v>
      </c>
      <c r="C13" s="93">
        <v>505</v>
      </c>
      <c r="D13" s="90">
        <v>1.38E-2</v>
      </c>
      <c r="E13" s="96">
        <v>531</v>
      </c>
      <c r="F13" s="90">
        <v>1.41E-2</v>
      </c>
      <c r="G13" s="96">
        <v>519</v>
      </c>
      <c r="H13" s="266">
        <v>1.4052092922510424E-2</v>
      </c>
      <c r="I13" s="96">
        <v>534</v>
      </c>
      <c r="J13" s="266">
        <v>1.4409455193070509E-2</v>
      </c>
      <c r="K13" s="96">
        <v>478</v>
      </c>
      <c r="L13" s="266">
        <v>1.3036956225282968E-2</v>
      </c>
      <c r="M13" s="96">
        <v>421</v>
      </c>
      <c r="N13" s="266">
        <v>1.5608779475011122E-2</v>
      </c>
      <c r="O13" s="96">
        <v>446</v>
      </c>
      <c r="P13" s="266">
        <v>1.4934869236178549E-2</v>
      </c>
      <c r="Q13" s="86">
        <v>5.9382422802850353E-2</v>
      </c>
      <c r="R13" s="74"/>
      <c r="T13" s="75"/>
      <c r="U13" s="76"/>
      <c r="V13" s="72"/>
      <c r="W13" s="73"/>
    </row>
    <row r="14" spans="2:26" ht="21.95" customHeight="1" x14ac:dyDescent="0.25">
      <c r="B14" s="85" t="s">
        <v>179</v>
      </c>
      <c r="C14" s="93">
        <v>1257</v>
      </c>
      <c r="D14" s="90">
        <v>3.4500000000000003E-2</v>
      </c>
      <c r="E14" s="96">
        <v>1268</v>
      </c>
      <c r="F14" s="90">
        <v>3.3799999999999997E-2</v>
      </c>
      <c r="G14" s="96">
        <v>1294</v>
      </c>
      <c r="H14" s="266">
        <v>3.5035468673850649E-2</v>
      </c>
      <c r="I14" s="96">
        <v>1273</v>
      </c>
      <c r="J14" s="266">
        <v>3.4350630076364713E-2</v>
      </c>
      <c r="K14" s="96">
        <v>1283</v>
      </c>
      <c r="L14" s="266">
        <v>3.4992499659075416E-2</v>
      </c>
      <c r="M14" s="96">
        <v>890</v>
      </c>
      <c r="N14" s="266">
        <v>3.2997182263087649E-2</v>
      </c>
      <c r="O14" s="96">
        <v>1043</v>
      </c>
      <c r="P14" s="266">
        <v>3.4926162810166424E-2</v>
      </c>
      <c r="Q14" s="86">
        <v>0.17191011235955056</v>
      </c>
      <c r="R14" s="74"/>
      <c r="T14" s="75"/>
      <c r="U14" s="76"/>
      <c r="V14" s="72"/>
      <c r="W14" s="73"/>
      <c r="Z14" s="72"/>
    </row>
    <row r="15" spans="2:26" ht="21.95" customHeight="1" x14ac:dyDescent="0.25">
      <c r="B15" s="85" t="s">
        <v>180</v>
      </c>
      <c r="C15" s="93">
        <v>2820</v>
      </c>
      <c r="D15" s="90">
        <v>7.7299999999999994E-2</v>
      </c>
      <c r="E15" s="96">
        <v>2919</v>
      </c>
      <c r="F15" s="90">
        <v>7.7700000000000005E-2</v>
      </c>
      <c r="G15" s="96">
        <v>2868</v>
      </c>
      <c r="H15" s="266">
        <v>7.7652027941733898E-2</v>
      </c>
      <c r="I15" s="96">
        <v>2884</v>
      </c>
      <c r="J15" s="266">
        <v>7.7821851641976303E-2</v>
      </c>
      <c r="K15" s="96">
        <v>2759</v>
      </c>
      <c r="L15" s="266">
        <v>7.5248874948861316E-2</v>
      </c>
      <c r="M15" s="96">
        <v>2065</v>
      </c>
      <c r="N15" s="266">
        <v>7.6560877947501119E-2</v>
      </c>
      <c r="O15" s="96">
        <v>2326</v>
      </c>
      <c r="P15" s="266">
        <v>7.7889026554599339E-2</v>
      </c>
      <c r="Q15" s="86">
        <v>0.12639225181598063</v>
      </c>
      <c r="R15" s="74"/>
      <c r="T15" s="75"/>
      <c r="U15" s="76"/>
      <c r="V15" s="72"/>
      <c r="W15" s="73"/>
      <c r="Z15" s="72"/>
    </row>
    <row r="16" spans="2:26" ht="21.95" customHeight="1" x14ac:dyDescent="0.25">
      <c r="B16" s="85" t="s">
        <v>181</v>
      </c>
      <c r="C16" s="93">
        <v>3653</v>
      </c>
      <c r="D16" s="90">
        <v>0.1002</v>
      </c>
      <c r="E16" s="96">
        <v>3642</v>
      </c>
      <c r="F16" s="90">
        <v>9.69E-2</v>
      </c>
      <c r="G16" s="96">
        <v>3738</v>
      </c>
      <c r="H16" s="266">
        <v>0.10120755943033519</v>
      </c>
      <c r="I16" s="96">
        <v>3702</v>
      </c>
      <c r="J16" s="266">
        <v>9.9894762405893303E-2</v>
      </c>
      <c r="K16" s="96">
        <v>3577</v>
      </c>
      <c r="L16" s="266">
        <v>9.7558979953634259E-2</v>
      </c>
      <c r="M16" s="96">
        <v>2616</v>
      </c>
      <c r="N16" s="266">
        <v>9.6989470562064362E-2</v>
      </c>
      <c r="O16" s="96">
        <v>2912</v>
      </c>
      <c r="P16" s="266">
        <v>9.7511971335766667E-2</v>
      </c>
      <c r="Q16" s="86">
        <v>0.11314984709480122</v>
      </c>
      <c r="R16" s="74"/>
      <c r="T16" s="75"/>
      <c r="U16" s="76"/>
      <c r="V16" s="72"/>
      <c r="W16" s="73"/>
      <c r="Z16" s="72"/>
    </row>
    <row r="17" spans="2:30" ht="21.95" customHeight="1" x14ac:dyDescent="0.25">
      <c r="B17" s="85" t="s">
        <v>182</v>
      </c>
      <c r="C17" s="93">
        <v>4852</v>
      </c>
      <c r="D17" s="90">
        <v>0.13300000000000001</v>
      </c>
      <c r="E17" s="96">
        <v>4849</v>
      </c>
      <c r="F17" s="90">
        <v>0.12909999999999999</v>
      </c>
      <c r="G17" s="96">
        <v>4989</v>
      </c>
      <c r="H17" s="266">
        <v>0.13507878919153085</v>
      </c>
      <c r="I17" s="96">
        <v>4932</v>
      </c>
      <c r="J17" s="266">
        <v>0.1330850805472355</v>
      </c>
      <c r="K17" s="96">
        <v>4666</v>
      </c>
      <c r="L17" s="266">
        <v>0.12726033001500067</v>
      </c>
      <c r="M17" s="96">
        <v>3639</v>
      </c>
      <c r="N17" s="266">
        <v>0.13491769242177074</v>
      </c>
      <c r="O17" s="96">
        <v>3913</v>
      </c>
      <c r="P17" s="266">
        <v>0.13103171148243645</v>
      </c>
      <c r="Q17" s="86">
        <v>7.5295410827150314E-2</v>
      </c>
      <c r="R17" s="74"/>
      <c r="T17" s="75"/>
      <c r="U17" s="77"/>
      <c r="V17" s="76"/>
      <c r="Z17" s="72"/>
    </row>
    <row r="18" spans="2:30" ht="21.95" customHeight="1" x14ac:dyDescent="0.25">
      <c r="B18" s="85" t="s">
        <v>183</v>
      </c>
      <c r="C18" s="93">
        <v>4315</v>
      </c>
      <c r="D18" s="90">
        <v>0.1183</v>
      </c>
      <c r="E18" s="96">
        <v>4371</v>
      </c>
      <c r="F18" s="90">
        <v>0.1163</v>
      </c>
      <c r="G18" s="96">
        <v>4400</v>
      </c>
      <c r="H18" s="266">
        <v>0.11913142362051227</v>
      </c>
      <c r="I18" s="96">
        <v>4566</v>
      </c>
      <c r="J18" s="266">
        <v>0.12320893710029952</v>
      </c>
      <c r="K18" s="96">
        <v>4244</v>
      </c>
      <c r="L18" s="266">
        <v>0.11575071594163371</v>
      </c>
      <c r="M18" s="96">
        <v>3115</v>
      </c>
      <c r="N18" s="266">
        <v>0.11549013792080676</v>
      </c>
      <c r="O18" s="96">
        <v>3440</v>
      </c>
      <c r="P18" s="266">
        <v>0.11519271339115293</v>
      </c>
      <c r="Q18" s="86">
        <v>0.1043338683788122</v>
      </c>
      <c r="R18" s="74"/>
      <c r="T18" s="75"/>
      <c r="U18" s="77"/>
      <c r="V18" s="76"/>
      <c r="W18" s="73"/>
      <c r="Z18" s="72"/>
    </row>
    <row r="19" spans="2:30" ht="21.95" customHeight="1" x14ac:dyDescent="0.25">
      <c r="B19" s="85" t="s">
        <v>184</v>
      </c>
      <c r="C19" s="93">
        <v>2221</v>
      </c>
      <c r="D19" s="90">
        <v>6.0900000000000003E-2</v>
      </c>
      <c r="E19" s="96">
        <v>2206</v>
      </c>
      <c r="F19" s="90">
        <v>5.8700000000000002E-2</v>
      </c>
      <c r="G19" s="96">
        <v>2232</v>
      </c>
      <c r="H19" s="266">
        <v>6.0432122163859861E-2</v>
      </c>
      <c r="I19" s="96">
        <v>2408</v>
      </c>
      <c r="J19" s="266">
        <v>6.4977468361261767E-2</v>
      </c>
      <c r="K19" s="96">
        <v>2203</v>
      </c>
      <c r="L19" s="266">
        <v>6.0084549297695349E-2</v>
      </c>
      <c r="M19" s="96">
        <v>1708</v>
      </c>
      <c r="N19" s="266">
        <v>6.3324929556577189E-2</v>
      </c>
      <c r="O19" s="96">
        <v>1935</v>
      </c>
      <c r="P19" s="266">
        <v>6.4795901282523521E-2</v>
      </c>
      <c r="Q19" s="86">
        <v>0.13290398126463701</v>
      </c>
      <c r="R19" s="74"/>
      <c r="T19" s="75"/>
      <c r="U19" s="77"/>
      <c r="V19" s="76"/>
      <c r="W19" s="73"/>
      <c r="Z19" s="72"/>
    </row>
    <row r="20" spans="2:30" ht="21.95" customHeight="1" x14ac:dyDescent="0.25">
      <c r="B20" s="85" t="s">
        <v>185</v>
      </c>
      <c r="C20" s="93">
        <v>2764</v>
      </c>
      <c r="D20" s="90">
        <v>7.5800000000000006E-2</v>
      </c>
      <c r="E20" s="96">
        <v>2540</v>
      </c>
      <c r="F20" s="90">
        <v>6.7599999999999993E-2</v>
      </c>
      <c r="G20" s="96">
        <v>2688</v>
      </c>
      <c r="H20" s="266">
        <v>7.2778469702712942E-2</v>
      </c>
      <c r="I20" s="96">
        <v>2732</v>
      </c>
      <c r="J20" s="266">
        <v>7.37202838716641E-2</v>
      </c>
      <c r="K20" s="96">
        <v>2609</v>
      </c>
      <c r="L20" s="266">
        <v>7.1157779899086324E-2</v>
      </c>
      <c r="M20" s="96">
        <v>1971</v>
      </c>
      <c r="N20" s="266">
        <v>7.307578229274804E-2</v>
      </c>
      <c r="O20" s="96">
        <v>2290</v>
      </c>
      <c r="P20" s="266">
        <v>7.668352141445936E-2</v>
      </c>
      <c r="Q20" s="86">
        <v>0.16184677828513444</v>
      </c>
      <c r="R20" s="74"/>
      <c r="T20" s="75"/>
      <c r="U20" s="77"/>
      <c r="V20" s="76"/>
      <c r="W20" s="73"/>
      <c r="Z20" s="72"/>
    </row>
    <row r="21" spans="2:30" ht="21.95" customHeight="1" x14ac:dyDescent="0.25">
      <c r="B21" s="85" t="s">
        <v>186</v>
      </c>
      <c r="C21" s="93">
        <v>3373</v>
      </c>
      <c r="D21" s="90">
        <v>9.2499999999999999E-2</v>
      </c>
      <c r="E21" s="96">
        <v>3357</v>
      </c>
      <c r="F21" s="90">
        <v>8.9399999999999993E-2</v>
      </c>
      <c r="G21" s="96">
        <v>3358</v>
      </c>
      <c r="H21" s="266">
        <v>9.0918936481290957E-2</v>
      </c>
      <c r="I21" s="96">
        <v>3235</v>
      </c>
      <c r="J21" s="266">
        <v>8.729323511157884E-2</v>
      </c>
      <c r="K21" s="96">
        <v>3209</v>
      </c>
      <c r="L21" s="266">
        <v>8.752216009818628E-2</v>
      </c>
      <c r="M21" s="96">
        <v>2462</v>
      </c>
      <c r="N21" s="266">
        <v>9.1279845765979528E-2</v>
      </c>
      <c r="O21" s="96">
        <v>2611</v>
      </c>
      <c r="P21" s="266">
        <v>8.7432608914040782E-2</v>
      </c>
      <c r="Q21" s="86">
        <v>6.0519902518277824E-2</v>
      </c>
      <c r="R21" s="74"/>
      <c r="T21" s="75"/>
      <c r="U21" s="77"/>
      <c r="V21" s="76"/>
      <c r="W21" s="73"/>
      <c r="Z21" s="72"/>
    </row>
    <row r="22" spans="2:30" ht="21.95" customHeight="1" x14ac:dyDescent="0.25">
      <c r="B22" s="85" t="s">
        <v>187</v>
      </c>
      <c r="C22" s="93">
        <v>2804</v>
      </c>
      <c r="D22" s="90">
        <v>7.6899999999999996E-2</v>
      </c>
      <c r="E22" s="96">
        <v>2783</v>
      </c>
      <c r="F22" s="90">
        <v>7.4099999999999999E-2</v>
      </c>
      <c r="G22" s="96">
        <v>2862</v>
      </c>
      <c r="H22" s="266">
        <v>7.74895760004332E-2</v>
      </c>
      <c r="I22" s="96">
        <v>2922</v>
      </c>
      <c r="J22" s="266">
        <v>7.8847243584554361E-2</v>
      </c>
      <c r="K22" s="96">
        <v>2769</v>
      </c>
      <c r="L22" s="266">
        <v>7.5521614618846308E-2</v>
      </c>
      <c r="M22" s="96">
        <v>2043</v>
      </c>
      <c r="N22" s="266">
        <v>7.5745217262346135E-2</v>
      </c>
      <c r="O22" s="96">
        <v>2195</v>
      </c>
      <c r="P22" s="266">
        <v>7.350232729464555E-2</v>
      </c>
      <c r="Q22" s="86">
        <v>7.4400391581008321E-2</v>
      </c>
      <c r="R22" s="74"/>
      <c r="T22" s="75"/>
      <c r="U22" s="77"/>
      <c r="V22" s="76"/>
      <c r="W22" s="73"/>
      <c r="Z22" s="72"/>
    </row>
    <row r="23" spans="2:30" ht="21.95" customHeight="1" x14ac:dyDescent="0.25">
      <c r="B23" s="85" t="s">
        <v>188</v>
      </c>
      <c r="C23" s="93">
        <v>1618</v>
      </c>
      <c r="D23" s="90">
        <v>4.4400000000000002E-2</v>
      </c>
      <c r="E23" s="96">
        <v>1616</v>
      </c>
      <c r="F23" s="90">
        <v>4.2999999999999997E-2</v>
      </c>
      <c r="G23" s="96">
        <v>1686</v>
      </c>
      <c r="H23" s="266">
        <v>4.5648995505496288E-2</v>
      </c>
      <c r="I23" s="96">
        <v>1731</v>
      </c>
      <c r="J23" s="266">
        <v>4.6709301384279124E-2</v>
      </c>
      <c r="K23" s="96">
        <v>1570</v>
      </c>
      <c r="L23" s="266">
        <v>4.2820128187644892E-2</v>
      </c>
      <c r="M23" s="96">
        <v>1149</v>
      </c>
      <c r="N23" s="266">
        <v>4.2599733056503039E-2</v>
      </c>
      <c r="O23" s="96">
        <v>1331</v>
      </c>
      <c r="P23" s="266">
        <v>4.4570203931286204E-2</v>
      </c>
      <c r="Q23" s="86">
        <v>0.15839860748476936</v>
      </c>
      <c r="R23" s="74"/>
      <c r="T23" s="75"/>
      <c r="U23" s="77"/>
      <c r="V23" s="76"/>
      <c r="W23" s="73"/>
      <c r="Z23" s="72"/>
    </row>
    <row r="24" spans="2:30" ht="21.95" customHeight="1" x14ac:dyDescent="0.25">
      <c r="B24" s="85" t="s">
        <v>189</v>
      </c>
      <c r="C24" s="93">
        <v>1008</v>
      </c>
      <c r="D24" s="90">
        <v>2.76E-2</v>
      </c>
      <c r="E24" s="96">
        <v>1030</v>
      </c>
      <c r="F24" s="90">
        <v>2.7400000000000001E-2</v>
      </c>
      <c r="G24" s="96">
        <v>1084</v>
      </c>
      <c r="H24" s="266">
        <v>2.9349650728326203E-2</v>
      </c>
      <c r="I24" s="96">
        <v>1056</v>
      </c>
      <c r="J24" s="266">
        <v>2.8495102404274265E-2</v>
      </c>
      <c r="K24" s="96">
        <v>1010</v>
      </c>
      <c r="L24" s="266">
        <v>2.7546706668484931E-2</v>
      </c>
      <c r="M24" s="96">
        <v>846</v>
      </c>
      <c r="N24" s="266">
        <v>3.1365860892777694E-2</v>
      </c>
      <c r="O24" s="96">
        <v>887</v>
      </c>
      <c r="P24" s="266">
        <v>2.9702307202893213E-2</v>
      </c>
      <c r="Q24" s="86">
        <v>4.8463356973995272E-2</v>
      </c>
      <c r="R24" s="74"/>
      <c r="T24" s="75"/>
      <c r="U24" s="77"/>
      <c r="V24" s="76"/>
      <c r="W24" s="73"/>
    </row>
    <row r="25" spans="2:30" ht="21.95" customHeight="1" x14ac:dyDescent="0.25">
      <c r="B25" s="85" t="s">
        <v>190</v>
      </c>
      <c r="C25" s="93">
        <v>768</v>
      </c>
      <c r="D25" s="90">
        <v>2.1100000000000001E-2</v>
      </c>
      <c r="E25" s="96">
        <v>728</v>
      </c>
      <c r="F25" s="90">
        <v>1.9400000000000001E-2</v>
      </c>
      <c r="G25" s="96">
        <v>774</v>
      </c>
      <c r="H25" s="266">
        <v>2.0956300427790113E-2</v>
      </c>
      <c r="I25" s="96">
        <v>766</v>
      </c>
      <c r="J25" s="266">
        <v>2.0669742842494402E-2</v>
      </c>
      <c r="K25" s="96">
        <v>726</v>
      </c>
      <c r="L25" s="266">
        <v>1.9800900040910951E-2</v>
      </c>
      <c r="M25" s="96">
        <v>672</v>
      </c>
      <c r="N25" s="266">
        <v>2.4914726382915618E-2</v>
      </c>
      <c r="O25" s="96">
        <v>713</v>
      </c>
      <c r="P25" s="266">
        <v>2.387569902555001E-2</v>
      </c>
      <c r="Q25" s="86">
        <v>6.101190476190476E-2</v>
      </c>
      <c r="R25" s="74"/>
      <c r="T25" s="75"/>
      <c r="U25" s="77"/>
      <c r="V25" s="76"/>
      <c r="W25" s="73"/>
    </row>
    <row r="26" spans="2:30" ht="21.95" customHeight="1" x14ac:dyDescent="0.25">
      <c r="B26" s="85" t="s">
        <v>191</v>
      </c>
      <c r="C26" s="93">
        <v>632</v>
      </c>
      <c r="D26" s="90">
        <v>1.7299999999999999E-2</v>
      </c>
      <c r="E26" s="96">
        <v>622</v>
      </c>
      <c r="F26" s="90">
        <v>1.66E-2</v>
      </c>
      <c r="G26" s="96">
        <v>679</v>
      </c>
      <c r="H26" s="266">
        <v>1.8384144690529052E-2</v>
      </c>
      <c r="I26" s="96">
        <v>657</v>
      </c>
      <c r="J26" s="266">
        <v>1.7728487007204728E-2</v>
      </c>
      <c r="K26" s="96">
        <v>627</v>
      </c>
      <c r="L26" s="266">
        <v>1.7100777308059457E-2</v>
      </c>
      <c r="M26" s="96">
        <v>555</v>
      </c>
      <c r="N26" s="266">
        <v>2.05768945573187E-2</v>
      </c>
      <c r="O26" s="96">
        <v>581</v>
      </c>
      <c r="P26" s="266">
        <v>1.9455513511703444E-2</v>
      </c>
      <c r="Q26" s="86">
        <v>4.6846846846846847E-2</v>
      </c>
      <c r="R26" s="74"/>
      <c r="T26" s="75"/>
      <c r="U26" s="77"/>
      <c r="V26" s="76"/>
      <c r="W26" s="73"/>
    </row>
    <row r="27" spans="2:30" ht="21.95" customHeight="1" x14ac:dyDescent="0.25">
      <c r="B27" s="85" t="s">
        <v>192</v>
      </c>
      <c r="C27" s="93">
        <v>590</v>
      </c>
      <c r="D27" s="90">
        <v>1.6199999999999999E-2</v>
      </c>
      <c r="E27" s="96">
        <v>551</v>
      </c>
      <c r="F27" s="90">
        <v>1.47E-2</v>
      </c>
      <c r="G27" s="96">
        <v>614</v>
      </c>
      <c r="H27" s="266">
        <v>1.6624248659771485E-2</v>
      </c>
      <c r="I27" s="96">
        <v>650</v>
      </c>
      <c r="J27" s="266">
        <v>1.7539599017782456E-2</v>
      </c>
      <c r="K27" s="96">
        <v>527</v>
      </c>
      <c r="L27" s="266">
        <v>1.4373380608209464E-2</v>
      </c>
      <c r="M27" s="96">
        <v>482</v>
      </c>
      <c r="N27" s="266">
        <v>1.7870384102031737E-2</v>
      </c>
      <c r="O27" s="96">
        <v>510</v>
      </c>
      <c r="P27" s="266">
        <v>1.7077989485316279E-2</v>
      </c>
      <c r="Q27" s="86">
        <v>5.8091286307053944E-2</v>
      </c>
      <c r="R27" s="74"/>
      <c r="T27" s="75"/>
      <c r="U27" s="77"/>
      <c r="V27" s="76"/>
      <c r="W27" s="73"/>
    </row>
    <row r="28" spans="2:30" ht="21.95" customHeight="1" x14ac:dyDescent="0.25">
      <c r="B28" s="85" t="s">
        <v>193</v>
      </c>
      <c r="C28" s="93">
        <v>465</v>
      </c>
      <c r="D28" s="90">
        <v>1.2800000000000001E-2</v>
      </c>
      <c r="E28" s="96">
        <v>490</v>
      </c>
      <c r="F28" s="90">
        <v>1.2999999999999999E-2</v>
      </c>
      <c r="G28" s="96">
        <v>499</v>
      </c>
      <c r="H28" s="266">
        <v>1.3510586451508096E-2</v>
      </c>
      <c r="I28" s="96">
        <v>479</v>
      </c>
      <c r="J28" s="266">
        <v>1.2925335276181225E-2</v>
      </c>
      <c r="K28" s="96">
        <v>350</v>
      </c>
      <c r="L28" s="266">
        <v>9.545888449474977E-3</v>
      </c>
      <c r="M28" s="96">
        <v>382</v>
      </c>
      <c r="N28" s="266">
        <v>1.4162835533145485E-2</v>
      </c>
      <c r="O28" s="96">
        <v>437</v>
      </c>
      <c r="P28" s="266">
        <v>1.4633492951143556E-2</v>
      </c>
      <c r="Q28" s="86">
        <v>0.14397905759162305</v>
      </c>
      <c r="R28" s="74"/>
      <c r="T28" s="75"/>
      <c r="U28" s="77"/>
      <c r="V28" s="76"/>
      <c r="W28" s="73"/>
      <c r="AD28" s="72"/>
    </row>
    <row r="29" spans="2:30" ht="21.95" customHeight="1" x14ac:dyDescent="0.25">
      <c r="B29" s="85" t="s">
        <v>194</v>
      </c>
      <c r="C29" s="93">
        <v>379</v>
      </c>
      <c r="D29" s="90">
        <v>1.04E-2</v>
      </c>
      <c r="E29" s="96">
        <v>343</v>
      </c>
      <c r="F29" s="90">
        <v>9.1000000000000004E-3</v>
      </c>
      <c r="G29" s="96">
        <v>374</v>
      </c>
      <c r="H29" s="266">
        <v>1.0126171007743542E-2</v>
      </c>
      <c r="I29" s="96">
        <v>388</v>
      </c>
      <c r="J29" s="266">
        <v>1.0469791413691681E-2</v>
      </c>
      <c r="K29" s="96">
        <v>320</v>
      </c>
      <c r="L29" s="266">
        <v>8.7276694395199781E-3</v>
      </c>
      <c r="M29" s="96">
        <v>333</v>
      </c>
      <c r="N29" s="266">
        <v>1.234613673439122E-2</v>
      </c>
      <c r="O29" s="96">
        <v>327</v>
      </c>
      <c r="P29" s="266">
        <v>1.0950005022938084E-2</v>
      </c>
      <c r="Q29" s="86">
        <v>-1.8018018018018018E-2</v>
      </c>
      <c r="R29" s="74"/>
      <c r="T29" s="75"/>
      <c r="U29" s="77"/>
      <c r="V29" s="76"/>
      <c r="W29" s="73"/>
    </row>
    <row r="30" spans="2:30" ht="21.95" customHeight="1" x14ac:dyDescent="0.25">
      <c r="B30" s="85" t="s">
        <v>195</v>
      </c>
      <c r="C30" s="93">
        <v>314</v>
      </c>
      <c r="D30" s="90">
        <v>8.6E-3</v>
      </c>
      <c r="E30" s="96">
        <v>337</v>
      </c>
      <c r="F30" s="90">
        <v>8.9999999999999993E-3</v>
      </c>
      <c r="G30" s="96">
        <v>334</v>
      </c>
      <c r="H30" s="266">
        <v>9.0431580657388856E-3</v>
      </c>
      <c r="I30" s="96">
        <v>363</v>
      </c>
      <c r="J30" s="266">
        <v>9.7951914514692786E-3</v>
      </c>
      <c r="K30" s="96">
        <v>278</v>
      </c>
      <c r="L30" s="266">
        <v>7.5821628255829812E-3</v>
      </c>
      <c r="M30" s="96">
        <v>307</v>
      </c>
      <c r="N30" s="266">
        <v>1.1382174106480795E-2</v>
      </c>
      <c r="O30" s="96">
        <v>321</v>
      </c>
      <c r="P30" s="266">
        <v>1.0749087499581422E-2</v>
      </c>
      <c r="Q30" s="86">
        <v>4.5602605863192182E-2</v>
      </c>
      <c r="R30" s="74"/>
      <c r="T30" s="75"/>
      <c r="U30" s="77"/>
      <c r="V30" s="78"/>
      <c r="W30" s="73"/>
    </row>
    <row r="31" spans="2:30" ht="21.95" customHeight="1" thickBot="1" x14ac:dyDescent="0.3">
      <c r="B31" s="85" t="s">
        <v>171</v>
      </c>
      <c r="C31" s="93">
        <v>782</v>
      </c>
      <c r="D31" s="90">
        <v>2.1399999999999999E-2</v>
      </c>
      <c r="E31" s="96">
        <v>2061</v>
      </c>
      <c r="F31" s="90">
        <v>5.4899999999999997E-2</v>
      </c>
      <c r="G31" s="96">
        <v>596</v>
      </c>
      <c r="H31" s="266">
        <v>1.6136892835869387E-2</v>
      </c>
      <c r="I31" s="96">
        <v>467</v>
      </c>
      <c r="J31" s="266">
        <v>1.2601527294314472E-2</v>
      </c>
      <c r="K31" s="96">
        <v>490</v>
      </c>
      <c r="L31" s="266">
        <v>1.3364243829264967E-2</v>
      </c>
      <c r="M31" s="96">
        <v>196</v>
      </c>
      <c r="N31" s="266">
        <v>7.266795195017055E-3</v>
      </c>
      <c r="O31" s="96">
        <v>440</v>
      </c>
      <c r="P31" s="266">
        <v>1.4733951712821887E-2</v>
      </c>
      <c r="Q31" s="267">
        <v>1.2448979591836735</v>
      </c>
      <c r="R31" s="74"/>
      <c r="T31" s="75"/>
      <c r="V31" s="72"/>
      <c r="W31" s="73"/>
    </row>
    <row r="32" spans="2:30" ht="21.95" customHeight="1" thickTop="1" thickBot="1" x14ac:dyDescent="0.3">
      <c r="B32" s="98" t="s">
        <v>170</v>
      </c>
      <c r="C32" s="94">
        <v>36468</v>
      </c>
      <c r="D32" s="91">
        <v>0.99999999999999989</v>
      </c>
      <c r="E32" s="97">
        <v>37569</v>
      </c>
      <c r="F32" s="91">
        <v>1.0002</v>
      </c>
      <c r="G32" s="97">
        <v>36934</v>
      </c>
      <c r="H32" s="83">
        <v>0.99999999999999978</v>
      </c>
      <c r="I32" s="97">
        <v>37059</v>
      </c>
      <c r="J32" s="83">
        <v>0.99999999999999989</v>
      </c>
      <c r="K32" s="97">
        <v>36665</v>
      </c>
      <c r="L32" s="83">
        <v>1</v>
      </c>
      <c r="M32" s="97">
        <v>26972</v>
      </c>
      <c r="N32" s="83">
        <v>1</v>
      </c>
      <c r="O32" s="97">
        <v>29863</v>
      </c>
      <c r="P32" s="83">
        <v>0.99999999999999989</v>
      </c>
      <c r="Q32" s="87">
        <v>0.10718522912650155</v>
      </c>
      <c r="R32" s="79"/>
      <c r="T32" s="80"/>
      <c r="V32" s="73"/>
      <c r="Z32" s="72"/>
      <c r="AA32" s="73"/>
    </row>
    <row r="33" spans="2:22" ht="15.75" thickTop="1" x14ac:dyDescent="0.25">
      <c r="B33" s="71"/>
      <c r="C33" s="72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U33" s="72"/>
      <c r="V33" s="73"/>
    </row>
    <row r="34" spans="2:22" x14ac:dyDescent="0.25">
      <c r="B34" s="71"/>
      <c r="C34" s="71"/>
      <c r="D34" s="71"/>
      <c r="E34" s="72"/>
      <c r="F34" s="71"/>
      <c r="G34" s="71"/>
      <c r="H34" s="256" t="s">
        <v>308</v>
      </c>
      <c r="I34" s="71"/>
      <c r="J34" s="256" t="s">
        <v>308</v>
      </c>
      <c r="K34" s="256"/>
      <c r="L34" s="256"/>
      <c r="M34" s="71"/>
      <c r="N34" s="256" t="s">
        <v>308</v>
      </c>
      <c r="O34" s="71"/>
      <c r="P34" s="256" t="s">
        <v>308</v>
      </c>
      <c r="Q34" s="71"/>
    </row>
    <row r="35" spans="2:22" x14ac:dyDescent="0.25">
      <c r="B35" s="71"/>
      <c r="C35" s="71"/>
      <c r="D35" s="71"/>
      <c r="E35" s="256" t="s">
        <v>308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U35" s="81"/>
    </row>
    <row r="36" spans="2:22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22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22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22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22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22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22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2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2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2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22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22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22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2:17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2:17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2:17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2:17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2:17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2:17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2:17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2:17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2:17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2:17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2:17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2:17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2:17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2:17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spans="2:17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2:17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2:17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2:17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2:17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2:17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2:17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2:17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2:17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2:17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2:17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2:17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2:17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2:17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2:17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2:17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2:17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2:17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spans="2:17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2:17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2:17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2:17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</row>
    <row r="149" spans="2:17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2:17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2:17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2:17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2:17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2:17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2:17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2:17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2:17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2:17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2:17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2:17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2:17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2:17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2:17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2:17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2:17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2:17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2:17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2:17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2:17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2:17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</row>
    <row r="172" spans="2:17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2:17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2:17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spans="2:17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</row>
    <row r="176" spans="2:17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spans="2:17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</row>
    <row r="178" spans="2:17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</row>
    <row r="179" spans="2:17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</row>
    <row r="180" spans="2:17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2:17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2:17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2:17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</row>
    <row r="184" spans="2:17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</row>
    <row r="185" spans="2:17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</row>
    <row r="186" spans="2:17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</row>
    <row r="187" spans="2:17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</row>
    <row r="188" spans="2:17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</row>
    <row r="190" spans="2:17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</row>
    <row r="191" spans="2:17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</row>
    <row r="192" spans="2:17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</row>
    <row r="193" spans="2:17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</row>
    <row r="194" spans="2:17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</row>
    <row r="195" spans="2:17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2:17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</row>
    <row r="197" spans="2:17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</row>
    <row r="198" spans="2:17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</row>
    <row r="199" spans="2:17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</row>
    <row r="200" spans="2:17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</row>
    <row r="201" spans="2:17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</row>
    <row r="202" spans="2:17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</row>
    <row r="203" spans="2:17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</row>
    <row r="204" spans="2:17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</row>
    <row r="205" spans="2:17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</row>
    <row r="206" spans="2:17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</row>
    <row r="207" spans="2:17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</row>
    <row r="208" spans="2:17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</row>
    <row r="210" spans="2:17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</row>
    <row r="211" spans="2:17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</row>
    <row r="212" spans="2:17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</row>
    <row r="213" spans="2:17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</row>
    <row r="214" spans="2:17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2:17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</row>
    <row r="216" spans="2:17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</row>
    <row r="217" spans="2:17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</row>
    <row r="218" spans="2:17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</row>
    <row r="219" spans="2:17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</row>
    <row r="220" spans="2:17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spans="2:17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</row>
    <row r="222" spans="2:17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spans="2:17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</row>
    <row r="224" spans="2:17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</row>
    <row r="225" spans="2:17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</row>
    <row r="226" spans="2:17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</row>
    <row r="227" spans="2:17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</row>
    <row r="228" spans="2:17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</row>
    <row r="229" spans="2:17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</row>
    <row r="230" spans="2:17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</row>
    <row r="231" spans="2:17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</row>
    <row r="233" spans="2:17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</row>
    <row r="234" spans="2:17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</row>
    <row r="236" spans="2:17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</row>
    <row r="237" spans="2:17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</row>
    <row r="238" spans="2:17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</row>
    <row r="239" spans="2:17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</row>
    <row r="240" spans="2:17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</row>
    <row r="241" spans="2:17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</row>
    <row r="242" spans="2:17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</row>
    <row r="243" spans="2:17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</row>
    <row r="244" spans="2:17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</row>
    <row r="245" spans="2:17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</row>
    <row r="246" spans="2:17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</row>
    <row r="247" spans="2:17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</row>
    <row r="248" spans="2:17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</row>
    <row r="249" spans="2:17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spans="2:17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</row>
    <row r="251" spans="2:17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</row>
    <row r="252" spans="2:17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</row>
    <row r="253" spans="2:17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</row>
    <row r="254" spans="2:17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</row>
    <row r="255" spans="2:17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</row>
    <row r="256" spans="2:17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</row>
    <row r="257" spans="2:17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</row>
    <row r="258" spans="2:17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</row>
    <row r="259" spans="2:17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</row>
    <row r="260" spans="2:17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</row>
    <row r="261" spans="2:17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</row>
    <row r="262" spans="2:17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</row>
    <row r="263" spans="2:17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</row>
    <row r="264" spans="2:17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</row>
    <row r="265" spans="2:17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</row>
    <row r="266" spans="2:17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</row>
    <row r="267" spans="2:17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</row>
    <row r="268" spans="2:17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</row>
    <row r="269" spans="2:17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</row>
    <row r="270" spans="2:17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</row>
    <row r="271" spans="2:17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</row>
    <row r="272" spans="2:17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</row>
    <row r="273" spans="2:17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</row>
    <row r="274" spans="2:17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</row>
    <row r="275" spans="2:17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</row>
    <row r="276" spans="2:17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2:17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</row>
    <row r="278" spans="2:17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</row>
    <row r="279" spans="2:17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</row>
    <row r="280" spans="2:17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</row>
    <row r="281" spans="2:17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</row>
    <row r="282" spans="2:17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</row>
    <row r="283" spans="2:17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</row>
    <row r="284" spans="2:17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</row>
    <row r="285" spans="2:17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</row>
    <row r="286" spans="2:17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</row>
    <row r="287" spans="2:17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</row>
    <row r="288" spans="2:17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</row>
    <row r="289" spans="2:17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</row>
    <row r="290" spans="2:17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</row>
    <row r="291" spans="2:17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</row>
    <row r="292" spans="2:17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</row>
    <row r="293" spans="2:17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</row>
    <row r="294" spans="2:17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</row>
    <row r="295" spans="2:17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</row>
    <row r="296" spans="2:17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</row>
    <row r="297" spans="2:17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</row>
    <row r="298" spans="2:17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</row>
    <row r="299" spans="2:17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</row>
    <row r="300" spans="2:17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</row>
    <row r="301" spans="2:17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</row>
    <row r="302" spans="2:17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</row>
    <row r="303" spans="2:17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</row>
    <row r="304" spans="2:17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</row>
    <row r="305" spans="2:17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</row>
    <row r="306" spans="2:17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</row>
    <row r="307" spans="2:17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</row>
    <row r="308" spans="2:17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</row>
    <row r="309" spans="2:17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</row>
    <row r="310" spans="2:17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</row>
    <row r="311" spans="2:17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</row>
    <row r="312" spans="2:17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</row>
    <row r="313" spans="2:17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</row>
    <row r="314" spans="2:17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</row>
    <row r="315" spans="2:17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</row>
    <row r="316" spans="2:17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</row>
    <row r="317" spans="2:17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</row>
    <row r="318" spans="2:17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</row>
    <row r="319" spans="2:17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</row>
    <row r="320" spans="2:17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</row>
    <row r="321" spans="2:17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</row>
    <row r="322" spans="2:17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</row>
    <row r="323" spans="2:17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</row>
    <row r="324" spans="2:17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</row>
    <row r="325" spans="2:17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</row>
    <row r="326" spans="2:17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</row>
    <row r="327" spans="2:17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</row>
    <row r="328" spans="2:17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</row>
    <row r="329" spans="2:17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</row>
    <row r="330" spans="2:17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2:17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</row>
    <row r="332" spans="2:17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</row>
    <row r="333" spans="2:17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</row>
    <row r="334" spans="2:17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</row>
    <row r="335" spans="2:17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</row>
    <row r="336" spans="2:17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</row>
    <row r="337" spans="2:17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</row>
    <row r="338" spans="2:17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</row>
    <row r="339" spans="2:17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</row>
    <row r="340" spans="2:17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</row>
    <row r="341" spans="2:17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</row>
    <row r="342" spans="2:17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</row>
    <row r="343" spans="2:17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</row>
    <row r="344" spans="2:17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</row>
    <row r="345" spans="2:17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</row>
    <row r="346" spans="2:17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</row>
    <row r="347" spans="2:17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</row>
    <row r="348" spans="2:17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</row>
    <row r="349" spans="2:17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</row>
    <row r="350" spans="2:17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</row>
    <row r="351" spans="2:17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</row>
    <row r="352" spans="2:17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</row>
    <row r="353" spans="2:17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</row>
    <row r="354" spans="2:17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</row>
    <row r="355" spans="2:17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</row>
    <row r="356" spans="2:17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</row>
    <row r="357" spans="2:17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2:17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</row>
    <row r="359" spans="2:17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</row>
    <row r="360" spans="2:17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</row>
    <row r="361" spans="2:17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</row>
    <row r="362" spans="2:17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</row>
    <row r="363" spans="2:17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</row>
    <row r="364" spans="2:17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</row>
    <row r="365" spans="2:17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</row>
    <row r="366" spans="2:17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</row>
    <row r="367" spans="2:17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</row>
    <row r="368" spans="2:17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</row>
    <row r="369" spans="2:17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</row>
    <row r="370" spans="2:17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</row>
    <row r="371" spans="2:17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</row>
    <row r="372" spans="2:17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</row>
    <row r="373" spans="2:17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</row>
    <row r="374" spans="2:17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</row>
    <row r="375" spans="2:17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</row>
    <row r="376" spans="2:17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</row>
    <row r="377" spans="2:17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</row>
    <row r="378" spans="2:17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</row>
    <row r="379" spans="2:17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</row>
    <row r="380" spans="2:17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</row>
    <row r="381" spans="2:17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</row>
    <row r="382" spans="2:17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</row>
    <row r="383" spans="2:17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</row>
    <row r="384" spans="2:17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spans="2:17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</row>
    <row r="386" spans="2:17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</row>
    <row r="387" spans="2:17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</row>
    <row r="388" spans="2:17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</row>
    <row r="389" spans="2:17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</row>
    <row r="390" spans="2:17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</row>
    <row r="391" spans="2:17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</row>
    <row r="392" spans="2:17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</row>
    <row r="393" spans="2:17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</row>
    <row r="394" spans="2:17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</row>
    <row r="395" spans="2:17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</row>
    <row r="396" spans="2:17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</row>
    <row r="397" spans="2:17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</row>
    <row r="398" spans="2:17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</row>
    <row r="399" spans="2:17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</row>
    <row r="400" spans="2:17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</row>
    <row r="401" spans="2:17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</row>
    <row r="402" spans="2:17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</row>
    <row r="403" spans="2:17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</row>
    <row r="404" spans="2:17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</row>
    <row r="405" spans="2:17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</row>
    <row r="406" spans="2:17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</row>
    <row r="407" spans="2:17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</row>
    <row r="408" spans="2:17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</row>
    <row r="409" spans="2:17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</row>
    <row r="410" spans="2:17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</row>
    <row r="411" spans="2:17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spans="2:17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</row>
    <row r="413" spans="2:17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</row>
    <row r="414" spans="2:17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</row>
    <row r="415" spans="2:17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</row>
    <row r="416" spans="2:17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</row>
    <row r="417" spans="2:17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</row>
    <row r="418" spans="2:17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</row>
    <row r="419" spans="2:17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</row>
    <row r="420" spans="2:17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</row>
    <row r="421" spans="2:17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</row>
    <row r="422" spans="2:17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</row>
    <row r="423" spans="2:17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</row>
    <row r="424" spans="2:17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</row>
    <row r="425" spans="2:17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</row>
    <row r="426" spans="2:17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</row>
    <row r="427" spans="2:17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</row>
    <row r="428" spans="2:17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</row>
    <row r="429" spans="2:17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</row>
    <row r="430" spans="2:17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</row>
    <row r="431" spans="2:17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</row>
    <row r="432" spans="2:17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</row>
    <row r="433" spans="2:17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</row>
    <row r="434" spans="2:17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</row>
    <row r="435" spans="2:17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</row>
    <row r="436" spans="2:17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</row>
    <row r="437" spans="2:17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</row>
    <row r="438" spans="2:17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spans="2:17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</row>
    <row r="440" spans="2:17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</row>
    <row r="441" spans="2:17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</row>
    <row r="442" spans="2:17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</row>
    <row r="443" spans="2:17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</row>
    <row r="444" spans="2:17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</row>
    <row r="445" spans="2:17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</row>
    <row r="446" spans="2:17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</row>
    <row r="447" spans="2:17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</row>
    <row r="448" spans="2:17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</row>
    <row r="449" spans="2:17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</row>
    <row r="450" spans="2:17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</row>
    <row r="451" spans="2:17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</row>
    <row r="452" spans="2:17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</row>
    <row r="453" spans="2:17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</row>
    <row r="454" spans="2:17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</row>
    <row r="455" spans="2:17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</row>
    <row r="456" spans="2:17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</row>
    <row r="457" spans="2:17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</row>
    <row r="458" spans="2:17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</row>
    <row r="459" spans="2:17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</row>
    <row r="460" spans="2:17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</row>
    <row r="461" spans="2:17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</row>
    <row r="462" spans="2:17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</row>
    <row r="463" spans="2:17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</row>
    <row r="464" spans="2:17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</row>
    <row r="465" spans="2:17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</row>
    <row r="466" spans="2:17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</row>
    <row r="467" spans="2:17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</row>
    <row r="468" spans="2:17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</row>
    <row r="469" spans="2:17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</row>
    <row r="470" spans="2:17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</row>
    <row r="471" spans="2:17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</row>
    <row r="472" spans="2:17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</row>
    <row r="473" spans="2:17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</row>
    <row r="474" spans="2:17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</row>
    <row r="475" spans="2:17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</row>
    <row r="476" spans="2:17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</row>
    <row r="477" spans="2:17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</row>
    <row r="478" spans="2:17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spans="2:17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</row>
    <row r="480" spans="2:17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</row>
    <row r="481" spans="2:17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</row>
    <row r="482" spans="2:17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</row>
    <row r="483" spans="2:17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</row>
    <row r="484" spans="2:17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</row>
    <row r="485" spans="2:17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</row>
    <row r="486" spans="2:17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</row>
    <row r="487" spans="2:17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</row>
    <row r="488" spans="2:17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</row>
    <row r="489" spans="2:17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</row>
    <row r="490" spans="2:17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</row>
    <row r="491" spans="2:17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</row>
    <row r="492" spans="2:17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2:17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</row>
    <row r="494" spans="2:17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</row>
    <row r="495" spans="2:17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</row>
    <row r="496" spans="2:17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</row>
    <row r="497" spans="2:17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</row>
    <row r="498" spans="2:17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</row>
    <row r="499" spans="2:17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</row>
    <row r="500" spans="2:17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</row>
    <row r="501" spans="2:17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</row>
    <row r="502" spans="2:17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</row>
    <row r="503" spans="2:17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</row>
    <row r="504" spans="2:17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</row>
    <row r="505" spans="2:17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</row>
    <row r="506" spans="2:17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</row>
    <row r="507" spans="2:17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</row>
    <row r="508" spans="2:17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</row>
    <row r="509" spans="2:17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</row>
    <row r="510" spans="2:17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</row>
    <row r="511" spans="2:17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</row>
    <row r="512" spans="2:17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</row>
    <row r="513" spans="2:17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</row>
    <row r="514" spans="2:17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</row>
    <row r="515" spans="2:17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</row>
    <row r="516" spans="2:17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</row>
    <row r="517" spans="2:17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</row>
    <row r="518" spans="2:17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</row>
    <row r="519" spans="2:17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spans="2:17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</row>
    <row r="521" spans="2:17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</row>
    <row r="522" spans="2:17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</row>
    <row r="523" spans="2:17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</row>
    <row r="524" spans="2:17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</row>
    <row r="525" spans="2:17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</row>
    <row r="526" spans="2:17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</row>
    <row r="527" spans="2:17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</row>
    <row r="528" spans="2:17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</row>
    <row r="529" spans="2:17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</row>
    <row r="530" spans="2:17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</row>
    <row r="531" spans="2:17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</row>
    <row r="532" spans="2:17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</row>
    <row r="533" spans="2:17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</row>
    <row r="534" spans="2:17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</row>
    <row r="535" spans="2:17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</row>
    <row r="536" spans="2:17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</row>
    <row r="537" spans="2:17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</row>
    <row r="538" spans="2:17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</row>
    <row r="539" spans="2:17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</row>
    <row r="540" spans="2:17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</row>
    <row r="541" spans="2:17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</row>
    <row r="542" spans="2:17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</row>
    <row r="543" spans="2:17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</row>
    <row r="544" spans="2:17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</row>
    <row r="545" spans="2:17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</row>
    <row r="546" spans="2:17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</row>
    <row r="547" spans="2:17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</row>
    <row r="548" spans="2:17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</row>
    <row r="549" spans="2:17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</row>
    <row r="550" spans="2:17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</row>
    <row r="551" spans="2:17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</row>
    <row r="552" spans="2:17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</row>
    <row r="553" spans="2:17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</row>
    <row r="554" spans="2:17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</row>
    <row r="555" spans="2:17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</row>
    <row r="556" spans="2:17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</row>
    <row r="557" spans="2:17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</row>
    <row r="558" spans="2:17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</row>
    <row r="559" spans="2:17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</row>
    <row r="560" spans="2:17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</row>
    <row r="561" spans="2:17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</row>
    <row r="562" spans="2:17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</row>
    <row r="563" spans="2:17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</row>
    <row r="564" spans="2:17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</row>
    <row r="565" spans="2:17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</row>
    <row r="566" spans="2:17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</row>
    <row r="567" spans="2:17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</row>
    <row r="568" spans="2:17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</row>
    <row r="569" spans="2:17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</row>
    <row r="570" spans="2:17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</row>
    <row r="571" spans="2:17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</row>
    <row r="572" spans="2:17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</row>
    <row r="573" spans="2:17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</row>
    <row r="574" spans="2:17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</row>
    <row r="575" spans="2:17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</row>
    <row r="576" spans="2:17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</row>
    <row r="577" spans="2:17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</row>
    <row r="578" spans="2:17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</row>
    <row r="579" spans="2:17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</row>
    <row r="580" spans="2:17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</row>
    <row r="581" spans="2:17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</row>
    <row r="582" spans="2:17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</row>
    <row r="583" spans="2:17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</row>
    <row r="584" spans="2:17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</row>
    <row r="585" spans="2:17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</row>
    <row r="586" spans="2:17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</row>
    <row r="587" spans="2:17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</row>
    <row r="588" spans="2:17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</row>
    <row r="589" spans="2:17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</row>
    <row r="590" spans="2:17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</row>
    <row r="591" spans="2:17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</row>
    <row r="592" spans="2:17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</row>
    <row r="593" spans="2:17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</row>
    <row r="594" spans="2:17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</row>
    <row r="595" spans="2:17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</row>
    <row r="596" spans="2:17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</row>
    <row r="597" spans="2:17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</row>
    <row r="598" spans="2:17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</row>
    <row r="599" spans="2:17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</row>
    <row r="600" spans="2:17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</row>
    <row r="601" spans="2:17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</row>
    <row r="602" spans="2:17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</row>
    <row r="603" spans="2:17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</row>
    <row r="604" spans="2:17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</row>
    <row r="605" spans="2:17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</row>
    <row r="606" spans="2:17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</row>
    <row r="607" spans="2:17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</row>
    <row r="608" spans="2:17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</row>
    <row r="609" spans="2:17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</row>
    <row r="610" spans="2:17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</row>
    <row r="611" spans="2:17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</row>
    <row r="612" spans="2:17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</row>
    <row r="613" spans="2:17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</row>
    <row r="614" spans="2:17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</row>
    <row r="615" spans="2:17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</row>
    <row r="616" spans="2:17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</row>
    <row r="617" spans="2:17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</row>
    <row r="618" spans="2:17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</row>
    <row r="619" spans="2:17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</row>
    <row r="620" spans="2:17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</row>
    <row r="621" spans="2:17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</row>
    <row r="622" spans="2:17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</row>
    <row r="623" spans="2:17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</row>
    <row r="624" spans="2:17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</row>
    <row r="625" spans="2:17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</row>
    <row r="626" spans="2:17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</row>
    <row r="627" spans="2:17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</row>
    <row r="628" spans="2:17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</row>
    <row r="629" spans="2:17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</row>
    <row r="630" spans="2:17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</row>
    <row r="631" spans="2:17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</row>
    <row r="632" spans="2:17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</row>
    <row r="633" spans="2:17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</row>
    <row r="634" spans="2:17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</row>
    <row r="635" spans="2:17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</row>
    <row r="636" spans="2:17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</row>
    <row r="637" spans="2:17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</row>
    <row r="638" spans="2:17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</row>
    <row r="639" spans="2:17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</row>
    <row r="640" spans="2:17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</row>
    <row r="641" spans="2:17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</row>
    <row r="642" spans="2:17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</row>
    <row r="643" spans="2:17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</row>
    <row r="644" spans="2:17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</row>
    <row r="645" spans="2:17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</row>
    <row r="646" spans="2:17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</row>
    <row r="647" spans="2:17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</row>
    <row r="648" spans="2:17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</row>
    <row r="649" spans="2:17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</row>
    <row r="650" spans="2:17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</row>
    <row r="651" spans="2:17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</row>
    <row r="652" spans="2:17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</row>
    <row r="653" spans="2:17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</row>
    <row r="654" spans="2:17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</row>
    <row r="655" spans="2:17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</row>
    <row r="656" spans="2:17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</row>
    <row r="657" spans="2:17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</row>
    <row r="658" spans="2:17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</row>
    <row r="659" spans="2:17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</row>
    <row r="660" spans="2:17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</row>
    <row r="661" spans="2:17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</row>
    <row r="662" spans="2:17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</row>
    <row r="663" spans="2:17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</row>
    <row r="664" spans="2:17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</row>
    <row r="665" spans="2:17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</row>
    <row r="666" spans="2:17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</row>
    <row r="667" spans="2:17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</row>
    <row r="668" spans="2:17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</row>
    <row r="669" spans="2:17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</row>
    <row r="670" spans="2:17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</row>
    <row r="671" spans="2:17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</row>
    <row r="672" spans="2:17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</row>
    <row r="673" spans="2:17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</row>
    <row r="674" spans="2:17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</row>
    <row r="675" spans="2:17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</row>
    <row r="676" spans="2:17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</row>
    <row r="677" spans="2:17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</row>
    <row r="678" spans="2:17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</row>
    <row r="679" spans="2:17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</row>
    <row r="680" spans="2:17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</row>
    <row r="681" spans="2:17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</row>
    <row r="682" spans="2:17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</row>
    <row r="683" spans="2:17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</row>
    <row r="684" spans="2:17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</row>
    <row r="685" spans="2:17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</row>
    <row r="686" spans="2:17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</row>
    <row r="687" spans="2:17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</row>
    <row r="688" spans="2:17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</row>
    <row r="689" spans="2:17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</row>
    <row r="690" spans="2:17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</row>
    <row r="691" spans="2:17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</row>
    <row r="692" spans="2:17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</row>
    <row r="693" spans="2:17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</row>
    <row r="694" spans="2:17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</row>
    <row r="695" spans="2:17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</row>
    <row r="696" spans="2:17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</row>
    <row r="697" spans="2:17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</row>
    <row r="698" spans="2:17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</row>
    <row r="699" spans="2:17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</row>
    <row r="700" spans="2:17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</row>
    <row r="701" spans="2:17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</row>
    <row r="702" spans="2:17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</row>
    <row r="703" spans="2:17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</row>
    <row r="704" spans="2:17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</row>
    <row r="705" spans="2:17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</row>
    <row r="706" spans="2:17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</row>
    <row r="707" spans="2:17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</row>
    <row r="708" spans="2:17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</row>
    <row r="709" spans="2:17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</row>
    <row r="710" spans="2:17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</row>
    <row r="711" spans="2:17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</row>
    <row r="712" spans="2:17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</row>
    <row r="713" spans="2:17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</row>
    <row r="714" spans="2:17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</row>
    <row r="715" spans="2:17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</row>
    <row r="716" spans="2:17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</row>
    <row r="717" spans="2:17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</row>
    <row r="718" spans="2:17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</row>
    <row r="719" spans="2:17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</row>
    <row r="720" spans="2:17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</row>
    <row r="721" spans="2:17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</row>
    <row r="722" spans="2:17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</row>
    <row r="723" spans="2:17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</row>
    <row r="724" spans="2:17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</row>
    <row r="725" spans="2:17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</row>
    <row r="726" spans="2:17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</row>
    <row r="727" spans="2:17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</row>
    <row r="728" spans="2:17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</row>
    <row r="729" spans="2:17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</row>
    <row r="730" spans="2:17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</row>
    <row r="731" spans="2:17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</row>
    <row r="732" spans="2:17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</row>
    <row r="733" spans="2:17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</row>
    <row r="734" spans="2:17" x14ac:dyDescent="0.2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</row>
    <row r="735" spans="2:17" x14ac:dyDescent="0.2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</row>
    <row r="736" spans="2:17" x14ac:dyDescent="0.2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</row>
    <row r="737" spans="2:17" x14ac:dyDescent="0.2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</row>
    <row r="738" spans="2:17" x14ac:dyDescent="0.2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</row>
    <row r="739" spans="2:17" x14ac:dyDescent="0.2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</row>
    <row r="740" spans="2:17" x14ac:dyDescent="0.2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</row>
    <row r="741" spans="2:17" x14ac:dyDescent="0.2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</row>
    <row r="742" spans="2:17" x14ac:dyDescent="0.2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</row>
    <row r="743" spans="2:17" x14ac:dyDescent="0.2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</row>
    <row r="744" spans="2:17" x14ac:dyDescent="0.2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</row>
    <row r="745" spans="2:17" x14ac:dyDescent="0.2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</row>
    <row r="746" spans="2:17" x14ac:dyDescent="0.2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</row>
    <row r="747" spans="2:17" x14ac:dyDescent="0.2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</row>
    <row r="748" spans="2:17" x14ac:dyDescent="0.2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</row>
    <row r="749" spans="2:17" x14ac:dyDescent="0.2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</row>
    <row r="750" spans="2:17" x14ac:dyDescent="0.2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</row>
    <row r="751" spans="2:17" x14ac:dyDescent="0.2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</row>
    <row r="752" spans="2:17" x14ac:dyDescent="0.2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</row>
    <row r="753" spans="2:17" x14ac:dyDescent="0.2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</row>
    <row r="754" spans="2:17" x14ac:dyDescent="0.2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</row>
    <row r="755" spans="2:17" x14ac:dyDescent="0.2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</row>
    <row r="756" spans="2:17" x14ac:dyDescent="0.2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</row>
    <row r="757" spans="2:17" x14ac:dyDescent="0.2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</row>
    <row r="758" spans="2:17" x14ac:dyDescent="0.2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</row>
    <row r="759" spans="2:17" x14ac:dyDescent="0.2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</row>
    <row r="760" spans="2:17" x14ac:dyDescent="0.2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</row>
    <row r="761" spans="2:17" x14ac:dyDescent="0.2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</row>
    <row r="762" spans="2:17" x14ac:dyDescent="0.2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</row>
    <row r="763" spans="2:17" x14ac:dyDescent="0.2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</row>
    <row r="764" spans="2:17" x14ac:dyDescent="0.2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</row>
    <row r="765" spans="2:17" x14ac:dyDescent="0.2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</row>
    <row r="766" spans="2:17" x14ac:dyDescent="0.2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</row>
    <row r="767" spans="2:17" x14ac:dyDescent="0.2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</row>
    <row r="768" spans="2:17" x14ac:dyDescent="0.2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</row>
    <row r="769" spans="2:17" x14ac:dyDescent="0.2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</row>
    <row r="770" spans="2:17" x14ac:dyDescent="0.2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</row>
    <row r="771" spans="2:17" x14ac:dyDescent="0.2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</row>
    <row r="772" spans="2:17" x14ac:dyDescent="0.2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</row>
    <row r="773" spans="2:17" x14ac:dyDescent="0.2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</row>
    <row r="774" spans="2:17" x14ac:dyDescent="0.2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</row>
    <row r="775" spans="2:17" x14ac:dyDescent="0.2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</row>
    <row r="776" spans="2:17" x14ac:dyDescent="0.2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</row>
    <row r="777" spans="2:17" x14ac:dyDescent="0.2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</row>
    <row r="778" spans="2:17" x14ac:dyDescent="0.2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</row>
    <row r="779" spans="2:17" x14ac:dyDescent="0.2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</row>
    <row r="780" spans="2:17" x14ac:dyDescent="0.2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</row>
    <row r="781" spans="2:17" x14ac:dyDescent="0.2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</row>
    <row r="782" spans="2:17" x14ac:dyDescent="0.2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</row>
    <row r="783" spans="2:17" x14ac:dyDescent="0.2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</row>
    <row r="784" spans="2:17" x14ac:dyDescent="0.2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</row>
    <row r="785" spans="2:17" x14ac:dyDescent="0.2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</row>
    <row r="786" spans="2:17" x14ac:dyDescent="0.2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</row>
    <row r="787" spans="2:17" x14ac:dyDescent="0.2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</row>
    <row r="788" spans="2:17" x14ac:dyDescent="0.2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</row>
    <row r="789" spans="2:17" x14ac:dyDescent="0.2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</row>
    <row r="790" spans="2:17" x14ac:dyDescent="0.2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</row>
    <row r="791" spans="2:17" x14ac:dyDescent="0.2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</row>
    <row r="792" spans="2:17" x14ac:dyDescent="0.2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</row>
    <row r="793" spans="2:17" x14ac:dyDescent="0.2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</row>
    <row r="794" spans="2:17" x14ac:dyDescent="0.2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</row>
    <row r="795" spans="2:17" x14ac:dyDescent="0.2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</row>
    <row r="796" spans="2:17" x14ac:dyDescent="0.2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</row>
    <row r="797" spans="2:17" x14ac:dyDescent="0.2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</row>
    <row r="798" spans="2:17" x14ac:dyDescent="0.2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</row>
    <row r="799" spans="2:17" x14ac:dyDescent="0.2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</row>
    <row r="800" spans="2:17" x14ac:dyDescent="0.2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</row>
    <row r="801" spans="2:17" x14ac:dyDescent="0.2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</row>
    <row r="802" spans="2:17" x14ac:dyDescent="0.2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</row>
    <row r="803" spans="2:17" x14ac:dyDescent="0.2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</row>
    <row r="804" spans="2:17" x14ac:dyDescent="0.2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</row>
    <row r="805" spans="2:17" x14ac:dyDescent="0.2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</row>
    <row r="806" spans="2:17" x14ac:dyDescent="0.2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</row>
    <row r="807" spans="2:17" x14ac:dyDescent="0.2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</row>
    <row r="808" spans="2:17" x14ac:dyDescent="0.2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</row>
    <row r="809" spans="2:17" x14ac:dyDescent="0.2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</row>
    <row r="810" spans="2:17" x14ac:dyDescent="0.2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</row>
    <row r="811" spans="2:17" x14ac:dyDescent="0.2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</row>
    <row r="812" spans="2:17" x14ac:dyDescent="0.2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</row>
    <row r="813" spans="2:17" x14ac:dyDescent="0.2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</row>
    <row r="814" spans="2:17" x14ac:dyDescent="0.2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</row>
    <row r="815" spans="2:17" x14ac:dyDescent="0.2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</row>
    <row r="816" spans="2:17" x14ac:dyDescent="0.2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</row>
    <row r="817" spans="2:17" x14ac:dyDescent="0.2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</row>
    <row r="818" spans="2:17" x14ac:dyDescent="0.2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</row>
    <row r="819" spans="2:17" x14ac:dyDescent="0.2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</row>
    <row r="820" spans="2:17" x14ac:dyDescent="0.2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</row>
    <row r="821" spans="2:17" x14ac:dyDescent="0.2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</row>
    <row r="822" spans="2:17" x14ac:dyDescent="0.2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</row>
    <row r="823" spans="2:17" x14ac:dyDescent="0.2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</row>
    <row r="824" spans="2:17" x14ac:dyDescent="0.2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</row>
    <row r="825" spans="2:17" x14ac:dyDescent="0.2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</row>
    <row r="826" spans="2:17" x14ac:dyDescent="0.2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</row>
    <row r="827" spans="2:17" x14ac:dyDescent="0.2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</row>
    <row r="828" spans="2:17" x14ac:dyDescent="0.2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</row>
    <row r="829" spans="2:17" x14ac:dyDescent="0.2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</row>
    <row r="830" spans="2:17" x14ac:dyDescent="0.2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</row>
    <row r="831" spans="2:17" x14ac:dyDescent="0.2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</row>
    <row r="832" spans="2:17" x14ac:dyDescent="0.2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</row>
    <row r="833" spans="2:17" x14ac:dyDescent="0.2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</row>
    <row r="834" spans="2:17" x14ac:dyDescent="0.2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</row>
    <row r="835" spans="2:17" x14ac:dyDescent="0.2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</row>
    <row r="836" spans="2:17" x14ac:dyDescent="0.2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</row>
    <row r="837" spans="2:17" x14ac:dyDescent="0.2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</row>
    <row r="838" spans="2:17" x14ac:dyDescent="0.2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</row>
    <row r="839" spans="2:17" x14ac:dyDescent="0.2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</row>
    <row r="840" spans="2:17" x14ac:dyDescent="0.2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</row>
    <row r="841" spans="2:17" x14ac:dyDescent="0.2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</row>
    <row r="842" spans="2:17" x14ac:dyDescent="0.2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</row>
    <row r="843" spans="2:17" x14ac:dyDescent="0.2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</row>
    <row r="844" spans="2:17" x14ac:dyDescent="0.2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</row>
    <row r="845" spans="2:17" x14ac:dyDescent="0.2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</row>
    <row r="846" spans="2:17" x14ac:dyDescent="0.2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</row>
    <row r="847" spans="2:17" x14ac:dyDescent="0.2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</row>
    <row r="848" spans="2:17" x14ac:dyDescent="0.2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</row>
    <row r="849" spans="2:17" x14ac:dyDescent="0.2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</row>
    <row r="850" spans="2:17" x14ac:dyDescent="0.2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</row>
    <row r="851" spans="2:17" x14ac:dyDescent="0.2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</row>
    <row r="852" spans="2:17" x14ac:dyDescent="0.2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</row>
    <row r="853" spans="2:17" x14ac:dyDescent="0.2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</row>
    <row r="854" spans="2:17" x14ac:dyDescent="0.2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</row>
    <row r="855" spans="2:17" x14ac:dyDescent="0.2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</row>
    <row r="856" spans="2:17" x14ac:dyDescent="0.2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</row>
    <row r="857" spans="2:17" x14ac:dyDescent="0.2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</row>
    <row r="858" spans="2:17" x14ac:dyDescent="0.2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</row>
    <row r="859" spans="2:17" x14ac:dyDescent="0.2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</row>
    <row r="860" spans="2:17" x14ac:dyDescent="0.2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</row>
    <row r="861" spans="2:17" x14ac:dyDescent="0.2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</row>
    <row r="862" spans="2:17" x14ac:dyDescent="0.2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</row>
    <row r="863" spans="2:17" x14ac:dyDescent="0.2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</row>
    <row r="864" spans="2:17" x14ac:dyDescent="0.2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</row>
    <row r="865" spans="2:17" x14ac:dyDescent="0.2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</row>
    <row r="866" spans="2:17" x14ac:dyDescent="0.2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</row>
    <row r="867" spans="2:17" x14ac:dyDescent="0.2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</row>
    <row r="868" spans="2:17" x14ac:dyDescent="0.2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</row>
    <row r="869" spans="2:17" x14ac:dyDescent="0.2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</row>
    <row r="870" spans="2:17" x14ac:dyDescent="0.2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</row>
    <row r="871" spans="2:17" x14ac:dyDescent="0.2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</row>
    <row r="872" spans="2:17" x14ac:dyDescent="0.2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</row>
    <row r="873" spans="2:17" x14ac:dyDescent="0.2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</row>
    <row r="874" spans="2:17" x14ac:dyDescent="0.2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</row>
    <row r="875" spans="2:17" x14ac:dyDescent="0.2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</row>
    <row r="876" spans="2:17" x14ac:dyDescent="0.2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</row>
    <row r="877" spans="2:17" x14ac:dyDescent="0.2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</row>
    <row r="878" spans="2:17" x14ac:dyDescent="0.2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</row>
    <row r="879" spans="2:17" x14ac:dyDescent="0.2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</row>
    <row r="880" spans="2:17" x14ac:dyDescent="0.2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</row>
    <row r="881" spans="2:17" x14ac:dyDescent="0.2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</row>
    <row r="882" spans="2:17" x14ac:dyDescent="0.2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</row>
    <row r="883" spans="2:17" x14ac:dyDescent="0.2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</row>
    <row r="884" spans="2:17" x14ac:dyDescent="0.2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</row>
    <row r="885" spans="2:17" x14ac:dyDescent="0.2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</row>
    <row r="886" spans="2:17" x14ac:dyDescent="0.2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</row>
    <row r="887" spans="2:17" x14ac:dyDescent="0.25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</row>
    <row r="888" spans="2:17" x14ac:dyDescent="0.25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</row>
    <row r="889" spans="2:17" x14ac:dyDescent="0.25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</row>
    <row r="890" spans="2:17" x14ac:dyDescent="0.25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</row>
    <row r="891" spans="2:17" x14ac:dyDescent="0.25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</row>
    <row r="892" spans="2:17" x14ac:dyDescent="0.25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</row>
    <row r="893" spans="2:17" x14ac:dyDescent="0.25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</row>
    <row r="894" spans="2:17" x14ac:dyDescent="0.25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</row>
    <row r="895" spans="2:17" x14ac:dyDescent="0.25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</row>
    <row r="896" spans="2:17" x14ac:dyDescent="0.25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</row>
    <row r="897" spans="2:17" x14ac:dyDescent="0.25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</row>
    <row r="898" spans="2:17" x14ac:dyDescent="0.25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</row>
    <row r="899" spans="2:17" x14ac:dyDescent="0.25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</row>
    <row r="900" spans="2:17" x14ac:dyDescent="0.25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</row>
    <row r="901" spans="2:17" x14ac:dyDescent="0.25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</row>
    <row r="902" spans="2:17" x14ac:dyDescent="0.25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</row>
    <row r="903" spans="2:17" x14ac:dyDescent="0.25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</row>
    <row r="904" spans="2:17" x14ac:dyDescent="0.25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</row>
    <row r="905" spans="2:17" x14ac:dyDescent="0.2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</row>
    <row r="906" spans="2:17" x14ac:dyDescent="0.25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</row>
    <row r="907" spans="2:17" x14ac:dyDescent="0.25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</row>
    <row r="908" spans="2:17" x14ac:dyDescent="0.25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</row>
    <row r="909" spans="2:17" x14ac:dyDescent="0.25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</row>
    <row r="910" spans="2:17" x14ac:dyDescent="0.25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</row>
    <row r="911" spans="2:17" x14ac:dyDescent="0.25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</row>
    <row r="912" spans="2:17" x14ac:dyDescent="0.25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</row>
    <row r="913" spans="2:17" x14ac:dyDescent="0.2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</row>
    <row r="914" spans="2:17" x14ac:dyDescent="0.25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</row>
    <row r="915" spans="2:17" x14ac:dyDescent="0.25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</row>
    <row r="916" spans="2:17" x14ac:dyDescent="0.25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</row>
    <row r="917" spans="2:17" x14ac:dyDescent="0.25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</row>
    <row r="918" spans="2:17" x14ac:dyDescent="0.25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</row>
    <row r="919" spans="2:17" x14ac:dyDescent="0.25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</row>
    <row r="920" spans="2:17" x14ac:dyDescent="0.25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</row>
    <row r="921" spans="2:17" x14ac:dyDescent="0.2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</row>
    <row r="922" spans="2:17" x14ac:dyDescent="0.25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</row>
    <row r="923" spans="2:17" x14ac:dyDescent="0.25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</row>
    <row r="924" spans="2:17" x14ac:dyDescent="0.25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</row>
    <row r="925" spans="2:17" x14ac:dyDescent="0.25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</row>
    <row r="926" spans="2:17" x14ac:dyDescent="0.25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</row>
    <row r="927" spans="2:17" x14ac:dyDescent="0.25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</row>
    <row r="928" spans="2:17" x14ac:dyDescent="0.25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</row>
    <row r="929" spans="2:17" x14ac:dyDescent="0.25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</row>
    <row r="930" spans="2:17" x14ac:dyDescent="0.25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</row>
    <row r="931" spans="2:17" x14ac:dyDescent="0.25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</row>
    <row r="932" spans="2:17" x14ac:dyDescent="0.25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</row>
    <row r="933" spans="2:17" x14ac:dyDescent="0.25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</row>
    <row r="934" spans="2:17" x14ac:dyDescent="0.25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</row>
    <row r="935" spans="2:17" x14ac:dyDescent="0.25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</row>
    <row r="936" spans="2:17" x14ac:dyDescent="0.25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</row>
    <row r="937" spans="2:17" x14ac:dyDescent="0.25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</row>
    <row r="938" spans="2:17" x14ac:dyDescent="0.25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</row>
    <row r="939" spans="2:17" x14ac:dyDescent="0.25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</row>
    <row r="940" spans="2:17" x14ac:dyDescent="0.25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</row>
    <row r="941" spans="2:17" x14ac:dyDescent="0.25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</row>
    <row r="942" spans="2:17" x14ac:dyDescent="0.25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</row>
    <row r="943" spans="2:17" x14ac:dyDescent="0.25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</row>
    <row r="944" spans="2:17" x14ac:dyDescent="0.25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</row>
    <row r="945" spans="2:17" x14ac:dyDescent="0.25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</row>
    <row r="946" spans="2:17" x14ac:dyDescent="0.25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</row>
    <row r="947" spans="2:17" x14ac:dyDescent="0.25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</row>
    <row r="948" spans="2:17" x14ac:dyDescent="0.25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</row>
    <row r="949" spans="2:17" x14ac:dyDescent="0.25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</row>
    <row r="950" spans="2:17" x14ac:dyDescent="0.25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</row>
    <row r="951" spans="2:17" x14ac:dyDescent="0.25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</row>
    <row r="952" spans="2:17" x14ac:dyDescent="0.25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</row>
    <row r="953" spans="2:17" x14ac:dyDescent="0.25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</row>
    <row r="954" spans="2:17" x14ac:dyDescent="0.25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</row>
    <row r="955" spans="2:17" x14ac:dyDescent="0.25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</row>
    <row r="956" spans="2:17" x14ac:dyDescent="0.25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</row>
    <row r="957" spans="2:17" x14ac:dyDescent="0.25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</row>
    <row r="958" spans="2:17" x14ac:dyDescent="0.25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</row>
    <row r="959" spans="2:17" x14ac:dyDescent="0.25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</row>
    <row r="960" spans="2:17" x14ac:dyDescent="0.25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</row>
    <row r="961" spans="2:17" x14ac:dyDescent="0.25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</row>
    <row r="962" spans="2:17" x14ac:dyDescent="0.25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</row>
    <row r="963" spans="2:17" x14ac:dyDescent="0.25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</row>
    <row r="964" spans="2:17" x14ac:dyDescent="0.25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</row>
    <row r="965" spans="2:17" x14ac:dyDescent="0.25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</row>
    <row r="966" spans="2:17" x14ac:dyDescent="0.25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</row>
    <row r="967" spans="2:17" x14ac:dyDescent="0.25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</row>
    <row r="968" spans="2:17" x14ac:dyDescent="0.25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</row>
    <row r="969" spans="2:17" x14ac:dyDescent="0.25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</row>
    <row r="970" spans="2:17" x14ac:dyDescent="0.25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</row>
    <row r="971" spans="2:17" x14ac:dyDescent="0.25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</row>
    <row r="972" spans="2:17" x14ac:dyDescent="0.25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</row>
    <row r="973" spans="2:17" x14ac:dyDescent="0.25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</row>
    <row r="974" spans="2:17" x14ac:dyDescent="0.25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</row>
    <row r="975" spans="2:17" x14ac:dyDescent="0.25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</row>
    <row r="976" spans="2:17" x14ac:dyDescent="0.25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</row>
    <row r="977" spans="2:17" x14ac:dyDescent="0.25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</row>
    <row r="978" spans="2:17" x14ac:dyDescent="0.25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</row>
    <row r="979" spans="2:17" x14ac:dyDescent="0.25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</row>
    <row r="980" spans="2:17" x14ac:dyDescent="0.25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</row>
    <row r="981" spans="2:17" x14ac:dyDescent="0.25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</row>
    <row r="982" spans="2:17" x14ac:dyDescent="0.25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</row>
    <row r="983" spans="2:17" x14ac:dyDescent="0.25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</row>
    <row r="984" spans="2:17" x14ac:dyDescent="0.25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</row>
    <row r="985" spans="2:17" x14ac:dyDescent="0.25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</row>
    <row r="986" spans="2:17" x14ac:dyDescent="0.25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</row>
    <row r="987" spans="2:17" x14ac:dyDescent="0.25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</row>
    <row r="988" spans="2:17" x14ac:dyDescent="0.25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</row>
    <row r="989" spans="2:17" x14ac:dyDescent="0.25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</row>
    <row r="990" spans="2:17" x14ac:dyDescent="0.25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</row>
    <row r="991" spans="2:17" x14ac:dyDescent="0.25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</row>
    <row r="992" spans="2:17" x14ac:dyDescent="0.25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</row>
    <row r="993" spans="2:17" x14ac:dyDescent="0.25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</row>
    <row r="994" spans="2:17" x14ac:dyDescent="0.25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</row>
    <row r="995" spans="2:17" x14ac:dyDescent="0.25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</row>
    <row r="996" spans="2:17" x14ac:dyDescent="0.25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</row>
    <row r="997" spans="2:17" x14ac:dyDescent="0.25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</row>
    <row r="998" spans="2:17" x14ac:dyDescent="0.25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</row>
    <row r="999" spans="2:17" x14ac:dyDescent="0.25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</row>
    <row r="1000" spans="2:17" x14ac:dyDescent="0.25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</row>
    <row r="1001" spans="2:17" x14ac:dyDescent="0.25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</row>
    <row r="1002" spans="2:17" x14ac:dyDescent="0.25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</row>
    <row r="1003" spans="2:17" x14ac:dyDescent="0.25"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</row>
    <row r="1004" spans="2:17" x14ac:dyDescent="0.25"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</row>
    <row r="1005" spans="2:17" x14ac:dyDescent="0.25"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</row>
    <row r="1006" spans="2:17" x14ac:dyDescent="0.25"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</row>
    <row r="1007" spans="2:17" x14ac:dyDescent="0.25"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</row>
    <row r="1008" spans="2:17" x14ac:dyDescent="0.25"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</row>
    <row r="1009" spans="2:17" x14ac:dyDescent="0.25"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</row>
    <row r="1010" spans="2:17" x14ac:dyDescent="0.25"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</row>
    <row r="1011" spans="2:17" x14ac:dyDescent="0.25"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</row>
    <row r="1012" spans="2:17" x14ac:dyDescent="0.25"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</row>
    <row r="1013" spans="2:17" x14ac:dyDescent="0.25"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</row>
    <row r="1014" spans="2:17" x14ac:dyDescent="0.25"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</row>
    <row r="1015" spans="2:17" x14ac:dyDescent="0.25"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</row>
    <row r="1016" spans="2:17" x14ac:dyDescent="0.25"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</row>
    <row r="1017" spans="2:17" x14ac:dyDescent="0.25"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</row>
    <row r="1018" spans="2:17" x14ac:dyDescent="0.25"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</row>
    <row r="1019" spans="2:17" x14ac:dyDescent="0.25"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</row>
    <row r="1020" spans="2:17" x14ac:dyDescent="0.25"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/>
      <c r="P1020" s="71"/>
      <c r="Q1020" s="71"/>
    </row>
    <row r="1021" spans="2:17" x14ac:dyDescent="0.25"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/>
      <c r="P1021" s="71"/>
      <c r="Q1021" s="71"/>
    </row>
    <row r="1022" spans="2:17" x14ac:dyDescent="0.25"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/>
      <c r="P1022" s="71"/>
      <c r="Q1022" s="71"/>
    </row>
    <row r="1023" spans="2:17" x14ac:dyDescent="0.25"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/>
      <c r="P1023" s="71"/>
      <c r="Q1023" s="71"/>
    </row>
    <row r="1024" spans="2:17" x14ac:dyDescent="0.25"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</row>
    <row r="1025" spans="2:17" x14ac:dyDescent="0.25"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</row>
    <row r="1026" spans="2:17" x14ac:dyDescent="0.25"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</row>
    <row r="1027" spans="2:17" x14ac:dyDescent="0.25"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/>
      <c r="P1027" s="71"/>
      <c r="Q1027" s="71"/>
    </row>
    <row r="1028" spans="2:17" x14ac:dyDescent="0.25"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/>
      <c r="P1028" s="71"/>
      <c r="Q1028" s="71"/>
    </row>
    <row r="1029" spans="2:17" x14ac:dyDescent="0.25"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/>
      <c r="P1029" s="71"/>
      <c r="Q1029" s="71"/>
    </row>
    <row r="1030" spans="2:17" x14ac:dyDescent="0.25"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/>
      <c r="P1030" s="71"/>
      <c r="Q1030" s="71"/>
    </row>
    <row r="1031" spans="2:17" x14ac:dyDescent="0.25"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</row>
    <row r="1032" spans="2:17" x14ac:dyDescent="0.25"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/>
      <c r="P1032" s="71"/>
      <c r="Q1032" s="71"/>
    </row>
    <row r="1033" spans="2:17" x14ac:dyDescent="0.25"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/>
      <c r="Q1033" s="71"/>
    </row>
    <row r="1034" spans="2:17" x14ac:dyDescent="0.25"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/>
      <c r="P1034" s="71"/>
      <c r="Q1034" s="71"/>
    </row>
    <row r="1035" spans="2:17" x14ac:dyDescent="0.25"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</row>
    <row r="1036" spans="2:17" x14ac:dyDescent="0.25"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/>
      <c r="P1036" s="71"/>
      <c r="Q1036" s="71"/>
    </row>
    <row r="1037" spans="2:17" x14ac:dyDescent="0.25"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/>
      <c r="P1037" s="71"/>
      <c r="Q1037" s="71"/>
    </row>
    <row r="1038" spans="2:17" x14ac:dyDescent="0.25"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/>
      <c r="P1038" s="71"/>
      <c r="Q1038" s="71"/>
    </row>
    <row r="1039" spans="2:17" x14ac:dyDescent="0.25"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</row>
    <row r="1040" spans="2:17" x14ac:dyDescent="0.25"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</row>
    <row r="1041" spans="2:17" x14ac:dyDescent="0.25"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/>
      <c r="P1041" s="71"/>
      <c r="Q1041" s="71"/>
    </row>
    <row r="1042" spans="2:17" x14ac:dyDescent="0.25"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/>
      <c r="P1042" s="71"/>
      <c r="Q1042" s="71"/>
    </row>
    <row r="1043" spans="2:17" x14ac:dyDescent="0.25"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</row>
    <row r="1044" spans="2:17" x14ac:dyDescent="0.25"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/>
      <c r="P1044" s="71"/>
      <c r="Q1044" s="71"/>
    </row>
    <row r="1045" spans="2:17" x14ac:dyDescent="0.25"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</row>
    <row r="1046" spans="2:17" x14ac:dyDescent="0.25"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/>
      <c r="P1046" s="71"/>
      <c r="Q1046" s="71"/>
    </row>
    <row r="1047" spans="2:17" x14ac:dyDescent="0.25"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/>
      <c r="P1047" s="71"/>
      <c r="Q1047" s="71"/>
    </row>
    <row r="1048" spans="2:17" x14ac:dyDescent="0.25"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</row>
    <row r="1049" spans="2:17" x14ac:dyDescent="0.25"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</row>
    <row r="1050" spans="2:17" x14ac:dyDescent="0.25"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</row>
    <row r="1051" spans="2:17" x14ac:dyDescent="0.25"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/>
      <c r="P1051" s="71"/>
      <c r="Q1051" s="71"/>
    </row>
    <row r="1052" spans="2:17" x14ac:dyDescent="0.25"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/>
      <c r="P1052" s="71"/>
      <c r="Q1052" s="71"/>
    </row>
    <row r="1053" spans="2:17" x14ac:dyDescent="0.25"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/>
      <c r="P1053" s="71"/>
      <c r="Q1053" s="71"/>
    </row>
    <row r="1054" spans="2:17" x14ac:dyDescent="0.25"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/>
      <c r="P1054" s="71"/>
      <c r="Q1054" s="71"/>
    </row>
    <row r="1055" spans="2:17" x14ac:dyDescent="0.25"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</row>
    <row r="1056" spans="2:17" x14ac:dyDescent="0.25"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/>
      <c r="Q1056" s="71"/>
    </row>
    <row r="1057" spans="2:17" x14ac:dyDescent="0.25"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/>
      <c r="P1057" s="71"/>
      <c r="Q1057" s="71"/>
    </row>
    <row r="1058" spans="2:17" x14ac:dyDescent="0.25"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</row>
    <row r="1059" spans="2:17" x14ac:dyDescent="0.25"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/>
      <c r="P1059" s="71"/>
      <c r="Q1059" s="71"/>
    </row>
    <row r="1060" spans="2:17" x14ac:dyDescent="0.25"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</row>
    <row r="1061" spans="2:17" x14ac:dyDescent="0.25"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</row>
    <row r="1062" spans="2:17" x14ac:dyDescent="0.25"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</row>
    <row r="1063" spans="2:17" x14ac:dyDescent="0.25"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</row>
    <row r="1064" spans="2:17" x14ac:dyDescent="0.25"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/>
      <c r="P1064" s="71"/>
      <c r="Q1064" s="71"/>
    </row>
    <row r="1065" spans="2:17" x14ac:dyDescent="0.25"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</row>
    <row r="1066" spans="2:17" x14ac:dyDescent="0.25"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</row>
    <row r="1067" spans="2:17" x14ac:dyDescent="0.25"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</row>
    <row r="1068" spans="2:17" x14ac:dyDescent="0.25"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/>
      <c r="P1068" s="71"/>
      <c r="Q1068" s="71"/>
    </row>
    <row r="1069" spans="2:17" x14ac:dyDescent="0.25"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/>
      <c r="P1069" s="71"/>
      <c r="Q1069" s="71"/>
    </row>
    <row r="1070" spans="2:17" x14ac:dyDescent="0.25"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</row>
    <row r="1071" spans="2:17" x14ac:dyDescent="0.25"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</row>
    <row r="1072" spans="2:17" x14ac:dyDescent="0.25"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</row>
    <row r="1073" spans="2:17" x14ac:dyDescent="0.25"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</row>
    <row r="1074" spans="2:17" x14ac:dyDescent="0.25"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</row>
    <row r="1075" spans="2:17" x14ac:dyDescent="0.25"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/>
      <c r="P1075" s="71"/>
      <c r="Q1075" s="71"/>
    </row>
    <row r="1076" spans="2:17" x14ac:dyDescent="0.25"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/>
      <c r="Q1076" s="71"/>
    </row>
    <row r="1077" spans="2:17" x14ac:dyDescent="0.25"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/>
      <c r="P1077" s="71"/>
      <c r="Q1077" s="71"/>
    </row>
    <row r="1078" spans="2:17" x14ac:dyDescent="0.25"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</row>
    <row r="1079" spans="2:17" x14ac:dyDescent="0.25"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/>
      <c r="P1079" s="71"/>
      <c r="Q1079" s="71"/>
    </row>
    <row r="1080" spans="2:17" x14ac:dyDescent="0.25"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</row>
    <row r="1081" spans="2:17" x14ac:dyDescent="0.25"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/>
      <c r="P1081" s="71"/>
      <c r="Q1081" s="71"/>
    </row>
    <row r="1082" spans="2:17" x14ac:dyDescent="0.25"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</row>
    <row r="1083" spans="2:17" x14ac:dyDescent="0.25"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</row>
    <row r="1084" spans="2:17" x14ac:dyDescent="0.25"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</row>
    <row r="1085" spans="2:17" x14ac:dyDescent="0.25"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</row>
    <row r="1086" spans="2:17" x14ac:dyDescent="0.25"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</row>
    <row r="1087" spans="2:17" x14ac:dyDescent="0.25"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</row>
    <row r="1088" spans="2:17" x14ac:dyDescent="0.25"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</row>
    <row r="1089" spans="2:17" x14ac:dyDescent="0.25"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</row>
    <row r="1090" spans="2:17" x14ac:dyDescent="0.25"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</row>
    <row r="1091" spans="2:17" x14ac:dyDescent="0.25"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</row>
    <row r="1092" spans="2:17" x14ac:dyDescent="0.25"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/>
      <c r="P1092" s="71"/>
      <c r="Q1092" s="71"/>
    </row>
    <row r="1093" spans="2:17" x14ac:dyDescent="0.25"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</row>
    <row r="1094" spans="2:17" x14ac:dyDescent="0.25"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</row>
    <row r="1095" spans="2:17" x14ac:dyDescent="0.25"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</row>
    <row r="1096" spans="2:17" x14ac:dyDescent="0.25"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/>
      <c r="Q1096" s="71"/>
    </row>
    <row r="1097" spans="2:17" x14ac:dyDescent="0.25"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</row>
    <row r="1098" spans="2:17" x14ac:dyDescent="0.25"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/>
      <c r="P1098" s="71"/>
      <c r="Q1098" s="71"/>
    </row>
    <row r="1099" spans="2:17" x14ac:dyDescent="0.25"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/>
      <c r="P1099" s="71"/>
      <c r="Q1099" s="71"/>
    </row>
    <row r="1100" spans="2:17" x14ac:dyDescent="0.25"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</row>
    <row r="1101" spans="2:17" x14ac:dyDescent="0.25"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</row>
    <row r="1102" spans="2:17" x14ac:dyDescent="0.25"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</row>
    <row r="1103" spans="2:17" x14ac:dyDescent="0.25"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</row>
    <row r="1104" spans="2:17" x14ac:dyDescent="0.25"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</row>
    <row r="1105" spans="2:17" x14ac:dyDescent="0.25"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</row>
    <row r="1106" spans="2:17" x14ac:dyDescent="0.25"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</row>
    <row r="1107" spans="2:17" x14ac:dyDescent="0.25"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/>
      <c r="P1107" s="71"/>
      <c r="Q1107" s="71"/>
    </row>
    <row r="1108" spans="2:17" x14ac:dyDescent="0.25"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/>
      <c r="P1108" s="71"/>
      <c r="Q1108" s="71"/>
    </row>
    <row r="1109" spans="2:17" x14ac:dyDescent="0.25"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</row>
    <row r="1110" spans="2:17" x14ac:dyDescent="0.25"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/>
      <c r="P1110" s="71"/>
      <c r="Q1110" s="71"/>
    </row>
    <row r="1111" spans="2:17" x14ac:dyDescent="0.25"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/>
      <c r="P1111" s="71"/>
      <c r="Q1111" s="71"/>
    </row>
    <row r="1112" spans="2:17" x14ac:dyDescent="0.25"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</row>
    <row r="1113" spans="2:17" x14ac:dyDescent="0.25"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</row>
    <row r="1114" spans="2:17" x14ac:dyDescent="0.25"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</row>
    <row r="1115" spans="2:17" x14ac:dyDescent="0.25"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</row>
    <row r="1116" spans="2:17" x14ac:dyDescent="0.25"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</row>
    <row r="1117" spans="2:17" x14ac:dyDescent="0.25"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</row>
    <row r="1118" spans="2:17" x14ac:dyDescent="0.25"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</row>
    <row r="1119" spans="2:17" x14ac:dyDescent="0.25"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</row>
    <row r="1120" spans="2:17" x14ac:dyDescent="0.25"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</row>
    <row r="1121" spans="2:17" x14ac:dyDescent="0.25"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</row>
    <row r="1122" spans="2:17" x14ac:dyDescent="0.25"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/>
      <c r="Q1122" s="71"/>
    </row>
    <row r="1123" spans="2:17" x14ac:dyDescent="0.25"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/>
      <c r="P1123" s="71"/>
      <c r="Q1123" s="71"/>
    </row>
    <row r="1124" spans="2:17" x14ac:dyDescent="0.25"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/>
      <c r="P1124" s="71"/>
      <c r="Q1124" s="71"/>
    </row>
    <row r="1125" spans="2:17" x14ac:dyDescent="0.25"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</row>
    <row r="1126" spans="2:17" x14ac:dyDescent="0.25"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</row>
    <row r="1127" spans="2:17" x14ac:dyDescent="0.25"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</row>
    <row r="1128" spans="2:17" x14ac:dyDescent="0.25"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</row>
    <row r="1129" spans="2:17" x14ac:dyDescent="0.25"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</row>
    <row r="1130" spans="2:17" x14ac:dyDescent="0.25"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</row>
    <row r="1131" spans="2:17" x14ac:dyDescent="0.25"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</row>
    <row r="1132" spans="2:17" x14ac:dyDescent="0.25"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/>
      <c r="P1132" s="71"/>
      <c r="Q1132" s="71"/>
    </row>
    <row r="1133" spans="2:17" x14ac:dyDescent="0.25"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</row>
    <row r="1134" spans="2:17" x14ac:dyDescent="0.25"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</row>
    <row r="1135" spans="2:17" x14ac:dyDescent="0.25"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</row>
    <row r="1136" spans="2:17" x14ac:dyDescent="0.25"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/>
      <c r="P1136" s="71"/>
      <c r="Q1136" s="71"/>
    </row>
    <row r="1137" spans="2:17" x14ac:dyDescent="0.25"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</row>
    <row r="1138" spans="2:17" x14ac:dyDescent="0.25"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</row>
    <row r="1139" spans="2:17" x14ac:dyDescent="0.25"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</row>
    <row r="1140" spans="2:17" x14ac:dyDescent="0.25"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</row>
    <row r="1141" spans="2:17" x14ac:dyDescent="0.25"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</row>
    <row r="1142" spans="2:17" x14ac:dyDescent="0.25"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</row>
    <row r="1143" spans="2:17" x14ac:dyDescent="0.25"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</row>
    <row r="1144" spans="2:17" x14ac:dyDescent="0.25"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</row>
    <row r="1145" spans="2:17" x14ac:dyDescent="0.25"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</row>
    <row r="1146" spans="2:17" x14ac:dyDescent="0.25"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/>
      <c r="P1146" s="71"/>
      <c r="Q1146" s="71"/>
    </row>
    <row r="1147" spans="2:17" x14ac:dyDescent="0.25"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</row>
    <row r="1148" spans="2:17" x14ac:dyDescent="0.25"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/>
      <c r="P1148" s="71"/>
      <c r="Q1148" s="71"/>
    </row>
    <row r="1149" spans="2:17" x14ac:dyDescent="0.25"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</row>
    <row r="1150" spans="2:17" x14ac:dyDescent="0.25"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</row>
    <row r="1151" spans="2:17" x14ac:dyDescent="0.25"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</row>
    <row r="1152" spans="2:17" x14ac:dyDescent="0.25"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</row>
    <row r="1153" spans="2:17" x14ac:dyDescent="0.25"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</row>
    <row r="1154" spans="2:17" x14ac:dyDescent="0.25"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</row>
    <row r="1155" spans="2:17" x14ac:dyDescent="0.25"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</row>
    <row r="1156" spans="2:17" x14ac:dyDescent="0.25"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</row>
    <row r="1157" spans="2:17" x14ac:dyDescent="0.25"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</row>
    <row r="1158" spans="2:17" x14ac:dyDescent="0.25"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/>
      <c r="P1158" s="71"/>
      <c r="Q1158" s="71"/>
    </row>
    <row r="1159" spans="2:17" x14ac:dyDescent="0.25"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</row>
    <row r="1160" spans="2:17" x14ac:dyDescent="0.25"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</row>
    <row r="1161" spans="2:17" x14ac:dyDescent="0.25"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</row>
    <row r="1162" spans="2:17" x14ac:dyDescent="0.25"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</row>
    <row r="1163" spans="2:17" x14ac:dyDescent="0.25"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</row>
    <row r="1164" spans="2:17" x14ac:dyDescent="0.25"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</row>
    <row r="1165" spans="2:17" x14ac:dyDescent="0.25"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</row>
    <row r="1166" spans="2:17" x14ac:dyDescent="0.25"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</row>
    <row r="1167" spans="2:17" x14ac:dyDescent="0.25"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</row>
    <row r="1168" spans="2:17" x14ac:dyDescent="0.25"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</row>
    <row r="1169" spans="2:17" x14ac:dyDescent="0.25"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/>
      <c r="P1169" s="71"/>
      <c r="Q1169" s="71"/>
    </row>
    <row r="1170" spans="2:17" x14ac:dyDescent="0.25"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</row>
    <row r="1171" spans="2:17" x14ac:dyDescent="0.25"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/>
      <c r="P1171" s="71"/>
      <c r="Q1171" s="71"/>
    </row>
    <row r="1172" spans="2:17" x14ac:dyDescent="0.25"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/>
      <c r="P1172" s="71"/>
      <c r="Q1172" s="71"/>
    </row>
    <row r="1173" spans="2:17" x14ac:dyDescent="0.25"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</row>
    <row r="1174" spans="2:17" x14ac:dyDescent="0.25"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</row>
    <row r="1175" spans="2:17" x14ac:dyDescent="0.25"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</row>
    <row r="1176" spans="2:17" x14ac:dyDescent="0.25"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/>
      <c r="P1176" s="71"/>
      <c r="Q1176" s="71"/>
    </row>
    <row r="1177" spans="2:17" x14ac:dyDescent="0.25"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/>
      <c r="P1177" s="71"/>
      <c r="Q1177" s="71"/>
    </row>
    <row r="1178" spans="2:17" x14ac:dyDescent="0.25"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</row>
    <row r="1179" spans="2:17" x14ac:dyDescent="0.25"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</row>
    <row r="1180" spans="2:17" x14ac:dyDescent="0.25"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</row>
    <row r="1181" spans="2:17" x14ac:dyDescent="0.25"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</row>
    <row r="1182" spans="2:17" x14ac:dyDescent="0.25"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</row>
    <row r="1183" spans="2:17" x14ac:dyDescent="0.25"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</row>
    <row r="1184" spans="2:17" x14ac:dyDescent="0.25"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</row>
    <row r="1185" spans="2:17" x14ac:dyDescent="0.25"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</row>
    <row r="1186" spans="2:17" x14ac:dyDescent="0.25"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</row>
    <row r="1187" spans="2:17" x14ac:dyDescent="0.25"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</row>
    <row r="1188" spans="2:17" x14ac:dyDescent="0.25"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</row>
    <row r="1189" spans="2:17" x14ac:dyDescent="0.25"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</row>
    <row r="1190" spans="2:17" x14ac:dyDescent="0.25"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</row>
    <row r="1191" spans="2:17" x14ac:dyDescent="0.25"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/>
      <c r="P1191" s="71"/>
      <c r="Q1191" s="71"/>
    </row>
    <row r="1192" spans="2:17" x14ac:dyDescent="0.25"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</row>
    <row r="1193" spans="2:17" x14ac:dyDescent="0.25"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</row>
    <row r="1194" spans="2:17" x14ac:dyDescent="0.25"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</row>
    <row r="1195" spans="2:17" x14ac:dyDescent="0.25"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</row>
    <row r="1196" spans="2:17" x14ac:dyDescent="0.25"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/>
      <c r="P1196" s="71"/>
      <c r="Q1196" s="71"/>
    </row>
    <row r="1197" spans="2:17" x14ac:dyDescent="0.25"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</row>
    <row r="1198" spans="2:17" x14ac:dyDescent="0.25"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</row>
    <row r="1199" spans="2:17" x14ac:dyDescent="0.25"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</row>
    <row r="1200" spans="2:17" x14ac:dyDescent="0.25"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</row>
    <row r="1201" spans="2:17" x14ac:dyDescent="0.25"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</row>
    <row r="1202" spans="2:17" x14ac:dyDescent="0.25"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</row>
    <row r="1203" spans="2:17" x14ac:dyDescent="0.25"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</row>
    <row r="1204" spans="2:17" x14ac:dyDescent="0.25"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</row>
    <row r="1205" spans="2:17" x14ac:dyDescent="0.25"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</row>
    <row r="1206" spans="2:17" x14ac:dyDescent="0.25"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/>
      <c r="P1206" s="71"/>
      <c r="Q1206" s="71"/>
    </row>
    <row r="1207" spans="2:17" x14ac:dyDescent="0.25"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</row>
    <row r="1208" spans="2:17" x14ac:dyDescent="0.25"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</row>
    <row r="1209" spans="2:17" x14ac:dyDescent="0.25"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</row>
    <row r="1210" spans="2:17" x14ac:dyDescent="0.25"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</row>
    <row r="1211" spans="2:17" x14ac:dyDescent="0.25"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</row>
    <row r="1212" spans="2:17" x14ac:dyDescent="0.25"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</row>
    <row r="1213" spans="2:17" x14ac:dyDescent="0.25"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</row>
    <row r="1214" spans="2:17" x14ac:dyDescent="0.25"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</row>
    <row r="1215" spans="2:17" x14ac:dyDescent="0.25"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</row>
    <row r="1216" spans="2:17" x14ac:dyDescent="0.25"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</row>
    <row r="1217" spans="2:17" x14ac:dyDescent="0.25"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</row>
    <row r="1218" spans="2:17" x14ac:dyDescent="0.25"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</row>
    <row r="1219" spans="2:17" x14ac:dyDescent="0.25"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</row>
    <row r="1220" spans="2:17" x14ac:dyDescent="0.25"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</row>
  </sheetData>
  <mergeCells count="11">
    <mergeCell ref="K4:L5"/>
    <mergeCell ref="M4:N5"/>
    <mergeCell ref="O4:P5"/>
    <mergeCell ref="Q4:Q6"/>
    <mergeCell ref="B2:Q2"/>
    <mergeCell ref="B3:Q3"/>
    <mergeCell ref="B4:B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O658"/>
  <sheetViews>
    <sheetView workbookViewId="0">
      <selection activeCell="C6" sqref="C6:L18"/>
    </sheetView>
  </sheetViews>
  <sheetFormatPr defaultRowHeight="15" x14ac:dyDescent="0.25"/>
  <cols>
    <col min="1" max="1" width="2.7109375" style="71" customWidth="1"/>
    <col min="2" max="2" width="15.7109375" style="63" customWidth="1"/>
    <col min="3" max="12" width="12.5703125" style="63" customWidth="1"/>
    <col min="13" max="67" width="11.42578125" style="71" customWidth="1"/>
    <col min="68" max="16384" width="9.140625" style="63"/>
  </cols>
  <sheetData>
    <row r="1" spans="2:13" s="71" customFormat="1" ht="15.75" thickBot="1" x14ac:dyDescent="0.3"/>
    <row r="2" spans="2:13" ht="21.95" customHeight="1" thickTop="1" thickBot="1" x14ac:dyDescent="0.3">
      <c r="B2" s="285" t="s">
        <v>354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2:13" ht="21.95" customHeight="1" thickTop="1" thickBot="1" x14ac:dyDescent="0.3">
      <c r="B3" s="288" t="s">
        <v>238</v>
      </c>
      <c r="C3" s="297" t="s">
        <v>198</v>
      </c>
      <c r="D3" s="297"/>
      <c r="E3" s="297"/>
      <c r="F3" s="297"/>
      <c r="G3" s="297"/>
      <c r="H3" s="297"/>
      <c r="I3" s="297"/>
      <c r="J3" s="297"/>
      <c r="K3" s="298" t="s">
        <v>170</v>
      </c>
      <c r="L3" s="299"/>
    </row>
    <row r="4" spans="2:13" ht="21.95" customHeight="1" thickTop="1" thickBot="1" x14ac:dyDescent="0.3">
      <c r="B4" s="289"/>
      <c r="C4" s="302" t="s">
        <v>199</v>
      </c>
      <c r="D4" s="303"/>
      <c r="E4" s="304" t="s">
        <v>200</v>
      </c>
      <c r="F4" s="303"/>
      <c r="G4" s="304" t="s">
        <v>201</v>
      </c>
      <c r="H4" s="303"/>
      <c r="I4" s="297" t="s">
        <v>202</v>
      </c>
      <c r="J4" s="307"/>
      <c r="K4" s="308"/>
      <c r="L4" s="309"/>
    </row>
    <row r="5" spans="2:13" ht="21.95" customHeight="1" thickTop="1" thickBot="1" x14ac:dyDescent="0.3">
      <c r="B5" s="290"/>
      <c r="C5" s="92" t="s">
        <v>169</v>
      </c>
      <c r="D5" s="174" t="s">
        <v>2</v>
      </c>
      <c r="E5" s="95" t="s">
        <v>169</v>
      </c>
      <c r="F5" s="174" t="s">
        <v>2</v>
      </c>
      <c r="G5" s="95" t="s">
        <v>169</v>
      </c>
      <c r="H5" s="174" t="s">
        <v>2</v>
      </c>
      <c r="I5" s="95" t="s">
        <v>169</v>
      </c>
      <c r="J5" s="172" t="s">
        <v>2</v>
      </c>
      <c r="K5" s="92" t="s">
        <v>169</v>
      </c>
      <c r="L5" s="173" t="s">
        <v>2</v>
      </c>
    </row>
    <row r="6" spans="2:13" ht="21.95" customHeight="1" thickTop="1" x14ac:dyDescent="0.25">
      <c r="B6" s="117" t="s">
        <v>239</v>
      </c>
      <c r="C6" s="93">
        <v>909</v>
      </c>
      <c r="D6" s="90">
        <v>9.1771832407874815E-2</v>
      </c>
      <c r="E6" s="96">
        <v>1802</v>
      </c>
      <c r="F6" s="90">
        <v>9.5541063570330306E-2</v>
      </c>
      <c r="G6" s="96">
        <v>121</v>
      </c>
      <c r="H6" s="90">
        <v>0.11050228310502283</v>
      </c>
      <c r="I6" s="96">
        <v>1</v>
      </c>
      <c r="J6" s="82">
        <v>0.5</v>
      </c>
      <c r="K6" s="120">
        <v>2833</v>
      </c>
      <c r="L6" s="112">
        <v>9.4866557278237285E-2</v>
      </c>
      <c r="M6" s="160"/>
    </row>
    <row r="7" spans="2:13" ht="21.95" customHeight="1" x14ac:dyDescent="0.25">
      <c r="B7" s="117" t="s">
        <v>240</v>
      </c>
      <c r="C7" s="93">
        <v>825</v>
      </c>
      <c r="D7" s="90">
        <v>8.3291267036850081E-2</v>
      </c>
      <c r="E7" s="96">
        <v>1664</v>
      </c>
      <c r="F7" s="90">
        <v>8.8224378346853288E-2</v>
      </c>
      <c r="G7" s="96">
        <v>109</v>
      </c>
      <c r="H7" s="90">
        <v>9.9543378995433793E-2</v>
      </c>
      <c r="I7" s="96">
        <v>0</v>
      </c>
      <c r="J7" s="82">
        <v>0</v>
      </c>
      <c r="K7" s="120">
        <v>2598</v>
      </c>
      <c r="L7" s="112">
        <v>8.6997287613434685E-2</v>
      </c>
      <c r="M7" s="160"/>
    </row>
    <row r="8" spans="2:13" ht="21.95" customHeight="1" x14ac:dyDescent="0.25">
      <c r="B8" s="117" t="s">
        <v>241</v>
      </c>
      <c r="C8" s="93">
        <v>926</v>
      </c>
      <c r="D8" s="90">
        <v>9.3488137304391719E-2</v>
      </c>
      <c r="E8" s="96">
        <v>1686</v>
      </c>
      <c r="F8" s="90">
        <v>8.9390806425958327E-2</v>
      </c>
      <c r="G8" s="96">
        <v>108</v>
      </c>
      <c r="H8" s="90">
        <v>9.8630136986301367E-2</v>
      </c>
      <c r="I8" s="96">
        <v>0</v>
      </c>
      <c r="J8" s="82">
        <v>0</v>
      </c>
      <c r="K8" s="120">
        <v>2720</v>
      </c>
      <c r="L8" s="112">
        <v>9.1082610588353485E-2</v>
      </c>
      <c r="M8" s="160"/>
    </row>
    <row r="9" spans="2:13" ht="21.95" customHeight="1" x14ac:dyDescent="0.25">
      <c r="B9" s="117" t="s">
        <v>242</v>
      </c>
      <c r="C9" s="93">
        <v>730</v>
      </c>
      <c r="D9" s="90">
        <v>7.3700151438667344E-2</v>
      </c>
      <c r="E9" s="96">
        <v>1336</v>
      </c>
      <c r="F9" s="90">
        <v>7.0833996076560102E-2</v>
      </c>
      <c r="G9" s="96">
        <v>77</v>
      </c>
      <c r="H9" s="90">
        <v>7.031963470319634E-2</v>
      </c>
      <c r="I9" s="96">
        <v>0</v>
      </c>
      <c r="J9" s="82">
        <v>0</v>
      </c>
      <c r="K9" s="120">
        <v>2143</v>
      </c>
      <c r="L9" s="112">
        <v>7.1761042092221144E-2</v>
      </c>
      <c r="M9" s="160"/>
    </row>
    <row r="10" spans="2:13" ht="21.95" customHeight="1" x14ac:dyDescent="0.25">
      <c r="B10" s="117" t="s">
        <v>243</v>
      </c>
      <c r="C10" s="93">
        <v>837</v>
      </c>
      <c r="D10" s="90">
        <v>8.4502776375567898E-2</v>
      </c>
      <c r="E10" s="96">
        <v>1528</v>
      </c>
      <c r="F10" s="90">
        <v>8.1013732039658559E-2</v>
      </c>
      <c r="G10" s="96">
        <v>90</v>
      </c>
      <c r="H10" s="90">
        <v>8.2191780821917804E-2</v>
      </c>
      <c r="I10" s="96">
        <v>0</v>
      </c>
      <c r="J10" s="82">
        <v>0</v>
      </c>
      <c r="K10" s="120">
        <v>2455</v>
      </c>
      <c r="L10" s="112">
        <v>8.2208753306767565E-2</v>
      </c>
      <c r="M10" s="160"/>
    </row>
    <row r="11" spans="2:13" ht="21.95" customHeight="1" x14ac:dyDescent="0.25">
      <c r="B11" s="117" t="s">
        <v>244</v>
      </c>
      <c r="C11" s="93">
        <v>1035</v>
      </c>
      <c r="D11" s="90">
        <v>0.10449268046441192</v>
      </c>
      <c r="E11" s="96">
        <v>1696</v>
      </c>
      <c r="F11" s="90">
        <v>8.9921001007369702E-2</v>
      </c>
      <c r="G11" s="96">
        <v>77</v>
      </c>
      <c r="H11" s="90">
        <v>7.031963470319634E-2</v>
      </c>
      <c r="I11" s="96">
        <v>0</v>
      </c>
      <c r="J11" s="82">
        <v>0</v>
      </c>
      <c r="K11" s="120">
        <v>2808</v>
      </c>
      <c r="L11" s="112">
        <v>9.4029400930917856E-2</v>
      </c>
      <c r="M11" s="160"/>
    </row>
    <row r="12" spans="2:13" ht="21.95" customHeight="1" x14ac:dyDescent="0.25">
      <c r="B12" s="117" t="s">
        <v>245</v>
      </c>
      <c r="C12" s="93">
        <v>588</v>
      </c>
      <c r="D12" s="90">
        <v>5.9363957597173146E-2</v>
      </c>
      <c r="E12" s="96">
        <v>1296</v>
      </c>
      <c r="F12" s="90">
        <v>6.8713217750914588E-2</v>
      </c>
      <c r="G12" s="96">
        <v>56</v>
      </c>
      <c r="H12" s="90">
        <v>5.1141552511415528E-2</v>
      </c>
      <c r="I12" s="96">
        <v>0</v>
      </c>
      <c r="J12" s="82">
        <v>0</v>
      </c>
      <c r="K12" s="120">
        <v>1940</v>
      </c>
      <c r="L12" s="112">
        <v>6.4963332551987413E-2</v>
      </c>
      <c r="M12" s="160"/>
    </row>
    <row r="13" spans="2:13" ht="21.95" customHeight="1" x14ac:dyDescent="0.25">
      <c r="B13" s="117" t="s">
        <v>246</v>
      </c>
      <c r="C13" s="93">
        <v>663</v>
      </c>
      <c r="D13" s="90">
        <v>6.6935890964159514E-2</v>
      </c>
      <c r="E13" s="96">
        <v>1398</v>
      </c>
      <c r="F13" s="90">
        <v>7.4121202481310641E-2</v>
      </c>
      <c r="G13" s="96">
        <v>74</v>
      </c>
      <c r="H13" s="90">
        <v>6.7579908675799091E-2</v>
      </c>
      <c r="I13" s="96">
        <v>0</v>
      </c>
      <c r="J13" s="82">
        <v>0</v>
      </c>
      <c r="K13" s="120">
        <v>2135</v>
      </c>
      <c r="L13" s="112">
        <v>7.1493152061078924E-2</v>
      </c>
      <c r="M13" s="160"/>
    </row>
    <row r="14" spans="2:13" ht="21.95" customHeight="1" x14ac:dyDescent="0.25">
      <c r="B14" s="117" t="s">
        <v>247</v>
      </c>
      <c r="C14" s="93">
        <v>1089</v>
      </c>
      <c r="D14" s="90">
        <v>0.1099444724886421</v>
      </c>
      <c r="E14" s="96">
        <v>1939</v>
      </c>
      <c r="F14" s="90">
        <v>0.10280472933566619</v>
      </c>
      <c r="G14" s="96">
        <v>130</v>
      </c>
      <c r="H14" s="90">
        <v>0.11872146118721461</v>
      </c>
      <c r="I14" s="96">
        <v>0</v>
      </c>
      <c r="J14" s="82">
        <v>0</v>
      </c>
      <c r="K14" s="120">
        <v>3158</v>
      </c>
      <c r="L14" s="112">
        <v>0.10574958979338982</v>
      </c>
      <c r="M14" s="160"/>
    </row>
    <row r="15" spans="2:13" ht="21.95" customHeight="1" x14ac:dyDescent="0.25">
      <c r="B15" s="117" t="s">
        <v>248</v>
      </c>
      <c r="C15" s="93">
        <v>991</v>
      </c>
      <c r="D15" s="90">
        <v>0.10005047955577991</v>
      </c>
      <c r="E15" s="96">
        <v>1838</v>
      </c>
      <c r="F15" s="90">
        <v>9.7449764063411271E-2</v>
      </c>
      <c r="G15" s="96">
        <v>100</v>
      </c>
      <c r="H15" s="90">
        <v>9.1324200913242004E-2</v>
      </c>
      <c r="I15" s="96">
        <v>1</v>
      </c>
      <c r="J15" s="82">
        <v>0.5</v>
      </c>
      <c r="K15" s="120">
        <v>2930</v>
      </c>
      <c r="L15" s="112">
        <v>9.8114723905836657E-2</v>
      </c>
      <c r="M15" s="160"/>
    </row>
    <row r="16" spans="2:13" ht="21.95" customHeight="1" x14ac:dyDescent="0.25">
      <c r="B16" s="117" t="s">
        <v>249</v>
      </c>
      <c r="C16" s="93">
        <v>686</v>
      </c>
      <c r="D16" s="90">
        <v>6.9257950530035334E-2</v>
      </c>
      <c r="E16" s="96">
        <v>1414</v>
      </c>
      <c r="F16" s="90">
        <v>7.4969513811568841E-2</v>
      </c>
      <c r="G16" s="96">
        <v>95</v>
      </c>
      <c r="H16" s="90">
        <v>8.6757990867579904E-2</v>
      </c>
      <c r="I16" s="96">
        <v>0</v>
      </c>
      <c r="J16" s="82">
        <v>0</v>
      </c>
      <c r="K16" s="120">
        <v>2195</v>
      </c>
      <c r="L16" s="112">
        <v>7.350232729464555E-2</v>
      </c>
      <c r="M16" s="160"/>
    </row>
    <row r="17" spans="2:13" ht="21.95" customHeight="1" thickBot="1" x14ac:dyDescent="0.3">
      <c r="B17" s="117" t="s">
        <v>250</v>
      </c>
      <c r="C17" s="93">
        <v>626</v>
      </c>
      <c r="D17" s="90">
        <v>6.3200403836446234E-2</v>
      </c>
      <c r="E17" s="96">
        <v>1264</v>
      </c>
      <c r="F17" s="90">
        <v>6.7016595090398173E-2</v>
      </c>
      <c r="G17" s="96">
        <v>58</v>
      </c>
      <c r="H17" s="90">
        <v>5.2968036529680365E-2</v>
      </c>
      <c r="I17" s="96">
        <v>0</v>
      </c>
      <c r="J17" s="82">
        <v>0</v>
      </c>
      <c r="K17" s="120">
        <v>1948</v>
      </c>
      <c r="L17" s="112">
        <v>6.5231222583129619E-2</v>
      </c>
      <c r="M17" s="160"/>
    </row>
    <row r="18" spans="2:13" ht="21.95" customHeight="1" thickTop="1" thickBot="1" x14ac:dyDescent="0.3">
      <c r="B18" s="98" t="s">
        <v>170</v>
      </c>
      <c r="C18" s="94">
        <v>9905</v>
      </c>
      <c r="D18" s="91">
        <v>1.0000000000000002</v>
      </c>
      <c r="E18" s="97">
        <v>18861</v>
      </c>
      <c r="F18" s="91">
        <v>0.99999999999999978</v>
      </c>
      <c r="G18" s="97">
        <v>1095</v>
      </c>
      <c r="H18" s="91">
        <v>0.99999999999999989</v>
      </c>
      <c r="I18" s="97">
        <v>2</v>
      </c>
      <c r="J18" s="83">
        <v>1</v>
      </c>
      <c r="K18" s="94">
        <v>29863</v>
      </c>
      <c r="L18" s="116">
        <v>0.99999999999999989</v>
      </c>
      <c r="M18" s="160"/>
    </row>
    <row r="19" spans="2:13" s="71" customFormat="1" ht="21.95" customHeight="1" thickTop="1" thickBot="1" x14ac:dyDescent="0.3">
      <c r="B19" s="99"/>
      <c r="C19" s="100"/>
      <c r="D19" s="101"/>
      <c r="E19" s="100"/>
      <c r="F19" s="101"/>
      <c r="G19" s="100"/>
      <c r="H19" s="101"/>
      <c r="I19" s="100"/>
      <c r="J19" s="101"/>
      <c r="K19" s="100"/>
      <c r="L19" s="101"/>
    </row>
    <row r="20" spans="2:13" s="71" customFormat="1" ht="21.95" customHeight="1" thickTop="1" x14ac:dyDescent="0.25">
      <c r="B20" s="111" t="s">
        <v>196</v>
      </c>
      <c r="C20" s="106"/>
      <c r="D20" s="106"/>
      <c r="E20" s="130"/>
      <c r="F20" s="177"/>
      <c r="G20" s="102"/>
      <c r="H20" s="102"/>
      <c r="I20" s="102"/>
      <c r="J20" s="177"/>
      <c r="K20" s="102"/>
      <c r="L20" s="102"/>
    </row>
    <row r="21" spans="2:13" s="71" customFormat="1" ht="21.95" customHeight="1" thickBot="1" x14ac:dyDescent="0.3">
      <c r="B21" s="108" t="s">
        <v>197</v>
      </c>
      <c r="C21" s="109"/>
      <c r="D21" s="109"/>
      <c r="E21" s="133"/>
      <c r="F21" s="102"/>
      <c r="G21" s="102"/>
      <c r="H21" s="102"/>
      <c r="I21" s="102"/>
      <c r="J21" s="102"/>
      <c r="K21" s="102"/>
      <c r="L21" s="102"/>
    </row>
    <row r="22" spans="2:13" s="71" customFormat="1" ht="15.75" thickTop="1" x14ac:dyDescent="0.25"/>
    <row r="23" spans="2:13" s="71" customFormat="1" x14ac:dyDescent="0.25"/>
    <row r="24" spans="2:13" s="71" customFormat="1" x14ac:dyDescent="0.25"/>
    <row r="25" spans="2:13" s="71" customFormat="1" x14ac:dyDescent="0.25"/>
    <row r="26" spans="2:13" s="71" customFormat="1" x14ac:dyDescent="0.25"/>
    <row r="27" spans="2:13" s="71" customFormat="1" x14ac:dyDescent="0.25"/>
    <row r="28" spans="2:13" s="71" customFormat="1" x14ac:dyDescent="0.25"/>
    <row r="29" spans="2:13" s="71" customFormat="1" x14ac:dyDescent="0.25"/>
    <row r="30" spans="2:13" s="71" customFormat="1" x14ac:dyDescent="0.25"/>
    <row r="31" spans="2:13" s="71" customFormat="1" x14ac:dyDescent="0.25"/>
    <row r="32" spans="2:13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B634"/>
  <sheetViews>
    <sheetView workbookViewId="0">
      <selection activeCell="C7" sqref="C7:W19"/>
    </sheetView>
  </sheetViews>
  <sheetFormatPr defaultRowHeight="15" x14ac:dyDescent="0.25"/>
  <cols>
    <col min="1" max="1" width="2.7109375" style="71" customWidth="1"/>
    <col min="2" max="2" width="15.7109375" style="63" customWidth="1"/>
    <col min="3" max="23" width="10.7109375" style="63" customWidth="1"/>
    <col min="24" max="132" width="11.42578125" style="71" customWidth="1"/>
    <col min="133" max="16384" width="9.140625" style="63"/>
  </cols>
  <sheetData>
    <row r="1" spans="2:24" s="71" customFormat="1" ht="15.75" thickBot="1" x14ac:dyDescent="0.3"/>
    <row r="2" spans="2:24" ht="21.95" customHeight="1" thickTop="1" thickBot="1" x14ac:dyDescent="0.3">
      <c r="B2" s="358" t="s">
        <v>355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2:24" ht="21.95" customHeight="1" thickTop="1" thickBot="1" x14ac:dyDescent="0.3">
      <c r="B3" s="288" t="s">
        <v>238</v>
      </c>
      <c r="C3" s="302" t="s">
        <v>204</v>
      </c>
      <c r="D3" s="297"/>
      <c r="E3" s="297"/>
      <c r="F3" s="297"/>
      <c r="G3" s="297"/>
      <c r="H3" s="297"/>
      <c r="I3" s="297"/>
      <c r="J3" s="297"/>
      <c r="K3" s="307"/>
      <c r="L3" s="302" t="s">
        <v>205</v>
      </c>
      <c r="M3" s="297"/>
      <c r="N3" s="297"/>
      <c r="O3" s="297"/>
      <c r="P3" s="297"/>
      <c r="Q3" s="297"/>
      <c r="R3" s="297"/>
      <c r="S3" s="297"/>
      <c r="T3" s="297"/>
      <c r="U3" s="307"/>
      <c r="V3" s="298" t="s">
        <v>170</v>
      </c>
      <c r="W3" s="299"/>
    </row>
    <row r="4" spans="2:24" ht="21.95" customHeight="1" thickTop="1" thickBot="1" x14ac:dyDescent="0.3">
      <c r="B4" s="289"/>
      <c r="C4" s="302" t="s">
        <v>198</v>
      </c>
      <c r="D4" s="297"/>
      <c r="E4" s="297"/>
      <c r="F4" s="297"/>
      <c r="G4" s="297"/>
      <c r="H4" s="297"/>
      <c r="I4" s="307"/>
      <c r="J4" s="351" t="s">
        <v>170</v>
      </c>
      <c r="K4" s="352"/>
      <c r="L4" s="297" t="s">
        <v>198</v>
      </c>
      <c r="M4" s="297"/>
      <c r="N4" s="297"/>
      <c r="O4" s="297"/>
      <c r="P4" s="297"/>
      <c r="Q4" s="297"/>
      <c r="R4" s="297"/>
      <c r="S4" s="307"/>
      <c r="T4" s="291" t="s">
        <v>170</v>
      </c>
      <c r="U4" s="277"/>
      <c r="V4" s="300"/>
      <c r="W4" s="301"/>
    </row>
    <row r="5" spans="2:24" ht="21.95" customHeight="1" thickTop="1" thickBot="1" x14ac:dyDescent="0.3">
      <c r="B5" s="289"/>
      <c r="C5" s="302" t="s">
        <v>199</v>
      </c>
      <c r="D5" s="303"/>
      <c r="E5" s="297" t="s">
        <v>200</v>
      </c>
      <c r="F5" s="303"/>
      <c r="G5" s="297" t="s">
        <v>201</v>
      </c>
      <c r="H5" s="303"/>
      <c r="I5" s="173" t="s">
        <v>202</v>
      </c>
      <c r="J5" s="293"/>
      <c r="K5" s="278"/>
      <c r="L5" s="302" t="s">
        <v>199</v>
      </c>
      <c r="M5" s="303"/>
      <c r="N5" s="297" t="s">
        <v>200</v>
      </c>
      <c r="O5" s="303"/>
      <c r="P5" s="297" t="s">
        <v>201</v>
      </c>
      <c r="Q5" s="303"/>
      <c r="R5" s="297" t="s">
        <v>202</v>
      </c>
      <c r="S5" s="307"/>
      <c r="T5" s="293"/>
      <c r="U5" s="278"/>
      <c r="V5" s="308"/>
      <c r="W5" s="309"/>
    </row>
    <row r="6" spans="2:24" ht="21.95" customHeight="1" thickTop="1" thickBot="1" x14ac:dyDescent="0.3">
      <c r="B6" s="290"/>
      <c r="C6" s="92" t="s">
        <v>169</v>
      </c>
      <c r="D6" s="174" t="s">
        <v>2</v>
      </c>
      <c r="E6" s="95" t="s">
        <v>169</v>
      </c>
      <c r="F6" s="174" t="s">
        <v>2</v>
      </c>
      <c r="G6" s="95" t="s">
        <v>169</v>
      </c>
      <c r="H6" s="174" t="s">
        <v>2</v>
      </c>
      <c r="I6" s="173" t="s">
        <v>169</v>
      </c>
      <c r="J6" s="92" t="s">
        <v>169</v>
      </c>
      <c r="K6" s="173" t="s">
        <v>2</v>
      </c>
      <c r="L6" s="92" t="s">
        <v>169</v>
      </c>
      <c r="M6" s="174" t="s">
        <v>2</v>
      </c>
      <c r="N6" s="95" t="s">
        <v>169</v>
      </c>
      <c r="O6" s="174" t="s">
        <v>2</v>
      </c>
      <c r="P6" s="95" t="s">
        <v>169</v>
      </c>
      <c r="Q6" s="174" t="s">
        <v>2</v>
      </c>
      <c r="R6" s="95" t="s">
        <v>169</v>
      </c>
      <c r="S6" s="172" t="s">
        <v>2</v>
      </c>
      <c r="T6" s="92" t="s">
        <v>169</v>
      </c>
      <c r="U6" s="173" t="s">
        <v>2</v>
      </c>
      <c r="V6" s="92" t="s">
        <v>169</v>
      </c>
      <c r="W6" s="173" t="s">
        <v>2</v>
      </c>
    </row>
    <row r="7" spans="2:24" ht="21.95" customHeight="1" thickTop="1" x14ac:dyDescent="0.25">
      <c r="B7" s="117" t="s">
        <v>239</v>
      </c>
      <c r="C7" s="93">
        <v>529</v>
      </c>
      <c r="D7" s="136">
        <v>9.3117408906882596E-2</v>
      </c>
      <c r="E7" s="96">
        <v>858</v>
      </c>
      <c r="F7" s="136">
        <v>0.11028277634961439</v>
      </c>
      <c r="G7" s="96">
        <v>57</v>
      </c>
      <c r="H7" s="136">
        <v>0.11585365853658537</v>
      </c>
      <c r="I7" s="104">
        <v>0</v>
      </c>
      <c r="J7" s="120">
        <v>1444</v>
      </c>
      <c r="K7" s="127">
        <v>0.10349028882677561</v>
      </c>
      <c r="L7" s="93">
        <v>380</v>
      </c>
      <c r="M7" s="136">
        <v>8.9962121212121215E-2</v>
      </c>
      <c r="N7" s="96">
        <v>944</v>
      </c>
      <c r="O7" s="136">
        <v>8.5190867250248173E-2</v>
      </c>
      <c r="P7" s="96">
        <v>64</v>
      </c>
      <c r="Q7" s="136">
        <v>0.10613598673300166</v>
      </c>
      <c r="R7" s="96">
        <v>1</v>
      </c>
      <c r="S7" s="125">
        <v>0.5</v>
      </c>
      <c r="T7" s="120">
        <v>1389</v>
      </c>
      <c r="U7" s="127">
        <v>8.7303582652419859E-2</v>
      </c>
      <c r="V7" s="120">
        <v>2833</v>
      </c>
      <c r="W7" s="127">
        <v>9.4866557278237285E-2</v>
      </c>
      <c r="X7" s="74"/>
    </row>
    <row r="8" spans="2:24" ht="21.95" customHeight="1" x14ac:dyDescent="0.25">
      <c r="B8" s="117" t="s">
        <v>240</v>
      </c>
      <c r="C8" s="93">
        <v>489</v>
      </c>
      <c r="D8" s="136">
        <v>8.6076395000880129E-2</v>
      </c>
      <c r="E8" s="96">
        <v>702</v>
      </c>
      <c r="F8" s="136">
        <v>9.0231362467866325E-2</v>
      </c>
      <c r="G8" s="96">
        <v>53</v>
      </c>
      <c r="H8" s="136">
        <v>0.10772357723577236</v>
      </c>
      <c r="I8" s="104">
        <v>0</v>
      </c>
      <c r="J8" s="120">
        <v>1244</v>
      </c>
      <c r="K8" s="127">
        <v>8.9156453809216663E-2</v>
      </c>
      <c r="L8" s="93">
        <v>336</v>
      </c>
      <c r="M8" s="136">
        <v>7.9545454545454544E-2</v>
      </c>
      <c r="N8" s="96">
        <v>962</v>
      </c>
      <c r="O8" s="136">
        <v>8.6815269380019849E-2</v>
      </c>
      <c r="P8" s="96">
        <v>56</v>
      </c>
      <c r="Q8" s="136">
        <v>9.2868988391376445E-2</v>
      </c>
      <c r="R8" s="96">
        <v>0</v>
      </c>
      <c r="S8" s="125">
        <v>0</v>
      </c>
      <c r="T8" s="120">
        <v>1354</v>
      </c>
      <c r="U8" s="127">
        <v>8.5103708359522315E-2</v>
      </c>
      <c r="V8" s="120">
        <v>2598</v>
      </c>
      <c r="W8" s="127">
        <v>8.6997287613434685E-2</v>
      </c>
      <c r="X8" s="74"/>
    </row>
    <row r="9" spans="2:24" ht="21.95" customHeight="1" x14ac:dyDescent="0.25">
      <c r="B9" s="117" t="s">
        <v>241</v>
      </c>
      <c r="C9" s="93">
        <v>550</v>
      </c>
      <c r="D9" s="136">
        <v>9.681394120753388E-2</v>
      </c>
      <c r="E9" s="96">
        <v>695</v>
      </c>
      <c r="F9" s="136">
        <v>8.9331619537275059E-2</v>
      </c>
      <c r="G9" s="96">
        <v>41</v>
      </c>
      <c r="H9" s="136">
        <v>8.3333333333333329E-2</v>
      </c>
      <c r="I9" s="104">
        <v>0</v>
      </c>
      <c r="J9" s="120">
        <v>1286</v>
      </c>
      <c r="K9" s="127">
        <v>9.2166559162904033E-2</v>
      </c>
      <c r="L9" s="93">
        <v>376</v>
      </c>
      <c r="M9" s="136">
        <v>8.9015151515151519E-2</v>
      </c>
      <c r="N9" s="96">
        <v>991</v>
      </c>
      <c r="O9" s="136">
        <v>8.943236170020756E-2</v>
      </c>
      <c r="P9" s="96">
        <v>67</v>
      </c>
      <c r="Q9" s="136">
        <v>0.1111111111111111</v>
      </c>
      <c r="R9" s="96">
        <v>0</v>
      </c>
      <c r="S9" s="125">
        <v>0</v>
      </c>
      <c r="T9" s="120">
        <v>1434</v>
      </c>
      <c r="U9" s="127">
        <v>9.0131992457573848E-2</v>
      </c>
      <c r="V9" s="120">
        <v>2720</v>
      </c>
      <c r="W9" s="127">
        <v>9.1082610588353485E-2</v>
      </c>
      <c r="X9" s="74"/>
    </row>
    <row r="10" spans="2:24" ht="21.95" customHeight="1" x14ac:dyDescent="0.25">
      <c r="B10" s="117" t="s">
        <v>242</v>
      </c>
      <c r="C10" s="93">
        <v>413</v>
      </c>
      <c r="D10" s="136">
        <v>7.2698468579475442E-2</v>
      </c>
      <c r="E10" s="96">
        <v>491</v>
      </c>
      <c r="F10" s="136">
        <v>6.3110539845758359E-2</v>
      </c>
      <c r="G10" s="96">
        <v>27</v>
      </c>
      <c r="H10" s="136">
        <v>5.4878048780487805E-2</v>
      </c>
      <c r="I10" s="104">
        <v>0</v>
      </c>
      <c r="J10" s="120">
        <v>931</v>
      </c>
      <c r="K10" s="127">
        <v>6.6724002006736907E-2</v>
      </c>
      <c r="L10" s="93">
        <v>317</v>
      </c>
      <c r="M10" s="136">
        <v>7.5047348484848481E-2</v>
      </c>
      <c r="N10" s="96">
        <v>845</v>
      </c>
      <c r="O10" s="136">
        <v>7.6256655536503931E-2</v>
      </c>
      <c r="P10" s="96">
        <v>50</v>
      </c>
      <c r="Q10" s="136">
        <v>8.2918739635157543E-2</v>
      </c>
      <c r="R10" s="96">
        <v>0</v>
      </c>
      <c r="S10" s="125">
        <v>0</v>
      </c>
      <c r="T10" s="120">
        <v>1212</v>
      </c>
      <c r="U10" s="127">
        <v>7.6178504085480825E-2</v>
      </c>
      <c r="V10" s="120">
        <v>2143</v>
      </c>
      <c r="W10" s="127">
        <v>7.1761042092221144E-2</v>
      </c>
      <c r="X10" s="74"/>
    </row>
    <row r="11" spans="2:24" ht="21.95" customHeight="1" x14ac:dyDescent="0.25">
      <c r="B11" s="117" t="s">
        <v>243</v>
      </c>
      <c r="C11" s="93">
        <v>466</v>
      </c>
      <c r="D11" s="136">
        <v>8.2027812004928716E-2</v>
      </c>
      <c r="E11" s="96">
        <v>620</v>
      </c>
      <c r="F11" s="136">
        <v>7.9691516709511565E-2</v>
      </c>
      <c r="G11" s="96">
        <v>37</v>
      </c>
      <c r="H11" s="136">
        <v>7.5203252032520332E-2</v>
      </c>
      <c r="I11" s="104">
        <v>0</v>
      </c>
      <c r="J11" s="120">
        <v>1123</v>
      </c>
      <c r="K11" s="127">
        <v>8.0484483623593492E-2</v>
      </c>
      <c r="L11" s="93">
        <v>371</v>
      </c>
      <c r="M11" s="136">
        <v>8.7831439393939392E-2</v>
      </c>
      <c r="N11" s="96">
        <v>908</v>
      </c>
      <c r="O11" s="136">
        <v>8.1942062990704806E-2</v>
      </c>
      <c r="P11" s="96">
        <v>53</v>
      </c>
      <c r="Q11" s="136">
        <v>8.7893864013267001E-2</v>
      </c>
      <c r="R11" s="96">
        <v>0</v>
      </c>
      <c r="S11" s="125">
        <v>0</v>
      </c>
      <c r="T11" s="120">
        <v>1332</v>
      </c>
      <c r="U11" s="127">
        <v>8.3720930232558138E-2</v>
      </c>
      <c r="V11" s="120">
        <v>2455</v>
      </c>
      <c r="W11" s="127">
        <v>8.2208753306767565E-2</v>
      </c>
      <c r="X11" s="74"/>
    </row>
    <row r="12" spans="2:24" ht="21.95" customHeight="1" x14ac:dyDescent="0.25">
      <c r="B12" s="117" t="s">
        <v>244</v>
      </c>
      <c r="C12" s="93">
        <v>592</v>
      </c>
      <c r="D12" s="136">
        <v>0.10420700580883648</v>
      </c>
      <c r="E12" s="96">
        <v>692</v>
      </c>
      <c r="F12" s="136">
        <v>8.8946015424164526E-2</v>
      </c>
      <c r="G12" s="96">
        <v>40</v>
      </c>
      <c r="H12" s="136">
        <v>8.1300813008130079E-2</v>
      </c>
      <c r="I12" s="104">
        <v>0</v>
      </c>
      <c r="J12" s="120">
        <v>1324</v>
      </c>
      <c r="K12" s="127">
        <v>9.4889987816240237E-2</v>
      </c>
      <c r="L12" s="93">
        <v>443</v>
      </c>
      <c r="M12" s="136">
        <v>0.10487689393939394</v>
      </c>
      <c r="N12" s="96">
        <v>1004</v>
      </c>
      <c r="O12" s="136">
        <v>9.0605541016153771E-2</v>
      </c>
      <c r="P12" s="96">
        <v>37</v>
      </c>
      <c r="Q12" s="136">
        <v>6.1359867330016582E-2</v>
      </c>
      <c r="R12" s="96">
        <v>0</v>
      </c>
      <c r="S12" s="125">
        <v>0</v>
      </c>
      <c r="T12" s="120">
        <v>1484</v>
      </c>
      <c r="U12" s="127">
        <v>9.327467001885606E-2</v>
      </c>
      <c r="V12" s="120">
        <v>2808</v>
      </c>
      <c r="W12" s="127">
        <v>9.4029400930917856E-2</v>
      </c>
      <c r="X12" s="74"/>
    </row>
    <row r="13" spans="2:24" ht="21.95" customHeight="1" x14ac:dyDescent="0.25">
      <c r="B13" s="117" t="s">
        <v>245</v>
      </c>
      <c r="C13" s="93">
        <v>283</v>
      </c>
      <c r="D13" s="136">
        <v>4.9815173384967437E-2</v>
      </c>
      <c r="E13" s="96">
        <v>455</v>
      </c>
      <c r="F13" s="136">
        <v>5.8483290488431879E-2</v>
      </c>
      <c r="G13" s="96">
        <v>27</v>
      </c>
      <c r="H13" s="136">
        <v>5.4878048780487805E-2</v>
      </c>
      <c r="I13" s="104">
        <v>0</v>
      </c>
      <c r="J13" s="120">
        <v>765</v>
      </c>
      <c r="K13" s="127">
        <v>5.4826918942162975E-2</v>
      </c>
      <c r="L13" s="93">
        <v>305</v>
      </c>
      <c r="M13" s="136">
        <v>7.2206439393939392E-2</v>
      </c>
      <c r="N13" s="96">
        <v>841</v>
      </c>
      <c r="O13" s="136">
        <v>7.5895677285443552E-2</v>
      </c>
      <c r="P13" s="96">
        <v>29</v>
      </c>
      <c r="Q13" s="136">
        <v>4.809286898839138E-2</v>
      </c>
      <c r="R13" s="96">
        <v>0</v>
      </c>
      <c r="S13" s="125">
        <v>0</v>
      </c>
      <c r="T13" s="120">
        <v>1175</v>
      </c>
      <c r="U13" s="127">
        <v>7.3852922690131995E-2</v>
      </c>
      <c r="V13" s="120">
        <v>1940</v>
      </c>
      <c r="W13" s="127">
        <v>6.4963332551987413E-2</v>
      </c>
      <c r="X13" s="74"/>
    </row>
    <row r="14" spans="2:24" ht="21.95" customHeight="1" x14ac:dyDescent="0.25">
      <c r="B14" s="117" t="s">
        <v>246</v>
      </c>
      <c r="C14" s="93">
        <v>354</v>
      </c>
      <c r="D14" s="136">
        <v>6.2312973068121807E-2</v>
      </c>
      <c r="E14" s="96">
        <v>492</v>
      </c>
      <c r="F14" s="136">
        <v>6.3239074550128532E-2</v>
      </c>
      <c r="G14" s="96">
        <v>27</v>
      </c>
      <c r="H14" s="136">
        <v>5.4878048780487805E-2</v>
      </c>
      <c r="I14" s="104">
        <v>0</v>
      </c>
      <c r="J14" s="120">
        <v>873</v>
      </c>
      <c r="K14" s="127">
        <v>6.2567189851644806E-2</v>
      </c>
      <c r="L14" s="93">
        <v>309</v>
      </c>
      <c r="M14" s="136">
        <v>7.3153409090909088E-2</v>
      </c>
      <c r="N14" s="96">
        <v>906</v>
      </c>
      <c r="O14" s="136">
        <v>8.1761573865174617E-2</v>
      </c>
      <c r="P14" s="96">
        <v>47</v>
      </c>
      <c r="Q14" s="136">
        <v>7.7943615257048099E-2</v>
      </c>
      <c r="R14" s="96">
        <v>0</v>
      </c>
      <c r="S14" s="125">
        <v>0</v>
      </c>
      <c r="T14" s="120">
        <v>1262</v>
      </c>
      <c r="U14" s="127">
        <v>7.9321181646763037E-2</v>
      </c>
      <c r="V14" s="120">
        <v>2135</v>
      </c>
      <c r="W14" s="127">
        <v>7.1493152061078924E-2</v>
      </c>
      <c r="X14" s="74"/>
    </row>
    <row r="15" spans="2:24" ht="21.95" customHeight="1" x14ac:dyDescent="0.25">
      <c r="B15" s="117" t="s">
        <v>247</v>
      </c>
      <c r="C15" s="93">
        <v>659</v>
      </c>
      <c r="D15" s="136">
        <v>0.1160007041013906</v>
      </c>
      <c r="E15" s="96">
        <v>860</v>
      </c>
      <c r="F15" s="136">
        <v>0.11053984575835475</v>
      </c>
      <c r="G15" s="96">
        <v>60</v>
      </c>
      <c r="H15" s="136">
        <v>0.12195121951219512</v>
      </c>
      <c r="I15" s="104">
        <v>0</v>
      </c>
      <c r="J15" s="120">
        <v>1579</v>
      </c>
      <c r="K15" s="127">
        <v>0.11316562746362789</v>
      </c>
      <c r="L15" s="93">
        <v>430</v>
      </c>
      <c r="M15" s="136">
        <v>0.10179924242424243</v>
      </c>
      <c r="N15" s="96">
        <v>1079</v>
      </c>
      <c r="O15" s="136">
        <v>9.7373883223535782E-2</v>
      </c>
      <c r="P15" s="96">
        <v>70</v>
      </c>
      <c r="Q15" s="136">
        <v>0.11608623548922056</v>
      </c>
      <c r="R15" s="96">
        <v>0</v>
      </c>
      <c r="S15" s="125">
        <v>0</v>
      </c>
      <c r="T15" s="120">
        <v>1579</v>
      </c>
      <c r="U15" s="127">
        <v>9.9245757385292274E-2</v>
      </c>
      <c r="V15" s="120">
        <v>3158</v>
      </c>
      <c r="W15" s="127">
        <v>0.10574958979338982</v>
      </c>
      <c r="X15" s="74"/>
    </row>
    <row r="16" spans="2:24" ht="21.95" customHeight="1" x14ac:dyDescent="0.25">
      <c r="B16" s="117" t="s">
        <v>248</v>
      </c>
      <c r="C16" s="93">
        <v>582</v>
      </c>
      <c r="D16" s="136">
        <v>0.10244675233233586</v>
      </c>
      <c r="E16" s="96">
        <v>819</v>
      </c>
      <c r="F16" s="136">
        <v>0.10526992287917737</v>
      </c>
      <c r="G16" s="96">
        <v>51</v>
      </c>
      <c r="H16" s="136">
        <v>0.10365853658536585</v>
      </c>
      <c r="I16" s="104">
        <v>0</v>
      </c>
      <c r="J16" s="120">
        <v>1452</v>
      </c>
      <c r="K16" s="127">
        <v>0.10406364222747796</v>
      </c>
      <c r="L16" s="93">
        <v>409</v>
      </c>
      <c r="M16" s="136">
        <v>9.6827651515151519E-2</v>
      </c>
      <c r="N16" s="96">
        <v>1019</v>
      </c>
      <c r="O16" s="136">
        <v>9.1959209457630184E-2</v>
      </c>
      <c r="P16" s="96">
        <v>49</v>
      </c>
      <c r="Q16" s="136">
        <v>8.12603648424544E-2</v>
      </c>
      <c r="R16" s="96">
        <v>1</v>
      </c>
      <c r="S16" s="125">
        <v>0.5</v>
      </c>
      <c r="T16" s="120">
        <v>1478</v>
      </c>
      <c r="U16" s="127">
        <v>9.2897548711502201E-2</v>
      </c>
      <c r="V16" s="120">
        <v>2930</v>
      </c>
      <c r="W16" s="127">
        <v>9.8114723905836657E-2</v>
      </c>
      <c r="X16" s="74"/>
    </row>
    <row r="17" spans="2:24" ht="21.95" customHeight="1" x14ac:dyDescent="0.25">
      <c r="B17" s="117" t="s">
        <v>249</v>
      </c>
      <c r="C17" s="93">
        <v>392</v>
      </c>
      <c r="D17" s="136">
        <v>6.9001936278824144E-2</v>
      </c>
      <c r="E17" s="96">
        <v>606</v>
      </c>
      <c r="F17" s="136">
        <v>7.7892030848329047E-2</v>
      </c>
      <c r="G17" s="96">
        <v>40</v>
      </c>
      <c r="H17" s="136">
        <v>8.1300813008130079E-2</v>
      </c>
      <c r="I17" s="104">
        <v>0</v>
      </c>
      <c r="J17" s="120">
        <v>1038</v>
      </c>
      <c r="K17" s="127">
        <v>7.4392603741130936E-2</v>
      </c>
      <c r="L17" s="93">
        <v>294</v>
      </c>
      <c r="M17" s="136">
        <v>6.9602272727272721E-2</v>
      </c>
      <c r="N17" s="96">
        <v>808</v>
      </c>
      <c r="O17" s="136">
        <v>7.2917606714195476E-2</v>
      </c>
      <c r="P17" s="96">
        <v>55</v>
      </c>
      <c r="Q17" s="136">
        <v>9.1210613598673301E-2</v>
      </c>
      <c r="R17" s="96">
        <v>0</v>
      </c>
      <c r="S17" s="125">
        <v>0</v>
      </c>
      <c r="T17" s="120">
        <v>1157</v>
      </c>
      <c r="U17" s="127">
        <v>7.2721558768070391E-2</v>
      </c>
      <c r="V17" s="120">
        <v>2195</v>
      </c>
      <c r="W17" s="127">
        <v>7.350232729464555E-2</v>
      </c>
      <c r="X17" s="74"/>
    </row>
    <row r="18" spans="2:24" ht="21.95" customHeight="1" thickBot="1" x14ac:dyDescent="0.3">
      <c r="B18" s="117" t="s">
        <v>250</v>
      </c>
      <c r="C18" s="93">
        <v>372</v>
      </c>
      <c r="D18" s="136">
        <v>6.5481429325822918E-2</v>
      </c>
      <c r="E18" s="96">
        <v>490</v>
      </c>
      <c r="F18" s="136">
        <v>6.2982005141388173E-2</v>
      </c>
      <c r="G18" s="96">
        <v>32</v>
      </c>
      <c r="H18" s="136">
        <v>6.5040650406504072E-2</v>
      </c>
      <c r="I18" s="104">
        <v>0</v>
      </c>
      <c r="J18" s="120">
        <v>894</v>
      </c>
      <c r="K18" s="127">
        <v>6.4072242528488491E-2</v>
      </c>
      <c r="L18" s="93">
        <v>254</v>
      </c>
      <c r="M18" s="136">
        <v>6.013257575757576E-2</v>
      </c>
      <c r="N18" s="96">
        <v>774</v>
      </c>
      <c r="O18" s="136">
        <v>6.9849291580182299E-2</v>
      </c>
      <c r="P18" s="96">
        <v>26</v>
      </c>
      <c r="Q18" s="136">
        <v>4.3117744610281922E-2</v>
      </c>
      <c r="R18" s="96">
        <v>0</v>
      </c>
      <c r="S18" s="125">
        <v>0</v>
      </c>
      <c r="T18" s="120">
        <v>1054</v>
      </c>
      <c r="U18" s="127">
        <v>6.6247642991829045E-2</v>
      </c>
      <c r="V18" s="120">
        <v>1948</v>
      </c>
      <c r="W18" s="127">
        <v>6.5231222583129619E-2</v>
      </c>
      <c r="X18" s="74"/>
    </row>
    <row r="19" spans="2:24" ht="21.95" customHeight="1" thickTop="1" thickBot="1" x14ac:dyDescent="0.3">
      <c r="B19" s="98" t="s">
        <v>170</v>
      </c>
      <c r="C19" s="94">
        <v>5681</v>
      </c>
      <c r="D19" s="135">
        <v>0.99999999999999989</v>
      </c>
      <c r="E19" s="97">
        <v>7780</v>
      </c>
      <c r="F19" s="135">
        <v>1</v>
      </c>
      <c r="G19" s="97">
        <v>492</v>
      </c>
      <c r="H19" s="135">
        <v>1</v>
      </c>
      <c r="I19" s="115">
        <v>0</v>
      </c>
      <c r="J19" s="94">
        <v>13953</v>
      </c>
      <c r="K19" s="129">
        <v>1</v>
      </c>
      <c r="L19" s="94">
        <v>4224</v>
      </c>
      <c r="M19" s="135">
        <v>1</v>
      </c>
      <c r="N19" s="97">
        <v>11081</v>
      </c>
      <c r="O19" s="135">
        <v>1</v>
      </c>
      <c r="P19" s="97">
        <v>603</v>
      </c>
      <c r="Q19" s="135">
        <v>1</v>
      </c>
      <c r="R19" s="97">
        <v>2</v>
      </c>
      <c r="S19" s="128">
        <v>1</v>
      </c>
      <c r="T19" s="94">
        <v>15910</v>
      </c>
      <c r="U19" s="129">
        <v>1</v>
      </c>
      <c r="V19" s="94">
        <v>29863</v>
      </c>
      <c r="W19" s="129">
        <v>0.99999999999999989</v>
      </c>
      <c r="X19" s="79"/>
    </row>
    <row r="20" spans="2:24" s="71" customFormat="1" ht="21.95" customHeight="1" thickTop="1" thickBot="1" x14ac:dyDescent="0.3">
      <c r="B20" s="99"/>
      <c r="C20" s="100"/>
      <c r="D20" s="122"/>
      <c r="E20" s="100"/>
      <c r="F20" s="122"/>
      <c r="G20" s="100"/>
      <c r="H20" s="122"/>
      <c r="I20" s="100"/>
      <c r="J20" s="100"/>
      <c r="K20" s="122"/>
      <c r="L20" s="100"/>
      <c r="M20" s="122"/>
      <c r="N20" s="100"/>
      <c r="O20" s="122"/>
      <c r="P20" s="100"/>
      <c r="Q20" s="122"/>
      <c r="R20" s="100"/>
      <c r="S20" s="122"/>
      <c r="T20" s="100"/>
      <c r="U20" s="122"/>
      <c r="V20" s="100"/>
      <c r="W20" s="122"/>
    </row>
    <row r="21" spans="2:24" s="71" customFormat="1" ht="21.95" customHeight="1" thickTop="1" x14ac:dyDescent="0.25">
      <c r="B21" s="111" t="s">
        <v>196</v>
      </c>
      <c r="C21" s="106"/>
      <c r="D21" s="106"/>
      <c r="E21" s="130"/>
      <c r="F21" s="177"/>
      <c r="G21" s="102"/>
      <c r="H21" s="102"/>
      <c r="I21" s="102"/>
      <c r="J21" s="177"/>
      <c r="K21" s="102"/>
      <c r="L21" s="102"/>
    </row>
    <row r="22" spans="2:24" s="71" customFormat="1" ht="21.95" customHeight="1" thickBot="1" x14ac:dyDescent="0.3">
      <c r="B22" s="108" t="s">
        <v>197</v>
      </c>
      <c r="C22" s="109"/>
      <c r="D22" s="109"/>
      <c r="E22" s="133"/>
      <c r="F22" s="102"/>
      <c r="G22" s="102"/>
      <c r="H22" s="102"/>
      <c r="I22" s="102"/>
      <c r="J22" s="102"/>
      <c r="K22" s="102"/>
      <c r="L22" s="102"/>
    </row>
    <row r="23" spans="2:24" s="71" customFormat="1" ht="15.75" thickTop="1" x14ac:dyDescent="0.25">
      <c r="B23" s="102"/>
      <c r="C23" s="102"/>
      <c r="D23" s="102"/>
      <c r="E23" s="102"/>
      <c r="F23" s="102"/>
      <c r="G23" s="102"/>
      <c r="H23" s="102"/>
      <c r="I23" s="102"/>
      <c r="J23" s="103"/>
      <c r="K23" s="102"/>
      <c r="L23" s="102"/>
      <c r="M23" s="102"/>
      <c r="N23" s="102"/>
      <c r="O23" s="102"/>
      <c r="P23" s="102"/>
      <c r="Q23" s="102"/>
      <c r="R23" s="102"/>
      <c r="S23" s="102"/>
      <c r="T23" s="103"/>
      <c r="U23" s="102"/>
      <c r="V23" s="102"/>
      <c r="W23" s="102"/>
    </row>
    <row r="24" spans="2:24" s="71" customFormat="1" x14ac:dyDescent="0.25"/>
    <row r="25" spans="2:24" s="71" customFormat="1" x14ac:dyDescent="0.25"/>
    <row r="26" spans="2:24" s="71" customFormat="1" x14ac:dyDescent="0.25"/>
    <row r="27" spans="2:24" s="71" customFormat="1" x14ac:dyDescent="0.25"/>
    <row r="28" spans="2:24" s="71" customFormat="1" x14ac:dyDescent="0.25"/>
    <row r="29" spans="2:24" s="71" customFormat="1" x14ac:dyDescent="0.25"/>
    <row r="30" spans="2:24" s="71" customFormat="1" x14ac:dyDescent="0.25"/>
    <row r="31" spans="2:24" s="71" customFormat="1" x14ac:dyDescent="0.25"/>
    <row r="32" spans="2:24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</sheetData>
  <mergeCells count="16">
    <mergeCell ref="C5:D5"/>
    <mergeCell ref="E5:F5"/>
    <mergeCell ref="G5:H5"/>
    <mergeCell ref="L5:M5"/>
    <mergeCell ref="N5:O5"/>
    <mergeCell ref="P5:Q5"/>
    <mergeCell ref="B2:W2"/>
    <mergeCell ref="B3:B6"/>
    <mergeCell ref="C3:K3"/>
    <mergeCell ref="L3:U3"/>
    <mergeCell ref="V3:W5"/>
    <mergeCell ref="C4:I4"/>
    <mergeCell ref="J4:K5"/>
    <mergeCell ref="L4:S4"/>
    <mergeCell ref="T4:U5"/>
    <mergeCell ref="R5:S5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M747"/>
  <sheetViews>
    <sheetView workbookViewId="0">
      <selection activeCell="C7" sqref="C7:R19"/>
    </sheetView>
  </sheetViews>
  <sheetFormatPr defaultRowHeight="15" x14ac:dyDescent="0.25"/>
  <cols>
    <col min="1" max="1" width="2.7109375" style="71" customWidth="1"/>
    <col min="2" max="2" width="15.7109375" style="63" customWidth="1"/>
    <col min="3" max="18" width="12.7109375" style="63" customWidth="1"/>
    <col min="19" max="117" width="11.42578125" style="71" customWidth="1"/>
    <col min="118" max="16384" width="9.140625" style="63"/>
  </cols>
  <sheetData>
    <row r="1" spans="2:19" s="71" customFormat="1" ht="15.75" thickBot="1" x14ac:dyDescent="0.3"/>
    <row r="2" spans="2:19" ht="21.95" customHeight="1" thickTop="1" thickBot="1" x14ac:dyDescent="0.3">
      <c r="B2" s="358" t="s">
        <v>356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6"/>
    </row>
    <row r="3" spans="2:19" ht="21.95" customHeight="1" thickTop="1" thickBot="1" x14ac:dyDescent="0.3">
      <c r="B3" s="288" t="s">
        <v>238</v>
      </c>
      <c r="C3" s="359" t="s">
        <v>206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0"/>
    </row>
    <row r="4" spans="2:19" ht="21.95" customHeight="1" thickTop="1" thickBot="1" x14ac:dyDescent="0.3">
      <c r="B4" s="305"/>
      <c r="C4" s="302" t="s">
        <v>277</v>
      </c>
      <c r="D4" s="297"/>
      <c r="E4" s="297"/>
      <c r="F4" s="297"/>
      <c r="G4" s="307"/>
      <c r="H4" s="302" t="s">
        <v>278</v>
      </c>
      <c r="I4" s="297"/>
      <c r="J4" s="297"/>
      <c r="K4" s="297"/>
      <c r="L4" s="307"/>
      <c r="M4" s="302" t="s">
        <v>209</v>
      </c>
      <c r="N4" s="297"/>
      <c r="O4" s="297"/>
      <c r="P4" s="297"/>
      <c r="Q4" s="297"/>
      <c r="R4" s="279" t="s">
        <v>170</v>
      </c>
    </row>
    <row r="5" spans="2:19" ht="21.95" customHeight="1" thickTop="1" thickBot="1" x14ac:dyDescent="0.3">
      <c r="B5" s="305"/>
      <c r="C5" s="302" t="s">
        <v>198</v>
      </c>
      <c r="D5" s="349"/>
      <c r="E5" s="349"/>
      <c r="F5" s="349"/>
      <c r="G5" s="288" t="s">
        <v>170</v>
      </c>
      <c r="H5" s="302" t="s">
        <v>198</v>
      </c>
      <c r="I5" s="349"/>
      <c r="J5" s="349"/>
      <c r="K5" s="349"/>
      <c r="L5" s="288" t="s">
        <v>170</v>
      </c>
      <c r="M5" s="302" t="s">
        <v>198</v>
      </c>
      <c r="N5" s="349"/>
      <c r="O5" s="349"/>
      <c r="P5" s="349"/>
      <c r="Q5" s="288" t="s">
        <v>170</v>
      </c>
      <c r="R5" s="280"/>
    </row>
    <row r="6" spans="2:19" ht="41.25" customHeight="1" thickTop="1" thickBot="1" x14ac:dyDescent="0.3">
      <c r="B6" s="306"/>
      <c r="C6" s="92" t="s">
        <v>199</v>
      </c>
      <c r="D6" s="95" t="s">
        <v>200</v>
      </c>
      <c r="E6" s="95" t="s">
        <v>201</v>
      </c>
      <c r="F6" s="173" t="s">
        <v>202</v>
      </c>
      <c r="G6" s="306"/>
      <c r="H6" s="92" t="s">
        <v>199</v>
      </c>
      <c r="I6" s="95" t="s">
        <v>200</v>
      </c>
      <c r="J6" s="95" t="s">
        <v>201</v>
      </c>
      <c r="K6" s="173" t="s">
        <v>202</v>
      </c>
      <c r="L6" s="306"/>
      <c r="M6" s="92" t="s">
        <v>199</v>
      </c>
      <c r="N6" s="95" t="s">
        <v>200</v>
      </c>
      <c r="O6" s="95" t="s">
        <v>201</v>
      </c>
      <c r="P6" s="173" t="s">
        <v>202</v>
      </c>
      <c r="Q6" s="306"/>
      <c r="R6" s="281"/>
    </row>
    <row r="7" spans="2:19" ht="21.95" customHeight="1" thickTop="1" x14ac:dyDescent="0.25">
      <c r="B7" s="117" t="s">
        <v>239</v>
      </c>
      <c r="C7" s="93">
        <v>50</v>
      </c>
      <c r="D7" s="96">
        <v>93</v>
      </c>
      <c r="E7" s="96">
        <v>2</v>
      </c>
      <c r="F7" s="104">
        <v>0</v>
      </c>
      <c r="G7" s="179">
        <v>145</v>
      </c>
      <c r="H7" s="93">
        <v>559</v>
      </c>
      <c r="I7" s="96">
        <v>1128</v>
      </c>
      <c r="J7" s="96">
        <v>59</v>
      </c>
      <c r="K7" s="104">
        <v>0</v>
      </c>
      <c r="L7" s="179">
        <v>1746</v>
      </c>
      <c r="M7" s="93">
        <v>300</v>
      </c>
      <c r="N7" s="96">
        <v>581</v>
      </c>
      <c r="O7" s="96">
        <v>60</v>
      </c>
      <c r="P7" s="104">
        <v>1</v>
      </c>
      <c r="Q7" s="197">
        <v>942</v>
      </c>
      <c r="R7" s="197">
        <v>2833</v>
      </c>
      <c r="S7" s="74"/>
    </row>
    <row r="8" spans="2:19" ht="21.95" customHeight="1" x14ac:dyDescent="0.25">
      <c r="B8" s="117" t="s">
        <v>240</v>
      </c>
      <c r="C8" s="93">
        <v>44</v>
      </c>
      <c r="D8" s="96">
        <v>99</v>
      </c>
      <c r="E8" s="96">
        <v>5</v>
      </c>
      <c r="F8" s="104">
        <v>0</v>
      </c>
      <c r="G8" s="179">
        <v>148</v>
      </c>
      <c r="H8" s="93">
        <v>521</v>
      </c>
      <c r="I8" s="96">
        <v>992</v>
      </c>
      <c r="J8" s="96">
        <v>54</v>
      </c>
      <c r="K8" s="104">
        <v>0</v>
      </c>
      <c r="L8" s="179">
        <v>1567</v>
      </c>
      <c r="M8" s="93">
        <v>260</v>
      </c>
      <c r="N8" s="96">
        <v>573</v>
      </c>
      <c r="O8" s="96">
        <v>50</v>
      </c>
      <c r="P8" s="104">
        <v>0</v>
      </c>
      <c r="Q8" s="179">
        <v>883</v>
      </c>
      <c r="R8" s="179">
        <v>2598</v>
      </c>
      <c r="S8" s="74"/>
    </row>
    <row r="9" spans="2:19" ht="21.95" customHeight="1" x14ac:dyDescent="0.25">
      <c r="B9" s="117" t="s">
        <v>241</v>
      </c>
      <c r="C9" s="93">
        <v>51</v>
      </c>
      <c r="D9" s="96">
        <v>114</v>
      </c>
      <c r="E9" s="96">
        <v>1</v>
      </c>
      <c r="F9" s="104">
        <v>0</v>
      </c>
      <c r="G9" s="179">
        <v>166</v>
      </c>
      <c r="H9" s="93">
        <v>593</v>
      </c>
      <c r="I9" s="96">
        <v>1042</v>
      </c>
      <c r="J9" s="96">
        <v>50</v>
      </c>
      <c r="K9" s="104">
        <v>0</v>
      </c>
      <c r="L9" s="179">
        <v>1685</v>
      </c>
      <c r="M9" s="93">
        <v>282</v>
      </c>
      <c r="N9" s="96">
        <v>530</v>
      </c>
      <c r="O9" s="96">
        <v>57</v>
      </c>
      <c r="P9" s="104">
        <v>0</v>
      </c>
      <c r="Q9" s="179">
        <v>869</v>
      </c>
      <c r="R9" s="179">
        <v>2720</v>
      </c>
      <c r="S9" s="74"/>
    </row>
    <row r="10" spans="2:19" ht="21.95" customHeight="1" x14ac:dyDescent="0.25">
      <c r="B10" s="117" t="s">
        <v>242</v>
      </c>
      <c r="C10" s="93">
        <v>63</v>
      </c>
      <c r="D10" s="96">
        <v>93</v>
      </c>
      <c r="E10" s="96">
        <v>2</v>
      </c>
      <c r="F10" s="104">
        <v>0</v>
      </c>
      <c r="G10" s="179">
        <v>158</v>
      </c>
      <c r="H10" s="93">
        <v>462</v>
      </c>
      <c r="I10" s="96">
        <v>853</v>
      </c>
      <c r="J10" s="96">
        <v>31</v>
      </c>
      <c r="K10" s="104">
        <v>0</v>
      </c>
      <c r="L10" s="179">
        <v>1346</v>
      </c>
      <c r="M10" s="93">
        <v>205</v>
      </c>
      <c r="N10" s="96">
        <v>390</v>
      </c>
      <c r="O10" s="96">
        <v>44</v>
      </c>
      <c r="P10" s="104">
        <v>0</v>
      </c>
      <c r="Q10" s="179">
        <v>639</v>
      </c>
      <c r="R10" s="179">
        <v>2143</v>
      </c>
      <c r="S10" s="74"/>
    </row>
    <row r="11" spans="2:19" ht="21.95" customHeight="1" x14ac:dyDescent="0.25">
      <c r="B11" s="117" t="s">
        <v>243</v>
      </c>
      <c r="C11" s="93">
        <v>52</v>
      </c>
      <c r="D11" s="96">
        <v>88</v>
      </c>
      <c r="E11" s="96">
        <v>1</v>
      </c>
      <c r="F11" s="104">
        <v>0</v>
      </c>
      <c r="G11" s="179">
        <v>141</v>
      </c>
      <c r="H11" s="93">
        <v>552</v>
      </c>
      <c r="I11" s="96">
        <v>999</v>
      </c>
      <c r="J11" s="96">
        <v>50</v>
      </c>
      <c r="K11" s="104">
        <v>0</v>
      </c>
      <c r="L11" s="179">
        <v>1601</v>
      </c>
      <c r="M11" s="93">
        <v>233</v>
      </c>
      <c r="N11" s="96">
        <v>441</v>
      </c>
      <c r="O11" s="96">
        <v>39</v>
      </c>
      <c r="P11" s="104">
        <v>0</v>
      </c>
      <c r="Q11" s="179">
        <v>713</v>
      </c>
      <c r="R11" s="179">
        <v>2455</v>
      </c>
      <c r="S11" s="74"/>
    </row>
    <row r="12" spans="2:19" ht="21.95" customHeight="1" x14ac:dyDescent="0.25">
      <c r="B12" s="117" t="s">
        <v>244</v>
      </c>
      <c r="C12" s="93">
        <v>56</v>
      </c>
      <c r="D12" s="96">
        <v>106</v>
      </c>
      <c r="E12" s="96">
        <v>4</v>
      </c>
      <c r="F12" s="104">
        <v>0</v>
      </c>
      <c r="G12" s="179">
        <v>166</v>
      </c>
      <c r="H12" s="93">
        <v>667</v>
      </c>
      <c r="I12" s="96">
        <v>1055</v>
      </c>
      <c r="J12" s="96">
        <v>40</v>
      </c>
      <c r="K12" s="104">
        <v>0</v>
      </c>
      <c r="L12" s="179">
        <v>1762</v>
      </c>
      <c r="M12" s="93">
        <v>312</v>
      </c>
      <c r="N12" s="96">
        <v>535</v>
      </c>
      <c r="O12" s="96">
        <v>33</v>
      </c>
      <c r="P12" s="104">
        <v>0</v>
      </c>
      <c r="Q12" s="179">
        <v>880</v>
      </c>
      <c r="R12" s="179">
        <v>2808</v>
      </c>
      <c r="S12" s="74"/>
    </row>
    <row r="13" spans="2:19" ht="21.95" customHeight="1" x14ac:dyDescent="0.25">
      <c r="B13" s="117" t="s">
        <v>245</v>
      </c>
      <c r="C13" s="93">
        <v>82</v>
      </c>
      <c r="D13" s="96">
        <v>155</v>
      </c>
      <c r="E13" s="96">
        <v>2</v>
      </c>
      <c r="F13" s="104">
        <v>0</v>
      </c>
      <c r="G13" s="179">
        <v>239</v>
      </c>
      <c r="H13" s="93">
        <v>364</v>
      </c>
      <c r="I13" s="96">
        <v>783</v>
      </c>
      <c r="J13" s="96">
        <v>33</v>
      </c>
      <c r="K13" s="104">
        <v>0</v>
      </c>
      <c r="L13" s="179">
        <v>1180</v>
      </c>
      <c r="M13" s="93">
        <v>142</v>
      </c>
      <c r="N13" s="96">
        <v>358</v>
      </c>
      <c r="O13" s="96">
        <v>21</v>
      </c>
      <c r="P13" s="104">
        <v>0</v>
      </c>
      <c r="Q13" s="179">
        <v>521</v>
      </c>
      <c r="R13" s="179">
        <v>1940</v>
      </c>
      <c r="S13" s="74"/>
    </row>
    <row r="14" spans="2:19" ht="21.95" customHeight="1" x14ac:dyDescent="0.25">
      <c r="B14" s="117" t="s">
        <v>246</v>
      </c>
      <c r="C14" s="93">
        <v>102</v>
      </c>
      <c r="D14" s="96">
        <v>147</v>
      </c>
      <c r="E14" s="96">
        <v>0</v>
      </c>
      <c r="F14" s="104">
        <v>0</v>
      </c>
      <c r="G14" s="179">
        <v>249</v>
      </c>
      <c r="H14" s="93">
        <v>393</v>
      </c>
      <c r="I14" s="96">
        <v>836</v>
      </c>
      <c r="J14" s="96">
        <v>39</v>
      </c>
      <c r="K14" s="104">
        <v>0</v>
      </c>
      <c r="L14" s="179">
        <v>1268</v>
      </c>
      <c r="M14" s="93">
        <v>168</v>
      </c>
      <c r="N14" s="96">
        <v>415</v>
      </c>
      <c r="O14" s="96">
        <v>35</v>
      </c>
      <c r="P14" s="104">
        <v>0</v>
      </c>
      <c r="Q14" s="179">
        <v>618</v>
      </c>
      <c r="R14" s="179">
        <v>2135</v>
      </c>
      <c r="S14" s="74"/>
    </row>
    <row r="15" spans="2:19" ht="21.95" customHeight="1" x14ac:dyDescent="0.25">
      <c r="B15" s="117" t="s">
        <v>247</v>
      </c>
      <c r="C15" s="93">
        <v>66</v>
      </c>
      <c r="D15" s="96">
        <v>105</v>
      </c>
      <c r="E15" s="96">
        <v>5</v>
      </c>
      <c r="F15" s="104">
        <v>0</v>
      </c>
      <c r="G15" s="179">
        <v>176</v>
      </c>
      <c r="H15" s="93">
        <v>705</v>
      </c>
      <c r="I15" s="96">
        <v>1218</v>
      </c>
      <c r="J15" s="96">
        <v>69</v>
      </c>
      <c r="K15" s="104">
        <v>0</v>
      </c>
      <c r="L15" s="179">
        <v>1992</v>
      </c>
      <c r="M15" s="93">
        <v>318</v>
      </c>
      <c r="N15" s="96">
        <v>616</v>
      </c>
      <c r="O15" s="96">
        <v>56</v>
      </c>
      <c r="P15" s="104">
        <v>0</v>
      </c>
      <c r="Q15" s="179">
        <v>990</v>
      </c>
      <c r="R15" s="179">
        <v>3158</v>
      </c>
      <c r="S15" s="74"/>
    </row>
    <row r="16" spans="2:19" ht="21.95" customHeight="1" x14ac:dyDescent="0.25">
      <c r="B16" s="117" t="s">
        <v>248</v>
      </c>
      <c r="C16" s="93">
        <v>70</v>
      </c>
      <c r="D16" s="96">
        <v>88</v>
      </c>
      <c r="E16" s="96">
        <v>1</v>
      </c>
      <c r="F16" s="104">
        <v>0</v>
      </c>
      <c r="G16" s="179">
        <v>159</v>
      </c>
      <c r="H16" s="93">
        <v>610</v>
      </c>
      <c r="I16" s="96">
        <v>1190</v>
      </c>
      <c r="J16" s="96">
        <v>54</v>
      </c>
      <c r="K16" s="104">
        <v>1</v>
      </c>
      <c r="L16" s="179">
        <v>1855</v>
      </c>
      <c r="M16" s="93">
        <v>311</v>
      </c>
      <c r="N16" s="96">
        <v>560</v>
      </c>
      <c r="O16" s="96">
        <v>45</v>
      </c>
      <c r="P16" s="104">
        <v>0</v>
      </c>
      <c r="Q16" s="179">
        <v>916</v>
      </c>
      <c r="R16" s="179">
        <v>2930</v>
      </c>
      <c r="S16" s="74"/>
    </row>
    <row r="17" spans="2:19" ht="21.95" customHeight="1" x14ac:dyDescent="0.25">
      <c r="B17" s="117" t="s">
        <v>249</v>
      </c>
      <c r="C17" s="93">
        <v>50</v>
      </c>
      <c r="D17" s="96">
        <v>76</v>
      </c>
      <c r="E17" s="96">
        <v>1</v>
      </c>
      <c r="F17" s="104">
        <v>0</v>
      </c>
      <c r="G17" s="179">
        <v>127</v>
      </c>
      <c r="H17" s="93">
        <v>412</v>
      </c>
      <c r="I17" s="96">
        <v>914</v>
      </c>
      <c r="J17" s="96">
        <v>52</v>
      </c>
      <c r="K17" s="104">
        <v>0</v>
      </c>
      <c r="L17" s="179">
        <v>1378</v>
      </c>
      <c r="M17" s="93">
        <v>224</v>
      </c>
      <c r="N17" s="96">
        <v>424</v>
      </c>
      <c r="O17" s="96">
        <v>42</v>
      </c>
      <c r="P17" s="104">
        <v>0</v>
      </c>
      <c r="Q17" s="179">
        <v>690</v>
      </c>
      <c r="R17" s="179">
        <v>2195</v>
      </c>
      <c r="S17" s="74"/>
    </row>
    <row r="18" spans="2:19" ht="21.95" customHeight="1" thickBot="1" x14ac:dyDescent="0.3">
      <c r="B18" s="117" t="s">
        <v>250</v>
      </c>
      <c r="C18" s="93">
        <v>35</v>
      </c>
      <c r="D18" s="96">
        <v>73</v>
      </c>
      <c r="E18" s="96">
        <v>1</v>
      </c>
      <c r="F18" s="104">
        <v>0</v>
      </c>
      <c r="G18" s="179">
        <v>109</v>
      </c>
      <c r="H18" s="93">
        <v>388</v>
      </c>
      <c r="I18" s="96">
        <v>807</v>
      </c>
      <c r="J18" s="96">
        <v>25</v>
      </c>
      <c r="K18" s="104">
        <v>0</v>
      </c>
      <c r="L18" s="179">
        <v>1220</v>
      </c>
      <c r="M18" s="93">
        <v>203</v>
      </c>
      <c r="N18" s="96">
        <v>384</v>
      </c>
      <c r="O18" s="96">
        <v>32</v>
      </c>
      <c r="P18" s="104">
        <v>0</v>
      </c>
      <c r="Q18" s="179">
        <v>619</v>
      </c>
      <c r="R18" s="179">
        <v>1948</v>
      </c>
      <c r="S18" s="74"/>
    </row>
    <row r="19" spans="2:19" ht="21.95" customHeight="1" thickTop="1" thickBot="1" x14ac:dyDescent="0.3">
      <c r="B19" s="98" t="s">
        <v>170</v>
      </c>
      <c r="C19" s="155">
        <v>721</v>
      </c>
      <c r="D19" s="157">
        <v>1237</v>
      </c>
      <c r="E19" s="157">
        <v>25</v>
      </c>
      <c r="F19" s="149">
        <v>0</v>
      </c>
      <c r="G19" s="153">
        <v>1983</v>
      </c>
      <c r="H19" s="155">
        <v>6226</v>
      </c>
      <c r="I19" s="157">
        <v>11817</v>
      </c>
      <c r="J19" s="157">
        <v>556</v>
      </c>
      <c r="K19" s="149">
        <v>1</v>
      </c>
      <c r="L19" s="153">
        <v>18600</v>
      </c>
      <c r="M19" s="155">
        <v>2958</v>
      </c>
      <c r="N19" s="157">
        <v>5807</v>
      </c>
      <c r="O19" s="157">
        <v>514</v>
      </c>
      <c r="P19" s="149">
        <v>1</v>
      </c>
      <c r="Q19" s="153">
        <v>9280</v>
      </c>
      <c r="R19" s="153">
        <v>29863</v>
      </c>
      <c r="S19" s="79"/>
    </row>
    <row r="20" spans="2:19" s="71" customFormat="1" ht="21.95" customHeight="1" thickTop="1" thickBot="1" x14ac:dyDescent="0.3">
      <c r="B20" s="99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</row>
    <row r="21" spans="2:19" s="71" customFormat="1" ht="21.95" customHeight="1" thickTop="1" x14ac:dyDescent="0.25">
      <c r="B21" s="111" t="s">
        <v>196</v>
      </c>
      <c r="C21" s="106"/>
      <c r="D21" s="106"/>
      <c r="E21" s="130"/>
      <c r="F21" s="177"/>
      <c r="G21" s="102"/>
      <c r="H21" s="102"/>
      <c r="I21" s="102"/>
      <c r="J21" s="177"/>
      <c r="K21" s="102"/>
      <c r="L21" s="102"/>
    </row>
    <row r="22" spans="2:19" s="71" customFormat="1" ht="21.95" customHeight="1" thickBot="1" x14ac:dyDescent="0.3">
      <c r="B22" s="108" t="s">
        <v>197</v>
      </c>
      <c r="C22" s="109"/>
      <c r="D22" s="109"/>
      <c r="E22" s="133"/>
      <c r="F22" s="102"/>
      <c r="G22" s="102"/>
      <c r="H22" s="102"/>
      <c r="I22" s="102"/>
      <c r="J22" s="102"/>
      <c r="K22" s="102"/>
      <c r="L22" s="102"/>
    </row>
    <row r="23" spans="2:19" s="71" customFormat="1" ht="15.75" thickTop="1" x14ac:dyDescent="0.2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x14ac:dyDescent="0.25"/>
    <row r="25" spans="2:19" s="71" customFormat="1" x14ac:dyDescent="0.25"/>
    <row r="26" spans="2:19" s="71" customFormat="1" x14ac:dyDescent="0.25"/>
    <row r="27" spans="2:19" s="71" customFormat="1" x14ac:dyDescent="0.25"/>
    <row r="28" spans="2:19" s="71" customFormat="1" x14ac:dyDescent="0.25"/>
    <row r="29" spans="2:19" s="71" customFormat="1" x14ac:dyDescent="0.25"/>
    <row r="30" spans="2:19" s="71" customFormat="1" x14ac:dyDescent="0.25"/>
    <row r="31" spans="2:19" s="71" customFormat="1" x14ac:dyDescent="0.25"/>
    <row r="32" spans="2:1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Q637"/>
  <sheetViews>
    <sheetView workbookViewId="0">
      <selection activeCell="C7" sqref="C7:R19"/>
    </sheetView>
  </sheetViews>
  <sheetFormatPr defaultRowHeight="15" x14ac:dyDescent="0.25"/>
  <cols>
    <col min="1" max="1" width="2.7109375" style="71" customWidth="1"/>
    <col min="2" max="2" width="15.7109375" style="63" customWidth="1"/>
    <col min="3" max="18" width="12.7109375" style="63" customWidth="1"/>
    <col min="19" max="173" width="11.42578125" style="71" customWidth="1"/>
    <col min="174" max="16384" width="9.140625" style="63"/>
  </cols>
  <sheetData>
    <row r="1" spans="2:19" s="71" customFormat="1" ht="15.75" thickBot="1" x14ac:dyDescent="0.3"/>
    <row r="2" spans="2:19" ht="21.95" customHeight="1" thickTop="1" thickBot="1" x14ac:dyDescent="0.3">
      <c r="B2" s="285" t="s">
        <v>357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2:19" ht="21.95" customHeight="1" thickTop="1" thickBot="1" x14ac:dyDescent="0.3">
      <c r="B3" s="288" t="s">
        <v>238</v>
      </c>
      <c r="C3" s="359" t="s">
        <v>206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0"/>
    </row>
    <row r="4" spans="2:19" ht="21.95" customHeight="1" thickTop="1" thickBot="1" x14ac:dyDescent="0.3">
      <c r="B4" s="305"/>
      <c r="C4" s="302" t="s">
        <v>277</v>
      </c>
      <c r="D4" s="297"/>
      <c r="E4" s="297"/>
      <c r="F4" s="297"/>
      <c r="G4" s="307"/>
      <c r="H4" s="302" t="s">
        <v>278</v>
      </c>
      <c r="I4" s="297"/>
      <c r="J4" s="297"/>
      <c r="K4" s="297"/>
      <c r="L4" s="307"/>
      <c r="M4" s="302" t="s">
        <v>209</v>
      </c>
      <c r="N4" s="297"/>
      <c r="O4" s="297"/>
      <c r="P4" s="297"/>
      <c r="Q4" s="307"/>
      <c r="R4" s="279" t="s">
        <v>170</v>
      </c>
    </row>
    <row r="5" spans="2:19" ht="21.95" customHeight="1" thickTop="1" thickBot="1" x14ac:dyDescent="0.3">
      <c r="B5" s="305"/>
      <c r="C5" s="302" t="s">
        <v>198</v>
      </c>
      <c r="D5" s="349"/>
      <c r="E5" s="349"/>
      <c r="F5" s="349"/>
      <c r="G5" s="288" t="s">
        <v>170</v>
      </c>
      <c r="H5" s="302" t="s">
        <v>198</v>
      </c>
      <c r="I5" s="349"/>
      <c r="J5" s="349"/>
      <c r="K5" s="349"/>
      <c r="L5" s="288" t="s">
        <v>170</v>
      </c>
      <c r="M5" s="302" t="s">
        <v>198</v>
      </c>
      <c r="N5" s="349"/>
      <c r="O5" s="349"/>
      <c r="P5" s="349"/>
      <c r="Q5" s="288" t="s">
        <v>170</v>
      </c>
      <c r="R5" s="280"/>
    </row>
    <row r="6" spans="2:19" ht="39.75" customHeight="1" thickTop="1" thickBot="1" x14ac:dyDescent="0.3">
      <c r="B6" s="306"/>
      <c r="C6" s="92" t="s">
        <v>199</v>
      </c>
      <c r="D6" s="95" t="s">
        <v>211</v>
      </c>
      <c r="E6" s="95" t="s">
        <v>210</v>
      </c>
      <c r="F6" s="173" t="s">
        <v>202</v>
      </c>
      <c r="G6" s="306"/>
      <c r="H6" s="92" t="s">
        <v>199</v>
      </c>
      <c r="I6" s="95" t="s">
        <v>211</v>
      </c>
      <c r="J6" s="95" t="s">
        <v>210</v>
      </c>
      <c r="K6" s="173" t="s">
        <v>202</v>
      </c>
      <c r="L6" s="306"/>
      <c r="M6" s="92" t="s">
        <v>199</v>
      </c>
      <c r="N6" s="95" t="s">
        <v>211</v>
      </c>
      <c r="O6" s="95" t="s">
        <v>210</v>
      </c>
      <c r="P6" s="173" t="s">
        <v>202</v>
      </c>
      <c r="Q6" s="306"/>
      <c r="R6" s="281"/>
    </row>
    <row r="7" spans="2:19" ht="21.95" customHeight="1" thickTop="1" x14ac:dyDescent="0.25">
      <c r="B7" s="178" t="s">
        <v>239</v>
      </c>
      <c r="C7" s="186">
        <v>6.9348127600554782E-2</v>
      </c>
      <c r="D7" s="188">
        <v>7.5181891673403389E-2</v>
      </c>
      <c r="E7" s="188">
        <v>0.08</v>
      </c>
      <c r="F7" s="182">
        <v>0</v>
      </c>
      <c r="G7" s="200">
        <v>7.3121533030761479E-2</v>
      </c>
      <c r="H7" s="186">
        <v>8.9784773530356562E-2</v>
      </c>
      <c r="I7" s="188">
        <v>9.5455699416095455E-2</v>
      </c>
      <c r="J7" s="188">
        <v>0.10611510791366907</v>
      </c>
      <c r="K7" s="182">
        <v>0</v>
      </c>
      <c r="L7" s="200">
        <v>9.3870967741935485E-2</v>
      </c>
      <c r="M7" s="186">
        <v>0.10141987829614604</v>
      </c>
      <c r="N7" s="188">
        <v>0.10005166178749784</v>
      </c>
      <c r="O7" s="188">
        <v>0.11673151750972763</v>
      </c>
      <c r="P7" s="182">
        <v>1</v>
      </c>
      <c r="Q7" s="201">
        <v>0.10150862068965517</v>
      </c>
      <c r="R7" s="201">
        <v>9.4866557278237285E-2</v>
      </c>
      <c r="S7" s="74"/>
    </row>
    <row r="8" spans="2:19" ht="21.95" customHeight="1" x14ac:dyDescent="0.25">
      <c r="B8" s="117" t="s">
        <v>240</v>
      </c>
      <c r="C8" s="186">
        <v>6.1026352288488211E-2</v>
      </c>
      <c r="D8" s="188">
        <v>8.0032336297493942E-2</v>
      </c>
      <c r="E8" s="188">
        <v>0.2</v>
      </c>
      <c r="F8" s="182">
        <v>0</v>
      </c>
      <c r="G8" s="201">
        <v>7.4634392334846186E-2</v>
      </c>
      <c r="H8" s="186">
        <v>8.3681336331513007E-2</v>
      </c>
      <c r="I8" s="188">
        <v>8.3946856224083946E-2</v>
      </c>
      <c r="J8" s="188">
        <v>9.7122302158273388E-2</v>
      </c>
      <c r="K8" s="182">
        <v>0</v>
      </c>
      <c r="L8" s="201">
        <v>8.4247311827956986E-2</v>
      </c>
      <c r="M8" s="186">
        <v>8.7897227856659904E-2</v>
      </c>
      <c r="N8" s="188">
        <v>9.8674014120888581E-2</v>
      </c>
      <c r="O8" s="188">
        <v>9.727626459143969E-2</v>
      </c>
      <c r="P8" s="182">
        <v>0</v>
      </c>
      <c r="Q8" s="201">
        <v>9.5150862068965517E-2</v>
      </c>
      <c r="R8" s="201">
        <v>8.6997287613434685E-2</v>
      </c>
      <c r="S8" s="74"/>
    </row>
    <row r="9" spans="2:19" ht="21.95" customHeight="1" x14ac:dyDescent="0.25">
      <c r="B9" s="117" t="s">
        <v>241</v>
      </c>
      <c r="C9" s="186">
        <v>7.0735090152565877E-2</v>
      </c>
      <c r="D9" s="188">
        <v>9.2158447857720288E-2</v>
      </c>
      <c r="E9" s="188">
        <v>0.04</v>
      </c>
      <c r="F9" s="182">
        <v>0</v>
      </c>
      <c r="G9" s="201">
        <v>8.3711548159354512E-2</v>
      </c>
      <c r="H9" s="186">
        <v>9.5245743655637649E-2</v>
      </c>
      <c r="I9" s="188">
        <v>8.8178048574088175E-2</v>
      </c>
      <c r="J9" s="188">
        <v>8.9928057553956831E-2</v>
      </c>
      <c r="K9" s="182">
        <v>0</v>
      </c>
      <c r="L9" s="201">
        <v>9.0591397849462366E-2</v>
      </c>
      <c r="M9" s="186">
        <v>9.5334685598377281E-2</v>
      </c>
      <c r="N9" s="188">
        <v>9.1269157912863788E-2</v>
      </c>
      <c r="O9" s="188">
        <v>0.11089494163424124</v>
      </c>
      <c r="P9" s="182">
        <v>0</v>
      </c>
      <c r="Q9" s="201">
        <v>9.3642241379310348E-2</v>
      </c>
      <c r="R9" s="201">
        <v>9.1082610588353485E-2</v>
      </c>
      <c r="S9" s="74"/>
    </row>
    <row r="10" spans="2:19" ht="21.95" customHeight="1" x14ac:dyDescent="0.25">
      <c r="B10" s="117" t="s">
        <v>242</v>
      </c>
      <c r="C10" s="186">
        <v>8.7378640776699032E-2</v>
      </c>
      <c r="D10" s="188">
        <v>7.5181891673403389E-2</v>
      </c>
      <c r="E10" s="188">
        <v>0.08</v>
      </c>
      <c r="F10" s="182">
        <v>0</v>
      </c>
      <c r="G10" s="201">
        <v>7.9677256681795261E-2</v>
      </c>
      <c r="H10" s="186">
        <v>7.4204946996466431E-2</v>
      </c>
      <c r="I10" s="188">
        <v>7.218414149107219E-2</v>
      </c>
      <c r="J10" s="188">
        <v>5.5755395683453238E-2</v>
      </c>
      <c r="K10" s="182">
        <v>0</v>
      </c>
      <c r="L10" s="201">
        <v>7.2365591397849469E-2</v>
      </c>
      <c r="M10" s="186">
        <v>6.930358350236647E-2</v>
      </c>
      <c r="N10" s="188">
        <v>6.7160323747201656E-2</v>
      </c>
      <c r="O10" s="188">
        <v>8.5603112840466927E-2</v>
      </c>
      <c r="P10" s="182">
        <v>0</v>
      </c>
      <c r="Q10" s="201">
        <v>6.8857758620689657E-2</v>
      </c>
      <c r="R10" s="201">
        <v>7.1761042092221144E-2</v>
      </c>
      <c r="S10" s="74"/>
    </row>
    <row r="11" spans="2:19" ht="21.95" customHeight="1" x14ac:dyDescent="0.25">
      <c r="B11" s="117" t="s">
        <v>243</v>
      </c>
      <c r="C11" s="186">
        <v>7.2122052704576972E-2</v>
      </c>
      <c r="D11" s="188">
        <v>7.1139854486661283E-2</v>
      </c>
      <c r="E11" s="188">
        <v>0.04</v>
      </c>
      <c r="F11" s="182">
        <v>0</v>
      </c>
      <c r="G11" s="201">
        <v>7.1104387291981846E-2</v>
      </c>
      <c r="H11" s="186">
        <v>8.8660456151622227E-2</v>
      </c>
      <c r="I11" s="188">
        <v>8.4539223153084542E-2</v>
      </c>
      <c r="J11" s="188">
        <v>8.9928057553956831E-2</v>
      </c>
      <c r="K11" s="182">
        <v>0</v>
      </c>
      <c r="L11" s="201">
        <v>8.6075268817204301E-2</v>
      </c>
      <c r="M11" s="186">
        <v>7.8769438810006767E-2</v>
      </c>
      <c r="N11" s="188">
        <v>7.5942827621835712E-2</v>
      </c>
      <c r="O11" s="188">
        <v>7.5875486381322951E-2</v>
      </c>
      <c r="P11" s="182">
        <v>0</v>
      </c>
      <c r="Q11" s="201">
        <v>7.6831896551724135E-2</v>
      </c>
      <c r="R11" s="201">
        <v>8.2208753306767565E-2</v>
      </c>
      <c r="S11" s="74"/>
    </row>
    <row r="12" spans="2:19" ht="21.95" customHeight="1" x14ac:dyDescent="0.25">
      <c r="B12" s="117" t="s">
        <v>244</v>
      </c>
      <c r="C12" s="186">
        <v>7.7669902912621352E-2</v>
      </c>
      <c r="D12" s="188">
        <v>8.5691188358932899E-2</v>
      </c>
      <c r="E12" s="188">
        <v>0.16</v>
      </c>
      <c r="F12" s="182">
        <v>0</v>
      </c>
      <c r="G12" s="201">
        <v>8.3711548159354512E-2</v>
      </c>
      <c r="H12" s="186">
        <v>0.10713138451654353</v>
      </c>
      <c r="I12" s="188">
        <v>8.9278158585089279E-2</v>
      </c>
      <c r="J12" s="188">
        <v>7.1942446043165464E-2</v>
      </c>
      <c r="K12" s="182">
        <v>0</v>
      </c>
      <c r="L12" s="201">
        <v>9.4731182795698921E-2</v>
      </c>
      <c r="M12" s="186">
        <v>0.10547667342799188</v>
      </c>
      <c r="N12" s="188">
        <v>9.2130187704494576E-2</v>
      </c>
      <c r="O12" s="188">
        <v>6.4202334630350189E-2</v>
      </c>
      <c r="P12" s="182">
        <v>0</v>
      </c>
      <c r="Q12" s="201">
        <v>9.4827586206896547E-2</v>
      </c>
      <c r="R12" s="201">
        <v>9.4029400930917856E-2</v>
      </c>
      <c r="S12" s="74"/>
    </row>
    <row r="13" spans="2:19" ht="21.95" customHeight="1" x14ac:dyDescent="0.25">
      <c r="B13" s="117" t="s">
        <v>245</v>
      </c>
      <c r="C13" s="186">
        <v>0.11373092926490985</v>
      </c>
      <c r="D13" s="188">
        <v>0.12530315278900567</v>
      </c>
      <c r="E13" s="188">
        <v>0.08</v>
      </c>
      <c r="F13" s="182">
        <v>0</v>
      </c>
      <c r="G13" s="201">
        <v>0.1205244578920827</v>
      </c>
      <c r="H13" s="186">
        <v>5.8464503694185675E-2</v>
      </c>
      <c r="I13" s="188">
        <v>6.6260472201066262E-2</v>
      </c>
      <c r="J13" s="188">
        <v>5.935251798561151E-2</v>
      </c>
      <c r="K13" s="182">
        <v>0</v>
      </c>
      <c r="L13" s="201">
        <v>6.3440860215053768E-2</v>
      </c>
      <c r="M13" s="186">
        <v>4.8005409060175794E-2</v>
      </c>
      <c r="N13" s="188">
        <v>6.1649733080764595E-2</v>
      </c>
      <c r="O13" s="188">
        <v>4.085603112840467E-2</v>
      </c>
      <c r="P13" s="182">
        <v>0</v>
      </c>
      <c r="Q13" s="201">
        <v>5.6142241379310343E-2</v>
      </c>
      <c r="R13" s="201">
        <v>6.4963332551987413E-2</v>
      </c>
      <c r="S13" s="74"/>
    </row>
    <row r="14" spans="2:19" ht="21.95" customHeight="1" x14ac:dyDescent="0.25">
      <c r="B14" s="117" t="s">
        <v>246</v>
      </c>
      <c r="C14" s="186">
        <v>0.14147018030513175</v>
      </c>
      <c r="D14" s="188">
        <v>0.11883589329021826</v>
      </c>
      <c r="E14" s="188">
        <v>0</v>
      </c>
      <c r="F14" s="182">
        <v>0</v>
      </c>
      <c r="G14" s="201">
        <v>0.12556732223903178</v>
      </c>
      <c r="H14" s="186">
        <v>6.3122389977513654E-2</v>
      </c>
      <c r="I14" s="188">
        <v>7.0745536092070752E-2</v>
      </c>
      <c r="J14" s="188">
        <v>7.0143884892086325E-2</v>
      </c>
      <c r="K14" s="182">
        <v>0</v>
      </c>
      <c r="L14" s="201">
        <v>6.8172043010752692E-2</v>
      </c>
      <c r="M14" s="186">
        <v>5.6795131845841784E-2</v>
      </c>
      <c r="N14" s="188">
        <v>7.1465472705355609E-2</v>
      </c>
      <c r="O14" s="188">
        <v>6.8093385214007776E-2</v>
      </c>
      <c r="P14" s="182">
        <v>0</v>
      </c>
      <c r="Q14" s="201">
        <v>6.6594827586206898E-2</v>
      </c>
      <c r="R14" s="201">
        <v>7.1493152061078924E-2</v>
      </c>
      <c r="S14" s="74"/>
    </row>
    <row r="15" spans="2:19" ht="21.95" customHeight="1" x14ac:dyDescent="0.25">
      <c r="B15" s="117" t="s">
        <v>247</v>
      </c>
      <c r="C15" s="186">
        <v>9.1539528432732317E-2</v>
      </c>
      <c r="D15" s="188">
        <v>8.488278092158448E-2</v>
      </c>
      <c r="E15" s="188">
        <v>0.2</v>
      </c>
      <c r="F15" s="182">
        <v>0</v>
      </c>
      <c r="G15" s="201">
        <v>8.8754412506303587E-2</v>
      </c>
      <c r="H15" s="186">
        <v>0.11323482171538708</v>
      </c>
      <c r="I15" s="188">
        <v>0.10307184564610307</v>
      </c>
      <c r="J15" s="188">
        <v>0.12410071942446044</v>
      </c>
      <c r="K15" s="182">
        <v>0</v>
      </c>
      <c r="L15" s="201">
        <v>0.10709677419354839</v>
      </c>
      <c r="M15" s="186">
        <v>0.10750507099391481</v>
      </c>
      <c r="N15" s="188">
        <v>0.10607887032891337</v>
      </c>
      <c r="O15" s="188">
        <v>0.10894941634241245</v>
      </c>
      <c r="P15" s="182">
        <v>0</v>
      </c>
      <c r="Q15" s="201">
        <v>0.10668103448275862</v>
      </c>
      <c r="R15" s="201">
        <v>0.10574958979338982</v>
      </c>
      <c r="S15" s="74"/>
    </row>
    <row r="16" spans="2:19" ht="21.95" customHeight="1" x14ac:dyDescent="0.25">
      <c r="B16" s="117" t="s">
        <v>248</v>
      </c>
      <c r="C16" s="186">
        <v>9.7087378640776698E-2</v>
      </c>
      <c r="D16" s="188">
        <v>7.1139854486661283E-2</v>
      </c>
      <c r="E16" s="188">
        <v>0.04</v>
      </c>
      <c r="F16" s="182">
        <v>0</v>
      </c>
      <c r="G16" s="201">
        <v>8.0181543116490173E-2</v>
      </c>
      <c r="H16" s="186">
        <v>9.7976228718278185E-2</v>
      </c>
      <c r="I16" s="188">
        <v>0.1007023779301007</v>
      </c>
      <c r="J16" s="188">
        <v>9.7122302158273388E-2</v>
      </c>
      <c r="K16" s="182">
        <v>1</v>
      </c>
      <c r="L16" s="201">
        <v>9.9731182795698925E-2</v>
      </c>
      <c r="M16" s="186">
        <v>0.10513860716700474</v>
      </c>
      <c r="N16" s="188">
        <v>9.643533666264853E-2</v>
      </c>
      <c r="O16" s="188">
        <v>8.7548638132295714E-2</v>
      </c>
      <c r="P16" s="182">
        <v>0</v>
      </c>
      <c r="Q16" s="201">
        <v>9.8706896551724141E-2</v>
      </c>
      <c r="R16" s="201">
        <v>9.8114723905836657E-2</v>
      </c>
      <c r="S16" s="74"/>
    </row>
    <row r="17" spans="2:19" ht="21.95" customHeight="1" x14ac:dyDescent="0.25">
      <c r="B17" s="117" t="s">
        <v>249</v>
      </c>
      <c r="C17" s="186">
        <v>6.9348127600554782E-2</v>
      </c>
      <c r="D17" s="188">
        <v>6.1438965238480192E-2</v>
      </c>
      <c r="E17" s="188">
        <v>0.04</v>
      </c>
      <c r="F17" s="182">
        <v>0</v>
      </c>
      <c r="G17" s="201">
        <v>6.4044377206253153E-2</v>
      </c>
      <c r="H17" s="186">
        <v>6.6174108576935425E-2</v>
      </c>
      <c r="I17" s="188">
        <v>7.7346196158077349E-2</v>
      </c>
      <c r="J17" s="188">
        <v>9.3525179856115109E-2</v>
      </c>
      <c r="K17" s="182">
        <v>0</v>
      </c>
      <c r="L17" s="201">
        <v>7.408602150537634E-2</v>
      </c>
      <c r="M17" s="186">
        <v>7.5726842461122379E-2</v>
      </c>
      <c r="N17" s="188">
        <v>7.3015326330291022E-2</v>
      </c>
      <c r="O17" s="188">
        <v>8.171206225680934E-2</v>
      </c>
      <c r="P17" s="182">
        <v>0</v>
      </c>
      <c r="Q17" s="201">
        <v>7.4353448275862072E-2</v>
      </c>
      <c r="R17" s="201">
        <v>7.350232729464555E-2</v>
      </c>
      <c r="S17" s="74"/>
    </row>
    <row r="18" spans="2:19" ht="21.95" customHeight="1" thickBot="1" x14ac:dyDescent="0.3">
      <c r="B18" s="117" t="s">
        <v>250</v>
      </c>
      <c r="C18" s="186">
        <v>4.8543689320388349E-2</v>
      </c>
      <c r="D18" s="188">
        <v>5.9013742926434923E-2</v>
      </c>
      <c r="E18" s="188">
        <v>0.04</v>
      </c>
      <c r="F18" s="182">
        <v>0</v>
      </c>
      <c r="G18" s="201">
        <v>5.4967221381744834E-2</v>
      </c>
      <c r="H18" s="186">
        <v>6.2319306135560554E-2</v>
      </c>
      <c r="I18" s="188">
        <v>6.8291444529068296E-2</v>
      </c>
      <c r="J18" s="188">
        <v>4.4964028776978415E-2</v>
      </c>
      <c r="K18" s="182">
        <v>0</v>
      </c>
      <c r="L18" s="201">
        <v>6.5591397849462371E-2</v>
      </c>
      <c r="M18" s="186">
        <v>6.8627450980392163E-2</v>
      </c>
      <c r="N18" s="188">
        <v>6.6127087997244705E-2</v>
      </c>
      <c r="O18" s="188">
        <v>6.2256809338521402E-2</v>
      </c>
      <c r="P18" s="182">
        <v>0</v>
      </c>
      <c r="Q18" s="201">
        <v>6.670258620689655E-2</v>
      </c>
      <c r="R18" s="201">
        <v>6.5231222583129619E-2</v>
      </c>
      <c r="S18" s="74"/>
    </row>
    <row r="19" spans="2:19" ht="21.95" customHeight="1" thickTop="1" thickBot="1" x14ac:dyDescent="0.3">
      <c r="B19" s="98" t="s">
        <v>170</v>
      </c>
      <c r="C19" s="203">
        <v>0.99999999999999978</v>
      </c>
      <c r="D19" s="204">
        <v>1.0000000000000002</v>
      </c>
      <c r="E19" s="204">
        <v>1</v>
      </c>
      <c r="F19" s="199">
        <v>0</v>
      </c>
      <c r="G19" s="202">
        <v>0.99999999999999989</v>
      </c>
      <c r="H19" s="203">
        <v>0.99999999999999989</v>
      </c>
      <c r="I19" s="204">
        <v>1</v>
      </c>
      <c r="J19" s="204">
        <v>1</v>
      </c>
      <c r="K19" s="199">
        <v>1</v>
      </c>
      <c r="L19" s="202">
        <v>1</v>
      </c>
      <c r="M19" s="203">
        <v>1</v>
      </c>
      <c r="N19" s="204">
        <v>1</v>
      </c>
      <c r="O19" s="204">
        <v>1</v>
      </c>
      <c r="P19" s="199">
        <v>1</v>
      </c>
      <c r="Q19" s="202">
        <v>1.0000000000000002</v>
      </c>
      <c r="R19" s="202">
        <v>0.99999999999999989</v>
      </c>
      <c r="S19" s="79"/>
    </row>
    <row r="20" spans="2:19" s="71" customFormat="1" ht="21.95" customHeight="1" thickTop="1" thickBot="1" x14ac:dyDescent="0.3">
      <c r="B20" s="99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</row>
    <row r="21" spans="2:19" s="71" customFormat="1" ht="21.95" customHeight="1" thickTop="1" x14ac:dyDescent="0.25">
      <c r="B21" s="111" t="s">
        <v>196</v>
      </c>
      <c r="C21" s="106"/>
      <c r="D21" s="106"/>
      <c r="E21" s="130"/>
      <c r="F21" s="177"/>
      <c r="G21" s="102"/>
      <c r="H21" s="102"/>
      <c r="I21" s="102"/>
      <c r="J21" s="177"/>
      <c r="K21" s="102"/>
      <c r="L21" s="102"/>
    </row>
    <row r="22" spans="2:19" s="71" customFormat="1" ht="21.95" customHeight="1" thickBot="1" x14ac:dyDescent="0.3">
      <c r="B22" s="108" t="s">
        <v>197</v>
      </c>
      <c r="C22" s="109"/>
      <c r="D22" s="109"/>
      <c r="E22" s="133"/>
      <c r="F22" s="102"/>
      <c r="G22" s="102"/>
      <c r="H22" s="102"/>
      <c r="I22" s="102"/>
      <c r="J22" s="102"/>
      <c r="K22" s="102"/>
      <c r="L22" s="102"/>
    </row>
    <row r="23" spans="2:19" s="71" customFormat="1" ht="15.75" thickTop="1" x14ac:dyDescent="0.25"/>
    <row r="24" spans="2:19" s="71" customFormat="1" x14ac:dyDescent="0.25"/>
    <row r="25" spans="2:19" s="71" customFormat="1" x14ac:dyDescent="0.25"/>
    <row r="26" spans="2:19" s="71" customFormat="1" x14ac:dyDescent="0.25"/>
    <row r="27" spans="2:19" s="71" customFormat="1" x14ac:dyDescent="0.25"/>
    <row r="28" spans="2:19" s="71" customFormat="1" x14ac:dyDescent="0.25"/>
    <row r="29" spans="2:19" s="71" customFormat="1" x14ac:dyDescent="0.25"/>
    <row r="30" spans="2:19" s="71" customFormat="1" x14ac:dyDescent="0.25"/>
    <row r="31" spans="2:19" s="71" customFormat="1" x14ac:dyDescent="0.25"/>
    <row r="32" spans="2:1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N672"/>
  <sheetViews>
    <sheetView workbookViewId="0">
      <selection activeCell="C6" sqref="C6:P18"/>
    </sheetView>
  </sheetViews>
  <sheetFormatPr defaultRowHeight="15" x14ac:dyDescent="0.25"/>
  <cols>
    <col min="1" max="1" width="2.7109375" style="71" customWidth="1"/>
    <col min="2" max="2" width="15.7109375" style="63" customWidth="1"/>
    <col min="3" max="16" width="12.7109375" style="63" customWidth="1"/>
    <col min="17" max="118" width="11.42578125" style="71" customWidth="1"/>
    <col min="119" max="16384" width="9.140625" style="63"/>
  </cols>
  <sheetData>
    <row r="1" spans="2:17" s="71" customFormat="1" ht="15.75" thickBot="1" x14ac:dyDescent="0.3"/>
    <row r="2" spans="2:17" ht="21.95" customHeight="1" thickTop="1" thickBot="1" x14ac:dyDescent="0.3">
      <c r="B2" s="285" t="s">
        <v>358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2:17" ht="21.95" customHeight="1" thickTop="1" thickBot="1" x14ac:dyDescent="0.3">
      <c r="B3" s="288" t="s">
        <v>238</v>
      </c>
      <c r="C3" s="297" t="s">
        <v>216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307"/>
    </row>
    <row r="4" spans="2:17" ht="21.95" customHeight="1" thickTop="1" thickBot="1" x14ac:dyDescent="0.3">
      <c r="B4" s="305"/>
      <c r="C4" s="302" t="s">
        <v>212</v>
      </c>
      <c r="D4" s="303"/>
      <c r="E4" s="304" t="s">
        <v>235</v>
      </c>
      <c r="F4" s="303"/>
      <c r="G4" s="304" t="s">
        <v>214</v>
      </c>
      <c r="H4" s="303"/>
      <c r="I4" s="304" t="s">
        <v>213</v>
      </c>
      <c r="J4" s="303"/>
      <c r="K4" s="304" t="s">
        <v>166</v>
      </c>
      <c r="L4" s="303"/>
      <c r="M4" s="297" t="s">
        <v>236</v>
      </c>
      <c r="N4" s="297"/>
      <c r="O4" s="354" t="s">
        <v>170</v>
      </c>
      <c r="P4" s="355"/>
    </row>
    <row r="5" spans="2:17" ht="21.95" customHeight="1" thickTop="1" thickBot="1" x14ac:dyDescent="0.3">
      <c r="B5" s="306"/>
      <c r="C5" s="92" t="s">
        <v>169</v>
      </c>
      <c r="D5" s="174" t="s">
        <v>2</v>
      </c>
      <c r="E5" s="95" t="s">
        <v>217</v>
      </c>
      <c r="F5" s="174" t="s">
        <v>2</v>
      </c>
      <c r="G5" s="95" t="s">
        <v>169</v>
      </c>
      <c r="H5" s="174" t="s">
        <v>2</v>
      </c>
      <c r="I5" s="95" t="s">
        <v>169</v>
      </c>
      <c r="J5" s="174" t="s">
        <v>2</v>
      </c>
      <c r="K5" s="95" t="s">
        <v>169</v>
      </c>
      <c r="L5" s="174" t="s">
        <v>2</v>
      </c>
      <c r="M5" s="95" t="s">
        <v>217</v>
      </c>
      <c r="N5" s="172" t="s">
        <v>2</v>
      </c>
      <c r="O5" s="92" t="s">
        <v>169</v>
      </c>
      <c r="P5" s="173" t="s">
        <v>2</v>
      </c>
      <c r="Q5" s="74"/>
    </row>
    <row r="6" spans="2:17" ht="21.95" customHeight="1" thickTop="1" x14ac:dyDescent="0.25">
      <c r="B6" s="117" t="s">
        <v>239</v>
      </c>
      <c r="C6" s="93">
        <v>152</v>
      </c>
      <c r="D6" s="136">
        <v>9.0154211150652433E-2</v>
      </c>
      <c r="E6" s="96">
        <v>1366</v>
      </c>
      <c r="F6" s="136">
        <v>9.585964912280702E-2</v>
      </c>
      <c r="G6" s="96">
        <v>482</v>
      </c>
      <c r="H6" s="136">
        <v>9.0482447906889432E-2</v>
      </c>
      <c r="I6" s="96">
        <v>493</v>
      </c>
      <c r="J6" s="136">
        <v>9.4789463564699097E-2</v>
      </c>
      <c r="K6" s="96">
        <v>11</v>
      </c>
      <c r="L6" s="136">
        <v>0.11458333333333333</v>
      </c>
      <c r="M6" s="96">
        <v>329</v>
      </c>
      <c r="N6" s="124">
        <v>9.9606418407508321E-2</v>
      </c>
      <c r="O6" s="93">
        <v>2833</v>
      </c>
      <c r="P6" s="127">
        <v>9.4866557278237285E-2</v>
      </c>
      <c r="Q6" s="74"/>
    </row>
    <row r="7" spans="2:17" ht="21.95" customHeight="1" x14ac:dyDescent="0.25">
      <c r="B7" s="117" t="s">
        <v>240</v>
      </c>
      <c r="C7" s="93">
        <v>150</v>
      </c>
      <c r="D7" s="136">
        <v>8.8967971530249115E-2</v>
      </c>
      <c r="E7" s="96">
        <v>1182</v>
      </c>
      <c r="F7" s="136">
        <v>8.2947368421052631E-2</v>
      </c>
      <c r="G7" s="96">
        <v>517</v>
      </c>
      <c r="H7" s="136">
        <v>9.7052750140792191E-2</v>
      </c>
      <c r="I7" s="96">
        <v>466</v>
      </c>
      <c r="J7" s="136">
        <v>8.9598154201115165E-2</v>
      </c>
      <c r="K7" s="96">
        <v>3</v>
      </c>
      <c r="L7" s="136">
        <v>3.125E-2</v>
      </c>
      <c r="M7" s="96">
        <v>280</v>
      </c>
      <c r="N7" s="124">
        <v>8.4771419921283675E-2</v>
      </c>
      <c r="O7" s="93">
        <v>2598</v>
      </c>
      <c r="P7" s="127">
        <v>8.6997287613434685E-2</v>
      </c>
      <c r="Q7" s="74"/>
    </row>
    <row r="8" spans="2:17" ht="21.95" customHeight="1" x14ac:dyDescent="0.25">
      <c r="B8" s="117" t="s">
        <v>241</v>
      </c>
      <c r="C8" s="93">
        <v>149</v>
      </c>
      <c r="D8" s="136">
        <v>8.8374851720047456E-2</v>
      </c>
      <c r="E8" s="96">
        <v>1267</v>
      </c>
      <c r="F8" s="136">
        <v>8.8912280701754387E-2</v>
      </c>
      <c r="G8" s="96">
        <v>511</v>
      </c>
      <c r="H8" s="136">
        <v>9.5926412614980291E-2</v>
      </c>
      <c r="I8" s="96">
        <v>460</v>
      </c>
      <c r="J8" s="136">
        <v>8.8444529898096522E-2</v>
      </c>
      <c r="K8" s="96">
        <v>9</v>
      </c>
      <c r="L8" s="136">
        <v>9.375E-2</v>
      </c>
      <c r="M8" s="96">
        <v>324</v>
      </c>
      <c r="N8" s="124">
        <v>9.8092643051771122E-2</v>
      </c>
      <c r="O8" s="93">
        <v>2720</v>
      </c>
      <c r="P8" s="127">
        <v>9.1082610588353485E-2</v>
      </c>
      <c r="Q8" s="74"/>
    </row>
    <row r="9" spans="2:17" ht="21.95" customHeight="1" x14ac:dyDescent="0.25">
      <c r="B9" s="117" t="s">
        <v>242</v>
      </c>
      <c r="C9" s="93">
        <v>133</v>
      </c>
      <c r="D9" s="136">
        <v>7.8884934756820874E-2</v>
      </c>
      <c r="E9" s="96">
        <v>959</v>
      </c>
      <c r="F9" s="136">
        <v>6.7298245614035093E-2</v>
      </c>
      <c r="G9" s="96">
        <v>393</v>
      </c>
      <c r="H9" s="136">
        <v>7.3775107940679555E-2</v>
      </c>
      <c r="I9" s="96">
        <v>412</v>
      </c>
      <c r="J9" s="136">
        <v>7.9215535473947316E-2</v>
      </c>
      <c r="K9" s="96">
        <v>9</v>
      </c>
      <c r="L9" s="136">
        <v>9.375E-2</v>
      </c>
      <c r="M9" s="96">
        <v>237</v>
      </c>
      <c r="N9" s="124">
        <v>7.1752951861943692E-2</v>
      </c>
      <c r="O9" s="93">
        <v>2143</v>
      </c>
      <c r="P9" s="127">
        <v>7.1761042092221144E-2</v>
      </c>
      <c r="Q9" s="74"/>
    </row>
    <row r="10" spans="2:17" ht="21.95" customHeight="1" x14ac:dyDescent="0.25">
      <c r="B10" s="117" t="s">
        <v>243</v>
      </c>
      <c r="C10" s="93">
        <v>118</v>
      </c>
      <c r="D10" s="136">
        <v>6.9988137603795963E-2</v>
      </c>
      <c r="E10" s="96">
        <v>1268</v>
      </c>
      <c r="F10" s="136">
        <v>8.8982456140350871E-2</v>
      </c>
      <c r="G10" s="96">
        <v>420</v>
      </c>
      <c r="H10" s="136">
        <v>7.8843626806833114E-2</v>
      </c>
      <c r="I10" s="96">
        <v>386</v>
      </c>
      <c r="J10" s="136">
        <v>7.421649682753316E-2</v>
      </c>
      <c r="K10" s="96">
        <v>5</v>
      </c>
      <c r="L10" s="136">
        <v>5.2083333333333336E-2</v>
      </c>
      <c r="M10" s="96">
        <v>258</v>
      </c>
      <c r="N10" s="124">
        <v>7.8110808356039965E-2</v>
      </c>
      <c r="O10" s="93">
        <v>2455</v>
      </c>
      <c r="P10" s="127">
        <v>8.2208753306767565E-2</v>
      </c>
      <c r="Q10" s="74"/>
    </row>
    <row r="11" spans="2:17" ht="21.95" customHeight="1" x14ac:dyDescent="0.25">
      <c r="B11" s="117" t="s">
        <v>244</v>
      </c>
      <c r="C11" s="93">
        <v>137</v>
      </c>
      <c r="D11" s="136">
        <v>8.1257413997627523E-2</v>
      </c>
      <c r="E11" s="96">
        <v>1387</v>
      </c>
      <c r="F11" s="136">
        <v>9.7333333333333327E-2</v>
      </c>
      <c r="G11" s="96">
        <v>482</v>
      </c>
      <c r="H11" s="136">
        <v>9.0482447906889432E-2</v>
      </c>
      <c r="I11" s="96">
        <v>487</v>
      </c>
      <c r="J11" s="136">
        <v>9.363583926168044E-2</v>
      </c>
      <c r="K11" s="96">
        <v>5</v>
      </c>
      <c r="L11" s="136">
        <v>5.2083333333333336E-2</v>
      </c>
      <c r="M11" s="96">
        <v>310</v>
      </c>
      <c r="N11" s="124">
        <v>9.3854072055706936E-2</v>
      </c>
      <c r="O11" s="93">
        <v>2808</v>
      </c>
      <c r="P11" s="127">
        <v>9.4029400930917856E-2</v>
      </c>
      <c r="Q11" s="74"/>
    </row>
    <row r="12" spans="2:17" ht="21.95" customHeight="1" x14ac:dyDescent="0.25">
      <c r="B12" s="117" t="s">
        <v>245</v>
      </c>
      <c r="C12" s="93">
        <v>129</v>
      </c>
      <c r="D12" s="136">
        <v>7.6512455516014238E-2</v>
      </c>
      <c r="E12" s="96">
        <v>717</v>
      </c>
      <c r="F12" s="136">
        <v>5.031578947368421E-2</v>
      </c>
      <c r="G12" s="96">
        <v>394</v>
      </c>
      <c r="H12" s="136">
        <v>7.3962830861648204E-2</v>
      </c>
      <c r="I12" s="96">
        <v>396</v>
      </c>
      <c r="J12" s="136">
        <v>7.6139203999230923E-2</v>
      </c>
      <c r="K12" s="96">
        <v>8</v>
      </c>
      <c r="L12" s="136">
        <v>8.3333333333333329E-2</v>
      </c>
      <c r="M12" s="96">
        <v>296</v>
      </c>
      <c r="N12" s="124">
        <v>8.9615501059642749E-2</v>
      </c>
      <c r="O12" s="93">
        <v>1940</v>
      </c>
      <c r="P12" s="127">
        <v>6.4963332551987413E-2</v>
      </c>
      <c r="Q12" s="74"/>
    </row>
    <row r="13" spans="2:17" ht="21.95" customHeight="1" x14ac:dyDescent="0.25">
      <c r="B13" s="117" t="s">
        <v>246</v>
      </c>
      <c r="C13" s="93">
        <v>134</v>
      </c>
      <c r="D13" s="136">
        <v>7.9478054567022532E-2</v>
      </c>
      <c r="E13" s="96">
        <v>841</v>
      </c>
      <c r="F13" s="136">
        <v>5.9017543859649121E-2</v>
      </c>
      <c r="G13" s="96">
        <v>435</v>
      </c>
      <c r="H13" s="136">
        <v>8.1659470621362862E-2</v>
      </c>
      <c r="I13" s="96">
        <v>419</v>
      </c>
      <c r="J13" s="136">
        <v>8.056143049413575E-2</v>
      </c>
      <c r="K13" s="96">
        <v>10</v>
      </c>
      <c r="L13" s="136">
        <v>0.10416666666666667</v>
      </c>
      <c r="M13" s="96">
        <v>296</v>
      </c>
      <c r="N13" s="124">
        <v>8.9615501059642749E-2</v>
      </c>
      <c r="O13" s="93">
        <v>2135</v>
      </c>
      <c r="P13" s="127">
        <v>7.1493152061078924E-2</v>
      </c>
      <c r="Q13" s="74"/>
    </row>
    <row r="14" spans="2:17" ht="21.95" customHeight="1" x14ac:dyDescent="0.25">
      <c r="B14" s="117" t="s">
        <v>247</v>
      </c>
      <c r="C14" s="93">
        <v>148</v>
      </c>
      <c r="D14" s="136">
        <v>8.7781731909845784E-2</v>
      </c>
      <c r="E14" s="96">
        <v>1677</v>
      </c>
      <c r="F14" s="136">
        <v>0.11768421052631579</v>
      </c>
      <c r="G14" s="96">
        <v>469</v>
      </c>
      <c r="H14" s="136">
        <v>8.8042049934296984E-2</v>
      </c>
      <c r="I14" s="96">
        <v>515</v>
      </c>
      <c r="J14" s="136">
        <v>9.9019419342434148E-2</v>
      </c>
      <c r="K14" s="96">
        <v>6</v>
      </c>
      <c r="L14" s="136">
        <v>6.25E-2</v>
      </c>
      <c r="M14" s="96">
        <v>343</v>
      </c>
      <c r="N14" s="124">
        <v>0.10384498940357251</v>
      </c>
      <c r="O14" s="93">
        <v>3158</v>
      </c>
      <c r="P14" s="127">
        <v>0.10574958979338982</v>
      </c>
      <c r="Q14" s="74"/>
    </row>
    <row r="15" spans="2:17" ht="21.95" customHeight="1" x14ac:dyDescent="0.25">
      <c r="B15" s="117" t="s">
        <v>248</v>
      </c>
      <c r="C15" s="93">
        <v>167</v>
      </c>
      <c r="D15" s="136">
        <v>9.9051008303677343E-2</v>
      </c>
      <c r="E15" s="96">
        <v>1575</v>
      </c>
      <c r="F15" s="136">
        <v>0.11052631578947368</v>
      </c>
      <c r="G15" s="96">
        <v>432</v>
      </c>
      <c r="H15" s="136">
        <v>8.1096301858456912E-2</v>
      </c>
      <c r="I15" s="96">
        <v>448</v>
      </c>
      <c r="J15" s="136">
        <v>8.613728129205922E-2</v>
      </c>
      <c r="K15" s="96">
        <v>12</v>
      </c>
      <c r="L15" s="136">
        <v>0.125</v>
      </c>
      <c r="M15" s="96">
        <v>296</v>
      </c>
      <c r="N15" s="124">
        <v>8.9615501059642749E-2</v>
      </c>
      <c r="O15" s="93">
        <v>2930</v>
      </c>
      <c r="P15" s="127">
        <v>9.8114723905836657E-2</v>
      </c>
      <c r="Q15" s="74"/>
    </row>
    <row r="16" spans="2:17" ht="21.95" customHeight="1" x14ac:dyDescent="0.25">
      <c r="B16" s="117" t="s">
        <v>249</v>
      </c>
      <c r="C16" s="93">
        <v>137</v>
      </c>
      <c r="D16" s="136">
        <v>8.1257413997627523E-2</v>
      </c>
      <c r="E16" s="96">
        <v>1098</v>
      </c>
      <c r="F16" s="136">
        <v>7.7052631578947373E-2</v>
      </c>
      <c r="G16" s="96">
        <v>404</v>
      </c>
      <c r="H16" s="136">
        <v>7.5840060071334717E-2</v>
      </c>
      <c r="I16" s="96">
        <v>357</v>
      </c>
      <c r="J16" s="136">
        <v>6.8640646029609689E-2</v>
      </c>
      <c r="K16" s="96">
        <v>10</v>
      </c>
      <c r="L16" s="136">
        <v>0.10416666666666667</v>
      </c>
      <c r="M16" s="96">
        <v>189</v>
      </c>
      <c r="N16" s="124">
        <v>5.7220708446866483E-2</v>
      </c>
      <c r="O16" s="93">
        <v>2195</v>
      </c>
      <c r="P16" s="127">
        <v>7.350232729464555E-2</v>
      </c>
      <c r="Q16" s="79"/>
    </row>
    <row r="17" spans="2:16" ht="21.95" customHeight="1" thickBot="1" x14ac:dyDescent="0.3">
      <c r="B17" s="117" t="s">
        <v>250</v>
      </c>
      <c r="C17" s="93">
        <v>132</v>
      </c>
      <c r="D17" s="136">
        <v>7.8291814946619215E-2</v>
      </c>
      <c r="E17" s="96">
        <v>913</v>
      </c>
      <c r="F17" s="136">
        <v>6.4070175438596486E-2</v>
      </c>
      <c r="G17" s="96">
        <v>388</v>
      </c>
      <c r="H17" s="136">
        <v>7.2836493335836305E-2</v>
      </c>
      <c r="I17" s="96">
        <v>362</v>
      </c>
      <c r="J17" s="136">
        <v>6.9601999615458571E-2</v>
      </c>
      <c r="K17" s="96">
        <v>8</v>
      </c>
      <c r="L17" s="136">
        <v>8.3333333333333329E-2</v>
      </c>
      <c r="M17" s="96">
        <v>145</v>
      </c>
      <c r="N17" s="124">
        <v>4.389948531637905E-2</v>
      </c>
      <c r="O17" s="93">
        <v>1948</v>
      </c>
      <c r="P17" s="127">
        <v>6.5231222583129619E-2</v>
      </c>
    </row>
    <row r="18" spans="2:16" ht="21.95" customHeight="1" thickTop="1" thickBot="1" x14ac:dyDescent="0.3">
      <c r="B18" s="98" t="s">
        <v>170</v>
      </c>
      <c r="C18" s="94">
        <v>1686</v>
      </c>
      <c r="D18" s="135">
        <v>0.99999999999999989</v>
      </c>
      <c r="E18" s="97">
        <v>14250</v>
      </c>
      <c r="F18" s="135">
        <v>1</v>
      </c>
      <c r="G18" s="97">
        <v>5327</v>
      </c>
      <c r="H18" s="135">
        <v>1</v>
      </c>
      <c r="I18" s="97">
        <v>5201</v>
      </c>
      <c r="J18" s="135">
        <v>1.0000000000000002</v>
      </c>
      <c r="K18" s="97">
        <v>96</v>
      </c>
      <c r="L18" s="135">
        <v>0.99999999999999989</v>
      </c>
      <c r="M18" s="97">
        <v>3303</v>
      </c>
      <c r="N18" s="128">
        <v>1</v>
      </c>
      <c r="O18" s="94">
        <v>29863</v>
      </c>
      <c r="P18" s="129">
        <v>0.99999999999999989</v>
      </c>
    </row>
    <row r="19" spans="2:16" s="71" customFormat="1" ht="15.75" thickTop="1" x14ac:dyDescent="0.25">
      <c r="B19" s="99"/>
      <c r="C19" s="100"/>
      <c r="D19" s="122"/>
      <c r="E19" s="100"/>
      <c r="F19" s="122"/>
      <c r="G19" s="100"/>
      <c r="H19" s="122"/>
      <c r="I19" s="100"/>
      <c r="J19" s="122"/>
      <c r="K19" s="100"/>
      <c r="L19" s="122"/>
      <c r="M19" s="100"/>
      <c r="N19" s="122"/>
      <c r="O19" s="100"/>
      <c r="P19" s="122"/>
    </row>
    <row r="20" spans="2:16" s="71" customFormat="1" x14ac:dyDescent="0.25">
      <c r="C20" s="169"/>
      <c r="D20" s="169"/>
      <c r="E20" s="169"/>
      <c r="F20" s="169"/>
      <c r="G20" s="169"/>
      <c r="H20" s="169"/>
      <c r="I20" s="169"/>
      <c r="J20" s="169"/>
      <c r="K20" s="170"/>
      <c r="L20" s="169"/>
      <c r="M20" s="169"/>
      <c r="N20" s="169"/>
      <c r="O20" s="205"/>
      <c r="P20" s="169"/>
    </row>
    <row r="21" spans="2:16" s="71" customFormat="1" x14ac:dyDescent="0.25">
      <c r="C21" s="169"/>
      <c r="D21" s="169"/>
      <c r="E21" s="169"/>
      <c r="F21" s="169"/>
      <c r="G21" s="169"/>
      <c r="H21" s="169"/>
      <c r="I21" s="169"/>
      <c r="J21" s="169"/>
      <c r="K21" s="170"/>
      <c r="L21" s="169"/>
      <c r="M21" s="169"/>
      <c r="N21" s="169"/>
      <c r="O21" s="169"/>
      <c r="P21" s="169"/>
    </row>
    <row r="22" spans="2:16" s="71" customFormat="1" x14ac:dyDescent="0.25">
      <c r="B22" s="102"/>
      <c r="C22" s="190"/>
      <c r="D22" s="190"/>
      <c r="E22" s="190"/>
      <c r="F22" s="190"/>
      <c r="G22" s="190"/>
      <c r="H22" s="190"/>
      <c r="I22" s="190"/>
      <c r="J22" s="190"/>
      <c r="K22" s="191"/>
      <c r="L22" s="190"/>
      <c r="M22" s="190"/>
      <c r="N22" s="102"/>
      <c r="O22" s="102"/>
      <c r="P22" s="102"/>
    </row>
    <row r="23" spans="2:16" s="71" customFormat="1" x14ac:dyDescent="0.25"/>
    <row r="24" spans="2:16" s="71" customFormat="1" x14ac:dyDescent="0.25"/>
    <row r="25" spans="2:16" s="71" customFormat="1" x14ac:dyDescent="0.25"/>
    <row r="26" spans="2:16" s="71" customFormat="1" x14ac:dyDescent="0.25"/>
    <row r="27" spans="2:16" s="71" customFormat="1" x14ac:dyDescent="0.25"/>
    <row r="28" spans="2:16" s="71" customFormat="1" x14ac:dyDescent="0.25"/>
    <row r="29" spans="2:16" s="71" customFormat="1" x14ac:dyDescent="0.25"/>
    <row r="30" spans="2:16" s="71" customFormat="1" x14ac:dyDescent="0.25"/>
    <row r="31" spans="2:16" s="71" customFormat="1" x14ac:dyDescent="0.25"/>
    <row r="32" spans="2:16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U840"/>
  <sheetViews>
    <sheetView workbookViewId="0">
      <selection activeCell="C6" sqref="C6:T18"/>
    </sheetView>
  </sheetViews>
  <sheetFormatPr defaultRowHeight="15" x14ac:dyDescent="0.25"/>
  <cols>
    <col min="1" max="1" width="2.7109375" style="71" customWidth="1"/>
    <col min="2" max="2" width="15.7109375" style="63" customWidth="1"/>
    <col min="3" max="20" width="11.7109375" style="63" customWidth="1"/>
    <col min="21" max="135" width="11.42578125" style="71" customWidth="1"/>
    <col min="136" max="16384" width="9.140625" style="63"/>
  </cols>
  <sheetData>
    <row r="1" spans="2:21" s="71" customFormat="1" ht="15.75" thickBot="1" x14ac:dyDescent="0.3"/>
    <row r="2" spans="2:21" ht="21.95" customHeight="1" thickTop="1" thickBot="1" x14ac:dyDescent="0.3">
      <c r="B2" s="285" t="s">
        <v>359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328"/>
      <c r="P2" s="328"/>
      <c r="Q2" s="328"/>
      <c r="R2" s="328"/>
      <c r="S2" s="328"/>
      <c r="T2" s="329"/>
    </row>
    <row r="3" spans="2:21" ht="21.95" customHeight="1" thickTop="1" thickBot="1" x14ac:dyDescent="0.3">
      <c r="B3" s="288" t="s">
        <v>238</v>
      </c>
      <c r="C3" s="297" t="s">
        <v>219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12"/>
    </row>
    <row r="4" spans="2:21" ht="21.95" customHeight="1" thickTop="1" thickBot="1" x14ac:dyDescent="0.3">
      <c r="B4" s="305"/>
      <c r="C4" s="302" t="s">
        <v>220</v>
      </c>
      <c r="D4" s="303"/>
      <c r="E4" s="304" t="s">
        <v>221</v>
      </c>
      <c r="F4" s="303"/>
      <c r="G4" s="304" t="s">
        <v>222</v>
      </c>
      <c r="H4" s="303"/>
      <c r="I4" s="304" t="s">
        <v>223</v>
      </c>
      <c r="J4" s="303"/>
      <c r="K4" s="297" t="s">
        <v>224</v>
      </c>
      <c r="L4" s="303"/>
      <c r="M4" s="297" t="s">
        <v>225</v>
      </c>
      <c r="N4" s="303"/>
      <c r="O4" s="297" t="s">
        <v>226</v>
      </c>
      <c r="P4" s="303"/>
      <c r="Q4" s="297" t="s">
        <v>201</v>
      </c>
      <c r="R4" s="297"/>
      <c r="S4" s="354" t="s">
        <v>170</v>
      </c>
      <c r="T4" s="355"/>
    </row>
    <row r="5" spans="2:21" ht="21.95" customHeight="1" thickTop="1" thickBot="1" x14ac:dyDescent="0.3">
      <c r="B5" s="306"/>
      <c r="C5" s="119" t="s">
        <v>169</v>
      </c>
      <c r="D5" s="118" t="s">
        <v>2</v>
      </c>
      <c r="E5" s="121" t="s">
        <v>169</v>
      </c>
      <c r="F5" s="118" t="s">
        <v>2</v>
      </c>
      <c r="G5" s="121" t="s">
        <v>169</v>
      </c>
      <c r="H5" s="118" t="s">
        <v>2</v>
      </c>
      <c r="I5" s="121" t="s">
        <v>169</v>
      </c>
      <c r="J5" s="118" t="s">
        <v>2</v>
      </c>
      <c r="K5" s="121" t="s">
        <v>169</v>
      </c>
      <c r="L5" s="118" t="s">
        <v>2</v>
      </c>
      <c r="M5" s="121" t="s">
        <v>169</v>
      </c>
      <c r="N5" s="118" t="s">
        <v>2</v>
      </c>
      <c r="O5" s="121" t="s">
        <v>169</v>
      </c>
      <c r="P5" s="118" t="s">
        <v>2</v>
      </c>
      <c r="Q5" s="121" t="s">
        <v>169</v>
      </c>
      <c r="R5" s="113" t="s">
        <v>2</v>
      </c>
      <c r="S5" s="119" t="s">
        <v>169</v>
      </c>
      <c r="T5" s="114" t="s">
        <v>2</v>
      </c>
    </row>
    <row r="6" spans="2:21" ht="21.95" customHeight="1" thickTop="1" x14ac:dyDescent="0.25">
      <c r="B6" s="178" t="s">
        <v>239</v>
      </c>
      <c r="C6" s="154">
        <v>913</v>
      </c>
      <c r="D6" s="90">
        <v>9.1823393342049683E-2</v>
      </c>
      <c r="E6" s="156">
        <v>331</v>
      </c>
      <c r="F6" s="90">
        <v>9.2123573615363205E-2</v>
      </c>
      <c r="G6" s="156">
        <v>362</v>
      </c>
      <c r="H6" s="90">
        <v>9.1715226754497087E-2</v>
      </c>
      <c r="I6" s="156">
        <v>391</v>
      </c>
      <c r="J6" s="90">
        <v>9.2130065975494821E-2</v>
      </c>
      <c r="K6" s="156">
        <v>255</v>
      </c>
      <c r="L6" s="90">
        <v>9.8341689163131504E-2</v>
      </c>
      <c r="M6" s="156">
        <v>330</v>
      </c>
      <c r="N6" s="90">
        <v>0.10387157695939565</v>
      </c>
      <c r="O6" s="156">
        <v>130</v>
      </c>
      <c r="P6" s="90">
        <v>0.1022816679779701</v>
      </c>
      <c r="Q6" s="156">
        <v>121</v>
      </c>
      <c r="R6" s="82">
        <v>0.11050228310502283</v>
      </c>
      <c r="S6" s="154">
        <v>2833</v>
      </c>
      <c r="T6" s="112">
        <v>9.4866557278237285E-2</v>
      </c>
      <c r="U6" s="74"/>
    </row>
    <row r="7" spans="2:21" ht="21.95" customHeight="1" x14ac:dyDescent="0.25">
      <c r="B7" s="117" t="s">
        <v>240</v>
      </c>
      <c r="C7" s="154">
        <v>828</v>
      </c>
      <c r="D7" s="90">
        <v>8.3274665593885147E-2</v>
      </c>
      <c r="E7" s="156">
        <v>326</v>
      </c>
      <c r="F7" s="90">
        <v>9.0731978847759534E-2</v>
      </c>
      <c r="G7" s="156">
        <v>355</v>
      </c>
      <c r="H7" s="90">
        <v>8.9941727894603501E-2</v>
      </c>
      <c r="I7" s="156">
        <v>346</v>
      </c>
      <c r="J7" s="90">
        <v>8.1526861451460889E-2</v>
      </c>
      <c r="K7" s="156">
        <v>241</v>
      </c>
      <c r="L7" s="90">
        <v>9.2942537601234096E-2</v>
      </c>
      <c r="M7" s="156">
        <v>292</v>
      </c>
      <c r="N7" s="90">
        <v>9.191060749134404E-2</v>
      </c>
      <c r="O7" s="156">
        <v>101</v>
      </c>
      <c r="P7" s="90">
        <v>7.9464988198269082E-2</v>
      </c>
      <c r="Q7" s="156">
        <v>109</v>
      </c>
      <c r="R7" s="82">
        <v>9.9543378995433793E-2</v>
      </c>
      <c r="S7" s="154">
        <v>2598</v>
      </c>
      <c r="T7" s="112">
        <v>8.6997287613434685E-2</v>
      </c>
      <c r="U7" s="74"/>
    </row>
    <row r="8" spans="2:21" ht="21.95" customHeight="1" x14ac:dyDescent="0.25">
      <c r="B8" s="117" t="s">
        <v>241</v>
      </c>
      <c r="C8" s="154">
        <v>930</v>
      </c>
      <c r="D8" s="90">
        <v>9.3533138891682591E-2</v>
      </c>
      <c r="E8" s="156">
        <v>304</v>
      </c>
      <c r="F8" s="90">
        <v>8.4608961870303367E-2</v>
      </c>
      <c r="G8" s="156">
        <v>345</v>
      </c>
      <c r="H8" s="90">
        <v>8.7408158094755509E-2</v>
      </c>
      <c r="I8" s="156">
        <v>371</v>
      </c>
      <c r="J8" s="90">
        <v>8.7417530631479737E-2</v>
      </c>
      <c r="K8" s="156">
        <v>238</v>
      </c>
      <c r="L8" s="90">
        <v>9.1785576552256068E-2</v>
      </c>
      <c r="M8" s="156">
        <v>290</v>
      </c>
      <c r="N8" s="90">
        <v>9.1281082782499218E-2</v>
      </c>
      <c r="O8" s="156">
        <v>134</v>
      </c>
      <c r="P8" s="90">
        <v>0.1054287962234461</v>
      </c>
      <c r="Q8" s="156">
        <v>108</v>
      </c>
      <c r="R8" s="82">
        <v>9.8630136986301367E-2</v>
      </c>
      <c r="S8" s="154">
        <v>2720</v>
      </c>
      <c r="T8" s="112">
        <v>9.1082610588353485E-2</v>
      </c>
      <c r="U8" s="74"/>
    </row>
    <row r="9" spans="2:21" ht="21.95" customHeight="1" x14ac:dyDescent="0.25">
      <c r="B9" s="117" t="s">
        <v>242</v>
      </c>
      <c r="C9" s="154">
        <v>733</v>
      </c>
      <c r="D9" s="90">
        <v>7.3720205169465952E-2</v>
      </c>
      <c r="E9" s="156">
        <v>251</v>
      </c>
      <c r="F9" s="90">
        <v>6.9858057333704426E-2</v>
      </c>
      <c r="G9" s="156">
        <v>251</v>
      </c>
      <c r="H9" s="90">
        <v>6.3592601976184437E-2</v>
      </c>
      <c r="I9" s="156">
        <v>325</v>
      </c>
      <c r="J9" s="90">
        <v>7.6578699340245054E-2</v>
      </c>
      <c r="K9" s="156">
        <v>192</v>
      </c>
      <c r="L9" s="90">
        <v>7.4045507134593139E-2</v>
      </c>
      <c r="M9" s="156">
        <v>237</v>
      </c>
      <c r="N9" s="90">
        <v>7.4598677998111429E-2</v>
      </c>
      <c r="O9" s="156">
        <v>77</v>
      </c>
      <c r="P9" s="90">
        <v>6.0582218725413063E-2</v>
      </c>
      <c r="Q9" s="156">
        <v>77</v>
      </c>
      <c r="R9" s="82">
        <v>7.031963470319634E-2</v>
      </c>
      <c r="S9" s="154">
        <v>2143</v>
      </c>
      <c r="T9" s="112">
        <v>7.1761042092221144E-2</v>
      </c>
      <c r="U9" s="74"/>
    </row>
    <row r="10" spans="2:21" ht="21.95" customHeight="1" x14ac:dyDescent="0.25">
      <c r="B10" s="117" t="s">
        <v>243</v>
      </c>
      <c r="C10" s="154">
        <v>841</v>
      </c>
      <c r="D10" s="90">
        <v>8.4582118073016188E-2</v>
      </c>
      <c r="E10" s="156">
        <v>269</v>
      </c>
      <c r="F10" s="90">
        <v>7.4867798497077656E-2</v>
      </c>
      <c r="G10" s="156">
        <v>321</v>
      </c>
      <c r="H10" s="90">
        <v>8.1327590575120345E-2</v>
      </c>
      <c r="I10" s="156">
        <v>353</v>
      </c>
      <c r="J10" s="90">
        <v>8.3176248821866167E-2</v>
      </c>
      <c r="K10" s="156">
        <v>195</v>
      </c>
      <c r="L10" s="90">
        <v>7.5202468183571153E-2</v>
      </c>
      <c r="M10" s="156">
        <v>288</v>
      </c>
      <c r="N10" s="90">
        <v>9.0651558073654395E-2</v>
      </c>
      <c r="O10" s="156">
        <v>98</v>
      </c>
      <c r="P10" s="90">
        <v>7.7104642014162075E-2</v>
      </c>
      <c r="Q10" s="156">
        <v>90</v>
      </c>
      <c r="R10" s="82">
        <v>8.2191780821917804E-2</v>
      </c>
      <c r="S10" s="154">
        <v>2455</v>
      </c>
      <c r="T10" s="112">
        <v>8.2208753306767565E-2</v>
      </c>
      <c r="U10" s="74"/>
    </row>
    <row r="11" spans="2:21" ht="21.95" customHeight="1" x14ac:dyDescent="0.25">
      <c r="B11" s="117" t="s">
        <v>244</v>
      </c>
      <c r="C11" s="154">
        <v>1038</v>
      </c>
      <c r="D11" s="90">
        <v>0.10439505179523283</v>
      </c>
      <c r="E11" s="156">
        <v>336</v>
      </c>
      <c r="F11" s="90">
        <v>9.3515168382966876E-2</v>
      </c>
      <c r="G11" s="156">
        <v>350</v>
      </c>
      <c r="H11" s="90">
        <v>8.8674942994679498E-2</v>
      </c>
      <c r="I11" s="156">
        <v>386</v>
      </c>
      <c r="J11" s="90">
        <v>9.0951932139491043E-2</v>
      </c>
      <c r="K11" s="156">
        <v>230</v>
      </c>
      <c r="L11" s="90">
        <v>8.8700347088314688E-2</v>
      </c>
      <c r="M11" s="156">
        <v>280</v>
      </c>
      <c r="N11" s="90">
        <v>8.8133459238275105E-2</v>
      </c>
      <c r="O11" s="156">
        <v>111</v>
      </c>
      <c r="P11" s="90">
        <v>8.7332808811959081E-2</v>
      </c>
      <c r="Q11" s="156">
        <v>77</v>
      </c>
      <c r="R11" s="82">
        <v>7.031963470319634E-2</v>
      </c>
      <c r="S11" s="154">
        <v>2808</v>
      </c>
      <c r="T11" s="112">
        <v>9.4029400930917856E-2</v>
      </c>
      <c r="U11" s="74"/>
    </row>
    <row r="12" spans="2:21" ht="21.95" customHeight="1" x14ac:dyDescent="0.25">
      <c r="B12" s="117" t="s">
        <v>245</v>
      </c>
      <c r="C12" s="154">
        <v>593</v>
      </c>
      <c r="D12" s="90">
        <v>5.9639947701900835E-2</v>
      </c>
      <c r="E12" s="156">
        <v>270</v>
      </c>
      <c r="F12" s="90">
        <v>7.514611745059839E-2</v>
      </c>
      <c r="G12" s="156">
        <v>287</v>
      </c>
      <c r="H12" s="90">
        <v>7.2713453255637189E-2</v>
      </c>
      <c r="I12" s="156">
        <v>291</v>
      </c>
      <c r="J12" s="90">
        <v>6.8567389255419414E-2</v>
      </c>
      <c r="K12" s="156">
        <v>169</v>
      </c>
      <c r="L12" s="90">
        <v>6.517547242576166E-2</v>
      </c>
      <c r="M12" s="156">
        <v>210</v>
      </c>
      <c r="N12" s="90">
        <v>6.6100094428706332E-2</v>
      </c>
      <c r="O12" s="156">
        <v>64</v>
      </c>
      <c r="P12" s="90">
        <v>5.035405192761605E-2</v>
      </c>
      <c r="Q12" s="156">
        <v>56</v>
      </c>
      <c r="R12" s="82">
        <v>5.1141552511415528E-2</v>
      </c>
      <c r="S12" s="154">
        <v>1940</v>
      </c>
      <c r="T12" s="112">
        <v>6.4963332551987413E-2</v>
      </c>
      <c r="U12" s="74"/>
    </row>
    <row r="13" spans="2:21" ht="21.95" customHeight="1" x14ac:dyDescent="0.25">
      <c r="B13" s="117" t="s">
        <v>246</v>
      </c>
      <c r="C13" s="154">
        <v>664</v>
      </c>
      <c r="D13" s="90">
        <v>6.6780649703308867E-2</v>
      </c>
      <c r="E13" s="156">
        <v>270</v>
      </c>
      <c r="F13" s="90">
        <v>7.514611745059839E-2</v>
      </c>
      <c r="G13" s="156">
        <v>328</v>
      </c>
      <c r="H13" s="90">
        <v>8.3101089435013931E-2</v>
      </c>
      <c r="I13" s="156">
        <v>309</v>
      </c>
      <c r="J13" s="90">
        <v>7.2808671065032984E-2</v>
      </c>
      <c r="K13" s="156">
        <v>173</v>
      </c>
      <c r="L13" s="90">
        <v>6.671808715773235E-2</v>
      </c>
      <c r="M13" s="156">
        <v>222</v>
      </c>
      <c r="N13" s="90">
        <v>6.9877242681775253E-2</v>
      </c>
      <c r="O13" s="156">
        <v>95</v>
      </c>
      <c r="P13" s="90">
        <v>7.4744295830055069E-2</v>
      </c>
      <c r="Q13" s="156">
        <v>74</v>
      </c>
      <c r="R13" s="82">
        <v>6.7579908675799091E-2</v>
      </c>
      <c r="S13" s="154">
        <v>2135</v>
      </c>
      <c r="T13" s="112">
        <v>7.1493152061078924E-2</v>
      </c>
      <c r="U13" s="74"/>
    </row>
    <row r="14" spans="2:21" ht="21.95" customHeight="1" x14ac:dyDescent="0.25">
      <c r="B14" s="117" t="s">
        <v>247</v>
      </c>
      <c r="C14" s="154">
        <v>1092</v>
      </c>
      <c r="D14" s="90">
        <v>0.10982600824700794</v>
      </c>
      <c r="E14" s="156">
        <v>407</v>
      </c>
      <c r="F14" s="90">
        <v>0.11327581408293905</v>
      </c>
      <c r="G14" s="156">
        <v>395</v>
      </c>
      <c r="H14" s="90">
        <v>0.10007600709399544</v>
      </c>
      <c r="I14" s="156">
        <v>414</v>
      </c>
      <c r="J14" s="90">
        <v>9.7549481621112155E-2</v>
      </c>
      <c r="K14" s="156">
        <v>283</v>
      </c>
      <c r="L14" s="90">
        <v>0.10913999228692634</v>
      </c>
      <c r="M14" s="156">
        <v>299</v>
      </c>
      <c r="N14" s="90">
        <v>9.4113943972300912E-2</v>
      </c>
      <c r="O14" s="156">
        <v>138</v>
      </c>
      <c r="P14" s="90">
        <v>0.10857592446892211</v>
      </c>
      <c r="Q14" s="156">
        <v>130</v>
      </c>
      <c r="R14" s="82">
        <v>0.11872146118721461</v>
      </c>
      <c r="S14" s="154">
        <v>3158</v>
      </c>
      <c r="T14" s="112">
        <v>0.10574958979338982</v>
      </c>
      <c r="U14" s="74"/>
    </row>
    <row r="15" spans="2:21" ht="21.95" customHeight="1" x14ac:dyDescent="0.25">
      <c r="B15" s="117" t="s">
        <v>248</v>
      </c>
      <c r="C15" s="154">
        <v>995</v>
      </c>
      <c r="D15" s="90">
        <v>0.10007040128733782</v>
      </c>
      <c r="E15" s="156">
        <v>345</v>
      </c>
      <c r="F15" s="90">
        <v>9.6020038964653498E-2</v>
      </c>
      <c r="G15" s="156">
        <v>376</v>
      </c>
      <c r="H15" s="90">
        <v>9.5262224474284271E-2</v>
      </c>
      <c r="I15" s="156">
        <v>423</v>
      </c>
      <c r="J15" s="90">
        <v>9.9670122525918947E-2</v>
      </c>
      <c r="K15" s="156">
        <v>256</v>
      </c>
      <c r="L15" s="90">
        <v>9.872734284612418E-2</v>
      </c>
      <c r="M15" s="156">
        <v>301</v>
      </c>
      <c r="N15" s="90">
        <v>9.4743468681145734E-2</v>
      </c>
      <c r="O15" s="156">
        <v>134</v>
      </c>
      <c r="P15" s="90">
        <v>0.1054287962234461</v>
      </c>
      <c r="Q15" s="156">
        <v>100</v>
      </c>
      <c r="R15" s="82">
        <v>9.1324200913242004E-2</v>
      </c>
      <c r="S15" s="154">
        <v>2930</v>
      </c>
      <c r="T15" s="112">
        <v>9.8114723905836657E-2</v>
      </c>
      <c r="U15" s="74"/>
    </row>
    <row r="16" spans="2:21" ht="21.95" customHeight="1" x14ac:dyDescent="0.25">
      <c r="B16" s="117" t="s">
        <v>249</v>
      </c>
      <c r="C16" s="154">
        <v>688</v>
      </c>
      <c r="D16" s="90">
        <v>6.9194408126320023E-2</v>
      </c>
      <c r="E16" s="156">
        <v>248</v>
      </c>
      <c r="F16" s="90">
        <v>6.9023100473142224E-2</v>
      </c>
      <c r="G16" s="156">
        <v>316</v>
      </c>
      <c r="H16" s="90">
        <v>8.0060805675196356E-2</v>
      </c>
      <c r="I16" s="156">
        <v>319</v>
      </c>
      <c r="J16" s="90">
        <v>7.5164938737040526E-2</v>
      </c>
      <c r="K16" s="156">
        <v>209</v>
      </c>
      <c r="L16" s="90">
        <v>8.0601619745468575E-2</v>
      </c>
      <c r="M16" s="156">
        <v>226</v>
      </c>
      <c r="N16" s="90">
        <v>7.1136292099464898E-2</v>
      </c>
      <c r="O16" s="156">
        <v>94</v>
      </c>
      <c r="P16" s="90">
        <v>7.3957513768686076E-2</v>
      </c>
      <c r="Q16" s="156">
        <v>95</v>
      </c>
      <c r="R16" s="82">
        <v>8.6757990867579904E-2</v>
      </c>
      <c r="S16" s="154">
        <v>2195</v>
      </c>
      <c r="T16" s="112">
        <v>7.350232729464555E-2</v>
      </c>
      <c r="U16" s="74"/>
    </row>
    <row r="17" spans="2:151" ht="21.95" customHeight="1" thickBot="1" x14ac:dyDescent="0.3">
      <c r="B17" s="117" t="s">
        <v>250</v>
      </c>
      <c r="C17" s="154">
        <v>628</v>
      </c>
      <c r="D17" s="90">
        <v>6.3160012068792112E-2</v>
      </c>
      <c r="E17" s="156">
        <v>236</v>
      </c>
      <c r="F17" s="90">
        <v>6.5683273030893399E-2</v>
      </c>
      <c r="G17" s="156">
        <v>261</v>
      </c>
      <c r="H17" s="90">
        <v>6.612617177603243E-2</v>
      </c>
      <c r="I17" s="156">
        <v>316</v>
      </c>
      <c r="J17" s="90">
        <v>7.4016056393185828E-2</v>
      </c>
      <c r="K17" s="156">
        <v>152</v>
      </c>
      <c r="L17" s="90">
        <v>5.8619359814886231E-2</v>
      </c>
      <c r="M17" s="156">
        <v>202</v>
      </c>
      <c r="N17" s="90">
        <v>6.3581995593327043E-2</v>
      </c>
      <c r="O17" s="156">
        <v>95</v>
      </c>
      <c r="P17" s="90">
        <v>7.4744295830055069E-2</v>
      </c>
      <c r="Q17" s="156">
        <v>58</v>
      </c>
      <c r="R17" s="82">
        <v>5.2968036529680365E-2</v>
      </c>
      <c r="S17" s="154">
        <v>1948</v>
      </c>
      <c r="T17" s="112">
        <v>6.5231222583129619E-2</v>
      </c>
      <c r="U17" s="74"/>
    </row>
    <row r="18" spans="2:151" ht="21.95" customHeight="1" thickTop="1" thickBot="1" x14ac:dyDescent="0.3">
      <c r="B18" s="98" t="s">
        <v>170</v>
      </c>
      <c r="C18" s="155">
        <v>9943</v>
      </c>
      <c r="D18" s="91">
        <v>0.99999999999999989</v>
      </c>
      <c r="E18" s="157">
        <v>3593</v>
      </c>
      <c r="F18" s="91">
        <v>1</v>
      </c>
      <c r="G18" s="157">
        <v>3947</v>
      </c>
      <c r="H18" s="91">
        <v>0.99999999999999989</v>
      </c>
      <c r="I18" s="157">
        <v>4244</v>
      </c>
      <c r="J18" s="91">
        <v>0.99955799795774747</v>
      </c>
      <c r="K18" s="157">
        <v>2593</v>
      </c>
      <c r="L18" s="91">
        <v>0.99999999999999978</v>
      </c>
      <c r="M18" s="157">
        <v>3177</v>
      </c>
      <c r="N18" s="91">
        <v>1</v>
      </c>
      <c r="O18" s="157">
        <v>1271</v>
      </c>
      <c r="P18" s="91">
        <v>1</v>
      </c>
      <c r="Q18" s="157">
        <v>1095</v>
      </c>
      <c r="R18" s="83">
        <v>0.99999999999999989</v>
      </c>
      <c r="S18" s="155">
        <v>29863</v>
      </c>
      <c r="T18" s="116">
        <v>0.99999999999999989</v>
      </c>
      <c r="U18" s="79"/>
    </row>
    <row r="19" spans="2:151" s="71" customFormat="1" ht="21.95" customHeight="1" thickTop="1" thickBot="1" x14ac:dyDescent="0.3"/>
    <row r="20" spans="2:151" ht="21.95" customHeight="1" thickTop="1" x14ac:dyDescent="0.25">
      <c r="B20" s="111" t="s">
        <v>196</v>
      </c>
      <c r="C20" s="207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</row>
    <row r="21" spans="2:151" ht="21.95" customHeight="1" thickBot="1" x14ac:dyDescent="0.3">
      <c r="B21" s="208" t="s">
        <v>218</v>
      </c>
      <c r="C21" s="209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</row>
    <row r="22" spans="2:151" s="71" customFormat="1" ht="15.75" thickTop="1" x14ac:dyDescent="0.25"/>
    <row r="23" spans="2:151" s="71" customFormat="1" x14ac:dyDescent="0.25"/>
    <row r="24" spans="2:151" s="71" customFormat="1" x14ac:dyDescent="0.25"/>
    <row r="25" spans="2:151" s="71" customFormat="1" x14ac:dyDescent="0.25"/>
    <row r="26" spans="2:151" s="71" customFormat="1" x14ac:dyDescent="0.25"/>
    <row r="27" spans="2:151" s="71" customFormat="1" x14ac:dyDescent="0.25"/>
    <row r="28" spans="2:151" s="71" customFormat="1" x14ac:dyDescent="0.25"/>
    <row r="29" spans="2:151" s="71" customFormat="1" x14ac:dyDescent="0.25"/>
    <row r="30" spans="2:151" s="71" customFormat="1" x14ac:dyDescent="0.25"/>
    <row r="31" spans="2:151" s="71" customFormat="1" x14ac:dyDescent="0.25"/>
    <row r="32" spans="2:151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  <row r="781" s="71" customFormat="1" x14ac:dyDescent="0.25"/>
    <row r="782" s="71" customFormat="1" x14ac:dyDescent="0.25"/>
    <row r="783" s="71" customFormat="1" x14ac:dyDescent="0.25"/>
    <row r="784" s="71" customFormat="1" x14ac:dyDescent="0.25"/>
    <row r="785" s="71" customFormat="1" x14ac:dyDescent="0.25"/>
    <row r="786" s="71" customFormat="1" x14ac:dyDescent="0.25"/>
    <row r="787" s="71" customFormat="1" x14ac:dyDescent="0.25"/>
    <row r="788" s="71" customFormat="1" x14ac:dyDescent="0.25"/>
    <row r="789" s="71" customFormat="1" x14ac:dyDescent="0.25"/>
    <row r="790" s="71" customFormat="1" x14ac:dyDescent="0.25"/>
    <row r="791" s="71" customFormat="1" x14ac:dyDescent="0.25"/>
    <row r="792" s="71" customFormat="1" x14ac:dyDescent="0.25"/>
    <row r="793" s="71" customFormat="1" x14ac:dyDescent="0.25"/>
    <row r="794" s="71" customFormat="1" x14ac:dyDescent="0.25"/>
    <row r="795" s="71" customFormat="1" x14ac:dyDescent="0.25"/>
    <row r="796" s="71" customFormat="1" x14ac:dyDescent="0.25"/>
    <row r="797" s="71" customFormat="1" x14ac:dyDescent="0.25"/>
    <row r="798" s="71" customFormat="1" x14ac:dyDescent="0.25"/>
    <row r="799" s="71" customFormat="1" x14ac:dyDescent="0.25"/>
    <row r="800" s="71" customFormat="1" x14ac:dyDescent="0.25"/>
    <row r="801" s="71" customFormat="1" x14ac:dyDescent="0.25"/>
    <row r="802" s="71" customFormat="1" x14ac:dyDescent="0.25"/>
    <row r="803" s="71" customFormat="1" x14ac:dyDescent="0.25"/>
    <row r="804" s="71" customFormat="1" x14ac:dyDescent="0.25"/>
    <row r="805" s="71" customFormat="1" x14ac:dyDescent="0.25"/>
    <row r="806" s="71" customFormat="1" x14ac:dyDescent="0.25"/>
    <row r="807" s="71" customFormat="1" x14ac:dyDescent="0.25"/>
    <row r="808" s="71" customFormat="1" x14ac:dyDescent="0.25"/>
    <row r="809" s="71" customFormat="1" x14ac:dyDescent="0.25"/>
    <row r="810" s="71" customFormat="1" x14ac:dyDescent="0.25"/>
    <row r="811" s="71" customFormat="1" x14ac:dyDescent="0.25"/>
    <row r="812" s="71" customFormat="1" x14ac:dyDescent="0.25"/>
    <row r="813" s="71" customFormat="1" x14ac:dyDescent="0.25"/>
    <row r="814" s="71" customFormat="1" x14ac:dyDescent="0.25"/>
    <row r="815" s="71" customFormat="1" x14ac:dyDescent="0.25"/>
    <row r="816" s="71" customFormat="1" x14ac:dyDescent="0.25"/>
    <row r="817" s="71" customFormat="1" x14ac:dyDescent="0.25"/>
    <row r="818" s="71" customFormat="1" x14ac:dyDescent="0.25"/>
    <row r="819" s="71" customFormat="1" x14ac:dyDescent="0.25"/>
    <row r="820" s="71" customFormat="1" x14ac:dyDescent="0.25"/>
    <row r="821" s="71" customFormat="1" x14ac:dyDescent="0.25"/>
    <row r="822" s="71" customFormat="1" x14ac:dyDescent="0.25"/>
    <row r="823" s="71" customFormat="1" x14ac:dyDescent="0.25"/>
    <row r="824" s="71" customFormat="1" x14ac:dyDescent="0.25"/>
    <row r="825" s="71" customFormat="1" x14ac:dyDescent="0.25"/>
    <row r="826" s="71" customFormat="1" x14ac:dyDescent="0.25"/>
    <row r="827" s="71" customFormat="1" x14ac:dyDescent="0.25"/>
    <row r="828" s="71" customFormat="1" x14ac:dyDescent="0.25"/>
    <row r="829" s="71" customFormat="1" x14ac:dyDescent="0.25"/>
    <row r="830" s="71" customFormat="1" x14ac:dyDescent="0.25"/>
    <row r="831" s="71" customFormat="1" x14ac:dyDescent="0.25"/>
    <row r="832" s="71" customFormat="1" x14ac:dyDescent="0.25"/>
    <row r="833" s="71" customFormat="1" x14ac:dyDescent="0.25"/>
    <row r="834" s="71" customFormat="1" x14ac:dyDescent="0.25"/>
    <row r="835" s="71" customFormat="1" x14ac:dyDescent="0.25"/>
    <row r="836" s="71" customFormat="1" x14ac:dyDescent="0.25"/>
    <row r="837" s="71" customFormat="1" x14ac:dyDescent="0.25"/>
    <row r="838" s="71" customFormat="1" x14ac:dyDescent="0.25"/>
    <row r="839" s="71" customFormat="1" x14ac:dyDescent="0.25"/>
    <row r="840" s="71" customFormat="1" x14ac:dyDescent="0.25"/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defaultRowHeight="15" x14ac:dyDescent="0.25"/>
  <cols>
    <col min="1" max="1" width="15.7109375" style="63" customWidth="1"/>
    <col min="2" max="21" width="9.42578125" style="63" customWidth="1"/>
    <col min="22" max="16384" width="9.140625" style="63"/>
  </cols>
  <sheetData>
    <row r="1" spans="1:22" ht="25.15" customHeight="1" thickTop="1" thickBot="1" x14ac:dyDescent="0.3">
      <c r="A1" s="332" t="s">
        <v>95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335"/>
      <c r="M1" s="335"/>
      <c r="N1" s="335"/>
      <c r="O1" s="335"/>
      <c r="P1" s="335"/>
      <c r="Q1" s="335"/>
      <c r="R1" s="335"/>
      <c r="S1" s="335"/>
      <c r="T1" s="335"/>
      <c r="U1" s="336"/>
    </row>
    <row r="2" spans="1:22" ht="25.15" customHeight="1" thickTop="1" thickBot="1" x14ac:dyDescent="0.3">
      <c r="A2" s="337" t="s">
        <v>73</v>
      </c>
      <c r="B2" s="361" t="s">
        <v>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</row>
    <row r="3" spans="1:22" ht="25.15" customHeight="1" x14ac:dyDescent="0.25">
      <c r="A3" s="356"/>
      <c r="B3" s="343">
        <v>0</v>
      </c>
      <c r="C3" s="331"/>
      <c r="D3" s="345" t="s">
        <v>34</v>
      </c>
      <c r="E3" s="344"/>
      <c r="F3" s="330" t="s">
        <v>35</v>
      </c>
      <c r="G3" s="331"/>
      <c r="H3" s="345" t="s">
        <v>36</v>
      </c>
      <c r="I3" s="344"/>
      <c r="J3" s="330" t="s">
        <v>37</v>
      </c>
      <c r="K3" s="331"/>
      <c r="L3" s="345" t="s">
        <v>38</v>
      </c>
      <c r="M3" s="344"/>
      <c r="N3" s="330" t="s">
        <v>39</v>
      </c>
      <c r="O3" s="331"/>
      <c r="P3" s="345" t="s">
        <v>40</v>
      </c>
      <c r="Q3" s="344"/>
      <c r="R3" s="330" t="s">
        <v>30</v>
      </c>
      <c r="S3" s="331"/>
      <c r="T3" s="330" t="s">
        <v>32</v>
      </c>
      <c r="U3" s="331"/>
    </row>
    <row r="4" spans="1:22" ht="25.15" customHeight="1" thickBot="1" x14ac:dyDescent="0.3">
      <c r="A4" s="357"/>
      <c r="B4" s="9" t="s">
        <v>1</v>
      </c>
      <c r="C4" s="11" t="s">
        <v>2</v>
      </c>
      <c r="D4" s="12" t="s">
        <v>1</v>
      </c>
      <c r="E4" s="10" t="s">
        <v>2</v>
      </c>
      <c r="F4" s="9" t="s">
        <v>1</v>
      </c>
      <c r="G4" s="11" t="s">
        <v>2</v>
      </c>
      <c r="H4" s="12" t="s">
        <v>1</v>
      </c>
      <c r="I4" s="5" t="s">
        <v>2</v>
      </c>
      <c r="J4" s="9" t="s">
        <v>1</v>
      </c>
      <c r="K4" s="11" t="s">
        <v>2</v>
      </c>
      <c r="L4" s="12" t="s">
        <v>1</v>
      </c>
      <c r="M4" s="10" t="s">
        <v>2</v>
      </c>
      <c r="N4" s="9" t="s">
        <v>1</v>
      </c>
      <c r="O4" s="11" t="s">
        <v>2</v>
      </c>
      <c r="P4" s="12" t="s">
        <v>1</v>
      </c>
      <c r="Q4" s="10" t="s">
        <v>2</v>
      </c>
      <c r="R4" s="9" t="s">
        <v>1</v>
      </c>
      <c r="S4" s="11" t="s">
        <v>2</v>
      </c>
      <c r="T4" s="9" t="s">
        <v>1</v>
      </c>
      <c r="U4" s="11" t="s">
        <v>2</v>
      </c>
    </row>
    <row r="5" spans="1:22" x14ac:dyDescent="0.25">
      <c r="A5" s="1" t="s">
        <v>61</v>
      </c>
      <c r="B5" s="24">
        <f>VLOOKUP(V5,[1]Sheet1!$A$610:$U$622,2,FALSE)</f>
        <v>3288</v>
      </c>
      <c r="C5" s="15">
        <f>VLOOKUP(V5,[1]Sheet1!$A$610:$U$622,3,FALSE)/100</f>
        <v>8.9023663832782804E-2</v>
      </c>
      <c r="D5" s="26">
        <f>VLOOKUP(V5,[1]Sheet1!$A$610:$U$622,4,FALSE)</f>
        <v>3288</v>
      </c>
      <c r="E5" s="14">
        <f>VLOOKUP(V5,[1]Sheet1!$A$610:$U$622,5,FALSE)/100</f>
        <v>8.9023663832782804E-2</v>
      </c>
      <c r="F5" s="24">
        <f>VLOOKUP(V5,[1]Sheet1!$A$610:$U$622,6,FALSE)</f>
        <v>0</v>
      </c>
      <c r="G5" s="15">
        <f>VLOOKUP(V5,[1]Sheet1!$A$610:$U$622,7,FALSE)/100</f>
        <v>0</v>
      </c>
      <c r="H5" s="26">
        <f>VLOOKUP(V5,[1]Sheet1!$A$610:$U$622,8,FALSE)</f>
        <v>0</v>
      </c>
      <c r="I5" s="14">
        <f>VLOOKUP(V5,[1]Sheet1!$A$610:$U$622,9,FALSE)/100</f>
        <v>0</v>
      </c>
      <c r="J5" s="24">
        <f>VLOOKUP(V5,[1]Sheet1!$A$610:$U$622,10,FALSE)</f>
        <v>0</v>
      </c>
      <c r="K5" s="15">
        <f>VLOOKUP(V5,[1]Sheet1!$A$610:$U$622,11,FALSE)/100</f>
        <v>0</v>
      </c>
      <c r="L5" s="26">
        <f>VLOOKUP(V5,[1]Sheet1!$A$610:$U$622,12,FALSE)</f>
        <v>0</v>
      </c>
      <c r="M5" s="14">
        <f>VLOOKUP(V5,[1]Sheet1!$A$610:$U$622,13,FALSE)/100</f>
        <v>0</v>
      </c>
      <c r="N5" s="24">
        <f>VLOOKUP(V5,[1]Sheet1!$A$610:$U$622,14,FALSE)</f>
        <v>0</v>
      </c>
      <c r="O5" s="15">
        <f>VLOOKUP(V5,[1]Sheet1!$A$610:$U$622,15,FALSE)/100</f>
        <v>0</v>
      </c>
      <c r="P5" s="26">
        <f>VLOOKUP(V5,[1]Sheet1!$A$610:$U$622,16,FALSE)</f>
        <v>0</v>
      </c>
      <c r="Q5" s="14">
        <f>VLOOKUP(V5,[1]Sheet1!$A$610:$U$622,17,FALSE)/100</f>
        <v>0</v>
      </c>
      <c r="R5" s="24">
        <f>VLOOKUP(V5,[1]Sheet1!$A$610:$U$622,18,FALSE)</f>
        <v>0</v>
      </c>
      <c r="S5" s="15">
        <f>VLOOKUP(V5,[1]Sheet1!$A$610:$U$622,19,FALSE)/100</f>
        <v>0</v>
      </c>
      <c r="T5" s="24">
        <f>VLOOKUP(V5,[1]Sheet1!$A$610:$U$622,20,FALSE)</f>
        <v>0</v>
      </c>
      <c r="U5" s="15">
        <f>VLOOKUP(V5,[1]Sheet1!$A$610:$U$622,21,FALSE)/100</f>
        <v>0</v>
      </c>
      <c r="V5" s="69" t="s">
        <v>140</v>
      </c>
    </row>
    <row r="6" spans="1:22" x14ac:dyDescent="0.25">
      <c r="A6" s="2" t="s">
        <v>62</v>
      </c>
      <c r="B6" s="22">
        <f>VLOOKUP(V6,[1]Sheet1!$A$610:$U$622,2,FALSE)</f>
        <v>3151</v>
      </c>
      <c r="C6" s="15">
        <f>VLOOKUP(V6,[1]Sheet1!$A$610:$U$622,3,FALSE)/100</f>
        <v>8.5314344506416853E-2</v>
      </c>
      <c r="D6" s="27">
        <f>VLOOKUP(V6,[1]Sheet1!$A$610:$U$622,4,FALSE)</f>
        <v>3151</v>
      </c>
      <c r="E6" s="14">
        <f>VLOOKUP(V6,[1]Sheet1!$A$610:$U$622,5,FALSE)/100</f>
        <v>8.5314344506416853E-2</v>
      </c>
      <c r="F6" s="22">
        <f>VLOOKUP(V6,[1]Sheet1!$A$610:$U$622,6,FALSE)</f>
        <v>0</v>
      </c>
      <c r="G6" s="15">
        <f>VLOOKUP(V6,[1]Sheet1!$A$610:$U$622,7,FALSE)/100</f>
        <v>0</v>
      </c>
      <c r="H6" s="27">
        <f>VLOOKUP(V6,[1]Sheet1!$A$610:$U$622,8,FALSE)</f>
        <v>0</v>
      </c>
      <c r="I6" s="14">
        <f>VLOOKUP(V6,[1]Sheet1!$A$610:$U$622,9,FALSE)/100</f>
        <v>0</v>
      </c>
      <c r="J6" s="22">
        <f>VLOOKUP(V6,[1]Sheet1!$A$610:$U$622,10,FALSE)</f>
        <v>0</v>
      </c>
      <c r="K6" s="15">
        <f>VLOOKUP(V6,[1]Sheet1!$A$610:$U$622,11,FALSE)/100</f>
        <v>0</v>
      </c>
      <c r="L6" s="27">
        <f>VLOOKUP(V6,[1]Sheet1!$A$610:$U$622,12,FALSE)</f>
        <v>0</v>
      </c>
      <c r="M6" s="14">
        <f>VLOOKUP(V6,[1]Sheet1!$A$610:$U$622,13,FALSE)/100</f>
        <v>0</v>
      </c>
      <c r="N6" s="22">
        <f>VLOOKUP(V6,[1]Sheet1!$A$610:$U$622,14,FALSE)</f>
        <v>0</v>
      </c>
      <c r="O6" s="15">
        <f>VLOOKUP(V6,[1]Sheet1!$A$610:$U$622,15,FALSE)/100</f>
        <v>0</v>
      </c>
      <c r="P6" s="27">
        <f>VLOOKUP(V6,[1]Sheet1!$A$610:$U$622,16,FALSE)</f>
        <v>0</v>
      </c>
      <c r="Q6" s="14">
        <f>VLOOKUP(V6,[1]Sheet1!$A$610:$U$622,17,FALSE)/100</f>
        <v>0</v>
      </c>
      <c r="R6" s="22">
        <f>VLOOKUP(V6,[1]Sheet1!$A$610:$U$622,18,FALSE)</f>
        <v>0</v>
      </c>
      <c r="S6" s="15">
        <f>VLOOKUP(V6,[1]Sheet1!$A$610:$U$622,19,FALSE)/100</f>
        <v>0</v>
      </c>
      <c r="T6" s="22">
        <f>VLOOKUP(V6,[1]Sheet1!$A$610:$U$622,20,FALSE)</f>
        <v>0</v>
      </c>
      <c r="U6" s="15">
        <f>VLOOKUP(V6,[1]Sheet1!$A$610:$U$622,21,FALSE)/100</f>
        <v>0</v>
      </c>
      <c r="V6" s="69" t="s">
        <v>141</v>
      </c>
    </row>
    <row r="7" spans="1:22" x14ac:dyDescent="0.25">
      <c r="A7" s="2" t="s">
        <v>63</v>
      </c>
      <c r="B7" s="22">
        <f>VLOOKUP(V7,[1]Sheet1!$A$610:$U$622,2,FALSE)</f>
        <v>3492</v>
      </c>
      <c r="C7" s="15">
        <f>VLOOKUP(V7,[1]Sheet1!$A$610:$U$622,3,FALSE)/100</f>
        <v>9.4547029837006538E-2</v>
      </c>
      <c r="D7" s="27">
        <f>VLOOKUP(V7,[1]Sheet1!$A$610:$U$622,4,FALSE)</f>
        <v>3492</v>
      </c>
      <c r="E7" s="14">
        <f>VLOOKUP(V7,[1]Sheet1!$A$610:$U$622,5,FALSE)/100</f>
        <v>9.4547029837006538E-2</v>
      </c>
      <c r="F7" s="22">
        <f>VLOOKUP(V7,[1]Sheet1!$A$610:$U$622,6,FALSE)</f>
        <v>0</v>
      </c>
      <c r="G7" s="15">
        <f>VLOOKUP(V7,[1]Sheet1!$A$610:$U$622,7,FALSE)/100</f>
        <v>0</v>
      </c>
      <c r="H7" s="27">
        <f>VLOOKUP(V7,[1]Sheet1!$A$610:$U$622,8,FALSE)</f>
        <v>0</v>
      </c>
      <c r="I7" s="14">
        <f>VLOOKUP(V7,[1]Sheet1!$A$610:$U$622,9,FALSE)/100</f>
        <v>0</v>
      </c>
      <c r="J7" s="22">
        <f>VLOOKUP(V7,[1]Sheet1!$A$610:$U$622,10,FALSE)</f>
        <v>0</v>
      </c>
      <c r="K7" s="15">
        <f>VLOOKUP(V7,[1]Sheet1!$A$610:$U$622,11,FALSE)/100</f>
        <v>0</v>
      </c>
      <c r="L7" s="27">
        <f>VLOOKUP(V7,[1]Sheet1!$A$610:$U$622,12,FALSE)</f>
        <v>0</v>
      </c>
      <c r="M7" s="14">
        <f>VLOOKUP(V7,[1]Sheet1!$A$610:$U$622,13,FALSE)/100</f>
        <v>0</v>
      </c>
      <c r="N7" s="22">
        <f>VLOOKUP(V7,[1]Sheet1!$A$610:$U$622,14,FALSE)</f>
        <v>0</v>
      </c>
      <c r="O7" s="15">
        <f>VLOOKUP(V7,[1]Sheet1!$A$610:$U$622,15,FALSE)/100</f>
        <v>0</v>
      </c>
      <c r="P7" s="27">
        <f>VLOOKUP(V7,[1]Sheet1!$A$610:$U$622,16,FALSE)</f>
        <v>0</v>
      </c>
      <c r="Q7" s="14">
        <f>VLOOKUP(V7,[1]Sheet1!$A$610:$U$622,17,FALSE)/100</f>
        <v>0</v>
      </c>
      <c r="R7" s="22">
        <f>VLOOKUP(V7,[1]Sheet1!$A$610:$U$622,18,FALSE)</f>
        <v>0</v>
      </c>
      <c r="S7" s="15">
        <f>VLOOKUP(V7,[1]Sheet1!$A$610:$U$622,19,FALSE)/100</f>
        <v>0</v>
      </c>
      <c r="T7" s="22">
        <f>VLOOKUP(V7,[1]Sheet1!$A$610:$U$622,20,FALSE)</f>
        <v>0</v>
      </c>
      <c r="U7" s="15">
        <f>VLOOKUP(V7,[1]Sheet1!$A$610:$U$622,21,FALSE)/100</f>
        <v>0</v>
      </c>
      <c r="V7" s="69" t="s">
        <v>142</v>
      </c>
    </row>
    <row r="8" spans="1:22" x14ac:dyDescent="0.25">
      <c r="A8" s="2" t="s">
        <v>64</v>
      </c>
      <c r="B8" s="22">
        <f>VLOOKUP(V8,[1]Sheet1!$A$610:$U$622,2,FALSE)</f>
        <v>2529</v>
      </c>
      <c r="C8" s="15">
        <f>VLOOKUP(V8,[1]Sheet1!$A$610:$U$622,3,FALSE)/100</f>
        <v>6.8473493258244436E-2</v>
      </c>
      <c r="D8" s="27">
        <f>VLOOKUP(V8,[1]Sheet1!$A$610:$U$622,4,FALSE)</f>
        <v>2529</v>
      </c>
      <c r="E8" s="14">
        <f>VLOOKUP(V8,[1]Sheet1!$A$610:$U$622,5,FALSE)/100</f>
        <v>6.8473493258244436E-2</v>
      </c>
      <c r="F8" s="22">
        <f>VLOOKUP(V8,[1]Sheet1!$A$610:$U$622,6,FALSE)</f>
        <v>0</v>
      </c>
      <c r="G8" s="15">
        <f>VLOOKUP(V8,[1]Sheet1!$A$610:$U$622,7,FALSE)/100</f>
        <v>0</v>
      </c>
      <c r="H8" s="27">
        <f>VLOOKUP(V8,[1]Sheet1!$A$610:$U$622,8,FALSE)</f>
        <v>0</v>
      </c>
      <c r="I8" s="14">
        <f>VLOOKUP(V8,[1]Sheet1!$A$610:$U$622,9,FALSE)/100</f>
        <v>0</v>
      </c>
      <c r="J8" s="22">
        <f>VLOOKUP(V8,[1]Sheet1!$A$610:$U$622,10,FALSE)</f>
        <v>0</v>
      </c>
      <c r="K8" s="15">
        <f>VLOOKUP(V8,[1]Sheet1!$A$610:$U$622,11,FALSE)/100</f>
        <v>0</v>
      </c>
      <c r="L8" s="27">
        <f>VLOOKUP(V8,[1]Sheet1!$A$610:$U$622,12,FALSE)</f>
        <v>0</v>
      </c>
      <c r="M8" s="14">
        <f>VLOOKUP(V8,[1]Sheet1!$A$610:$U$622,13,FALSE)/100</f>
        <v>0</v>
      </c>
      <c r="N8" s="22">
        <f>VLOOKUP(V8,[1]Sheet1!$A$610:$U$622,14,FALSE)</f>
        <v>0</v>
      </c>
      <c r="O8" s="15">
        <f>VLOOKUP(V8,[1]Sheet1!$A$610:$U$622,15,FALSE)/100</f>
        <v>0</v>
      </c>
      <c r="P8" s="27">
        <f>VLOOKUP(V8,[1]Sheet1!$A$610:$U$622,16,FALSE)</f>
        <v>0</v>
      </c>
      <c r="Q8" s="14">
        <f>VLOOKUP(V8,[1]Sheet1!$A$610:$U$622,17,FALSE)/100</f>
        <v>0</v>
      </c>
      <c r="R8" s="22">
        <f>VLOOKUP(V8,[1]Sheet1!$A$610:$U$622,18,FALSE)</f>
        <v>0</v>
      </c>
      <c r="S8" s="15">
        <f>VLOOKUP(V8,[1]Sheet1!$A$610:$U$622,19,FALSE)/100</f>
        <v>0</v>
      </c>
      <c r="T8" s="22">
        <f>VLOOKUP(V8,[1]Sheet1!$A$610:$U$622,20,FALSE)</f>
        <v>0</v>
      </c>
      <c r="U8" s="15">
        <f>VLOOKUP(V8,[1]Sheet1!$A$610:$U$622,21,FALSE)/100</f>
        <v>0</v>
      </c>
      <c r="V8" s="69" t="s">
        <v>143</v>
      </c>
    </row>
    <row r="9" spans="1:22" x14ac:dyDescent="0.25">
      <c r="A9" s="2" t="s">
        <v>65</v>
      </c>
      <c r="B9" s="22">
        <f>VLOOKUP(V9,[1]Sheet1!$A$610:$U$622,2,FALSE)</f>
        <v>3657</v>
      </c>
      <c r="C9" s="15">
        <f>VLOOKUP(V9,[1]Sheet1!$A$610:$U$622,3,FALSE)/100</f>
        <v>9.9014458222775742E-2</v>
      </c>
      <c r="D9" s="27">
        <f>VLOOKUP(V9,[1]Sheet1!$A$610:$U$622,4,FALSE)</f>
        <v>3657</v>
      </c>
      <c r="E9" s="14">
        <f>VLOOKUP(V9,[1]Sheet1!$A$610:$U$622,5,FALSE)/100</f>
        <v>9.9014458222775742E-2</v>
      </c>
      <c r="F9" s="22">
        <f>VLOOKUP(V9,[1]Sheet1!$A$610:$U$622,6,FALSE)</f>
        <v>0</v>
      </c>
      <c r="G9" s="15">
        <f>VLOOKUP(V9,[1]Sheet1!$A$610:$U$622,7,FALSE)/100</f>
        <v>0</v>
      </c>
      <c r="H9" s="27">
        <f>VLOOKUP(V9,[1]Sheet1!$A$610:$U$622,8,FALSE)</f>
        <v>0</v>
      </c>
      <c r="I9" s="14">
        <f>VLOOKUP(V9,[1]Sheet1!$A$610:$U$622,9,FALSE)/100</f>
        <v>0</v>
      </c>
      <c r="J9" s="22">
        <f>VLOOKUP(V9,[1]Sheet1!$A$610:$U$622,10,FALSE)</f>
        <v>0</v>
      </c>
      <c r="K9" s="15">
        <f>VLOOKUP(V9,[1]Sheet1!$A$610:$U$622,11,FALSE)/100</f>
        <v>0</v>
      </c>
      <c r="L9" s="27">
        <f>VLOOKUP(V9,[1]Sheet1!$A$610:$U$622,12,FALSE)</f>
        <v>0</v>
      </c>
      <c r="M9" s="14">
        <f>VLOOKUP(V9,[1]Sheet1!$A$610:$U$622,13,FALSE)/100</f>
        <v>0</v>
      </c>
      <c r="N9" s="22">
        <f>VLOOKUP(V9,[1]Sheet1!$A$610:$U$622,14,FALSE)</f>
        <v>0</v>
      </c>
      <c r="O9" s="15">
        <f>VLOOKUP(V9,[1]Sheet1!$A$610:$U$622,15,FALSE)/100</f>
        <v>0</v>
      </c>
      <c r="P9" s="27">
        <f>VLOOKUP(V9,[1]Sheet1!$A$610:$U$622,16,FALSE)</f>
        <v>0</v>
      </c>
      <c r="Q9" s="14">
        <f>VLOOKUP(V9,[1]Sheet1!$A$610:$U$622,17,FALSE)/100</f>
        <v>0</v>
      </c>
      <c r="R9" s="22">
        <f>VLOOKUP(V9,[1]Sheet1!$A$610:$U$622,18,FALSE)</f>
        <v>0</v>
      </c>
      <c r="S9" s="15">
        <f>VLOOKUP(V9,[1]Sheet1!$A$610:$U$622,19,FALSE)/100</f>
        <v>0</v>
      </c>
      <c r="T9" s="22">
        <f>VLOOKUP(V9,[1]Sheet1!$A$610:$U$622,20,FALSE)</f>
        <v>0</v>
      </c>
      <c r="U9" s="15">
        <f>VLOOKUP(V9,[1]Sheet1!$A$610:$U$622,21,FALSE)/100</f>
        <v>0</v>
      </c>
      <c r="V9" s="69" t="s">
        <v>144</v>
      </c>
    </row>
    <row r="10" spans="1:22" x14ac:dyDescent="0.25">
      <c r="A10" s="2" t="s">
        <v>66</v>
      </c>
      <c r="B10" s="22">
        <f>VLOOKUP(V10,[1]Sheet1!$A$610:$U$622,2,FALSE)</f>
        <v>3484</v>
      </c>
      <c r="C10" s="15">
        <f>VLOOKUP(V10,[1]Sheet1!$A$610:$U$622,3,FALSE)/100</f>
        <v>9.4330427248605617E-2</v>
      </c>
      <c r="D10" s="27">
        <f>VLOOKUP(V10,[1]Sheet1!$A$610:$U$622,4,FALSE)</f>
        <v>3484</v>
      </c>
      <c r="E10" s="14">
        <f>VLOOKUP(V10,[1]Sheet1!$A$610:$U$622,5,FALSE)/100</f>
        <v>9.4330427248605617E-2</v>
      </c>
      <c r="F10" s="22">
        <f>VLOOKUP(V10,[1]Sheet1!$A$610:$U$622,6,FALSE)</f>
        <v>0</v>
      </c>
      <c r="G10" s="15">
        <f>VLOOKUP(V10,[1]Sheet1!$A$610:$U$622,7,FALSE)/100</f>
        <v>0</v>
      </c>
      <c r="H10" s="27">
        <f>VLOOKUP(V10,[1]Sheet1!$A$610:$U$622,8,FALSE)</f>
        <v>0</v>
      </c>
      <c r="I10" s="14">
        <f>VLOOKUP(V10,[1]Sheet1!$A$610:$U$622,9,FALSE)/100</f>
        <v>0</v>
      </c>
      <c r="J10" s="22">
        <f>VLOOKUP(V10,[1]Sheet1!$A$610:$U$622,10,FALSE)</f>
        <v>0</v>
      </c>
      <c r="K10" s="15">
        <f>VLOOKUP(V10,[1]Sheet1!$A$610:$U$622,11,FALSE)/100</f>
        <v>0</v>
      </c>
      <c r="L10" s="27">
        <f>VLOOKUP(V10,[1]Sheet1!$A$610:$U$622,12,FALSE)</f>
        <v>0</v>
      </c>
      <c r="M10" s="14">
        <f>VLOOKUP(V10,[1]Sheet1!$A$610:$U$622,13,FALSE)/100</f>
        <v>0</v>
      </c>
      <c r="N10" s="22">
        <f>VLOOKUP(V10,[1]Sheet1!$A$610:$U$622,14,FALSE)</f>
        <v>0</v>
      </c>
      <c r="O10" s="15">
        <f>VLOOKUP(V10,[1]Sheet1!$A$610:$U$622,15,FALSE)/100</f>
        <v>0</v>
      </c>
      <c r="P10" s="27">
        <f>VLOOKUP(V10,[1]Sheet1!$A$610:$U$622,16,FALSE)</f>
        <v>0</v>
      </c>
      <c r="Q10" s="14">
        <f>VLOOKUP(V10,[1]Sheet1!$A$610:$U$622,17,FALSE)/100</f>
        <v>0</v>
      </c>
      <c r="R10" s="22">
        <f>VLOOKUP(V10,[1]Sheet1!$A$610:$U$622,18,FALSE)</f>
        <v>0</v>
      </c>
      <c r="S10" s="15">
        <f>VLOOKUP(V10,[1]Sheet1!$A$610:$U$622,19,FALSE)/100</f>
        <v>0</v>
      </c>
      <c r="T10" s="22">
        <f>VLOOKUP(V10,[1]Sheet1!$A$610:$U$622,20,FALSE)</f>
        <v>0</v>
      </c>
      <c r="U10" s="15">
        <f>VLOOKUP(V10,[1]Sheet1!$A$610:$U$622,21,FALSE)/100</f>
        <v>0</v>
      </c>
      <c r="V10" s="69" t="s">
        <v>145</v>
      </c>
    </row>
    <row r="11" spans="1:22" x14ac:dyDescent="0.25">
      <c r="A11" s="2" t="s">
        <v>67</v>
      </c>
      <c r="B11" s="22">
        <f>VLOOKUP(V11,[1]Sheet1!$A$610:$U$622,2,FALSE)</f>
        <v>2187</v>
      </c>
      <c r="C11" s="15">
        <f>VLOOKUP(V11,[1]Sheet1!$A$610:$U$622,3,FALSE)/100</f>
        <v>5.9213732604104619E-2</v>
      </c>
      <c r="D11" s="27">
        <f>VLOOKUP(V11,[1]Sheet1!$A$610:$U$622,4,FALSE)</f>
        <v>2187</v>
      </c>
      <c r="E11" s="14">
        <f>VLOOKUP(V11,[1]Sheet1!$A$610:$U$622,5,FALSE)/100</f>
        <v>5.9213732604104619E-2</v>
      </c>
      <c r="F11" s="22">
        <f>VLOOKUP(V11,[1]Sheet1!$A$610:$U$622,6,FALSE)</f>
        <v>0</v>
      </c>
      <c r="G11" s="15">
        <f>VLOOKUP(V11,[1]Sheet1!$A$610:$U$622,7,FALSE)/100</f>
        <v>0</v>
      </c>
      <c r="H11" s="27">
        <f>VLOOKUP(V11,[1]Sheet1!$A$610:$U$622,8,FALSE)</f>
        <v>0</v>
      </c>
      <c r="I11" s="14">
        <f>VLOOKUP(V11,[1]Sheet1!$A$610:$U$622,9,FALSE)/100</f>
        <v>0</v>
      </c>
      <c r="J11" s="22">
        <f>VLOOKUP(V11,[1]Sheet1!$A$610:$U$622,10,FALSE)</f>
        <v>0</v>
      </c>
      <c r="K11" s="15">
        <f>VLOOKUP(V11,[1]Sheet1!$A$610:$U$622,11,FALSE)/100</f>
        <v>0</v>
      </c>
      <c r="L11" s="27">
        <f>VLOOKUP(V11,[1]Sheet1!$A$610:$U$622,12,FALSE)</f>
        <v>0</v>
      </c>
      <c r="M11" s="14">
        <f>VLOOKUP(V11,[1]Sheet1!$A$610:$U$622,13,FALSE)/100</f>
        <v>0</v>
      </c>
      <c r="N11" s="22">
        <f>VLOOKUP(V11,[1]Sheet1!$A$610:$U$622,14,FALSE)</f>
        <v>0</v>
      </c>
      <c r="O11" s="15">
        <f>VLOOKUP(V11,[1]Sheet1!$A$610:$U$622,15,FALSE)/100</f>
        <v>0</v>
      </c>
      <c r="P11" s="27">
        <f>VLOOKUP(V11,[1]Sheet1!$A$610:$U$622,16,FALSE)</f>
        <v>0</v>
      </c>
      <c r="Q11" s="14">
        <f>VLOOKUP(V11,[1]Sheet1!$A$610:$U$622,17,FALSE)/100</f>
        <v>0</v>
      </c>
      <c r="R11" s="22">
        <f>VLOOKUP(V11,[1]Sheet1!$A$610:$U$622,18,FALSE)</f>
        <v>0</v>
      </c>
      <c r="S11" s="15">
        <f>VLOOKUP(V11,[1]Sheet1!$A$610:$U$622,19,FALSE)/100</f>
        <v>0</v>
      </c>
      <c r="T11" s="22">
        <f>VLOOKUP(V11,[1]Sheet1!$A$610:$U$622,20,FALSE)</f>
        <v>0</v>
      </c>
      <c r="U11" s="15">
        <f>VLOOKUP(V11,[1]Sheet1!$A$610:$U$622,21,FALSE)/100</f>
        <v>0</v>
      </c>
      <c r="V11" s="69" t="s">
        <v>146</v>
      </c>
    </row>
    <row r="12" spans="1:22" x14ac:dyDescent="0.25">
      <c r="A12" s="2" t="s">
        <v>68</v>
      </c>
      <c r="B12" s="22">
        <f>VLOOKUP(V12,[1]Sheet1!$A$610:$U$622,2,FALSE)</f>
        <v>2260</v>
      </c>
      <c r="C12" s="15">
        <f>VLOOKUP(V12,[1]Sheet1!$A$610:$U$622,3,FALSE)/100</f>
        <v>6.1190231223263121E-2</v>
      </c>
      <c r="D12" s="27">
        <f>VLOOKUP(V12,[1]Sheet1!$A$610:$U$622,4,FALSE)</f>
        <v>2260</v>
      </c>
      <c r="E12" s="14">
        <f>VLOOKUP(V12,[1]Sheet1!$A$610:$U$622,5,FALSE)/100</f>
        <v>6.1190231223263121E-2</v>
      </c>
      <c r="F12" s="22">
        <f>VLOOKUP(V12,[1]Sheet1!$A$610:$U$622,6,FALSE)</f>
        <v>0</v>
      </c>
      <c r="G12" s="15">
        <f>VLOOKUP(V12,[1]Sheet1!$A$610:$U$622,7,FALSE)/100</f>
        <v>0</v>
      </c>
      <c r="H12" s="27">
        <f>VLOOKUP(V12,[1]Sheet1!$A$610:$U$622,8,FALSE)</f>
        <v>0</v>
      </c>
      <c r="I12" s="14">
        <f>VLOOKUP(V12,[1]Sheet1!$A$610:$U$622,9,FALSE)/100</f>
        <v>0</v>
      </c>
      <c r="J12" s="22">
        <f>VLOOKUP(V12,[1]Sheet1!$A$610:$U$622,10,FALSE)</f>
        <v>0</v>
      </c>
      <c r="K12" s="15">
        <f>VLOOKUP(V12,[1]Sheet1!$A$610:$U$622,11,FALSE)/100</f>
        <v>0</v>
      </c>
      <c r="L12" s="27">
        <f>VLOOKUP(V12,[1]Sheet1!$A$610:$U$622,12,FALSE)</f>
        <v>0</v>
      </c>
      <c r="M12" s="14">
        <f>VLOOKUP(V12,[1]Sheet1!$A$610:$U$622,13,FALSE)/100</f>
        <v>0</v>
      </c>
      <c r="N12" s="22">
        <f>VLOOKUP(V12,[1]Sheet1!$A$610:$U$622,14,FALSE)</f>
        <v>0</v>
      </c>
      <c r="O12" s="15">
        <f>VLOOKUP(V12,[1]Sheet1!$A$610:$U$622,15,FALSE)/100</f>
        <v>0</v>
      </c>
      <c r="P12" s="27">
        <f>VLOOKUP(V12,[1]Sheet1!$A$610:$U$622,16,FALSE)</f>
        <v>0</v>
      </c>
      <c r="Q12" s="14">
        <f>VLOOKUP(V12,[1]Sheet1!$A$610:$U$622,17,FALSE)/100</f>
        <v>0</v>
      </c>
      <c r="R12" s="22">
        <f>VLOOKUP(V12,[1]Sheet1!$A$610:$U$622,18,FALSE)</f>
        <v>0</v>
      </c>
      <c r="S12" s="15">
        <f>VLOOKUP(V12,[1]Sheet1!$A$610:$U$622,19,FALSE)/100</f>
        <v>0</v>
      </c>
      <c r="T12" s="22">
        <f>VLOOKUP(V12,[1]Sheet1!$A$610:$U$622,20,FALSE)</f>
        <v>0</v>
      </c>
      <c r="U12" s="15">
        <f>VLOOKUP(V12,[1]Sheet1!$A$610:$U$622,21,FALSE)/100</f>
        <v>0</v>
      </c>
      <c r="V12" s="69" t="s">
        <v>147</v>
      </c>
    </row>
    <row r="13" spans="1:22" x14ac:dyDescent="0.25">
      <c r="A13" s="2" t="s">
        <v>69</v>
      </c>
      <c r="B13" s="22">
        <f>VLOOKUP(V13,[1]Sheet1!$A$610:$U$622,2,FALSE)</f>
        <v>3384</v>
      </c>
      <c r="C13" s="15">
        <f>VLOOKUP(V13,[1]Sheet1!$A$610:$U$622,3,FALSE)/100</f>
        <v>9.1622894893593973E-2</v>
      </c>
      <c r="D13" s="27">
        <f>VLOOKUP(V13,[1]Sheet1!$A$610:$U$622,4,FALSE)</f>
        <v>3384</v>
      </c>
      <c r="E13" s="14">
        <f>VLOOKUP(V13,[1]Sheet1!$A$610:$U$622,5,FALSE)/100</f>
        <v>9.1622894893593973E-2</v>
      </c>
      <c r="F13" s="22">
        <f>VLOOKUP(V13,[1]Sheet1!$A$610:$U$622,6,FALSE)</f>
        <v>0</v>
      </c>
      <c r="G13" s="15">
        <f>VLOOKUP(V13,[1]Sheet1!$A$610:$U$622,7,FALSE)/100</f>
        <v>0</v>
      </c>
      <c r="H13" s="27">
        <f>VLOOKUP(V13,[1]Sheet1!$A$610:$U$622,8,FALSE)</f>
        <v>0</v>
      </c>
      <c r="I13" s="14">
        <f>VLOOKUP(V13,[1]Sheet1!$A$610:$U$622,9,FALSE)/100</f>
        <v>0</v>
      </c>
      <c r="J13" s="22">
        <f>VLOOKUP(V13,[1]Sheet1!$A$610:$U$622,10,FALSE)</f>
        <v>0</v>
      </c>
      <c r="K13" s="15">
        <f>VLOOKUP(V13,[1]Sheet1!$A$610:$U$622,11,FALSE)/100</f>
        <v>0</v>
      </c>
      <c r="L13" s="27">
        <f>VLOOKUP(V13,[1]Sheet1!$A$610:$U$622,12,FALSE)</f>
        <v>0</v>
      </c>
      <c r="M13" s="14">
        <f>VLOOKUP(V13,[1]Sheet1!$A$610:$U$622,13,FALSE)/100</f>
        <v>0</v>
      </c>
      <c r="N13" s="22">
        <f>VLOOKUP(V13,[1]Sheet1!$A$610:$U$622,14,FALSE)</f>
        <v>0</v>
      </c>
      <c r="O13" s="15">
        <f>VLOOKUP(V13,[1]Sheet1!$A$610:$U$622,15,FALSE)/100</f>
        <v>0</v>
      </c>
      <c r="P13" s="27">
        <f>VLOOKUP(V13,[1]Sheet1!$A$610:$U$622,16,FALSE)</f>
        <v>0</v>
      </c>
      <c r="Q13" s="14">
        <f>VLOOKUP(V13,[1]Sheet1!$A$610:$U$622,17,FALSE)/100</f>
        <v>0</v>
      </c>
      <c r="R13" s="22">
        <f>VLOOKUP(V13,[1]Sheet1!$A$610:$U$622,18,FALSE)</f>
        <v>0</v>
      </c>
      <c r="S13" s="15">
        <f>VLOOKUP(V13,[1]Sheet1!$A$610:$U$622,19,FALSE)/100</f>
        <v>0</v>
      </c>
      <c r="T13" s="22">
        <f>VLOOKUP(V13,[1]Sheet1!$A$610:$U$622,20,FALSE)</f>
        <v>0</v>
      </c>
      <c r="U13" s="15">
        <f>VLOOKUP(V13,[1]Sheet1!$A$610:$U$622,21,FALSE)/100</f>
        <v>0</v>
      </c>
      <c r="V13" s="69" t="s">
        <v>148</v>
      </c>
    </row>
    <row r="14" spans="1:22" x14ac:dyDescent="0.25">
      <c r="A14" s="2" t="s">
        <v>70</v>
      </c>
      <c r="B14" s="22">
        <f>VLOOKUP(V14,[1]Sheet1!$A$610:$U$622,2,FALSE)</f>
        <v>3534</v>
      </c>
      <c r="C14" s="15">
        <f>VLOOKUP(V14,[1]Sheet1!$A$610:$U$622,3,FALSE)/100</f>
        <v>9.5684193426111439E-2</v>
      </c>
      <c r="D14" s="27">
        <f>VLOOKUP(V14,[1]Sheet1!$A$610:$U$622,4,FALSE)</f>
        <v>3534</v>
      </c>
      <c r="E14" s="14">
        <f>VLOOKUP(V14,[1]Sheet1!$A$610:$U$622,5,FALSE)/100</f>
        <v>9.5684193426111439E-2</v>
      </c>
      <c r="F14" s="22">
        <f>VLOOKUP(V14,[1]Sheet1!$A$610:$U$622,6,FALSE)</f>
        <v>0</v>
      </c>
      <c r="G14" s="15">
        <f>VLOOKUP(V14,[1]Sheet1!$A$610:$U$622,7,FALSE)/100</f>
        <v>0</v>
      </c>
      <c r="H14" s="27">
        <f>VLOOKUP(V14,[1]Sheet1!$A$610:$U$622,8,FALSE)</f>
        <v>0</v>
      </c>
      <c r="I14" s="14">
        <f>VLOOKUP(V14,[1]Sheet1!$A$610:$U$622,9,FALSE)/100</f>
        <v>0</v>
      </c>
      <c r="J14" s="22">
        <f>VLOOKUP(V14,[1]Sheet1!$A$610:$U$622,10,FALSE)</f>
        <v>0</v>
      </c>
      <c r="K14" s="15">
        <f>VLOOKUP(V14,[1]Sheet1!$A$610:$U$622,11,FALSE)/100</f>
        <v>0</v>
      </c>
      <c r="L14" s="27">
        <f>VLOOKUP(V14,[1]Sheet1!$A$610:$U$622,12,FALSE)</f>
        <v>0</v>
      </c>
      <c r="M14" s="14">
        <f>VLOOKUP(V14,[1]Sheet1!$A$610:$U$622,13,FALSE)/100</f>
        <v>0</v>
      </c>
      <c r="N14" s="22">
        <f>VLOOKUP(V14,[1]Sheet1!$A$610:$U$622,14,FALSE)</f>
        <v>0</v>
      </c>
      <c r="O14" s="15">
        <f>VLOOKUP(V14,[1]Sheet1!$A$610:$U$622,15,FALSE)/100</f>
        <v>0</v>
      </c>
      <c r="P14" s="27">
        <f>VLOOKUP(V14,[1]Sheet1!$A$610:$U$622,16,FALSE)</f>
        <v>0</v>
      </c>
      <c r="Q14" s="14">
        <f>VLOOKUP(V14,[1]Sheet1!$A$610:$U$622,17,FALSE)/100</f>
        <v>0</v>
      </c>
      <c r="R14" s="22">
        <f>VLOOKUP(V14,[1]Sheet1!$A$610:$U$622,18,FALSE)</f>
        <v>0</v>
      </c>
      <c r="S14" s="15">
        <f>VLOOKUP(V14,[1]Sheet1!$A$610:$U$622,19,FALSE)/100</f>
        <v>0</v>
      </c>
      <c r="T14" s="22">
        <f>VLOOKUP(V14,[1]Sheet1!$A$610:$U$622,20,FALSE)</f>
        <v>0</v>
      </c>
      <c r="U14" s="15">
        <f>VLOOKUP(V14,[1]Sheet1!$A$610:$U$622,21,FALSE)/100</f>
        <v>0</v>
      </c>
      <c r="V14" s="69" t="s">
        <v>149</v>
      </c>
    </row>
    <row r="15" spans="1:22" x14ac:dyDescent="0.25">
      <c r="A15" s="2" t="s">
        <v>71</v>
      </c>
      <c r="B15" s="22">
        <f>VLOOKUP(V15,[1]Sheet1!$A$610:$U$622,2,FALSE)</f>
        <v>3350</v>
      </c>
      <c r="C15" s="15">
        <f>VLOOKUP(V15,[1]Sheet1!$A$610:$U$622,3,FALSE)/100</f>
        <v>9.0702333892890022E-2</v>
      </c>
      <c r="D15" s="27">
        <f>VLOOKUP(V15,[1]Sheet1!$A$610:$U$622,4,FALSE)</f>
        <v>3350</v>
      </c>
      <c r="E15" s="14">
        <f>VLOOKUP(V15,[1]Sheet1!$A$610:$U$622,5,FALSE)/100</f>
        <v>9.0702333892890022E-2</v>
      </c>
      <c r="F15" s="22">
        <f>VLOOKUP(V15,[1]Sheet1!$A$610:$U$622,6,FALSE)</f>
        <v>0</v>
      </c>
      <c r="G15" s="15">
        <f>VLOOKUP(V15,[1]Sheet1!$A$610:$U$622,7,FALSE)/100</f>
        <v>0</v>
      </c>
      <c r="H15" s="27">
        <f>VLOOKUP(V15,[1]Sheet1!$A$610:$U$622,8,FALSE)</f>
        <v>0</v>
      </c>
      <c r="I15" s="14">
        <f>VLOOKUP(V15,[1]Sheet1!$A$610:$U$622,9,FALSE)/100</f>
        <v>0</v>
      </c>
      <c r="J15" s="22">
        <f>VLOOKUP(V15,[1]Sheet1!$A$610:$U$622,10,FALSE)</f>
        <v>0</v>
      </c>
      <c r="K15" s="15">
        <f>VLOOKUP(V15,[1]Sheet1!$A$610:$U$622,11,FALSE)/100</f>
        <v>0</v>
      </c>
      <c r="L15" s="27">
        <f>VLOOKUP(V15,[1]Sheet1!$A$610:$U$622,12,FALSE)</f>
        <v>0</v>
      </c>
      <c r="M15" s="14">
        <f>VLOOKUP(V15,[1]Sheet1!$A$610:$U$622,13,FALSE)/100</f>
        <v>0</v>
      </c>
      <c r="N15" s="22">
        <f>VLOOKUP(V15,[1]Sheet1!$A$610:$U$622,14,FALSE)</f>
        <v>0</v>
      </c>
      <c r="O15" s="15">
        <f>VLOOKUP(V15,[1]Sheet1!$A$610:$U$622,15,FALSE)/100</f>
        <v>0</v>
      </c>
      <c r="P15" s="27">
        <f>VLOOKUP(V15,[1]Sheet1!$A$610:$U$622,16,FALSE)</f>
        <v>0</v>
      </c>
      <c r="Q15" s="14">
        <f>VLOOKUP(V15,[1]Sheet1!$A$610:$U$622,17,FALSE)/100</f>
        <v>0</v>
      </c>
      <c r="R15" s="22">
        <f>VLOOKUP(V15,[1]Sheet1!$A$610:$U$622,18,FALSE)</f>
        <v>0</v>
      </c>
      <c r="S15" s="15">
        <f>VLOOKUP(V15,[1]Sheet1!$A$610:$U$622,19,FALSE)/100</f>
        <v>0</v>
      </c>
      <c r="T15" s="22">
        <f>VLOOKUP(V15,[1]Sheet1!$A$610:$U$622,20,FALSE)</f>
        <v>0</v>
      </c>
      <c r="U15" s="15">
        <f>VLOOKUP(V15,[1]Sheet1!$A$610:$U$622,21,FALSE)/100</f>
        <v>0</v>
      </c>
      <c r="V15" s="69" t="s">
        <v>150</v>
      </c>
    </row>
    <row r="16" spans="1:22" ht="15.75" thickBot="1" x14ac:dyDescent="0.3">
      <c r="A16" s="3" t="s">
        <v>72</v>
      </c>
      <c r="B16" s="25">
        <f>VLOOKUP(V16,[1]Sheet1!$A$610:$U$622,2,FALSE)</f>
        <v>2618</v>
      </c>
      <c r="C16" s="19">
        <f>VLOOKUP(V16,[1]Sheet1!$A$610:$U$622,3,FALSE)/100</f>
        <v>7.0883197054204802E-2</v>
      </c>
      <c r="D16" s="28">
        <f>VLOOKUP(V16,[1]Sheet1!$A$610:$U$622,4,FALSE)</f>
        <v>2618</v>
      </c>
      <c r="E16" s="18">
        <f>VLOOKUP(V16,[1]Sheet1!$A$610:$U$622,5,FALSE)/100</f>
        <v>7.0883197054204802E-2</v>
      </c>
      <c r="F16" s="25">
        <f>VLOOKUP(V16,[1]Sheet1!$A$610:$U$622,6,FALSE)</f>
        <v>0</v>
      </c>
      <c r="G16" s="19">
        <f>VLOOKUP(V16,[1]Sheet1!$A$610:$U$622,7,FALSE)/100</f>
        <v>0</v>
      </c>
      <c r="H16" s="28">
        <f>VLOOKUP(V16,[1]Sheet1!$A$610:$U$622,8,FALSE)</f>
        <v>0</v>
      </c>
      <c r="I16" s="18">
        <f>VLOOKUP(V16,[1]Sheet1!$A$610:$U$622,9,FALSE)/100</f>
        <v>0</v>
      </c>
      <c r="J16" s="25">
        <f>VLOOKUP(V16,[1]Sheet1!$A$610:$U$622,10,FALSE)</f>
        <v>0</v>
      </c>
      <c r="K16" s="19">
        <f>VLOOKUP(V16,[1]Sheet1!$A$610:$U$622,11,FALSE)/100</f>
        <v>0</v>
      </c>
      <c r="L16" s="28">
        <f>VLOOKUP(V16,[1]Sheet1!$A$610:$U$622,12,FALSE)</f>
        <v>0</v>
      </c>
      <c r="M16" s="18">
        <f>VLOOKUP(V16,[1]Sheet1!$A$610:$U$622,13,FALSE)/100</f>
        <v>0</v>
      </c>
      <c r="N16" s="25">
        <f>VLOOKUP(V16,[1]Sheet1!$A$610:$U$622,14,FALSE)</f>
        <v>0</v>
      </c>
      <c r="O16" s="19">
        <f>VLOOKUP(V16,[1]Sheet1!$A$610:$U$622,15,FALSE)/100</f>
        <v>0</v>
      </c>
      <c r="P16" s="28">
        <f>VLOOKUP(V16,[1]Sheet1!$A$610:$U$622,16,FALSE)</f>
        <v>0</v>
      </c>
      <c r="Q16" s="18">
        <f>VLOOKUP(V16,[1]Sheet1!$A$610:$U$622,17,FALSE)/100</f>
        <v>0</v>
      </c>
      <c r="R16" s="25">
        <f>VLOOKUP(V16,[1]Sheet1!$A$610:$U$622,18,FALSE)</f>
        <v>0</v>
      </c>
      <c r="S16" s="19">
        <f>VLOOKUP(V16,[1]Sheet1!$A$610:$U$622,19,FALSE)/100</f>
        <v>0</v>
      </c>
      <c r="T16" s="25">
        <f>VLOOKUP(V16,[1]Sheet1!$A$610:$U$622,20,FALSE)</f>
        <v>0</v>
      </c>
      <c r="U16" s="19">
        <f>VLOOKUP(V16,[1]Sheet1!$A$610:$U$622,21,FALSE)/100</f>
        <v>0</v>
      </c>
      <c r="V16" s="69" t="s">
        <v>151</v>
      </c>
    </row>
    <row r="17" spans="1:22" ht="15.75" thickBot="1" x14ac:dyDescent="0.3">
      <c r="A17" s="32" t="s">
        <v>74</v>
      </c>
      <c r="B17" s="23">
        <f>VLOOKUP(V17,[1]Sheet1!$A$610:$U$622,2,FALSE)</f>
        <v>36934</v>
      </c>
      <c r="C17" s="8">
        <f>VLOOKUP(V17,[1]Sheet1!$A$610:$U$622,3,FALSE)/100</f>
        <v>1</v>
      </c>
      <c r="D17" s="29">
        <f>VLOOKUP(V17,[1]Sheet1!$A$610:$U$622,4,FALSE)</f>
        <v>36934</v>
      </c>
      <c r="E17" s="7">
        <f>VLOOKUP(V17,[1]Sheet1!$A$610:$U$622,5,FALSE)/100</f>
        <v>1</v>
      </c>
      <c r="F17" s="23">
        <f>VLOOKUP(V17,[1]Sheet1!$A$610:$U$622,6,FALSE)</f>
        <v>0</v>
      </c>
      <c r="G17" s="8">
        <f>VLOOKUP(V17,[1]Sheet1!$A$610:$U$622,7,FALSE)/100</f>
        <v>0</v>
      </c>
      <c r="H17" s="29">
        <f>VLOOKUP(V17,[1]Sheet1!$A$610:$U$622,8,FALSE)</f>
        <v>0</v>
      </c>
      <c r="I17" s="7">
        <f>VLOOKUP(V17,[1]Sheet1!$A$610:$U$622,9,FALSE)/100</f>
        <v>0</v>
      </c>
      <c r="J17" s="23">
        <f>VLOOKUP(V17,[1]Sheet1!$A$610:$U$622,10,FALSE)</f>
        <v>0</v>
      </c>
      <c r="K17" s="8">
        <f>VLOOKUP(V17,[1]Sheet1!$A$610:$U$622,11,FALSE)/100</f>
        <v>0</v>
      </c>
      <c r="L17" s="29">
        <f>VLOOKUP(V17,[1]Sheet1!$A$610:$U$622,12,FALSE)</f>
        <v>0</v>
      </c>
      <c r="M17" s="7">
        <f>VLOOKUP(V17,[1]Sheet1!$A$610:$U$622,13,FALSE)/100</f>
        <v>0</v>
      </c>
      <c r="N17" s="23">
        <f>VLOOKUP(V17,[1]Sheet1!$A$610:$U$622,14,FALSE)</f>
        <v>0</v>
      </c>
      <c r="O17" s="8">
        <f>VLOOKUP(V17,[1]Sheet1!$A$610:$U$622,15,FALSE)/100</f>
        <v>0</v>
      </c>
      <c r="P17" s="29">
        <f>VLOOKUP(V17,[1]Sheet1!$A$610:$U$622,16,FALSE)</f>
        <v>0</v>
      </c>
      <c r="Q17" s="7">
        <f>VLOOKUP(V17,[1]Sheet1!$A$610:$U$622,17,FALSE)/100</f>
        <v>0</v>
      </c>
      <c r="R17" s="23">
        <f>VLOOKUP(V17,[1]Sheet1!$A$610:$U$622,18,FALSE)</f>
        <v>0</v>
      </c>
      <c r="S17" s="8">
        <f>VLOOKUP(V17,[1]Sheet1!$A$610:$U$622,19,FALSE)/100</f>
        <v>0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32</v>
      </c>
    </row>
  </sheetData>
  <mergeCells count="13">
    <mergeCell ref="J3:K3"/>
    <mergeCell ref="L3:M3"/>
    <mergeCell ref="N3:O3"/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V572"/>
  <sheetViews>
    <sheetView workbookViewId="0">
      <selection activeCell="O7" sqref="O7:Q22"/>
    </sheetView>
  </sheetViews>
  <sheetFormatPr defaultRowHeight="15" x14ac:dyDescent="0.25"/>
  <cols>
    <col min="1" max="1" width="2.7109375" style="71" customWidth="1"/>
    <col min="2" max="2" width="30.7109375" style="63" customWidth="1"/>
    <col min="3" max="17" width="13.7109375" style="63" customWidth="1"/>
    <col min="18" max="126" width="11.42578125" style="71" customWidth="1"/>
    <col min="127" max="16384" width="9.140625" style="63"/>
  </cols>
  <sheetData>
    <row r="1" spans="2:18" s="71" customFormat="1" ht="15.75" thickBot="1" x14ac:dyDescent="0.3"/>
    <row r="2" spans="2:18" ht="21.95" customHeight="1" thickTop="1" thickBot="1" x14ac:dyDescent="0.3">
      <c r="B2" s="282" t="s">
        <v>281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</row>
    <row r="3" spans="2:18" ht="21.95" customHeight="1" thickTop="1" thickBot="1" x14ac:dyDescent="0.3">
      <c r="B3" s="285" t="s">
        <v>360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7"/>
    </row>
    <row r="4" spans="2:18" ht="21.95" customHeight="1" thickTop="1" x14ac:dyDescent="0.25">
      <c r="B4" s="288" t="s">
        <v>295</v>
      </c>
      <c r="C4" s="291">
        <v>2015</v>
      </c>
      <c r="D4" s="292"/>
      <c r="E4" s="274">
        <v>2016</v>
      </c>
      <c r="F4" s="292"/>
      <c r="G4" s="273">
        <v>2017</v>
      </c>
      <c r="H4" s="292"/>
      <c r="I4" s="274">
        <v>2018</v>
      </c>
      <c r="J4" s="292"/>
      <c r="K4" s="273">
        <v>2019</v>
      </c>
      <c r="L4" s="292"/>
      <c r="M4" s="274">
        <v>2020</v>
      </c>
      <c r="N4" s="274"/>
      <c r="O4" s="273">
        <v>2021</v>
      </c>
      <c r="P4" s="277"/>
      <c r="Q4" s="279" t="s">
        <v>339</v>
      </c>
    </row>
    <row r="5" spans="2:18" ht="21.95" customHeight="1" thickBot="1" x14ac:dyDescent="0.3">
      <c r="B5" s="289"/>
      <c r="C5" s="293"/>
      <c r="D5" s="294"/>
      <c r="E5" s="276"/>
      <c r="F5" s="294"/>
      <c r="G5" s="275"/>
      <c r="H5" s="294"/>
      <c r="I5" s="276"/>
      <c r="J5" s="294"/>
      <c r="K5" s="275"/>
      <c r="L5" s="294"/>
      <c r="M5" s="276"/>
      <c r="N5" s="276"/>
      <c r="O5" s="275"/>
      <c r="P5" s="278"/>
      <c r="Q5" s="280"/>
    </row>
    <row r="6" spans="2:18" ht="21.95" customHeight="1" thickTop="1" thickBot="1" x14ac:dyDescent="0.3">
      <c r="B6" s="290"/>
      <c r="C6" s="92" t="s">
        <v>169</v>
      </c>
      <c r="D6" s="174" t="s">
        <v>2</v>
      </c>
      <c r="E6" s="95" t="s">
        <v>169</v>
      </c>
      <c r="F6" s="174" t="s">
        <v>2</v>
      </c>
      <c r="G6" s="95" t="s">
        <v>169</v>
      </c>
      <c r="H6" s="259" t="s">
        <v>2</v>
      </c>
      <c r="I6" s="259" t="s">
        <v>169</v>
      </c>
      <c r="J6" s="259" t="s">
        <v>2</v>
      </c>
      <c r="K6" s="95" t="s">
        <v>169</v>
      </c>
      <c r="L6" s="259" t="s">
        <v>2</v>
      </c>
      <c r="M6" s="264" t="s">
        <v>169</v>
      </c>
      <c r="N6" s="263" t="s">
        <v>2</v>
      </c>
      <c r="O6" s="95" t="s">
        <v>169</v>
      </c>
      <c r="P6" s="265" t="s">
        <v>2</v>
      </c>
      <c r="Q6" s="362"/>
    </row>
    <row r="7" spans="2:18" ht="21.95" customHeight="1" thickTop="1" thickBot="1" x14ac:dyDescent="0.3">
      <c r="B7" s="213" t="s">
        <v>282</v>
      </c>
      <c r="C7" s="214">
        <v>4401</v>
      </c>
      <c r="D7" s="215">
        <v>0.12068114511352418</v>
      </c>
      <c r="E7" s="216">
        <v>4400</v>
      </c>
      <c r="F7" s="215">
        <v>0.1171178365141473</v>
      </c>
      <c r="G7" s="216">
        <v>4357</v>
      </c>
      <c r="H7" s="217">
        <v>0.11796718470785726</v>
      </c>
      <c r="I7" s="216">
        <v>4343</v>
      </c>
      <c r="J7" s="217">
        <v>0.11719150543727569</v>
      </c>
      <c r="K7" s="216">
        <v>4368</v>
      </c>
      <c r="L7" s="217">
        <v>0.11913268784944771</v>
      </c>
      <c r="M7" s="216">
        <v>3369</v>
      </c>
      <c r="N7" s="217">
        <v>0.12490731128577784</v>
      </c>
      <c r="O7" s="216">
        <v>3546</v>
      </c>
      <c r="P7" s="217">
        <v>0.11874225630378729</v>
      </c>
      <c r="Q7" s="218">
        <v>5.2537845057880679E-2</v>
      </c>
      <c r="R7" s="74"/>
    </row>
    <row r="8" spans="2:18" ht="21.95" customHeight="1" thickTop="1" x14ac:dyDescent="0.25">
      <c r="B8" s="210" t="s">
        <v>285</v>
      </c>
      <c r="C8" s="93">
        <v>3689</v>
      </c>
      <c r="D8" s="90">
        <v>0.10115717889656685</v>
      </c>
      <c r="E8" s="96">
        <v>3627</v>
      </c>
      <c r="F8" s="90">
        <v>9.6542362053820968E-2</v>
      </c>
      <c r="G8" s="96">
        <v>3502</v>
      </c>
      <c r="H8" s="82">
        <v>9.4817783072507711E-2</v>
      </c>
      <c r="I8" s="96">
        <v>3558</v>
      </c>
      <c r="J8" s="82">
        <v>9.6009066623492276E-2</v>
      </c>
      <c r="K8" s="96">
        <v>3423</v>
      </c>
      <c r="L8" s="82">
        <v>9.3358789035865267E-2</v>
      </c>
      <c r="M8" s="96">
        <v>2624</v>
      </c>
      <c r="N8" s="82">
        <v>9.7286074447575269E-2</v>
      </c>
      <c r="O8" s="96">
        <v>2780</v>
      </c>
      <c r="P8" s="82">
        <v>9.3091785821920098E-2</v>
      </c>
      <c r="Q8" s="212">
        <v>5.9451219512195119E-2</v>
      </c>
      <c r="R8" s="74"/>
    </row>
    <row r="9" spans="2:18" ht="21.95" customHeight="1" x14ac:dyDescent="0.25">
      <c r="B9" s="210" t="s">
        <v>286</v>
      </c>
      <c r="C9" s="93">
        <v>1572</v>
      </c>
      <c r="D9" s="90">
        <v>4.3106284962158604E-2</v>
      </c>
      <c r="E9" s="96">
        <v>1486</v>
      </c>
      <c r="F9" s="90">
        <v>3.955388751364157E-2</v>
      </c>
      <c r="G9" s="96">
        <v>1517</v>
      </c>
      <c r="H9" s="82">
        <v>4.1073265825526617E-2</v>
      </c>
      <c r="I9" s="96">
        <v>1400</v>
      </c>
      <c r="J9" s="82">
        <v>3.777759788445452E-2</v>
      </c>
      <c r="K9" s="96">
        <v>1381</v>
      </c>
      <c r="L9" s="82">
        <v>3.7665348424928406E-2</v>
      </c>
      <c r="M9" s="96">
        <v>1117</v>
      </c>
      <c r="N9" s="82">
        <v>4.1413317514459438E-2</v>
      </c>
      <c r="O9" s="96">
        <v>1191</v>
      </c>
      <c r="P9" s="82">
        <v>3.9882128386297427E-2</v>
      </c>
      <c r="Q9" s="212">
        <v>6.624888093106536E-2</v>
      </c>
      <c r="R9" s="74"/>
    </row>
    <row r="10" spans="2:18" ht="21.95" customHeight="1" x14ac:dyDescent="0.25">
      <c r="B10" s="210" t="s">
        <v>287</v>
      </c>
      <c r="C10" s="93">
        <v>2938</v>
      </c>
      <c r="D10" s="90">
        <v>8.056378194581551E-2</v>
      </c>
      <c r="E10" s="96">
        <v>3165</v>
      </c>
      <c r="F10" s="90">
        <v>8.4244989219835503E-2</v>
      </c>
      <c r="G10" s="96">
        <v>3182</v>
      </c>
      <c r="H10" s="82">
        <v>8.6153679536470462E-2</v>
      </c>
      <c r="I10" s="96">
        <v>2996</v>
      </c>
      <c r="J10" s="82">
        <v>8.0844059472732668E-2</v>
      </c>
      <c r="K10" s="96">
        <v>3057</v>
      </c>
      <c r="L10" s="82">
        <v>8.3376517114414295E-2</v>
      </c>
      <c r="M10" s="96">
        <v>2242</v>
      </c>
      <c r="N10" s="82">
        <v>8.3123238914429784E-2</v>
      </c>
      <c r="O10" s="96">
        <v>2482</v>
      </c>
      <c r="P10" s="82">
        <v>8.3112882161872556E-2</v>
      </c>
      <c r="Q10" s="212">
        <v>0.10704727921498662</v>
      </c>
      <c r="R10" s="74"/>
    </row>
    <row r="11" spans="2:18" ht="21.95" customHeight="1" x14ac:dyDescent="0.25">
      <c r="B11" s="210" t="s">
        <v>288</v>
      </c>
      <c r="C11" s="93">
        <v>1578</v>
      </c>
      <c r="D11" s="90">
        <v>4.3270812767357683E-2</v>
      </c>
      <c r="E11" s="96">
        <v>1658</v>
      </c>
      <c r="F11" s="90">
        <v>4.4132130213740052E-2</v>
      </c>
      <c r="G11" s="96">
        <v>1526</v>
      </c>
      <c r="H11" s="82">
        <v>4.1316943737477664E-2</v>
      </c>
      <c r="I11" s="96">
        <v>1462</v>
      </c>
      <c r="J11" s="82">
        <v>3.9450605790766077E-2</v>
      </c>
      <c r="K11" s="96">
        <v>1483</v>
      </c>
      <c r="L11" s="82">
        <v>4.0447293058775396E-2</v>
      </c>
      <c r="M11" s="96">
        <v>1223</v>
      </c>
      <c r="N11" s="82">
        <v>4.5343318997478864E-2</v>
      </c>
      <c r="O11" s="96">
        <v>1221</v>
      </c>
      <c r="P11" s="82">
        <v>4.0886716003080734E-2</v>
      </c>
      <c r="Q11" s="212">
        <v>-1.6353229762878169E-3</v>
      </c>
      <c r="R11" s="74"/>
    </row>
    <row r="12" spans="2:18" ht="21.95" customHeight="1" thickBot="1" x14ac:dyDescent="0.3">
      <c r="B12" s="210" t="s">
        <v>289</v>
      </c>
      <c r="C12" s="93">
        <v>2464</v>
      </c>
      <c r="D12" s="90">
        <v>6.7566085335088302E-2</v>
      </c>
      <c r="E12" s="96">
        <v>2517</v>
      </c>
      <c r="F12" s="90">
        <v>6.6996726024115633E-2</v>
      </c>
      <c r="G12" s="96">
        <v>2438</v>
      </c>
      <c r="H12" s="82">
        <v>6.6009638815183846E-2</v>
      </c>
      <c r="I12" s="96">
        <v>2472</v>
      </c>
      <c r="J12" s="82">
        <v>6.6704444264551119E-2</v>
      </c>
      <c r="K12" s="96">
        <v>2317</v>
      </c>
      <c r="L12" s="82">
        <v>6.3193781535524338E-2</v>
      </c>
      <c r="M12" s="96">
        <v>1903</v>
      </c>
      <c r="N12" s="82">
        <v>7.0554649265905378E-2</v>
      </c>
      <c r="O12" s="96">
        <v>1990</v>
      </c>
      <c r="P12" s="82">
        <v>6.6637645246626256E-2</v>
      </c>
      <c r="Q12" s="212">
        <v>4.5717288491854968E-2</v>
      </c>
      <c r="R12" s="74"/>
    </row>
    <row r="13" spans="2:18" ht="21.95" customHeight="1" thickTop="1" thickBot="1" x14ac:dyDescent="0.3">
      <c r="B13" s="213" t="s">
        <v>283</v>
      </c>
      <c r="C13" s="214">
        <v>12241</v>
      </c>
      <c r="D13" s="215">
        <v>0.33566414390698696</v>
      </c>
      <c r="E13" s="216">
        <v>12453</v>
      </c>
      <c r="F13" s="215">
        <v>0.33147009502515373</v>
      </c>
      <c r="G13" s="216">
        <v>12165</v>
      </c>
      <c r="H13" s="217">
        <v>0.32937131098716632</v>
      </c>
      <c r="I13" s="216">
        <v>11888</v>
      </c>
      <c r="J13" s="217">
        <v>0.32078577403599667</v>
      </c>
      <c r="K13" s="216">
        <v>11661</v>
      </c>
      <c r="L13" s="217">
        <v>0.31804172916950768</v>
      </c>
      <c r="M13" s="216">
        <v>9109</v>
      </c>
      <c r="N13" s="217">
        <v>0.33772059913984875</v>
      </c>
      <c r="O13" s="216">
        <v>9664</v>
      </c>
      <c r="P13" s="217">
        <v>0.32361115761979709</v>
      </c>
      <c r="Q13" s="218">
        <v>6.0928751783949943E-2</v>
      </c>
      <c r="R13" s="160"/>
    </row>
    <row r="14" spans="2:18" ht="21.95" customHeight="1" thickTop="1" x14ac:dyDescent="0.25">
      <c r="B14" s="210" t="s">
        <v>290</v>
      </c>
      <c r="C14" s="93">
        <v>796</v>
      </c>
      <c r="D14" s="90">
        <v>2.1827355489744432E-2</v>
      </c>
      <c r="E14" s="96">
        <v>798</v>
      </c>
      <c r="F14" s="90">
        <v>2.1240916713247623E-2</v>
      </c>
      <c r="G14" s="96">
        <v>752</v>
      </c>
      <c r="H14" s="82">
        <v>2.0360643309687551E-2</v>
      </c>
      <c r="I14" s="96">
        <v>732</v>
      </c>
      <c r="J14" s="82">
        <v>1.9752286893871936E-2</v>
      </c>
      <c r="K14" s="96">
        <v>675</v>
      </c>
      <c r="L14" s="82">
        <v>1.8409927723987453E-2</v>
      </c>
      <c r="M14" s="96">
        <v>588</v>
      </c>
      <c r="N14" s="82">
        <v>2.1800385585051166E-2</v>
      </c>
      <c r="O14" s="96">
        <v>585</v>
      </c>
      <c r="P14" s="82">
        <v>1.9589458527274554E-2</v>
      </c>
      <c r="Q14" s="212">
        <v>-5.1020408163265302E-3</v>
      </c>
      <c r="R14" s="74"/>
    </row>
    <row r="15" spans="2:18" ht="21.95" customHeight="1" x14ac:dyDescent="0.25">
      <c r="B15" s="210" t="s">
        <v>291</v>
      </c>
      <c r="C15" s="93">
        <v>4167</v>
      </c>
      <c r="D15" s="90">
        <v>0.11426456071076012</v>
      </c>
      <c r="E15" s="96">
        <v>4220</v>
      </c>
      <c r="F15" s="90">
        <v>0.112326652293114</v>
      </c>
      <c r="G15" s="96">
        <v>3952</v>
      </c>
      <c r="H15" s="82">
        <v>0.10700167867006011</v>
      </c>
      <c r="I15" s="96">
        <v>4082</v>
      </c>
      <c r="J15" s="82">
        <v>0.11014868183167381</v>
      </c>
      <c r="K15" s="96">
        <v>4033</v>
      </c>
      <c r="L15" s="82">
        <v>0.10999590890495023</v>
      </c>
      <c r="M15" s="96">
        <v>2971</v>
      </c>
      <c r="N15" s="82">
        <v>0.11015126798161055</v>
      </c>
      <c r="O15" s="96">
        <v>3245</v>
      </c>
      <c r="P15" s="82">
        <v>0.10866289388206142</v>
      </c>
      <c r="Q15" s="212">
        <v>9.2224840121171325E-2</v>
      </c>
      <c r="R15" s="74"/>
    </row>
    <row r="16" spans="2:18" ht="21.95" customHeight="1" x14ac:dyDescent="0.25">
      <c r="B16" s="210" t="s">
        <v>292</v>
      </c>
      <c r="C16" s="93">
        <v>3764</v>
      </c>
      <c r="D16" s="90">
        <v>0.10321377646155534</v>
      </c>
      <c r="E16" s="96">
        <v>3823</v>
      </c>
      <c r="F16" s="90">
        <v>0.1017594293167239</v>
      </c>
      <c r="G16" s="96">
        <v>3620</v>
      </c>
      <c r="H16" s="82">
        <v>9.8012671251421449E-2</v>
      </c>
      <c r="I16" s="96">
        <v>3680</v>
      </c>
      <c r="J16" s="82">
        <v>9.9301114439137597E-2</v>
      </c>
      <c r="K16" s="96">
        <v>3745</v>
      </c>
      <c r="L16" s="82">
        <v>0.10214100640938224</v>
      </c>
      <c r="M16" s="96">
        <v>2695</v>
      </c>
      <c r="N16" s="82">
        <v>9.9918433931484502E-2</v>
      </c>
      <c r="O16" s="96">
        <v>2789</v>
      </c>
      <c r="P16" s="82">
        <v>9.3393162106955099E-2</v>
      </c>
      <c r="Q16" s="212">
        <v>3.4879406307977735E-2</v>
      </c>
      <c r="R16" s="74"/>
    </row>
    <row r="17" spans="2:18" ht="21.95" customHeight="1" x14ac:dyDescent="0.25">
      <c r="B17" s="210" t="s">
        <v>293</v>
      </c>
      <c r="C17" s="93">
        <v>820</v>
      </c>
      <c r="D17" s="90">
        <v>2.2485466710540747E-2</v>
      </c>
      <c r="E17" s="96">
        <v>851</v>
      </c>
      <c r="F17" s="90">
        <v>2.2651654289440763E-2</v>
      </c>
      <c r="G17" s="96">
        <v>829</v>
      </c>
      <c r="H17" s="82">
        <v>2.2445443223046514E-2</v>
      </c>
      <c r="I17" s="96">
        <v>796</v>
      </c>
      <c r="J17" s="82">
        <v>2.1479262797161284E-2</v>
      </c>
      <c r="K17" s="96">
        <v>809</v>
      </c>
      <c r="L17" s="82">
        <v>2.2064639301786444E-2</v>
      </c>
      <c r="M17" s="96">
        <v>582</v>
      </c>
      <c r="N17" s="82">
        <v>2.1577932670917989E-2</v>
      </c>
      <c r="O17" s="96">
        <v>653</v>
      </c>
      <c r="P17" s="82">
        <v>2.1866523791983391E-2</v>
      </c>
      <c r="Q17" s="212">
        <v>0.12199312714776632</v>
      </c>
      <c r="R17" s="74"/>
    </row>
    <row r="18" spans="2:18" ht="21.95" customHeight="1" thickBot="1" x14ac:dyDescent="0.3">
      <c r="B18" s="210" t="s">
        <v>294</v>
      </c>
      <c r="C18" s="93">
        <v>1360</v>
      </c>
      <c r="D18" s="90">
        <v>3.7292969178457827E-2</v>
      </c>
      <c r="E18" s="96">
        <v>1417</v>
      </c>
      <c r="F18" s="90">
        <v>3.7717266895578805E-2</v>
      </c>
      <c r="G18" s="96">
        <v>1270</v>
      </c>
      <c r="H18" s="82">
        <v>3.4385660908647857E-2</v>
      </c>
      <c r="I18" s="96">
        <v>1307</v>
      </c>
      <c r="J18" s="82">
        <v>3.5268086024987183E-2</v>
      </c>
      <c r="K18" s="96">
        <v>1303</v>
      </c>
      <c r="L18" s="82">
        <v>3.5537978999045414E-2</v>
      </c>
      <c r="M18" s="96">
        <v>1017</v>
      </c>
      <c r="N18" s="82">
        <v>3.770576894557319E-2</v>
      </c>
      <c r="O18" s="96">
        <v>998</v>
      </c>
      <c r="P18" s="82">
        <v>3.3419281384991464E-2</v>
      </c>
      <c r="Q18" s="212">
        <v>-1.8682399213372666E-2</v>
      </c>
      <c r="R18" s="74"/>
    </row>
    <row r="19" spans="2:18" ht="21.95" customHeight="1" thickTop="1" thickBot="1" x14ac:dyDescent="0.3">
      <c r="B19" s="213" t="s">
        <v>284</v>
      </c>
      <c r="C19" s="214">
        <v>10907</v>
      </c>
      <c r="D19" s="215">
        <v>0.29908412855105848</v>
      </c>
      <c r="E19" s="216">
        <v>11109</v>
      </c>
      <c r="F19" s="215">
        <v>0.29569591950810509</v>
      </c>
      <c r="G19" s="216">
        <v>10423</v>
      </c>
      <c r="H19" s="217">
        <v>0.28220609736286351</v>
      </c>
      <c r="I19" s="216">
        <v>10597</v>
      </c>
      <c r="J19" s="217">
        <v>0.28594943198683181</v>
      </c>
      <c r="K19" s="216">
        <v>10565</v>
      </c>
      <c r="L19" s="217">
        <v>0.28814946133915176</v>
      </c>
      <c r="M19" s="216">
        <v>7853</v>
      </c>
      <c r="N19" s="217">
        <v>0.29115378911463741</v>
      </c>
      <c r="O19" s="216">
        <v>8270</v>
      </c>
      <c r="P19" s="217">
        <v>0.2769313196932659</v>
      </c>
      <c r="Q19" s="218">
        <v>5.3100725837259645E-2</v>
      </c>
      <c r="R19" s="160"/>
    </row>
    <row r="20" spans="2:18" ht="21.95" customHeight="1" thickTop="1" x14ac:dyDescent="0.25">
      <c r="B20" s="210" t="s">
        <v>280</v>
      </c>
      <c r="C20" s="93">
        <v>93</v>
      </c>
      <c r="D20" s="90">
        <v>2.5501809805857189E-3</v>
      </c>
      <c r="E20" s="96">
        <v>76</v>
      </c>
      <c r="F20" s="90">
        <v>2.022944448880726E-3</v>
      </c>
      <c r="G20" s="96">
        <v>63</v>
      </c>
      <c r="H20" s="82">
        <v>1.7057453836573347E-3</v>
      </c>
      <c r="I20" s="96">
        <v>56</v>
      </c>
      <c r="J20" s="82">
        <v>1.5111039153781808E-3</v>
      </c>
      <c r="K20" s="96">
        <v>60</v>
      </c>
      <c r="L20" s="82">
        <v>1.636438019909996E-3</v>
      </c>
      <c r="M20" s="96">
        <v>17</v>
      </c>
      <c r="N20" s="82">
        <v>6.3028325671066296E-4</v>
      </c>
      <c r="O20" s="96">
        <v>25</v>
      </c>
      <c r="P20" s="82">
        <v>8.3715634731942542E-4</v>
      </c>
      <c r="Q20" s="212">
        <v>0.47058823529411764</v>
      </c>
      <c r="R20" s="74"/>
    </row>
    <row r="21" spans="2:18" ht="21.95" customHeight="1" thickBot="1" x14ac:dyDescent="0.3">
      <c r="B21" s="210" t="s">
        <v>171</v>
      </c>
      <c r="C21" s="93">
        <v>8826</v>
      </c>
      <c r="D21" s="90">
        <v>0.24202040144784467</v>
      </c>
      <c r="E21" s="96">
        <v>9531</v>
      </c>
      <c r="F21" s="90">
        <v>0.25369320450371319</v>
      </c>
      <c r="G21" s="96">
        <v>9926</v>
      </c>
      <c r="H21" s="82">
        <v>0.26874966155845564</v>
      </c>
      <c r="I21" s="96">
        <v>10175</v>
      </c>
      <c r="J21" s="82">
        <v>0.27456218462451765</v>
      </c>
      <c r="K21" s="96">
        <v>10011</v>
      </c>
      <c r="L21" s="82">
        <v>0.27303968362198283</v>
      </c>
      <c r="M21" s="96">
        <v>6624</v>
      </c>
      <c r="N21" s="82">
        <v>0.24558801720302537</v>
      </c>
      <c r="O21" s="96">
        <v>8358</v>
      </c>
      <c r="P21" s="82">
        <v>0.2798781100358303</v>
      </c>
      <c r="Q21" s="212">
        <v>0.26177536231884058</v>
      </c>
      <c r="R21" s="74"/>
    </row>
    <row r="22" spans="2:18" ht="21.95" customHeight="1" thickTop="1" thickBot="1" x14ac:dyDescent="0.3">
      <c r="B22" s="98" t="s">
        <v>279</v>
      </c>
      <c r="C22" s="155">
        <v>36468</v>
      </c>
      <c r="D22" s="91">
        <v>1</v>
      </c>
      <c r="E22" s="157">
        <v>37569</v>
      </c>
      <c r="F22" s="91">
        <v>1</v>
      </c>
      <c r="G22" s="157">
        <v>36934</v>
      </c>
      <c r="H22" s="83">
        <v>1</v>
      </c>
      <c r="I22" s="157">
        <v>37059</v>
      </c>
      <c r="J22" s="83">
        <v>1</v>
      </c>
      <c r="K22" s="157">
        <v>36665</v>
      </c>
      <c r="L22" s="83">
        <v>0.99999999999999989</v>
      </c>
      <c r="M22" s="157">
        <v>26972</v>
      </c>
      <c r="N22" s="83">
        <v>1</v>
      </c>
      <c r="O22" s="157">
        <v>29863</v>
      </c>
      <c r="P22" s="83">
        <v>1</v>
      </c>
      <c r="Q22" s="211">
        <v>0.10718522912650155</v>
      </c>
      <c r="R22" s="79"/>
    </row>
    <row r="23" spans="2:18" s="71" customFormat="1" ht="15.75" thickTop="1" x14ac:dyDescent="0.25"/>
    <row r="24" spans="2:18" s="71" customFormat="1" x14ac:dyDescent="0.25"/>
    <row r="25" spans="2:18" s="71" customFormat="1" x14ac:dyDescent="0.25"/>
    <row r="26" spans="2:18" s="71" customFormat="1" x14ac:dyDescent="0.25"/>
    <row r="27" spans="2:18" s="71" customFormat="1" x14ac:dyDescent="0.25"/>
    <row r="28" spans="2:18" s="71" customFormat="1" x14ac:dyDescent="0.25"/>
    <row r="29" spans="2:18" s="71" customFormat="1" x14ac:dyDescent="0.25"/>
    <row r="30" spans="2:18" s="71" customFormat="1" x14ac:dyDescent="0.25"/>
    <row r="31" spans="2:18" s="71" customFormat="1" x14ac:dyDescent="0.25"/>
    <row r="32" spans="2:18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</sheetData>
  <mergeCells count="11">
    <mergeCell ref="K4:L5"/>
    <mergeCell ref="M4:N5"/>
    <mergeCell ref="O4:P5"/>
    <mergeCell ref="B2:Q2"/>
    <mergeCell ref="B3:Q3"/>
    <mergeCell ref="B4:B6"/>
    <mergeCell ref="Q4:Q6"/>
    <mergeCell ref="C4:D5"/>
    <mergeCell ref="E4:F5"/>
    <mergeCell ref="G4:H5"/>
    <mergeCell ref="I4:J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F722"/>
  <sheetViews>
    <sheetView workbookViewId="0">
      <selection activeCell="C6" sqref="C6:L21"/>
    </sheetView>
  </sheetViews>
  <sheetFormatPr defaultRowHeight="15" x14ac:dyDescent="0.25"/>
  <cols>
    <col min="1" max="1" width="2.7109375" style="71" customWidth="1"/>
    <col min="2" max="2" width="30.7109375" style="63" customWidth="1"/>
    <col min="3" max="12" width="13.7109375" style="63" customWidth="1"/>
    <col min="13" max="136" width="11.42578125" style="71" customWidth="1"/>
    <col min="137" max="16384" width="9.140625" style="63"/>
  </cols>
  <sheetData>
    <row r="1" spans="2:13" s="71" customFormat="1" ht="15.75" thickBot="1" x14ac:dyDescent="0.3"/>
    <row r="2" spans="2:13" ht="21.95" customHeight="1" thickTop="1" thickBot="1" x14ac:dyDescent="0.3">
      <c r="B2" s="285" t="s">
        <v>361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2:13" ht="21.95" customHeight="1" thickTop="1" thickBot="1" x14ac:dyDescent="0.3">
      <c r="B3" s="288" t="s">
        <v>295</v>
      </c>
      <c r="C3" s="297" t="s">
        <v>198</v>
      </c>
      <c r="D3" s="297"/>
      <c r="E3" s="297"/>
      <c r="F3" s="297"/>
      <c r="G3" s="297"/>
      <c r="H3" s="297"/>
      <c r="I3" s="297"/>
      <c r="J3" s="297"/>
      <c r="K3" s="298" t="s">
        <v>170</v>
      </c>
      <c r="L3" s="299"/>
    </row>
    <row r="4" spans="2:13" ht="21.95" customHeight="1" thickTop="1" thickBot="1" x14ac:dyDescent="0.3">
      <c r="B4" s="289"/>
      <c r="C4" s="302" t="s">
        <v>199</v>
      </c>
      <c r="D4" s="303"/>
      <c r="E4" s="304" t="s">
        <v>200</v>
      </c>
      <c r="F4" s="303"/>
      <c r="G4" s="304" t="s">
        <v>201</v>
      </c>
      <c r="H4" s="303"/>
      <c r="I4" s="297" t="s">
        <v>202</v>
      </c>
      <c r="J4" s="307"/>
      <c r="K4" s="308"/>
      <c r="L4" s="309"/>
    </row>
    <row r="5" spans="2:13" ht="21.95" customHeight="1" thickTop="1" thickBot="1" x14ac:dyDescent="0.3">
      <c r="B5" s="290"/>
      <c r="C5" s="92" t="s">
        <v>169</v>
      </c>
      <c r="D5" s="174" t="s">
        <v>2</v>
      </c>
      <c r="E5" s="95" t="s">
        <v>169</v>
      </c>
      <c r="F5" s="174" t="s">
        <v>2</v>
      </c>
      <c r="G5" s="95" t="s">
        <v>169</v>
      </c>
      <c r="H5" s="174" t="s">
        <v>2</v>
      </c>
      <c r="I5" s="95" t="s">
        <v>169</v>
      </c>
      <c r="J5" s="172" t="s">
        <v>2</v>
      </c>
      <c r="K5" s="92" t="s">
        <v>169</v>
      </c>
      <c r="L5" s="173" t="s">
        <v>2</v>
      </c>
    </row>
    <row r="6" spans="2:13" ht="21.95" customHeight="1" thickTop="1" thickBot="1" x14ac:dyDescent="0.3">
      <c r="B6" s="213" t="s">
        <v>282</v>
      </c>
      <c r="C6" s="214">
        <v>782</v>
      </c>
      <c r="D6" s="215">
        <v>7.8950025239777885E-2</v>
      </c>
      <c r="E6" s="216">
        <v>2581</v>
      </c>
      <c r="F6" s="215">
        <v>0.13684322146227665</v>
      </c>
      <c r="G6" s="216">
        <v>183</v>
      </c>
      <c r="H6" s="215">
        <v>0.16712328767123288</v>
      </c>
      <c r="I6" s="216">
        <v>0</v>
      </c>
      <c r="J6" s="217">
        <v>0</v>
      </c>
      <c r="K6" s="214">
        <v>3546</v>
      </c>
      <c r="L6" s="222">
        <v>0.11874225630378729</v>
      </c>
      <c r="M6" s="74"/>
    </row>
    <row r="7" spans="2:13" ht="21.95" customHeight="1" thickTop="1" x14ac:dyDescent="0.25">
      <c r="B7" s="210" t="s">
        <v>285</v>
      </c>
      <c r="C7" s="93">
        <v>699</v>
      </c>
      <c r="D7" s="90">
        <v>7.0570418980312979E-2</v>
      </c>
      <c r="E7" s="96">
        <v>2023</v>
      </c>
      <c r="F7" s="90">
        <v>0.10725836381952177</v>
      </c>
      <c r="G7" s="96">
        <v>58</v>
      </c>
      <c r="H7" s="90">
        <v>5.2968036529680365E-2</v>
      </c>
      <c r="I7" s="158">
        <v>0</v>
      </c>
      <c r="J7" s="82">
        <v>0</v>
      </c>
      <c r="K7" s="154">
        <v>2780</v>
      </c>
      <c r="L7" s="112">
        <v>9.3091785821920098E-2</v>
      </c>
      <c r="M7" s="74"/>
    </row>
    <row r="8" spans="2:13" ht="21.95" customHeight="1" x14ac:dyDescent="0.25">
      <c r="B8" s="210" t="s">
        <v>286</v>
      </c>
      <c r="C8" s="93">
        <v>449</v>
      </c>
      <c r="D8" s="90">
        <v>4.5330641090358406E-2</v>
      </c>
      <c r="E8" s="96">
        <v>722</v>
      </c>
      <c r="F8" s="90">
        <v>3.828004877790149E-2</v>
      </c>
      <c r="G8" s="96">
        <v>20</v>
      </c>
      <c r="H8" s="90">
        <v>1.8264840182648401E-2</v>
      </c>
      <c r="I8" s="158">
        <v>0</v>
      </c>
      <c r="J8" s="82">
        <v>0</v>
      </c>
      <c r="K8" s="154">
        <v>1191</v>
      </c>
      <c r="L8" s="112">
        <v>3.9882128386297427E-2</v>
      </c>
      <c r="M8" s="74"/>
    </row>
    <row r="9" spans="2:13" ht="21.95" customHeight="1" x14ac:dyDescent="0.25">
      <c r="B9" s="210" t="s">
        <v>287</v>
      </c>
      <c r="C9" s="93">
        <v>841</v>
      </c>
      <c r="D9" s="90">
        <v>8.490661282180717E-2</v>
      </c>
      <c r="E9" s="96">
        <v>1598</v>
      </c>
      <c r="F9" s="90">
        <v>8.4725094109538199E-2</v>
      </c>
      <c r="G9" s="96">
        <v>43</v>
      </c>
      <c r="H9" s="90">
        <v>3.9269406392694065E-2</v>
      </c>
      <c r="I9" s="158">
        <v>0</v>
      </c>
      <c r="J9" s="82">
        <v>0</v>
      </c>
      <c r="K9" s="154">
        <v>2482</v>
      </c>
      <c r="L9" s="112">
        <v>8.3112882161872556E-2</v>
      </c>
      <c r="M9" s="74"/>
    </row>
    <row r="10" spans="2:13" ht="21.95" customHeight="1" x14ac:dyDescent="0.25">
      <c r="B10" s="210" t="s">
        <v>288</v>
      </c>
      <c r="C10" s="93">
        <v>327</v>
      </c>
      <c r="D10" s="90">
        <v>3.3013629480060577E-2</v>
      </c>
      <c r="E10" s="96">
        <v>869</v>
      </c>
      <c r="F10" s="90">
        <v>4.6073909124648746E-2</v>
      </c>
      <c r="G10" s="96">
        <v>25</v>
      </c>
      <c r="H10" s="90">
        <v>2.2831050228310501E-2</v>
      </c>
      <c r="I10" s="158">
        <v>0</v>
      </c>
      <c r="J10" s="82">
        <v>0</v>
      </c>
      <c r="K10" s="154">
        <v>1221</v>
      </c>
      <c r="L10" s="112">
        <v>4.0886716003080734E-2</v>
      </c>
      <c r="M10" s="74"/>
    </row>
    <row r="11" spans="2:13" ht="21.95" customHeight="1" thickBot="1" x14ac:dyDescent="0.3">
      <c r="B11" s="210" t="s">
        <v>289</v>
      </c>
      <c r="C11" s="93">
        <v>766</v>
      </c>
      <c r="D11" s="90">
        <v>7.7334679454820796E-2</v>
      </c>
      <c r="E11" s="96">
        <v>1192</v>
      </c>
      <c r="F11" s="90">
        <v>6.3199194104236259E-2</v>
      </c>
      <c r="G11" s="96">
        <v>30</v>
      </c>
      <c r="H11" s="90">
        <v>2.7397260273972601E-2</v>
      </c>
      <c r="I11" s="158">
        <v>2</v>
      </c>
      <c r="J11" s="82">
        <v>1</v>
      </c>
      <c r="K11" s="154">
        <v>1990</v>
      </c>
      <c r="L11" s="112">
        <v>6.6637645246626256E-2</v>
      </c>
      <c r="M11" s="74"/>
    </row>
    <row r="12" spans="2:13" ht="21.95" customHeight="1" thickTop="1" thickBot="1" x14ac:dyDescent="0.3">
      <c r="B12" s="213" t="s">
        <v>283</v>
      </c>
      <c r="C12" s="214">
        <v>3082</v>
      </c>
      <c r="D12" s="215">
        <v>0.31115598182735993</v>
      </c>
      <c r="E12" s="216">
        <v>6404</v>
      </c>
      <c r="F12" s="215">
        <v>0.33953660993584645</v>
      </c>
      <c r="G12" s="216">
        <v>176</v>
      </c>
      <c r="H12" s="215">
        <v>0.16073059360730593</v>
      </c>
      <c r="I12" s="223">
        <v>2</v>
      </c>
      <c r="J12" s="217">
        <v>1</v>
      </c>
      <c r="K12" s="214">
        <v>9664</v>
      </c>
      <c r="L12" s="222">
        <v>0.32361115761979709</v>
      </c>
      <c r="M12" s="160"/>
    </row>
    <row r="13" spans="2:13" ht="21.95" customHeight="1" thickTop="1" x14ac:dyDescent="0.25">
      <c r="B13" s="210" t="s">
        <v>290</v>
      </c>
      <c r="C13" s="93">
        <v>131</v>
      </c>
      <c r="D13" s="90">
        <v>1.3225643614336193E-2</v>
      </c>
      <c r="E13" s="96">
        <v>428</v>
      </c>
      <c r="F13" s="90">
        <v>2.2692328084406976E-2</v>
      </c>
      <c r="G13" s="96">
        <v>26</v>
      </c>
      <c r="H13" s="90">
        <v>2.3744292237442923E-2</v>
      </c>
      <c r="I13" s="158">
        <v>0</v>
      </c>
      <c r="J13" s="82">
        <v>0</v>
      </c>
      <c r="K13" s="154">
        <v>585</v>
      </c>
      <c r="L13" s="112">
        <v>1.9589458527274554E-2</v>
      </c>
      <c r="M13" s="74"/>
    </row>
    <row r="14" spans="2:13" ht="21.95" customHeight="1" x14ac:dyDescent="0.25">
      <c r="B14" s="210" t="s">
        <v>291</v>
      </c>
      <c r="C14" s="93">
        <v>777</v>
      </c>
      <c r="D14" s="90">
        <v>7.8445229681978798E-2</v>
      </c>
      <c r="E14" s="96">
        <v>2330</v>
      </c>
      <c r="F14" s="90">
        <v>0.12353533746885106</v>
      </c>
      <c r="G14" s="96">
        <v>138</v>
      </c>
      <c r="H14" s="90">
        <v>0.12602739726027398</v>
      </c>
      <c r="I14" s="158">
        <v>0</v>
      </c>
      <c r="J14" s="82">
        <v>0</v>
      </c>
      <c r="K14" s="154">
        <v>3245</v>
      </c>
      <c r="L14" s="112">
        <v>0.10866289388206142</v>
      </c>
      <c r="M14" s="74"/>
    </row>
    <row r="15" spans="2:13" ht="21.95" customHeight="1" x14ac:dyDescent="0.25">
      <c r="B15" s="210" t="s">
        <v>292</v>
      </c>
      <c r="C15" s="93">
        <v>847</v>
      </c>
      <c r="D15" s="90">
        <v>8.5512367491166072E-2</v>
      </c>
      <c r="E15" s="96">
        <v>1830</v>
      </c>
      <c r="F15" s="90">
        <v>9.702560839828217E-2</v>
      </c>
      <c r="G15" s="96">
        <v>112</v>
      </c>
      <c r="H15" s="90">
        <v>0.10228310502283106</v>
      </c>
      <c r="I15" s="158">
        <v>0</v>
      </c>
      <c r="J15" s="82">
        <v>0</v>
      </c>
      <c r="K15" s="154">
        <v>2789</v>
      </c>
      <c r="L15" s="112">
        <v>9.3393162106955099E-2</v>
      </c>
      <c r="M15" s="74"/>
    </row>
    <row r="16" spans="2:13" ht="21.95" customHeight="1" x14ac:dyDescent="0.25">
      <c r="B16" s="210" t="s">
        <v>293</v>
      </c>
      <c r="C16" s="93">
        <v>209</v>
      </c>
      <c r="D16" s="90">
        <v>2.1100454316002021E-2</v>
      </c>
      <c r="E16" s="96">
        <v>412</v>
      </c>
      <c r="F16" s="90">
        <v>2.1844016754148772E-2</v>
      </c>
      <c r="G16" s="96">
        <v>32</v>
      </c>
      <c r="H16" s="90">
        <v>2.9223744292237442E-2</v>
      </c>
      <c r="I16" s="158">
        <v>0</v>
      </c>
      <c r="J16" s="82">
        <v>0</v>
      </c>
      <c r="K16" s="154">
        <v>653</v>
      </c>
      <c r="L16" s="112">
        <v>2.1866523791983391E-2</v>
      </c>
      <c r="M16" s="74"/>
    </row>
    <row r="17" spans="2:13" ht="21.95" customHeight="1" thickBot="1" x14ac:dyDescent="0.3">
      <c r="B17" s="210" t="s">
        <v>294</v>
      </c>
      <c r="C17" s="93">
        <v>274</v>
      </c>
      <c r="D17" s="90">
        <v>2.7662796567390208E-2</v>
      </c>
      <c r="E17" s="96">
        <v>679</v>
      </c>
      <c r="F17" s="90">
        <v>3.6000212077832563E-2</v>
      </c>
      <c r="G17" s="96">
        <v>45</v>
      </c>
      <c r="H17" s="90">
        <v>4.1095890410958902E-2</v>
      </c>
      <c r="I17" s="158">
        <v>0</v>
      </c>
      <c r="J17" s="82">
        <v>0</v>
      </c>
      <c r="K17" s="154">
        <v>998</v>
      </c>
      <c r="L17" s="112">
        <v>3.3419281384991464E-2</v>
      </c>
      <c r="M17" s="74"/>
    </row>
    <row r="18" spans="2:13" ht="21.95" customHeight="1" thickTop="1" thickBot="1" x14ac:dyDescent="0.3">
      <c r="B18" s="213" t="s">
        <v>284</v>
      </c>
      <c r="C18" s="214">
        <v>2238</v>
      </c>
      <c r="D18" s="215">
        <v>0.2259464916708733</v>
      </c>
      <c r="E18" s="216">
        <v>5679</v>
      </c>
      <c r="F18" s="215">
        <v>0.30109750278352154</v>
      </c>
      <c r="G18" s="216">
        <v>353</v>
      </c>
      <c r="H18" s="215">
        <v>0.32237442922374432</v>
      </c>
      <c r="I18" s="223">
        <v>0</v>
      </c>
      <c r="J18" s="217">
        <v>0</v>
      </c>
      <c r="K18" s="214">
        <v>8270</v>
      </c>
      <c r="L18" s="222">
        <v>0.2769313196932659</v>
      </c>
      <c r="M18" s="160"/>
    </row>
    <row r="19" spans="2:13" ht="21.95" customHeight="1" thickTop="1" x14ac:dyDescent="0.25">
      <c r="B19" s="210" t="s">
        <v>280</v>
      </c>
      <c r="C19" s="93">
        <v>10</v>
      </c>
      <c r="D19" s="90">
        <v>1.0095911155981827E-3</v>
      </c>
      <c r="E19" s="96">
        <v>14</v>
      </c>
      <c r="F19" s="90">
        <v>7.4227241397592915E-4</v>
      </c>
      <c r="G19" s="96">
        <v>1</v>
      </c>
      <c r="H19" s="90">
        <v>9.1324200913242006E-4</v>
      </c>
      <c r="I19" s="158">
        <v>0</v>
      </c>
      <c r="J19" s="82">
        <v>0</v>
      </c>
      <c r="K19" s="154">
        <v>25</v>
      </c>
      <c r="L19" s="112">
        <v>8.3715634731942542E-4</v>
      </c>
      <c r="M19" s="74"/>
    </row>
    <row r="20" spans="2:13" ht="21.95" customHeight="1" thickBot="1" x14ac:dyDescent="0.3">
      <c r="B20" s="210" t="s">
        <v>171</v>
      </c>
      <c r="C20" s="93">
        <v>3793</v>
      </c>
      <c r="D20" s="90">
        <v>0.38293791014639073</v>
      </c>
      <c r="E20" s="96">
        <v>4183</v>
      </c>
      <c r="F20" s="90">
        <v>0.22178039340437941</v>
      </c>
      <c r="G20" s="96">
        <v>382</v>
      </c>
      <c r="H20" s="90">
        <v>0.34885844748858447</v>
      </c>
      <c r="I20" s="158">
        <v>0</v>
      </c>
      <c r="J20" s="82">
        <v>0</v>
      </c>
      <c r="K20" s="154">
        <v>8358</v>
      </c>
      <c r="L20" s="112">
        <v>0.2798781100358303</v>
      </c>
      <c r="M20" s="74"/>
    </row>
    <row r="21" spans="2:13" ht="21.95" customHeight="1" thickTop="1" thickBot="1" x14ac:dyDescent="0.3">
      <c r="B21" s="98" t="s">
        <v>170</v>
      </c>
      <c r="C21" s="94">
        <v>9905</v>
      </c>
      <c r="D21" s="91">
        <v>1</v>
      </c>
      <c r="E21" s="97">
        <v>18861</v>
      </c>
      <c r="F21" s="91">
        <v>1</v>
      </c>
      <c r="G21" s="97">
        <v>1095</v>
      </c>
      <c r="H21" s="91">
        <v>1</v>
      </c>
      <c r="I21" s="121">
        <v>2</v>
      </c>
      <c r="J21" s="83">
        <v>1</v>
      </c>
      <c r="K21" s="155">
        <v>29863</v>
      </c>
      <c r="L21" s="116">
        <v>1</v>
      </c>
      <c r="M21" s="79"/>
    </row>
    <row r="22" spans="2:13" s="71" customFormat="1" ht="21.95" customHeight="1" thickTop="1" thickBot="1" x14ac:dyDescent="0.3">
      <c r="B22" s="219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3" s="71" customFormat="1" ht="21.95" customHeight="1" thickTop="1" x14ac:dyDescent="0.25">
      <c r="B23" s="111" t="s">
        <v>196</v>
      </c>
      <c r="C23" s="106"/>
      <c r="D23" s="130"/>
      <c r="E23" s="123"/>
      <c r="F23" s="177"/>
      <c r="G23" s="102"/>
      <c r="H23" s="102"/>
      <c r="I23" s="102"/>
      <c r="J23" s="177"/>
      <c r="K23" s="102"/>
      <c r="L23" s="102"/>
    </row>
    <row r="24" spans="2:13" s="71" customFormat="1" ht="21.95" customHeight="1" thickBot="1" x14ac:dyDescent="0.3">
      <c r="B24" s="108" t="s">
        <v>197</v>
      </c>
      <c r="C24" s="109"/>
      <c r="D24" s="221"/>
      <c r="E24" s="123"/>
      <c r="F24" s="102"/>
      <c r="G24" s="102"/>
      <c r="H24" s="102"/>
      <c r="I24" s="102"/>
      <c r="J24" s="102"/>
      <c r="K24" s="102"/>
      <c r="L24" s="102"/>
    </row>
    <row r="25" spans="2:13" s="71" customFormat="1" ht="15.75" thickTop="1" x14ac:dyDescent="0.2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2:13" s="71" customFormat="1" x14ac:dyDescent="0.25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2:13" s="71" customFormat="1" x14ac:dyDescent="0.25"/>
    <row r="28" spans="2:13" s="71" customFormat="1" x14ac:dyDescent="0.25"/>
    <row r="29" spans="2:13" s="71" customFormat="1" x14ac:dyDescent="0.25"/>
    <row r="30" spans="2:13" s="71" customFormat="1" x14ac:dyDescent="0.25"/>
    <row r="31" spans="2:13" s="71" customFormat="1" x14ac:dyDescent="0.25"/>
    <row r="32" spans="2:13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T780"/>
  <sheetViews>
    <sheetView zoomScale="90" zoomScaleNormal="90" workbookViewId="0">
      <selection activeCell="C8" sqref="C8:W23"/>
    </sheetView>
  </sheetViews>
  <sheetFormatPr defaultRowHeight="15" x14ac:dyDescent="0.25"/>
  <cols>
    <col min="1" max="1" width="2.7109375" style="71" customWidth="1"/>
    <col min="2" max="2" width="30.7109375" style="63" customWidth="1"/>
    <col min="3" max="23" width="11.7109375" style="63" customWidth="1"/>
    <col min="24" max="150" width="11.42578125" style="71" customWidth="1"/>
    <col min="151" max="16384" width="9.140625" style="63"/>
  </cols>
  <sheetData>
    <row r="1" spans="2:24" s="71" customFormat="1" ht="15.75" thickBot="1" x14ac:dyDescent="0.3"/>
    <row r="2" spans="2:24" ht="21.95" customHeight="1" thickTop="1" thickBot="1" x14ac:dyDescent="0.3">
      <c r="B2" s="285" t="s">
        <v>362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7"/>
    </row>
    <row r="3" spans="2:24" ht="21.95" customHeight="1" thickTop="1" thickBot="1" x14ac:dyDescent="0.3">
      <c r="B3" s="288" t="s">
        <v>295</v>
      </c>
      <c r="C3" s="297" t="s">
        <v>203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 t="s">
        <v>170</v>
      </c>
      <c r="W3" s="299"/>
    </row>
    <row r="4" spans="2:24" ht="21.95" customHeight="1" thickTop="1" thickBot="1" x14ac:dyDescent="0.3">
      <c r="B4" s="348"/>
      <c r="C4" s="302" t="s">
        <v>204</v>
      </c>
      <c r="D4" s="349"/>
      <c r="E4" s="349"/>
      <c r="F4" s="349"/>
      <c r="G4" s="349"/>
      <c r="H4" s="349"/>
      <c r="I4" s="349"/>
      <c r="J4" s="349"/>
      <c r="K4" s="350"/>
      <c r="L4" s="302" t="s">
        <v>205</v>
      </c>
      <c r="M4" s="297"/>
      <c r="N4" s="297"/>
      <c r="O4" s="297"/>
      <c r="P4" s="297"/>
      <c r="Q4" s="297"/>
      <c r="R4" s="297"/>
      <c r="S4" s="297"/>
      <c r="T4" s="297"/>
      <c r="U4" s="307"/>
      <c r="V4" s="300"/>
      <c r="W4" s="301"/>
    </row>
    <row r="5" spans="2:24" ht="21.95" customHeight="1" thickTop="1" thickBot="1" x14ac:dyDescent="0.3">
      <c r="B5" s="348"/>
      <c r="C5" s="302" t="s">
        <v>198</v>
      </c>
      <c r="D5" s="297"/>
      <c r="E5" s="297"/>
      <c r="F5" s="297"/>
      <c r="G5" s="297"/>
      <c r="H5" s="297"/>
      <c r="I5" s="307"/>
      <c r="J5" s="291" t="s">
        <v>170</v>
      </c>
      <c r="K5" s="277"/>
      <c r="L5" s="302" t="s">
        <v>198</v>
      </c>
      <c r="M5" s="297"/>
      <c r="N5" s="297"/>
      <c r="O5" s="297"/>
      <c r="P5" s="297"/>
      <c r="Q5" s="297"/>
      <c r="R5" s="297"/>
      <c r="S5" s="297"/>
      <c r="T5" s="291" t="s">
        <v>170</v>
      </c>
      <c r="U5" s="277"/>
      <c r="V5" s="300"/>
      <c r="W5" s="301"/>
    </row>
    <row r="6" spans="2:24" ht="21.95" customHeight="1" thickTop="1" thickBot="1" x14ac:dyDescent="0.3">
      <c r="B6" s="348"/>
      <c r="C6" s="302" t="s">
        <v>199</v>
      </c>
      <c r="D6" s="303"/>
      <c r="E6" s="304" t="s">
        <v>200</v>
      </c>
      <c r="F6" s="303"/>
      <c r="G6" s="304" t="s">
        <v>201</v>
      </c>
      <c r="H6" s="303"/>
      <c r="I6" s="173" t="s">
        <v>202</v>
      </c>
      <c r="J6" s="293"/>
      <c r="K6" s="278"/>
      <c r="L6" s="302" t="s">
        <v>199</v>
      </c>
      <c r="M6" s="303"/>
      <c r="N6" s="304" t="s">
        <v>200</v>
      </c>
      <c r="O6" s="303"/>
      <c r="P6" s="304" t="s">
        <v>201</v>
      </c>
      <c r="Q6" s="303"/>
      <c r="R6" s="353" t="s">
        <v>202</v>
      </c>
      <c r="S6" s="353"/>
      <c r="T6" s="351"/>
      <c r="U6" s="352"/>
      <c r="V6" s="308"/>
      <c r="W6" s="309"/>
    </row>
    <row r="7" spans="2:24" ht="21.95" customHeight="1" thickTop="1" thickBot="1" x14ac:dyDescent="0.3">
      <c r="B7" s="326"/>
      <c r="C7" s="92" t="s">
        <v>169</v>
      </c>
      <c r="D7" s="174" t="s">
        <v>2</v>
      </c>
      <c r="E7" s="95" t="s">
        <v>169</v>
      </c>
      <c r="F7" s="174" t="s">
        <v>2</v>
      </c>
      <c r="G7" s="95" t="s">
        <v>169</v>
      </c>
      <c r="H7" s="174" t="s">
        <v>2</v>
      </c>
      <c r="I7" s="173" t="s">
        <v>169</v>
      </c>
      <c r="J7" s="92" t="s">
        <v>169</v>
      </c>
      <c r="K7" s="173" t="s">
        <v>2</v>
      </c>
      <c r="L7" s="92" t="s">
        <v>169</v>
      </c>
      <c r="M7" s="174" t="s">
        <v>2</v>
      </c>
      <c r="N7" s="95" t="s">
        <v>169</v>
      </c>
      <c r="O7" s="174" t="s">
        <v>2</v>
      </c>
      <c r="P7" s="95" t="s">
        <v>169</v>
      </c>
      <c r="Q7" s="174" t="s">
        <v>2</v>
      </c>
      <c r="R7" s="95" t="s">
        <v>169</v>
      </c>
      <c r="S7" s="172" t="s">
        <v>2</v>
      </c>
      <c r="T7" s="92" t="s">
        <v>169</v>
      </c>
      <c r="U7" s="173" t="s">
        <v>2</v>
      </c>
      <c r="V7" s="92" t="s">
        <v>169</v>
      </c>
      <c r="W7" s="173" t="s">
        <v>2</v>
      </c>
    </row>
    <row r="8" spans="2:24" ht="21.95" customHeight="1" thickTop="1" thickBot="1" x14ac:dyDescent="0.3">
      <c r="B8" s="213" t="s">
        <v>282</v>
      </c>
      <c r="C8" s="214">
        <v>369</v>
      </c>
      <c r="D8" s="215">
        <v>6.4953353282872731E-2</v>
      </c>
      <c r="E8" s="216">
        <v>764</v>
      </c>
      <c r="F8" s="215">
        <v>9.8200514138817474E-2</v>
      </c>
      <c r="G8" s="216">
        <v>47</v>
      </c>
      <c r="H8" s="215">
        <v>9.5528455284552852E-2</v>
      </c>
      <c r="I8" s="224">
        <v>0</v>
      </c>
      <c r="J8" s="214">
        <v>1180</v>
      </c>
      <c r="K8" s="222">
        <v>8.4569626603597792E-2</v>
      </c>
      <c r="L8" s="214">
        <v>413</v>
      </c>
      <c r="M8" s="215">
        <v>9.7774621212121215E-2</v>
      </c>
      <c r="N8" s="216">
        <v>1817</v>
      </c>
      <c r="O8" s="215">
        <v>0.16397437054417471</v>
      </c>
      <c r="P8" s="216">
        <v>136</v>
      </c>
      <c r="Q8" s="215">
        <v>0.22553897180762852</v>
      </c>
      <c r="R8" s="223">
        <v>0</v>
      </c>
      <c r="S8" s="217">
        <v>0</v>
      </c>
      <c r="T8" s="214">
        <v>2366</v>
      </c>
      <c r="U8" s="222">
        <v>0.14871150219987428</v>
      </c>
      <c r="V8" s="214">
        <v>3546</v>
      </c>
      <c r="W8" s="222">
        <v>0.11874225630378729</v>
      </c>
      <c r="X8" s="74"/>
    </row>
    <row r="9" spans="2:24" ht="21.95" customHeight="1" thickTop="1" x14ac:dyDescent="0.25">
      <c r="B9" s="210" t="s">
        <v>285</v>
      </c>
      <c r="C9" s="93">
        <v>304</v>
      </c>
      <c r="D9" s="90">
        <v>5.3511705685618728E-2</v>
      </c>
      <c r="E9" s="96">
        <v>665</v>
      </c>
      <c r="F9" s="90">
        <v>8.5475578406169664E-2</v>
      </c>
      <c r="G9" s="96">
        <v>20</v>
      </c>
      <c r="H9" s="90">
        <v>4.065040650406504E-2</v>
      </c>
      <c r="I9" s="126">
        <v>0</v>
      </c>
      <c r="J9" s="220">
        <v>989</v>
      </c>
      <c r="K9" s="112">
        <v>7.0880814161828995E-2</v>
      </c>
      <c r="L9" s="93">
        <v>395</v>
      </c>
      <c r="M9" s="90">
        <v>9.3513257575757569E-2</v>
      </c>
      <c r="N9" s="96">
        <v>1358</v>
      </c>
      <c r="O9" s="90">
        <v>0.12255211623499684</v>
      </c>
      <c r="P9" s="96">
        <v>38</v>
      </c>
      <c r="Q9" s="90">
        <v>6.3018242122719739E-2</v>
      </c>
      <c r="R9" s="158">
        <v>0</v>
      </c>
      <c r="S9" s="82">
        <v>0</v>
      </c>
      <c r="T9" s="220">
        <v>1791</v>
      </c>
      <c r="U9" s="112">
        <v>0.11257071024512885</v>
      </c>
      <c r="V9" s="220">
        <v>2780</v>
      </c>
      <c r="W9" s="112">
        <v>9.3091785821920098E-2</v>
      </c>
      <c r="X9" s="74"/>
    </row>
    <row r="10" spans="2:24" ht="21.95" customHeight="1" x14ac:dyDescent="0.25">
      <c r="B10" s="210" t="s">
        <v>286</v>
      </c>
      <c r="C10" s="93">
        <v>257</v>
      </c>
      <c r="D10" s="90">
        <v>4.5238514346065836E-2</v>
      </c>
      <c r="E10" s="96">
        <v>283</v>
      </c>
      <c r="F10" s="90">
        <v>3.6375321336760927E-2</v>
      </c>
      <c r="G10" s="96">
        <v>7</v>
      </c>
      <c r="H10" s="90">
        <v>1.4227642276422764E-2</v>
      </c>
      <c r="I10" s="126">
        <v>0</v>
      </c>
      <c r="J10" s="220">
        <v>547</v>
      </c>
      <c r="K10" s="112">
        <v>3.9203038773023724E-2</v>
      </c>
      <c r="L10" s="93">
        <v>192</v>
      </c>
      <c r="M10" s="90">
        <v>4.5454545454545456E-2</v>
      </c>
      <c r="N10" s="96">
        <v>439</v>
      </c>
      <c r="O10" s="90">
        <v>3.9617363053876004E-2</v>
      </c>
      <c r="P10" s="96">
        <v>13</v>
      </c>
      <c r="Q10" s="90">
        <v>2.1558872305140961E-2</v>
      </c>
      <c r="R10" s="158">
        <v>0</v>
      </c>
      <c r="S10" s="82">
        <v>0</v>
      </c>
      <c r="T10" s="220">
        <v>644</v>
      </c>
      <c r="U10" s="112">
        <v>4.04776869893149E-2</v>
      </c>
      <c r="V10" s="220">
        <v>1191</v>
      </c>
      <c r="W10" s="112">
        <v>3.9882128386297427E-2</v>
      </c>
      <c r="X10" s="74"/>
    </row>
    <row r="11" spans="2:24" ht="21.95" customHeight="1" x14ac:dyDescent="0.25">
      <c r="B11" s="210" t="s">
        <v>287</v>
      </c>
      <c r="C11" s="93">
        <v>423</v>
      </c>
      <c r="D11" s="90">
        <v>7.4458722055976062E-2</v>
      </c>
      <c r="E11" s="96">
        <v>626</v>
      </c>
      <c r="F11" s="90">
        <v>8.0462724935732644E-2</v>
      </c>
      <c r="G11" s="96">
        <v>19</v>
      </c>
      <c r="H11" s="90">
        <v>3.8617886178861791E-2</v>
      </c>
      <c r="I11" s="126">
        <v>0</v>
      </c>
      <c r="J11" s="220">
        <v>1068</v>
      </c>
      <c r="K11" s="112">
        <v>7.6542678993764782E-2</v>
      </c>
      <c r="L11" s="93">
        <v>418</v>
      </c>
      <c r="M11" s="90">
        <v>9.8958333333333329E-2</v>
      </c>
      <c r="N11" s="96">
        <v>972</v>
      </c>
      <c r="O11" s="90">
        <v>8.7717715007670782E-2</v>
      </c>
      <c r="P11" s="96">
        <v>24</v>
      </c>
      <c r="Q11" s="90">
        <v>3.9800995024875621E-2</v>
      </c>
      <c r="R11" s="158">
        <v>0</v>
      </c>
      <c r="S11" s="82">
        <v>0</v>
      </c>
      <c r="T11" s="220">
        <v>1414</v>
      </c>
      <c r="U11" s="112">
        <v>8.8874921433060972E-2</v>
      </c>
      <c r="V11" s="220">
        <v>2482</v>
      </c>
      <c r="W11" s="112">
        <v>8.3112882161872556E-2</v>
      </c>
      <c r="X11" s="74"/>
    </row>
    <row r="12" spans="2:24" ht="21.95" customHeight="1" x14ac:dyDescent="0.25">
      <c r="B12" s="210" t="s">
        <v>288</v>
      </c>
      <c r="C12" s="93">
        <v>122</v>
      </c>
      <c r="D12" s="90">
        <v>2.1475092413307518E-2</v>
      </c>
      <c r="E12" s="96">
        <v>257</v>
      </c>
      <c r="F12" s="90">
        <v>3.3033419023136244E-2</v>
      </c>
      <c r="G12" s="96">
        <v>6</v>
      </c>
      <c r="H12" s="90">
        <v>1.2195121951219513E-2</v>
      </c>
      <c r="I12" s="126">
        <v>0</v>
      </c>
      <c r="J12" s="220">
        <v>385</v>
      </c>
      <c r="K12" s="112">
        <v>2.7592632408800975E-2</v>
      </c>
      <c r="L12" s="93">
        <v>205</v>
      </c>
      <c r="M12" s="90">
        <v>4.8532196969696968E-2</v>
      </c>
      <c r="N12" s="96">
        <v>612</v>
      </c>
      <c r="O12" s="90">
        <v>5.5229672412237162E-2</v>
      </c>
      <c r="P12" s="96">
        <v>19</v>
      </c>
      <c r="Q12" s="90">
        <v>3.150912106135987E-2</v>
      </c>
      <c r="R12" s="158">
        <v>0</v>
      </c>
      <c r="S12" s="82">
        <v>0</v>
      </c>
      <c r="T12" s="220">
        <v>836</v>
      </c>
      <c r="U12" s="112">
        <v>5.2545568824638594E-2</v>
      </c>
      <c r="V12" s="220">
        <v>1221</v>
      </c>
      <c r="W12" s="112">
        <v>4.0886716003080734E-2</v>
      </c>
      <c r="X12" s="74"/>
    </row>
    <row r="13" spans="2:24" ht="21.95" customHeight="1" thickBot="1" x14ac:dyDescent="0.3">
      <c r="B13" s="210" t="s">
        <v>289</v>
      </c>
      <c r="C13" s="93">
        <v>366</v>
      </c>
      <c r="D13" s="90">
        <v>6.4425277239922543E-2</v>
      </c>
      <c r="E13" s="96">
        <v>432</v>
      </c>
      <c r="F13" s="90">
        <v>5.5526992287917736E-2</v>
      </c>
      <c r="G13" s="96">
        <v>16</v>
      </c>
      <c r="H13" s="90">
        <v>3.2520325203252036E-2</v>
      </c>
      <c r="I13" s="126">
        <v>0</v>
      </c>
      <c r="J13" s="220">
        <v>814</v>
      </c>
      <c r="K13" s="112">
        <v>5.8338708521464916E-2</v>
      </c>
      <c r="L13" s="93">
        <v>400</v>
      </c>
      <c r="M13" s="90">
        <v>9.4696969696969696E-2</v>
      </c>
      <c r="N13" s="96">
        <v>760</v>
      </c>
      <c r="O13" s="90">
        <v>6.8585867701470987E-2</v>
      </c>
      <c r="P13" s="96">
        <v>14</v>
      </c>
      <c r="Q13" s="90">
        <v>2.3217247097844111E-2</v>
      </c>
      <c r="R13" s="158">
        <v>2</v>
      </c>
      <c r="S13" s="82">
        <v>1</v>
      </c>
      <c r="T13" s="220">
        <v>1176</v>
      </c>
      <c r="U13" s="112">
        <v>7.3915776241357631E-2</v>
      </c>
      <c r="V13" s="220">
        <v>1990</v>
      </c>
      <c r="W13" s="112">
        <v>6.6637645246626256E-2</v>
      </c>
      <c r="X13" s="74"/>
    </row>
    <row r="14" spans="2:24" ht="21.95" customHeight="1" thickTop="1" thickBot="1" x14ac:dyDescent="0.3">
      <c r="B14" s="213" t="s">
        <v>283</v>
      </c>
      <c r="C14" s="214">
        <v>1472</v>
      </c>
      <c r="D14" s="215">
        <v>0.25910931174089069</v>
      </c>
      <c r="E14" s="216">
        <v>2263</v>
      </c>
      <c r="F14" s="215">
        <v>0.29087403598971723</v>
      </c>
      <c r="G14" s="216">
        <v>68</v>
      </c>
      <c r="H14" s="215">
        <v>0.13821138211382114</v>
      </c>
      <c r="I14" s="224">
        <v>0</v>
      </c>
      <c r="J14" s="214">
        <v>3803</v>
      </c>
      <c r="K14" s="222">
        <v>0.27255787285888339</v>
      </c>
      <c r="L14" s="214">
        <v>1610</v>
      </c>
      <c r="M14" s="215">
        <v>0.38115530303030304</v>
      </c>
      <c r="N14" s="216">
        <v>4141</v>
      </c>
      <c r="O14" s="215">
        <v>0.37370273441025176</v>
      </c>
      <c r="P14" s="216">
        <v>108</v>
      </c>
      <c r="Q14" s="215">
        <v>0.17910447761194029</v>
      </c>
      <c r="R14" s="223">
        <v>2</v>
      </c>
      <c r="S14" s="217">
        <v>1</v>
      </c>
      <c r="T14" s="214">
        <v>5861</v>
      </c>
      <c r="U14" s="222">
        <v>0.36838466373350093</v>
      </c>
      <c r="V14" s="214">
        <v>9664</v>
      </c>
      <c r="W14" s="222">
        <v>0.32361115761979709</v>
      </c>
      <c r="X14" s="160"/>
    </row>
    <row r="15" spans="2:24" ht="21.95" customHeight="1" thickTop="1" x14ac:dyDescent="0.25">
      <c r="B15" s="210" t="s">
        <v>290</v>
      </c>
      <c r="C15" s="93">
        <v>53</v>
      </c>
      <c r="D15" s="90">
        <v>9.329343425453265E-3</v>
      </c>
      <c r="E15" s="96">
        <v>148</v>
      </c>
      <c r="F15" s="90">
        <v>1.9023136246786632E-2</v>
      </c>
      <c r="G15" s="96">
        <v>11</v>
      </c>
      <c r="H15" s="90">
        <v>2.2357723577235773E-2</v>
      </c>
      <c r="I15" s="126">
        <v>0</v>
      </c>
      <c r="J15" s="220">
        <v>212</v>
      </c>
      <c r="K15" s="112">
        <v>1.5193865118612485E-2</v>
      </c>
      <c r="L15" s="93">
        <v>78</v>
      </c>
      <c r="M15" s="90">
        <v>1.8465909090909092E-2</v>
      </c>
      <c r="N15" s="96">
        <v>280</v>
      </c>
      <c r="O15" s="90">
        <v>2.5268477574226154E-2</v>
      </c>
      <c r="P15" s="96">
        <v>15</v>
      </c>
      <c r="Q15" s="90">
        <v>2.4875621890547265E-2</v>
      </c>
      <c r="R15" s="158">
        <v>0</v>
      </c>
      <c r="S15" s="82">
        <v>0</v>
      </c>
      <c r="T15" s="220">
        <v>373</v>
      </c>
      <c r="U15" s="112">
        <v>2.3444374607165305E-2</v>
      </c>
      <c r="V15" s="220">
        <v>585</v>
      </c>
      <c r="W15" s="112">
        <v>1.9589458527274554E-2</v>
      </c>
      <c r="X15" s="74"/>
    </row>
    <row r="16" spans="2:24" ht="21.95" customHeight="1" x14ac:dyDescent="0.25">
      <c r="B16" s="210" t="s">
        <v>291</v>
      </c>
      <c r="C16" s="93">
        <v>355</v>
      </c>
      <c r="D16" s="90">
        <v>6.2488998415771872E-2</v>
      </c>
      <c r="E16" s="96">
        <v>860</v>
      </c>
      <c r="F16" s="90">
        <v>0.11053984575835475</v>
      </c>
      <c r="G16" s="96">
        <v>67</v>
      </c>
      <c r="H16" s="90">
        <v>0.13617886178861788</v>
      </c>
      <c r="I16" s="126">
        <v>0</v>
      </c>
      <c r="J16" s="220">
        <v>1282</v>
      </c>
      <c r="K16" s="112">
        <v>9.1879882462552853E-2</v>
      </c>
      <c r="L16" s="93">
        <v>422</v>
      </c>
      <c r="M16" s="90">
        <v>9.9905303030303025E-2</v>
      </c>
      <c r="N16" s="96">
        <v>1470</v>
      </c>
      <c r="O16" s="90">
        <v>0.13265950726468731</v>
      </c>
      <c r="P16" s="96">
        <v>71</v>
      </c>
      <c r="Q16" s="90">
        <v>0.11774461028192372</v>
      </c>
      <c r="R16" s="158">
        <v>0</v>
      </c>
      <c r="S16" s="82">
        <v>0</v>
      </c>
      <c r="T16" s="220">
        <v>1963</v>
      </c>
      <c r="U16" s="112">
        <v>0.12338152105593966</v>
      </c>
      <c r="V16" s="220">
        <v>3245</v>
      </c>
      <c r="W16" s="112">
        <v>0.10866289388206142</v>
      </c>
      <c r="X16" s="74"/>
    </row>
    <row r="17" spans="2:24" ht="21.95" customHeight="1" x14ac:dyDescent="0.25">
      <c r="B17" s="210" t="s">
        <v>292</v>
      </c>
      <c r="C17" s="93">
        <v>497</v>
      </c>
      <c r="D17" s="90">
        <v>8.748459778208062E-2</v>
      </c>
      <c r="E17" s="96">
        <v>736</v>
      </c>
      <c r="F17" s="90">
        <v>9.4601542416452439E-2</v>
      </c>
      <c r="G17" s="96">
        <v>47</v>
      </c>
      <c r="H17" s="90">
        <v>9.5528455284552852E-2</v>
      </c>
      <c r="I17" s="126">
        <v>0</v>
      </c>
      <c r="J17" s="220">
        <v>1280</v>
      </c>
      <c r="K17" s="112">
        <v>9.1736544112377263E-2</v>
      </c>
      <c r="L17" s="93">
        <v>350</v>
      </c>
      <c r="M17" s="90">
        <v>8.2859848484848481E-2</v>
      </c>
      <c r="N17" s="96">
        <v>1094</v>
      </c>
      <c r="O17" s="90">
        <v>9.8727551665012181E-2</v>
      </c>
      <c r="P17" s="96">
        <v>65</v>
      </c>
      <c r="Q17" s="90">
        <v>0.1077943615257048</v>
      </c>
      <c r="R17" s="158">
        <v>0</v>
      </c>
      <c r="S17" s="82">
        <v>0</v>
      </c>
      <c r="T17" s="220">
        <v>1509</v>
      </c>
      <c r="U17" s="112">
        <v>9.4846008799497172E-2</v>
      </c>
      <c r="V17" s="220">
        <v>2789</v>
      </c>
      <c r="W17" s="112">
        <v>9.3393162106955099E-2</v>
      </c>
      <c r="X17" s="74"/>
    </row>
    <row r="18" spans="2:24" ht="21.95" customHeight="1" x14ac:dyDescent="0.25">
      <c r="B18" s="210" t="s">
        <v>293</v>
      </c>
      <c r="C18" s="93">
        <v>132</v>
      </c>
      <c r="D18" s="90">
        <v>2.3235345889808131E-2</v>
      </c>
      <c r="E18" s="96">
        <v>157</v>
      </c>
      <c r="F18" s="90">
        <v>2.0179948586118251E-2</v>
      </c>
      <c r="G18" s="96">
        <v>12</v>
      </c>
      <c r="H18" s="90">
        <v>2.4390243902439025E-2</v>
      </c>
      <c r="I18" s="126">
        <v>0</v>
      </c>
      <c r="J18" s="220">
        <v>301</v>
      </c>
      <c r="K18" s="112">
        <v>2.1572421701426217E-2</v>
      </c>
      <c r="L18" s="93">
        <v>77</v>
      </c>
      <c r="M18" s="90">
        <v>1.8229166666666668E-2</v>
      </c>
      <c r="N18" s="96">
        <v>255</v>
      </c>
      <c r="O18" s="90">
        <v>2.3012363505098818E-2</v>
      </c>
      <c r="P18" s="96">
        <v>20</v>
      </c>
      <c r="Q18" s="90">
        <v>3.316749585406302E-2</v>
      </c>
      <c r="R18" s="158">
        <v>0</v>
      </c>
      <c r="S18" s="82">
        <v>0</v>
      </c>
      <c r="T18" s="220">
        <v>352</v>
      </c>
      <c r="U18" s="112">
        <v>2.2124450031426775E-2</v>
      </c>
      <c r="V18" s="220">
        <v>653</v>
      </c>
      <c r="W18" s="112">
        <v>2.1866523791983391E-2</v>
      </c>
      <c r="X18" s="74"/>
    </row>
    <row r="19" spans="2:24" ht="21.95" customHeight="1" thickBot="1" x14ac:dyDescent="0.3">
      <c r="B19" s="210" t="s">
        <v>294</v>
      </c>
      <c r="C19" s="93">
        <v>123</v>
      </c>
      <c r="D19" s="90">
        <v>2.1651117760957579E-2</v>
      </c>
      <c r="E19" s="96">
        <v>233</v>
      </c>
      <c r="F19" s="90">
        <v>2.9948586118251928E-2</v>
      </c>
      <c r="G19" s="96">
        <v>13</v>
      </c>
      <c r="H19" s="90">
        <v>2.6422764227642278E-2</v>
      </c>
      <c r="I19" s="126">
        <v>0</v>
      </c>
      <c r="J19" s="220">
        <v>369</v>
      </c>
      <c r="K19" s="112">
        <v>2.644592560739626E-2</v>
      </c>
      <c r="L19" s="93">
        <v>151</v>
      </c>
      <c r="M19" s="90">
        <v>3.5748106060606064E-2</v>
      </c>
      <c r="N19" s="96">
        <v>446</v>
      </c>
      <c r="O19" s="90">
        <v>4.0249074993231659E-2</v>
      </c>
      <c r="P19" s="96">
        <v>32</v>
      </c>
      <c r="Q19" s="90">
        <v>5.306799336650083E-2</v>
      </c>
      <c r="R19" s="158">
        <v>0</v>
      </c>
      <c r="S19" s="82">
        <v>0</v>
      </c>
      <c r="T19" s="220">
        <v>629</v>
      </c>
      <c r="U19" s="112">
        <v>3.9534883720930232E-2</v>
      </c>
      <c r="V19" s="220">
        <v>998</v>
      </c>
      <c r="W19" s="112">
        <v>3.3419281384991464E-2</v>
      </c>
      <c r="X19" s="74"/>
    </row>
    <row r="20" spans="2:24" ht="21.95" customHeight="1" thickTop="1" thickBot="1" x14ac:dyDescent="0.3">
      <c r="B20" s="213" t="s">
        <v>284</v>
      </c>
      <c r="C20" s="214">
        <v>1160</v>
      </c>
      <c r="D20" s="215">
        <v>0.20418940327407148</v>
      </c>
      <c r="E20" s="216">
        <v>2134</v>
      </c>
      <c r="F20" s="215">
        <v>0.27429305912596402</v>
      </c>
      <c r="G20" s="216">
        <v>150</v>
      </c>
      <c r="H20" s="215">
        <v>0.3048780487804878</v>
      </c>
      <c r="I20" s="224">
        <v>0</v>
      </c>
      <c r="J20" s="214">
        <v>3444</v>
      </c>
      <c r="K20" s="222">
        <v>0.24682863900236507</v>
      </c>
      <c r="L20" s="214">
        <v>1078</v>
      </c>
      <c r="M20" s="215">
        <v>0.25520833333333331</v>
      </c>
      <c r="N20" s="216">
        <v>3545</v>
      </c>
      <c r="O20" s="215">
        <v>0.31991697500225613</v>
      </c>
      <c r="P20" s="216">
        <v>203</v>
      </c>
      <c r="Q20" s="215">
        <v>0.33665008291873966</v>
      </c>
      <c r="R20" s="223">
        <v>0</v>
      </c>
      <c r="S20" s="217">
        <v>0</v>
      </c>
      <c r="T20" s="214">
        <v>4826</v>
      </c>
      <c r="U20" s="222">
        <v>0.30333123821495916</v>
      </c>
      <c r="V20" s="214">
        <v>8270</v>
      </c>
      <c r="W20" s="222">
        <v>0.2769313196932659</v>
      </c>
      <c r="X20" s="160"/>
    </row>
    <row r="21" spans="2:24" ht="21.95" customHeight="1" thickTop="1" x14ac:dyDescent="0.25">
      <c r="B21" s="210" t="s">
        <v>280</v>
      </c>
      <c r="C21" s="93">
        <v>5</v>
      </c>
      <c r="D21" s="90">
        <v>8.8012673825030806E-4</v>
      </c>
      <c r="E21" s="96">
        <v>4</v>
      </c>
      <c r="F21" s="90">
        <v>5.1413881748071976E-4</v>
      </c>
      <c r="G21" s="96">
        <v>0</v>
      </c>
      <c r="H21" s="90">
        <v>0</v>
      </c>
      <c r="I21" s="126">
        <v>0</v>
      </c>
      <c r="J21" s="220">
        <v>9</v>
      </c>
      <c r="K21" s="112">
        <v>6.4502257579015262E-4</v>
      </c>
      <c r="L21" s="93">
        <v>5</v>
      </c>
      <c r="M21" s="90">
        <v>1.1837121212121212E-3</v>
      </c>
      <c r="N21" s="96">
        <v>10</v>
      </c>
      <c r="O21" s="90">
        <v>9.0244562765093403E-4</v>
      </c>
      <c r="P21" s="96">
        <v>1</v>
      </c>
      <c r="Q21" s="90">
        <v>1.658374792703151E-3</v>
      </c>
      <c r="R21" s="158">
        <v>0</v>
      </c>
      <c r="S21" s="82">
        <v>0</v>
      </c>
      <c r="T21" s="220">
        <v>16</v>
      </c>
      <c r="U21" s="112">
        <v>1.005656819610308E-3</v>
      </c>
      <c r="V21" s="220">
        <v>25</v>
      </c>
      <c r="W21" s="112">
        <v>8.3715634731942542E-4</v>
      </c>
      <c r="X21" s="74"/>
    </row>
    <row r="22" spans="2:24" ht="21.95" customHeight="1" thickBot="1" x14ac:dyDescent="0.3">
      <c r="B22" s="210" t="s">
        <v>171</v>
      </c>
      <c r="C22" s="93">
        <v>2675</v>
      </c>
      <c r="D22" s="90">
        <v>0.47086780496391478</v>
      </c>
      <c r="E22" s="96">
        <v>2615</v>
      </c>
      <c r="F22" s="90">
        <v>0.33611825192802058</v>
      </c>
      <c r="G22" s="96">
        <v>227</v>
      </c>
      <c r="H22" s="90">
        <v>0.4613821138211382</v>
      </c>
      <c r="I22" s="126">
        <v>0</v>
      </c>
      <c r="J22" s="220">
        <v>5517</v>
      </c>
      <c r="K22" s="112">
        <v>0.39539883895936356</v>
      </c>
      <c r="L22" s="93">
        <v>1118</v>
      </c>
      <c r="M22" s="90">
        <v>0.26467803030303028</v>
      </c>
      <c r="N22" s="96">
        <v>1568</v>
      </c>
      <c r="O22" s="90">
        <v>0.14150347441566646</v>
      </c>
      <c r="P22" s="96">
        <v>155</v>
      </c>
      <c r="Q22" s="90">
        <v>0.25704809286898839</v>
      </c>
      <c r="R22" s="158">
        <v>0</v>
      </c>
      <c r="S22" s="82">
        <v>0</v>
      </c>
      <c r="T22" s="220">
        <v>2841</v>
      </c>
      <c r="U22" s="112">
        <v>0.17856693903205531</v>
      </c>
      <c r="V22" s="220">
        <v>8358</v>
      </c>
      <c r="W22" s="112">
        <v>0.2798781100358303</v>
      </c>
      <c r="X22" s="74"/>
    </row>
    <row r="23" spans="2:24" ht="21.95" customHeight="1" thickTop="1" thickBot="1" x14ac:dyDescent="0.3">
      <c r="B23" s="98" t="s">
        <v>279</v>
      </c>
      <c r="C23" s="94">
        <v>5681</v>
      </c>
      <c r="D23" s="91">
        <v>1</v>
      </c>
      <c r="E23" s="97">
        <v>7780</v>
      </c>
      <c r="F23" s="91">
        <v>1</v>
      </c>
      <c r="G23" s="97">
        <v>492</v>
      </c>
      <c r="H23" s="91">
        <v>1</v>
      </c>
      <c r="I23" s="262">
        <v>0</v>
      </c>
      <c r="J23" s="155">
        <v>13953</v>
      </c>
      <c r="K23" s="116">
        <v>0.99999999999999989</v>
      </c>
      <c r="L23" s="94">
        <v>4224</v>
      </c>
      <c r="M23" s="91">
        <v>1</v>
      </c>
      <c r="N23" s="97">
        <v>11081</v>
      </c>
      <c r="O23" s="91">
        <v>1</v>
      </c>
      <c r="P23" s="97">
        <v>603</v>
      </c>
      <c r="Q23" s="91">
        <v>1</v>
      </c>
      <c r="R23" s="121">
        <v>2</v>
      </c>
      <c r="S23" s="83">
        <v>1</v>
      </c>
      <c r="T23" s="155">
        <v>15910</v>
      </c>
      <c r="U23" s="116">
        <v>1</v>
      </c>
      <c r="V23" s="155">
        <v>29863</v>
      </c>
      <c r="W23" s="116">
        <v>1</v>
      </c>
      <c r="X23" s="79"/>
    </row>
    <row r="24" spans="2:24" s="71" customFormat="1" ht="21.95" customHeight="1" thickTop="1" thickBot="1" x14ac:dyDescent="0.3">
      <c r="B24" s="219"/>
      <c r="C24" s="219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2:24" s="71" customFormat="1" ht="21.95" customHeight="1" thickTop="1" x14ac:dyDescent="0.25">
      <c r="B25" s="111" t="s">
        <v>196</v>
      </c>
      <c r="C25" s="106"/>
      <c r="D25" s="130"/>
      <c r="E25" s="123"/>
      <c r="F25" s="177"/>
      <c r="G25" s="102"/>
      <c r="H25" s="102"/>
      <c r="I25" s="102"/>
      <c r="J25" s="177"/>
      <c r="K25" s="102"/>
      <c r="L25" s="102"/>
    </row>
    <row r="26" spans="2:24" s="71" customFormat="1" ht="21.95" customHeight="1" thickBot="1" x14ac:dyDescent="0.3">
      <c r="B26" s="108" t="s">
        <v>197</v>
      </c>
      <c r="C26" s="109"/>
      <c r="D26" s="221"/>
      <c r="E26" s="123"/>
      <c r="F26" s="102"/>
      <c r="G26" s="102"/>
      <c r="H26" s="102"/>
      <c r="I26" s="102"/>
      <c r="J26" s="102"/>
      <c r="K26" s="102"/>
      <c r="L26" s="102"/>
    </row>
    <row r="27" spans="2:24" s="71" customFormat="1" ht="15.75" thickTop="1" x14ac:dyDescent="0.2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2:24" s="71" customFormat="1" x14ac:dyDescent="0.2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2:24" s="71" customFormat="1" x14ac:dyDescent="0.25"/>
    <row r="30" spans="2:24" s="71" customFormat="1" x14ac:dyDescent="0.25"/>
    <row r="31" spans="2:24" s="71" customFormat="1" x14ac:dyDescent="0.25"/>
    <row r="32" spans="2:24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</sheetData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711"/>
  <sheetViews>
    <sheetView zoomScale="80" zoomScaleNormal="80" workbookViewId="0">
      <selection activeCell="C6" sqref="C6:L31"/>
    </sheetView>
  </sheetViews>
  <sheetFormatPr defaultRowHeight="15" x14ac:dyDescent="0.25"/>
  <cols>
    <col min="1" max="1" width="2.7109375" style="71" customWidth="1"/>
    <col min="2" max="12" width="14.7109375" style="63" customWidth="1"/>
    <col min="13" max="16384" width="9.140625" style="71"/>
  </cols>
  <sheetData>
    <row r="1" spans="2:13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3" ht="21.95" customHeight="1" thickTop="1" thickBot="1" x14ac:dyDescent="0.3">
      <c r="B2" s="285" t="s">
        <v>340</v>
      </c>
      <c r="C2" s="286"/>
      <c r="D2" s="286"/>
      <c r="E2" s="286"/>
      <c r="F2" s="286"/>
      <c r="G2" s="286"/>
      <c r="H2" s="286"/>
      <c r="I2" s="286"/>
      <c r="J2" s="295"/>
      <c r="K2" s="295"/>
      <c r="L2" s="296"/>
    </row>
    <row r="3" spans="2:13" ht="21.95" customHeight="1" thickTop="1" thickBot="1" x14ac:dyDescent="0.3">
      <c r="B3" s="288" t="s">
        <v>168</v>
      </c>
      <c r="C3" s="297" t="s">
        <v>198</v>
      </c>
      <c r="D3" s="297"/>
      <c r="E3" s="297"/>
      <c r="F3" s="297"/>
      <c r="G3" s="297"/>
      <c r="H3" s="297"/>
      <c r="I3" s="297"/>
      <c r="J3" s="297"/>
      <c r="K3" s="298" t="s">
        <v>170</v>
      </c>
      <c r="L3" s="299"/>
    </row>
    <row r="4" spans="2:13" ht="21.95" customHeight="1" thickTop="1" thickBot="1" x14ac:dyDescent="0.3">
      <c r="B4" s="289"/>
      <c r="C4" s="302" t="s">
        <v>199</v>
      </c>
      <c r="D4" s="303"/>
      <c r="E4" s="304" t="s">
        <v>200</v>
      </c>
      <c r="F4" s="303"/>
      <c r="G4" s="304" t="s">
        <v>201</v>
      </c>
      <c r="H4" s="303"/>
      <c r="I4" s="297" t="s">
        <v>202</v>
      </c>
      <c r="J4" s="297"/>
      <c r="K4" s="300"/>
      <c r="L4" s="301"/>
    </row>
    <row r="5" spans="2:13" ht="21.95" customHeight="1" thickTop="1" thickBot="1" x14ac:dyDescent="0.3">
      <c r="B5" s="290"/>
      <c r="C5" s="119" t="s">
        <v>169</v>
      </c>
      <c r="D5" s="118" t="s">
        <v>2</v>
      </c>
      <c r="E5" s="121" t="s">
        <v>169</v>
      </c>
      <c r="F5" s="118" t="s">
        <v>2</v>
      </c>
      <c r="G5" s="121" t="s">
        <v>169</v>
      </c>
      <c r="H5" s="118" t="s">
        <v>2</v>
      </c>
      <c r="I5" s="121" t="s">
        <v>169</v>
      </c>
      <c r="J5" s="113" t="s">
        <v>2</v>
      </c>
      <c r="K5" s="119" t="s">
        <v>169</v>
      </c>
      <c r="L5" s="114" t="s">
        <v>2</v>
      </c>
    </row>
    <row r="6" spans="2:13" ht="21.95" customHeight="1" thickTop="1" x14ac:dyDescent="0.25">
      <c r="B6" s="85" t="s">
        <v>172</v>
      </c>
      <c r="C6" s="93">
        <v>97</v>
      </c>
      <c r="D6" s="90">
        <v>9.7930338213023729E-3</v>
      </c>
      <c r="E6" s="96">
        <v>177</v>
      </c>
      <c r="F6" s="90">
        <v>9.3844440909813896E-3</v>
      </c>
      <c r="G6" s="96">
        <v>7</v>
      </c>
      <c r="H6" s="90">
        <v>6.392694063926941E-3</v>
      </c>
      <c r="I6" s="96">
        <v>0</v>
      </c>
      <c r="J6" s="82">
        <v>0</v>
      </c>
      <c r="K6" s="120">
        <v>281</v>
      </c>
      <c r="L6" s="112">
        <v>9.4096373438703404E-3</v>
      </c>
      <c r="M6" s="74"/>
    </row>
    <row r="7" spans="2:13" ht="21.95" customHeight="1" x14ac:dyDescent="0.25">
      <c r="B7" s="85" t="s">
        <v>173</v>
      </c>
      <c r="C7" s="93">
        <v>75</v>
      </c>
      <c r="D7" s="90">
        <v>7.5719333669863704E-3</v>
      </c>
      <c r="E7" s="96">
        <v>158</v>
      </c>
      <c r="F7" s="90">
        <v>8.3770743862997717E-3</v>
      </c>
      <c r="G7" s="96">
        <v>6</v>
      </c>
      <c r="H7" s="90">
        <v>5.4794520547945206E-3</v>
      </c>
      <c r="I7" s="96">
        <v>0</v>
      </c>
      <c r="J7" s="82">
        <v>0</v>
      </c>
      <c r="K7" s="120">
        <v>239</v>
      </c>
      <c r="L7" s="112">
        <v>8.0032146803737068E-3</v>
      </c>
      <c r="M7" s="74"/>
    </row>
    <row r="8" spans="2:13" ht="21.95" customHeight="1" x14ac:dyDescent="0.25">
      <c r="B8" s="85" t="s">
        <v>174</v>
      </c>
      <c r="C8" s="93">
        <v>58</v>
      </c>
      <c r="D8" s="90">
        <v>5.8556284704694601E-3</v>
      </c>
      <c r="E8" s="96">
        <v>112</v>
      </c>
      <c r="F8" s="90">
        <v>5.9381793118074332E-3</v>
      </c>
      <c r="G8" s="96">
        <v>4</v>
      </c>
      <c r="H8" s="90">
        <v>3.6529680365296802E-3</v>
      </c>
      <c r="I8" s="96">
        <v>0</v>
      </c>
      <c r="J8" s="82">
        <v>0</v>
      </c>
      <c r="K8" s="120">
        <v>174</v>
      </c>
      <c r="L8" s="112">
        <v>5.8266081773432005E-3</v>
      </c>
      <c r="M8" s="74"/>
    </row>
    <row r="9" spans="2:13" ht="21.95" customHeight="1" x14ac:dyDescent="0.25">
      <c r="B9" s="85" t="s">
        <v>175</v>
      </c>
      <c r="C9" s="93">
        <v>54</v>
      </c>
      <c r="D9" s="90">
        <v>5.4517920242301869E-3</v>
      </c>
      <c r="E9" s="96">
        <v>97</v>
      </c>
      <c r="F9" s="90">
        <v>5.1428874396903662E-3</v>
      </c>
      <c r="G9" s="96">
        <v>4</v>
      </c>
      <c r="H9" s="90">
        <v>3.6529680365296802E-3</v>
      </c>
      <c r="I9" s="96">
        <v>0</v>
      </c>
      <c r="J9" s="82">
        <v>0</v>
      </c>
      <c r="K9" s="120">
        <v>155</v>
      </c>
      <c r="L9" s="112">
        <v>5.1903693533804371E-3</v>
      </c>
      <c r="M9" s="74"/>
    </row>
    <row r="10" spans="2:13" ht="21.95" customHeight="1" x14ac:dyDescent="0.25">
      <c r="B10" s="85" t="s">
        <v>176</v>
      </c>
      <c r="C10" s="93">
        <v>42</v>
      </c>
      <c r="D10" s="90">
        <v>4.2402826855123671E-3</v>
      </c>
      <c r="E10" s="96">
        <v>93</v>
      </c>
      <c r="F10" s="90">
        <v>4.9308096071258153E-3</v>
      </c>
      <c r="G10" s="96">
        <v>7</v>
      </c>
      <c r="H10" s="90">
        <v>6.392694063926941E-3</v>
      </c>
      <c r="I10" s="96">
        <v>0</v>
      </c>
      <c r="J10" s="82">
        <v>0</v>
      </c>
      <c r="K10" s="120">
        <v>142</v>
      </c>
      <c r="L10" s="112">
        <v>4.7550480527743366E-3</v>
      </c>
      <c r="M10" s="74"/>
    </row>
    <row r="11" spans="2:13" ht="21.95" customHeight="1" x14ac:dyDescent="0.25">
      <c r="B11" s="85" t="s">
        <v>177</v>
      </c>
      <c r="C11" s="93">
        <v>59</v>
      </c>
      <c r="D11" s="90">
        <v>5.9565875820292782E-3</v>
      </c>
      <c r="E11" s="96">
        <v>149</v>
      </c>
      <c r="F11" s="90">
        <v>7.8998992630295323E-3</v>
      </c>
      <c r="G11" s="96">
        <v>6</v>
      </c>
      <c r="H11" s="90">
        <v>5.4794520547945206E-3</v>
      </c>
      <c r="I11" s="96">
        <v>0</v>
      </c>
      <c r="J11" s="82">
        <v>0</v>
      </c>
      <c r="K11" s="120">
        <v>214</v>
      </c>
      <c r="L11" s="112">
        <v>7.1660583330542815E-3</v>
      </c>
      <c r="M11" s="74"/>
    </row>
    <row r="12" spans="2:13" ht="21.95" customHeight="1" x14ac:dyDescent="0.25">
      <c r="B12" s="85" t="s">
        <v>178</v>
      </c>
      <c r="C12" s="93">
        <v>121</v>
      </c>
      <c r="D12" s="90">
        <v>1.2216052498738011E-2</v>
      </c>
      <c r="E12" s="96">
        <v>306</v>
      </c>
      <c r="F12" s="90">
        <v>1.6223954191188165E-2</v>
      </c>
      <c r="G12" s="96">
        <v>19</v>
      </c>
      <c r="H12" s="90">
        <v>1.7351598173515982E-2</v>
      </c>
      <c r="I12" s="96">
        <v>0</v>
      </c>
      <c r="J12" s="82">
        <v>0</v>
      </c>
      <c r="K12" s="120">
        <v>446</v>
      </c>
      <c r="L12" s="112">
        <v>1.4934869236178549E-2</v>
      </c>
      <c r="M12" s="74"/>
    </row>
    <row r="13" spans="2:13" ht="21.95" customHeight="1" x14ac:dyDescent="0.25">
      <c r="B13" s="85" t="s">
        <v>179</v>
      </c>
      <c r="C13" s="93">
        <v>239</v>
      </c>
      <c r="D13" s="90">
        <v>2.4129227662796567E-2</v>
      </c>
      <c r="E13" s="96">
        <v>749</v>
      </c>
      <c r="F13" s="90">
        <v>3.971157414771221E-2</v>
      </c>
      <c r="G13" s="96">
        <v>55</v>
      </c>
      <c r="H13" s="90">
        <v>5.0228310502283102E-2</v>
      </c>
      <c r="I13" s="96">
        <v>0</v>
      </c>
      <c r="J13" s="82">
        <v>0</v>
      </c>
      <c r="K13" s="120">
        <v>1043</v>
      </c>
      <c r="L13" s="112">
        <v>3.4926162810166424E-2</v>
      </c>
      <c r="M13" s="74"/>
    </row>
    <row r="14" spans="2:13" ht="21.95" customHeight="1" x14ac:dyDescent="0.25">
      <c r="B14" s="85" t="s">
        <v>180</v>
      </c>
      <c r="C14" s="93">
        <v>733</v>
      </c>
      <c r="D14" s="90">
        <v>7.4003028773346788E-2</v>
      </c>
      <c r="E14" s="96">
        <v>1506</v>
      </c>
      <c r="F14" s="90">
        <v>7.984730396055352E-2</v>
      </c>
      <c r="G14" s="96">
        <v>87</v>
      </c>
      <c r="H14" s="90">
        <v>7.9452054794520555E-2</v>
      </c>
      <c r="I14" s="96">
        <v>0</v>
      </c>
      <c r="J14" s="82">
        <v>0</v>
      </c>
      <c r="K14" s="120">
        <v>2326</v>
      </c>
      <c r="L14" s="112">
        <v>7.7889026554599339E-2</v>
      </c>
      <c r="M14" s="74"/>
    </row>
    <row r="15" spans="2:13" ht="21.95" customHeight="1" x14ac:dyDescent="0.25">
      <c r="B15" s="85" t="s">
        <v>181</v>
      </c>
      <c r="C15" s="93">
        <v>892</v>
      </c>
      <c r="D15" s="90">
        <v>9.0055527511357897E-2</v>
      </c>
      <c r="E15" s="96">
        <v>1918</v>
      </c>
      <c r="F15" s="90">
        <v>0.1016913207147023</v>
      </c>
      <c r="G15" s="96">
        <v>102</v>
      </c>
      <c r="H15" s="90">
        <v>9.3150684931506855E-2</v>
      </c>
      <c r="I15" s="96">
        <v>0</v>
      </c>
      <c r="J15" s="82">
        <v>0</v>
      </c>
      <c r="K15" s="120">
        <v>2912</v>
      </c>
      <c r="L15" s="112">
        <v>9.7511971335766667E-2</v>
      </c>
      <c r="M15" s="74"/>
    </row>
    <row r="16" spans="2:13" ht="21.95" customHeight="1" x14ac:dyDescent="0.25">
      <c r="B16" s="85" t="s">
        <v>182</v>
      </c>
      <c r="C16" s="93">
        <v>1279</v>
      </c>
      <c r="D16" s="90">
        <v>0.12912670368500756</v>
      </c>
      <c r="E16" s="96">
        <v>2486</v>
      </c>
      <c r="F16" s="90">
        <v>0.13180637293886857</v>
      </c>
      <c r="G16" s="96">
        <v>148</v>
      </c>
      <c r="H16" s="90">
        <v>0.13515981735159818</v>
      </c>
      <c r="I16" s="96">
        <v>0</v>
      </c>
      <c r="J16" s="82">
        <v>0</v>
      </c>
      <c r="K16" s="120">
        <v>3913</v>
      </c>
      <c r="L16" s="112">
        <v>0.13103171148243645</v>
      </c>
      <c r="M16" s="74"/>
    </row>
    <row r="17" spans="2:13" ht="21.95" customHeight="1" x14ac:dyDescent="0.25">
      <c r="B17" s="85" t="s">
        <v>183</v>
      </c>
      <c r="C17" s="93">
        <v>1145</v>
      </c>
      <c r="D17" s="90">
        <v>0.11559818273599193</v>
      </c>
      <c r="E17" s="96">
        <v>2158</v>
      </c>
      <c r="F17" s="90">
        <v>0.11441599066857537</v>
      </c>
      <c r="G17" s="96">
        <v>136</v>
      </c>
      <c r="H17" s="90">
        <v>0.12420091324200913</v>
      </c>
      <c r="I17" s="96">
        <v>1</v>
      </c>
      <c r="J17" s="82">
        <v>0.5</v>
      </c>
      <c r="K17" s="120">
        <v>3440</v>
      </c>
      <c r="L17" s="112">
        <v>0.11519271339115293</v>
      </c>
      <c r="M17" s="74"/>
    </row>
    <row r="18" spans="2:13" ht="21.95" customHeight="1" x14ac:dyDescent="0.25">
      <c r="B18" s="85" t="s">
        <v>184</v>
      </c>
      <c r="C18" s="93">
        <v>748</v>
      </c>
      <c r="D18" s="90">
        <v>7.5517415446744063E-2</v>
      </c>
      <c r="E18" s="96">
        <v>1115</v>
      </c>
      <c r="F18" s="90">
        <v>5.9116695827368643E-2</v>
      </c>
      <c r="G18" s="96">
        <v>71</v>
      </c>
      <c r="H18" s="90">
        <v>6.4840182648401828E-2</v>
      </c>
      <c r="I18" s="96">
        <v>1</v>
      </c>
      <c r="J18" s="82">
        <v>0.5</v>
      </c>
      <c r="K18" s="120">
        <v>1935</v>
      </c>
      <c r="L18" s="112">
        <v>6.4795901282523521E-2</v>
      </c>
      <c r="M18" s="74"/>
    </row>
    <row r="19" spans="2:13" ht="21.95" customHeight="1" x14ac:dyDescent="0.25">
      <c r="B19" s="85" t="s">
        <v>185</v>
      </c>
      <c r="C19" s="93">
        <v>798</v>
      </c>
      <c r="D19" s="90">
        <v>8.0565371024734989E-2</v>
      </c>
      <c r="E19" s="96">
        <v>1409</v>
      </c>
      <c r="F19" s="90">
        <v>7.4704416520863154E-2</v>
      </c>
      <c r="G19" s="96">
        <v>83</v>
      </c>
      <c r="H19" s="90">
        <v>7.5799086757990866E-2</v>
      </c>
      <c r="I19" s="96">
        <v>0</v>
      </c>
      <c r="J19" s="82">
        <v>0</v>
      </c>
      <c r="K19" s="120">
        <v>2290</v>
      </c>
      <c r="L19" s="112">
        <v>7.668352141445936E-2</v>
      </c>
      <c r="M19" s="74"/>
    </row>
    <row r="20" spans="2:13" ht="21.95" customHeight="1" x14ac:dyDescent="0.25">
      <c r="B20" s="85" t="s">
        <v>186</v>
      </c>
      <c r="C20" s="93">
        <v>919</v>
      </c>
      <c r="D20" s="90">
        <v>9.2781423523472989E-2</v>
      </c>
      <c r="E20" s="96">
        <v>1602</v>
      </c>
      <c r="F20" s="90">
        <v>8.4937171942102749E-2</v>
      </c>
      <c r="G20" s="96">
        <v>90</v>
      </c>
      <c r="H20" s="90">
        <v>8.2191780821917804E-2</v>
      </c>
      <c r="I20" s="96">
        <v>0</v>
      </c>
      <c r="J20" s="82">
        <v>0</v>
      </c>
      <c r="K20" s="120">
        <v>2611</v>
      </c>
      <c r="L20" s="112">
        <v>8.7432608914040782E-2</v>
      </c>
      <c r="M20" s="74"/>
    </row>
    <row r="21" spans="2:13" ht="21.95" customHeight="1" x14ac:dyDescent="0.25">
      <c r="B21" s="85" t="s">
        <v>187</v>
      </c>
      <c r="C21" s="93">
        <v>725</v>
      </c>
      <c r="D21" s="90">
        <v>7.3195355880868243E-2</v>
      </c>
      <c r="E21" s="96">
        <v>1383</v>
      </c>
      <c r="F21" s="90">
        <v>7.3325910609193579E-2</v>
      </c>
      <c r="G21" s="96">
        <v>87</v>
      </c>
      <c r="H21" s="90">
        <v>7.9452054794520555E-2</v>
      </c>
      <c r="I21" s="96">
        <v>0</v>
      </c>
      <c r="J21" s="82">
        <v>0</v>
      </c>
      <c r="K21" s="120">
        <v>2195</v>
      </c>
      <c r="L21" s="112">
        <v>7.350232729464555E-2</v>
      </c>
      <c r="M21" s="74"/>
    </row>
    <row r="22" spans="2:13" ht="21.95" customHeight="1" x14ac:dyDescent="0.25">
      <c r="B22" s="85" t="s">
        <v>188</v>
      </c>
      <c r="C22" s="93">
        <v>456</v>
      </c>
      <c r="D22" s="90">
        <v>4.6037354871277129E-2</v>
      </c>
      <c r="E22" s="96">
        <v>832</v>
      </c>
      <c r="F22" s="90">
        <v>4.4112189173426644E-2</v>
      </c>
      <c r="G22" s="96">
        <v>43</v>
      </c>
      <c r="H22" s="90">
        <v>3.9269406392694065E-2</v>
      </c>
      <c r="I22" s="96">
        <v>0</v>
      </c>
      <c r="J22" s="82">
        <v>0</v>
      </c>
      <c r="K22" s="120">
        <v>1331</v>
      </c>
      <c r="L22" s="112">
        <v>4.4570203931286204E-2</v>
      </c>
      <c r="M22" s="74"/>
    </row>
    <row r="23" spans="2:13" ht="21.95" customHeight="1" x14ac:dyDescent="0.25">
      <c r="B23" s="85" t="s">
        <v>189</v>
      </c>
      <c r="C23" s="93">
        <v>299</v>
      </c>
      <c r="D23" s="90">
        <v>3.0186774356385664E-2</v>
      </c>
      <c r="E23" s="96">
        <v>563</v>
      </c>
      <c r="F23" s="90">
        <v>2.9849954933460581E-2</v>
      </c>
      <c r="G23" s="96">
        <v>25</v>
      </c>
      <c r="H23" s="90">
        <v>2.2831050228310501E-2</v>
      </c>
      <c r="I23" s="96">
        <v>0</v>
      </c>
      <c r="J23" s="82">
        <v>0</v>
      </c>
      <c r="K23" s="120">
        <v>887</v>
      </c>
      <c r="L23" s="112">
        <v>2.9702307202893213E-2</v>
      </c>
      <c r="M23" s="74"/>
    </row>
    <row r="24" spans="2:13" ht="21.95" customHeight="1" x14ac:dyDescent="0.25">
      <c r="B24" s="85" t="s">
        <v>190</v>
      </c>
      <c r="C24" s="93">
        <v>228</v>
      </c>
      <c r="D24" s="90">
        <v>2.3018677435638565E-2</v>
      </c>
      <c r="E24" s="96">
        <v>465</v>
      </c>
      <c r="F24" s="90">
        <v>2.4654048035629077E-2</v>
      </c>
      <c r="G24" s="96">
        <v>20</v>
      </c>
      <c r="H24" s="90">
        <v>1.8264840182648401E-2</v>
      </c>
      <c r="I24" s="96">
        <v>0</v>
      </c>
      <c r="J24" s="82">
        <v>0</v>
      </c>
      <c r="K24" s="120">
        <v>713</v>
      </c>
      <c r="L24" s="112">
        <v>2.387569902555001E-2</v>
      </c>
      <c r="M24" s="74"/>
    </row>
    <row r="25" spans="2:13" ht="21.95" customHeight="1" x14ac:dyDescent="0.25">
      <c r="B25" s="85" t="s">
        <v>191</v>
      </c>
      <c r="C25" s="93">
        <v>200</v>
      </c>
      <c r="D25" s="90">
        <v>2.0191822311963654E-2</v>
      </c>
      <c r="E25" s="96">
        <v>364</v>
      </c>
      <c r="F25" s="90">
        <v>1.9299082763374158E-2</v>
      </c>
      <c r="G25" s="96">
        <v>17</v>
      </c>
      <c r="H25" s="90">
        <v>1.5525114155251141E-2</v>
      </c>
      <c r="I25" s="96">
        <v>0</v>
      </c>
      <c r="J25" s="82">
        <v>0</v>
      </c>
      <c r="K25" s="120">
        <v>581</v>
      </c>
      <c r="L25" s="112">
        <v>1.9455513511703444E-2</v>
      </c>
      <c r="M25" s="74"/>
    </row>
    <row r="26" spans="2:13" ht="21.95" customHeight="1" x14ac:dyDescent="0.25">
      <c r="B26" s="85" t="s">
        <v>192</v>
      </c>
      <c r="C26" s="93">
        <v>173</v>
      </c>
      <c r="D26" s="90">
        <v>1.7465926299848562E-2</v>
      </c>
      <c r="E26" s="96">
        <v>319</v>
      </c>
      <c r="F26" s="90">
        <v>1.6913207147022956E-2</v>
      </c>
      <c r="G26" s="96">
        <v>18</v>
      </c>
      <c r="H26" s="90">
        <v>1.643835616438356E-2</v>
      </c>
      <c r="I26" s="96">
        <v>0</v>
      </c>
      <c r="J26" s="82">
        <v>0</v>
      </c>
      <c r="K26" s="120">
        <v>510</v>
      </c>
      <c r="L26" s="112">
        <v>1.7077989485316279E-2</v>
      </c>
      <c r="M26" s="74"/>
    </row>
    <row r="27" spans="2:13" ht="21.95" customHeight="1" x14ac:dyDescent="0.25">
      <c r="B27" s="85" t="s">
        <v>193</v>
      </c>
      <c r="C27" s="93">
        <v>146</v>
      </c>
      <c r="D27" s="90">
        <v>1.4740030287733468E-2</v>
      </c>
      <c r="E27" s="96">
        <v>278</v>
      </c>
      <c r="F27" s="90">
        <v>1.4739409363236308E-2</v>
      </c>
      <c r="G27" s="96">
        <v>13</v>
      </c>
      <c r="H27" s="90">
        <v>1.1872146118721462E-2</v>
      </c>
      <c r="I27" s="96">
        <v>0</v>
      </c>
      <c r="J27" s="82">
        <v>0</v>
      </c>
      <c r="K27" s="120">
        <v>437</v>
      </c>
      <c r="L27" s="112">
        <v>1.4633492951143556E-2</v>
      </c>
      <c r="M27" s="74"/>
    </row>
    <row r="28" spans="2:13" ht="21.95" customHeight="1" x14ac:dyDescent="0.25">
      <c r="B28" s="85" t="s">
        <v>194</v>
      </c>
      <c r="C28" s="93">
        <v>107</v>
      </c>
      <c r="D28" s="90">
        <v>1.0802624936900556E-2</v>
      </c>
      <c r="E28" s="96">
        <v>205</v>
      </c>
      <c r="F28" s="90">
        <v>1.0868988918933249E-2</v>
      </c>
      <c r="G28" s="96">
        <v>15</v>
      </c>
      <c r="H28" s="90">
        <v>1.3698630136986301E-2</v>
      </c>
      <c r="I28" s="96">
        <v>0</v>
      </c>
      <c r="J28" s="82">
        <v>0</v>
      </c>
      <c r="K28" s="120">
        <v>327</v>
      </c>
      <c r="L28" s="112">
        <v>1.0950005022938084E-2</v>
      </c>
      <c r="M28" s="74"/>
    </row>
    <row r="29" spans="2:13" ht="21.95" customHeight="1" x14ac:dyDescent="0.25">
      <c r="B29" s="85" t="s">
        <v>195</v>
      </c>
      <c r="C29" s="93">
        <v>96</v>
      </c>
      <c r="D29" s="90">
        <v>9.6920747097425548E-3</v>
      </c>
      <c r="E29" s="96">
        <v>215</v>
      </c>
      <c r="F29" s="90">
        <v>1.1399183500344627E-2</v>
      </c>
      <c r="G29" s="96">
        <v>10</v>
      </c>
      <c r="H29" s="90">
        <v>9.1324200913242004E-3</v>
      </c>
      <c r="I29" s="96">
        <v>0</v>
      </c>
      <c r="J29" s="82">
        <v>0</v>
      </c>
      <c r="K29" s="120">
        <v>321</v>
      </c>
      <c r="L29" s="112">
        <v>1.0749087499581422E-2</v>
      </c>
      <c r="M29" s="74"/>
    </row>
    <row r="30" spans="2:13" ht="21.95" customHeight="1" thickBot="1" x14ac:dyDescent="0.3">
      <c r="B30" s="85" t="s">
        <v>171</v>
      </c>
      <c r="C30" s="93">
        <v>216</v>
      </c>
      <c r="D30" s="90">
        <v>2.1807168096920748E-2</v>
      </c>
      <c r="E30" s="96">
        <v>202</v>
      </c>
      <c r="F30" s="90">
        <v>1.0709930544509836E-2</v>
      </c>
      <c r="G30" s="96">
        <v>22</v>
      </c>
      <c r="H30" s="90">
        <v>2.0091324200913242E-2</v>
      </c>
      <c r="I30" s="96">
        <v>0</v>
      </c>
      <c r="J30" s="82">
        <v>0</v>
      </c>
      <c r="K30" s="120">
        <v>440</v>
      </c>
      <c r="L30" s="112">
        <v>1.4733951712821887E-2</v>
      </c>
      <c r="M30" s="74"/>
    </row>
    <row r="31" spans="2:13" ht="21.95" customHeight="1" thickTop="1" thickBot="1" x14ac:dyDescent="0.3">
      <c r="B31" s="98" t="s">
        <v>170</v>
      </c>
      <c r="C31" s="94">
        <v>9905</v>
      </c>
      <c r="D31" s="91">
        <v>1</v>
      </c>
      <c r="E31" s="97">
        <v>18861</v>
      </c>
      <c r="F31" s="91">
        <v>0.99999999999999978</v>
      </c>
      <c r="G31" s="97">
        <v>1095</v>
      </c>
      <c r="H31" s="91">
        <v>1</v>
      </c>
      <c r="I31" s="97">
        <v>2</v>
      </c>
      <c r="J31" s="83">
        <v>1</v>
      </c>
      <c r="K31" s="94">
        <v>29863</v>
      </c>
      <c r="L31" s="116">
        <v>0.99999999999999989</v>
      </c>
      <c r="M31" s="79"/>
    </row>
    <row r="32" spans="2:13" ht="21.95" customHeight="1" thickTop="1" thickBot="1" x14ac:dyDescent="0.3">
      <c r="B32" s="99"/>
      <c r="C32" s="100"/>
      <c r="D32" s="101"/>
      <c r="E32" s="100"/>
      <c r="F32" s="101"/>
      <c r="G32" s="100"/>
      <c r="H32" s="101"/>
      <c r="I32" s="100"/>
      <c r="J32" s="101"/>
      <c r="K32" s="100"/>
      <c r="L32" s="101"/>
    </row>
    <row r="33" spans="2:12" ht="21.95" customHeight="1" thickTop="1" x14ac:dyDescent="0.25">
      <c r="B33" s="111" t="s">
        <v>196</v>
      </c>
      <c r="C33" s="106"/>
      <c r="D33" s="106"/>
      <c r="E33" s="107"/>
      <c r="F33" s="102"/>
      <c r="G33" s="102"/>
      <c r="H33" s="102"/>
      <c r="I33" s="102"/>
      <c r="J33" s="102"/>
      <c r="K33" s="103"/>
      <c r="L33" s="102"/>
    </row>
    <row r="34" spans="2:12" ht="21.95" customHeight="1" thickBot="1" x14ac:dyDescent="0.3">
      <c r="B34" s="108" t="s">
        <v>197</v>
      </c>
      <c r="C34" s="109"/>
      <c r="D34" s="109"/>
      <c r="E34" s="110"/>
      <c r="F34" s="102"/>
      <c r="G34" s="102"/>
      <c r="H34" s="102"/>
      <c r="I34" s="102"/>
      <c r="J34" s="102"/>
      <c r="K34" s="103"/>
      <c r="L34" s="102"/>
    </row>
    <row r="35" spans="2:12" ht="15.75" thickTop="1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 x14ac:dyDescent="0.2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2:12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2:12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2:12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2:12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2:12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2:12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2:12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2:12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2:12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2:12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2:12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2:12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2:12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2:12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2:12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2:12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2:12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2:12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2:12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2:12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2:12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2:12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2:12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2:12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2:12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2:12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2:12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2:12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2:12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2:12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2:12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2:12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2:12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2:12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2:12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2:12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2:12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2:12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2:12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2:12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2:12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2:12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2:12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2:12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2:12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2:12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2:12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2:12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2:12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2:12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2:12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2:12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2:12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2:12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2:12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2:12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2:12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2:12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2:12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2:12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2:12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2:12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2:12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2:12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2:12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2:12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2:12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2:12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2:12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2:12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2:12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2:12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2:12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2:12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2:12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2:12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2:12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2:12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2:12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2:12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2:12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2:12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2:12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2:12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2:12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2:12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2:12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2:12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2:12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2:12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2:12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2:12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2:12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2:12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2:12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2:12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2:12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2:12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2:12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2:12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2:12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2:12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2:12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2:12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2:12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2:12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2:12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2:12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2:12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2:12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2:12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2:12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2:12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2:12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2:12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2:12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2:12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2:12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2:12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2:12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2:12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2:12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2:12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2:12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2:12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2:12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2:12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2:12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2:12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2:12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2:12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2:12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2:12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2:12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2:12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2:12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2:12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2:12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2:12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2:12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2:12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2:12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  <row r="263" spans="2:12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</row>
    <row r="264" spans="2:12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2:12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</row>
    <row r="266" spans="2:12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</row>
    <row r="267" spans="2:12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</row>
    <row r="268" spans="2:12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  <row r="269" spans="2:12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</row>
    <row r="270" spans="2:12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</row>
    <row r="271" spans="2:12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</row>
    <row r="272" spans="2:12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</row>
    <row r="273" spans="2:12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</row>
    <row r="274" spans="2:12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</row>
    <row r="275" spans="2:12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</row>
    <row r="276" spans="2:12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</row>
    <row r="277" spans="2:12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</row>
    <row r="278" spans="2:12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</row>
    <row r="279" spans="2:12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</row>
    <row r="280" spans="2:12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</row>
    <row r="281" spans="2:12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</row>
    <row r="282" spans="2:12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</row>
    <row r="283" spans="2:12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</row>
    <row r="284" spans="2:12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</row>
    <row r="285" spans="2:12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</row>
    <row r="286" spans="2:12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</row>
    <row r="287" spans="2:12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</row>
    <row r="288" spans="2:12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</row>
    <row r="289" spans="2:12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</row>
    <row r="290" spans="2:12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</row>
    <row r="291" spans="2:12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</row>
    <row r="292" spans="2:12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</row>
    <row r="293" spans="2:12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</row>
    <row r="294" spans="2:12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</row>
    <row r="295" spans="2:12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</row>
    <row r="296" spans="2:12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</row>
    <row r="297" spans="2:12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</row>
    <row r="298" spans="2:12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2:12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</row>
    <row r="300" spans="2:12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</row>
    <row r="301" spans="2:12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</row>
    <row r="302" spans="2:12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</row>
    <row r="303" spans="2:12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</row>
    <row r="304" spans="2:12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</row>
    <row r="305" spans="2:12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</row>
    <row r="306" spans="2:12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</row>
    <row r="307" spans="2:12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</row>
    <row r="308" spans="2:12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</row>
    <row r="309" spans="2:12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</row>
    <row r="310" spans="2:12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</row>
    <row r="311" spans="2:12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</row>
    <row r="312" spans="2:12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</row>
    <row r="313" spans="2:12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2:12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</row>
    <row r="315" spans="2:12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</row>
    <row r="316" spans="2:12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</row>
    <row r="317" spans="2:12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</row>
    <row r="318" spans="2:12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</row>
    <row r="319" spans="2:12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</row>
    <row r="320" spans="2:12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</row>
    <row r="321" spans="2:12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</row>
    <row r="322" spans="2:12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</row>
    <row r="323" spans="2:12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</row>
    <row r="324" spans="2:12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</row>
    <row r="325" spans="2:12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</row>
    <row r="326" spans="2:12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</row>
    <row r="327" spans="2:12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</row>
    <row r="328" spans="2:12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</row>
    <row r="329" spans="2:12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</row>
    <row r="330" spans="2:12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</row>
    <row r="331" spans="2:12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</row>
    <row r="332" spans="2:12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</row>
    <row r="333" spans="2:12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</row>
    <row r="334" spans="2:12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</row>
    <row r="335" spans="2:12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</row>
    <row r="336" spans="2:12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</row>
    <row r="337" spans="2:12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</row>
    <row r="338" spans="2:12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</row>
    <row r="339" spans="2:12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</row>
    <row r="340" spans="2:12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</row>
    <row r="341" spans="2:12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</row>
    <row r="342" spans="2:12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</row>
    <row r="343" spans="2:12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</row>
    <row r="344" spans="2:12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</row>
    <row r="345" spans="2:12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</row>
    <row r="346" spans="2:12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</row>
    <row r="347" spans="2:12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</row>
    <row r="348" spans="2:12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</row>
    <row r="349" spans="2:12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</row>
    <row r="350" spans="2:12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</row>
    <row r="351" spans="2:12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</row>
    <row r="352" spans="2:12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</row>
    <row r="353" spans="2:12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</row>
    <row r="354" spans="2:12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</row>
    <row r="355" spans="2:12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</row>
    <row r="356" spans="2:12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</row>
    <row r="357" spans="2:12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</row>
    <row r="358" spans="2:12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</row>
    <row r="359" spans="2:12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</row>
    <row r="360" spans="2:12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</row>
    <row r="361" spans="2:12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</row>
    <row r="362" spans="2:12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</row>
    <row r="363" spans="2:12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</row>
    <row r="364" spans="2:12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</row>
    <row r="365" spans="2:12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</row>
    <row r="366" spans="2:12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</row>
    <row r="367" spans="2:12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</row>
    <row r="368" spans="2:12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</row>
    <row r="369" spans="2:12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</row>
    <row r="370" spans="2:12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</row>
    <row r="371" spans="2:12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</row>
    <row r="372" spans="2:12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</row>
    <row r="373" spans="2:12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</row>
    <row r="374" spans="2:12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</row>
    <row r="375" spans="2:12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</row>
    <row r="376" spans="2:12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</row>
    <row r="377" spans="2:12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</row>
    <row r="378" spans="2:12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</row>
    <row r="379" spans="2:12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</row>
    <row r="380" spans="2:12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</row>
    <row r="381" spans="2:12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</row>
    <row r="382" spans="2:12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</row>
    <row r="383" spans="2:12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</row>
    <row r="384" spans="2:12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</row>
    <row r="385" spans="2:12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</row>
    <row r="386" spans="2:12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</row>
    <row r="387" spans="2:12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</row>
    <row r="388" spans="2:12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</row>
    <row r="389" spans="2:12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</row>
    <row r="390" spans="2:12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</row>
    <row r="391" spans="2:12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</row>
    <row r="392" spans="2:12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</row>
    <row r="393" spans="2:12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</row>
    <row r="394" spans="2:12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</row>
    <row r="395" spans="2:12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</row>
    <row r="396" spans="2:12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</row>
    <row r="397" spans="2:12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</row>
    <row r="398" spans="2:12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</row>
    <row r="399" spans="2:12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</row>
    <row r="400" spans="2:12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</row>
    <row r="401" spans="2:12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</row>
    <row r="402" spans="2:12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</row>
    <row r="403" spans="2:12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</row>
    <row r="404" spans="2:12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</row>
    <row r="405" spans="2:12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</row>
    <row r="406" spans="2:12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</row>
    <row r="407" spans="2:12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</row>
    <row r="408" spans="2:12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</row>
    <row r="409" spans="2:12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</row>
    <row r="410" spans="2:12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</row>
    <row r="411" spans="2:12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</row>
    <row r="412" spans="2:12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</row>
    <row r="413" spans="2:12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</row>
    <row r="414" spans="2:12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</row>
    <row r="415" spans="2:12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</row>
    <row r="416" spans="2:12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</row>
    <row r="417" spans="2:12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</row>
    <row r="418" spans="2:12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</row>
    <row r="419" spans="2:12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</row>
    <row r="420" spans="2:12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</row>
    <row r="421" spans="2:12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</row>
    <row r="422" spans="2:12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</row>
    <row r="423" spans="2:12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</row>
    <row r="424" spans="2:12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</row>
    <row r="425" spans="2:12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</row>
    <row r="426" spans="2:12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</row>
    <row r="427" spans="2:12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</row>
    <row r="428" spans="2:12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</row>
    <row r="429" spans="2:12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</row>
    <row r="430" spans="2:12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</row>
    <row r="431" spans="2:12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</row>
    <row r="432" spans="2:12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</row>
    <row r="433" spans="2:12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</row>
    <row r="434" spans="2:12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</row>
    <row r="435" spans="2:12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</row>
    <row r="436" spans="2:12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</row>
    <row r="437" spans="2:12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</row>
    <row r="438" spans="2:12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</row>
    <row r="439" spans="2:12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</row>
    <row r="440" spans="2:12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</row>
    <row r="441" spans="2:12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</row>
    <row r="442" spans="2:12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</row>
    <row r="443" spans="2:12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</row>
    <row r="444" spans="2:12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</row>
    <row r="445" spans="2:12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</row>
    <row r="446" spans="2:12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</row>
    <row r="447" spans="2:12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</row>
    <row r="448" spans="2:12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</row>
    <row r="449" spans="2:12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</row>
    <row r="450" spans="2:12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</row>
    <row r="451" spans="2:12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</row>
    <row r="452" spans="2:12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</row>
    <row r="453" spans="2:12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</row>
    <row r="454" spans="2:12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</row>
    <row r="455" spans="2:12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</row>
    <row r="456" spans="2:12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</row>
    <row r="457" spans="2:12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</row>
    <row r="458" spans="2:12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</row>
    <row r="459" spans="2:12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</row>
    <row r="460" spans="2:12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</row>
    <row r="461" spans="2:12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</row>
    <row r="462" spans="2:12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</row>
    <row r="463" spans="2:12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</row>
    <row r="464" spans="2:12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</row>
    <row r="465" spans="2:12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</row>
    <row r="466" spans="2:12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</row>
    <row r="467" spans="2:12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</row>
    <row r="468" spans="2:12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</row>
    <row r="469" spans="2:12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</row>
    <row r="470" spans="2:12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</row>
    <row r="471" spans="2:12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</row>
    <row r="472" spans="2:12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</row>
    <row r="473" spans="2:12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</row>
    <row r="474" spans="2:12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</row>
    <row r="475" spans="2:12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</row>
    <row r="476" spans="2:12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</row>
    <row r="477" spans="2:12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</row>
    <row r="478" spans="2:12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</row>
    <row r="479" spans="2:12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</row>
    <row r="480" spans="2:12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</row>
    <row r="481" spans="2:12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</row>
    <row r="482" spans="2:12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</row>
    <row r="483" spans="2:12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</row>
    <row r="484" spans="2:12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</row>
    <row r="485" spans="2:12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</row>
    <row r="486" spans="2:12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</row>
    <row r="487" spans="2:12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</row>
    <row r="488" spans="2:12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</row>
    <row r="489" spans="2:12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</row>
    <row r="490" spans="2:12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</row>
    <row r="491" spans="2:12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</row>
    <row r="492" spans="2:12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</row>
    <row r="493" spans="2:12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</row>
    <row r="494" spans="2:12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</row>
    <row r="495" spans="2:12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</row>
    <row r="496" spans="2:12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</row>
    <row r="497" spans="2:12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</row>
    <row r="498" spans="2:12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</row>
    <row r="499" spans="2:12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</row>
    <row r="500" spans="2:12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</row>
    <row r="501" spans="2:12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</row>
    <row r="502" spans="2:12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</row>
    <row r="503" spans="2:12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</row>
    <row r="504" spans="2:12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</row>
    <row r="505" spans="2:12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</row>
    <row r="506" spans="2:12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</row>
    <row r="507" spans="2:12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</row>
    <row r="508" spans="2:12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</row>
    <row r="509" spans="2:12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</row>
    <row r="510" spans="2:12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</row>
    <row r="511" spans="2:12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</row>
    <row r="512" spans="2:12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</row>
    <row r="513" spans="2:12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</row>
    <row r="514" spans="2:12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</row>
    <row r="515" spans="2:12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</row>
    <row r="516" spans="2:12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</row>
    <row r="517" spans="2:12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</row>
    <row r="518" spans="2:12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</row>
    <row r="519" spans="2:12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</row>
    <row r="520" spans="2:12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</row>
    <row r="521" spans="2:12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</row>
    <row r="522" spans="2:12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</row>
    <row r="523" spans="2:12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</row>
    <row r="524" spans="2:12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</row>
    <row r="525" spans="2:12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</row>
    <row r="526" spans="2:12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</row>
    <row r="527" spans="2:12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</row>
    <row r="528" spans="2:12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</row>
    <row r="529" spans="2:12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</row>
    <row r="530" spans="2:12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</row>
    <row r="531" spans="2:12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</row>
    <row r="532" spans="2:12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</row>
    <row r="533" spans="2:12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</row>
    <row r="534" spans="2:12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</row>
    <row r="535" spans="2:12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</row>
    <row r="536" spans="2:12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</row>
    <row r="537" spans="2:12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</row>
    <row r="538" spans="2:12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</row>
    <row r="539" spans="2:12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</row>
    <row r="540" spans="2:12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</row>
    <row r="541" spans="2:12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</row>
    <row r="542" spans="2:12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</row>
    <row r="543" spans="2:12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</row>
    <row r="544" spans="2:12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</row>
    <row r="545" spans="2:12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</row>
    <row r="546" spans="2:12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</row>
    <row r="547" spans="2:12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</row>
    <row r="548" spans="2:12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</row>
    <row r="549" spans="2:12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</row>
    <row r="550" spans="2:12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</row>
    <row r="551" spans="2:12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</row>
    <row r="552" spans="2:12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</row>
    <row r="553" spans="2:12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</row>
    <row r="554" spans="2:12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</row>
    <row r="555" spans="2:12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</row>
    <row r="556" spans="2:12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</row>
    <row r="557" spans="2:12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</row>
    <row r="558" spans="2:12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</row>
    <row r="559" spans="2:12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</row>
    <row r="560" spans="2:12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</row>
    <row r="561" spans="2:12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</row>
    <row r="562" spans="2:12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</row>
    <row r="563" spans="2:12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</row>
    <row r="564" spans="2:12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</row>
    <row r="565" spans="2:12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</row>
    <row r="566" spans="2:12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</row>
    <row r="567" spans="2:12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</row>
    <row r="568" spans="2:12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</row>
    <row r="569" spans="2:12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</row>
    <row r="570" spans="2:12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</row>
    <row r="571" spans="2:12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</row>
    <row r="572" spans="2:12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</row>
    <row r="573" spans="2:12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</row>
    <row r="574" spans="2:12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</row>
    <row r="575" spans="2:12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</row>
    <row r="576" spans="2:12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</row>
    <row r="577" spans="2:12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</row>
    <row r="578" spans="2:12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</row>
    <row r="579" spans="2:12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</row>
    <row r="580" spans="2:12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</row>
    <row r="581" spans="2:12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</row>
    <row r="582" spans="2:12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</row>
    <row r="583" spans="2:12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</row>
    <row r="584" spans="2:12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</row>
    <row r="585" spans="2:12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</row>
    <row r="586" spans="2:12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</row>
    <row r="587" spans="2:12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</row>
    <row r="588" spans="2:12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</row>
    <row r="589" spans="2:12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</row>
    <row r="590" spans="2:12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</row>
    <row r="591" spans="2:12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</row>
    <row r="592" spans="2:12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</row>
    <row r="593" spans="2:12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</row>
    <row r="594" spans="2:12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</row>
    <row r="595" spans="2:12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</row>
    <row r="596" spans="2:12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</row>
    <row r="597" spans="2:12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</row>
    <row r="598" spans="2:12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</row>
    <row r="599" spans="2:12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</row>
    <row r="600" spans="2:12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</row>
    <row r="601" spans="2:12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</row>
    <row r="602" spans="2:12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</row>
    <row r="603" spans="2:12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</row>
    <row r="604" spans="2:12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</row>
    <row r="605" spans="2:12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</row>
    <row r="606" spans="2:12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</row>
    <row r="607" spans="2:12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</row>
    <row r="608" spans="2:12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</row>
    <row r="609" spans="2:12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</row>
    <row r="610" spans="2:12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</row>
    <row r="611" spans="2:12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</row>
    <row r="612" spans="2:12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</row>
    <row r="613" spans="2:12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</row>
    <row r="614" spans="2:12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</row>
    <row r="615" spans="2:12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</row>
    <row r="616" spans="2:12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</row>
    <row r="617" spans="2:12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</row>
    <row r="618" spans="2:12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</row>
    <row r="619" spans="2:12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</row>
    <row r="620" spans="2:12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</row>
    <row r="621" spans="2:12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</row>
    <row r="622" spans="2:12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</row>
    <row r="623" spans="2:12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</row>
    <row r="624" spans="2:12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</row>
    <row r="625" spans="2:12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</row>
    <row r="626" spans="2:12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</row>
    <row r="627" spans="2:12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</row>
    <row r="628" spans="2:12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</row>
    <row r="629" spans="2:12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</row>
    <row r="630" spans="2:12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</row>
    <row r="631" spans="2:12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</row>
    <row r="632" spans="2:12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</row>
    <row r="633" spans="2:12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</row>
    <row r="634" spans="2:12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</row>
    <row r="635" spans="2:12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</row>
    <row r="636" spans="2:12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</row>
    <row r="637" spans="2:12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</row>
    <row r="638" spans="2:12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</row>
    <row r="639" spans="2:12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</row>
    <row r="640" spans="2:12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</row>
    <row r="641" spans="2:12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</row>
    <row r="642" spans="2:12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</row>
    <row r="643" spans="2:12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</row>
    <row r="644" spans="2:12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</row>
    <row r="645" spans="2:12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</row>
    <row r="646" spans="2:12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</row>
    <row r="647" spans="2:12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</row>
    <row r="648" spans="2:12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</row>
    <row r="649" spans="2:12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</row>
    <row r="650" spans="2:12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</row>
    <row r="651" spans="2:12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</row>
    <row r="652" spans="2:12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</row>
    <row r="653" spans="2:12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</row>
    <row r="654" spans="2:12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</row>
    <row r="655" spans="2:12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</row>
    <row r="656" spans="2:12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</row>
    <row r="657" spans="2:12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</row>
    <row r="658" spans="2:12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</row>
    <row r="659" spans="2:12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</row>
    <row r="660" spans="2:12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</row>
    <row r="661" spans="2:12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</row>
    <row r="662" spans="2:12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</row>
    <row r="663" spans="2:12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</row>
    <row r="664" spans="2:12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</row>
    <row r="665" spans="2:12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</row>
    <row r="666" spans="2:12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</row>
    <row r="667" spans="2:12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</row>
    <row r="668" spans="2:12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</row>
    <row r="669" spans="2:12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</row>
    <row r="670" spans="2:12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</row>
    <row r="671" spans="2:12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</row>
    <row r="672" spans="2:12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</row>
    <row r="673" spans="2:12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</row>
    <row r="674" spans="2:12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</row>
    <row r="675" spans="2:12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</row>
    <row r="676" spans="2:12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</row>
    <row r="677" spans="2:12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</row>
    <row r="678" spans="2:12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</row>
    <row r="679" spans="2:12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</row>
    <row r="680" spans="2:12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</row>
    <row r="681" spans="2:12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</row>
    <row r="682" spans="2:12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</row>
    <row r="683" spans="2:12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</row>
    <row r="684" spans="2:12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</row>
    <row r="685" spans="2:12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</row>
    <row r="686" spans="2:12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</row>
    <row r="687" spans="2:12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</row>
    <row r="688" spans="2:12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</row>
    <row r="689" spans="2:12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</row>
    <row r="690" spans="2:12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</row>
    <row r="691" spans="2:12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</row>
    <row r="692" spans="2:12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</row>
    <row r="693" spans="2:12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</row>
    <row r="694" spans="2:12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</row>
    <row r="695" spans="2:12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</row>
    <row r="696" spans="2:12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</row>
    <row r="697" spans="2:12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</row>
    <row r="698" spans="2:12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</row>
    <row r="699" spans="2:12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</row>
    <row r="700" spans="2:12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</row>
    <row r="701" spans="2:12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</row>
    <row r="702" spans="2:12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</row>
    <row r="703" spans="2:12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</row>
    <row r="704" spans="2:12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</row>
    <row r="705" spans="2:12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</row>
    <row r="706" spans="2:12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</row>
    <row r="707" spans="2:12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</row>
    <row r="708" spans="2:12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</row>
    <row r="709" spans="2:12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</row>
    <row r="710" spans="2:12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</row>
    <row r="711" spans="2:12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J717"/>
  <sheetViews>
    <sheetView topLeftCell="B1" workbookViewId="0">
      <selection activeCell="C7" sqref="C7:R22"/>
    </sheetView>
  </sheetViews>
  <sheetFormatPr defaultRowHeight="15" x14ac:dyDescent="0.25"/>
  <cols>
    <col min="1" max="1" width="2.7109375" style="71" customWidth="1"/>
    <col min="2" max="2" width="30.7109375" style="63" customWidth="1"/>
    <col min="3" max="18" width="12.7109375" style="63" customWidth="1"/>
    <col min="19" max="88" width="11.42578125" style="71" customWidth="1"/>
    <col min="89" max="16384" width="9.140625" style="63"/>
  </cols>
  <sheetData>
    <row r="1" spans="2:19" s="71" customFormat="1" ht="15.75" thickBot="1" x14ac:dyDescent="0.3"/>
    <row r="2" spans="2:19" ht="21.95" customHeight="1" thickTop="1" thickBot="1" x14ac:dyDescent="0.3">
      <c r="B2" s="285" t="s">
        <v>363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2:19" ht="21.95" customHeight="1" thickTop="1" thickBot="1" x14ac:dyDescent="0.3">
      <c r="B3" s="288" t="s">
        <v>295</v>
      </c>
      <c r="C3" s="297" t="s">
        <v>206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79" t="s">
        <v>170</v>
      </c>
    </row>
    <row r="4" spans="2:19" ht="21.95" customHeight="1" thickTop="1" thickBot="1" x14ac:dyDescent="0.3">
      <c r="B4" s="305"/>
      <c r="C4" s="302" t="s">
        <v>207</v>
      </c>
      <c r="D4" s="297"/>
      <c r="E4" s="297"/>
      <c r="F4" s="297"/>
      <c r="G4" s="307"/>
      <c r="H4" s="302" t="s">
        <v>208</v>
      </c>
      <c r="I4" s="297"/>
      <c r="J4" s="297"/>
      <c r="K4" s="297"/>
      <c r="L4" s="307"/>
      <c r="M4" s="302" t="s">
        <v>209</v>
      </c>
      <c r="N4" s="297"/>
      <c r="O4" s="297"/>
      <c r="P4" s="297"/>
      <c r="Q4" s="307"/>
      <c r="R4" s="280"/>
    </row>
    <row r="5" spans="2:19" ht="21.95" customHeight="1" thickTop="1" thickBot="1" x14ac:dyDescent="0.3">
      <c r="B5" s="305"/>
      <c r="C5" s="302" t="s">
        <v>198</v>
      </c>
      <c r="D5" s="297"/>
      <c r="E5" s="297"/>
      <c r="F5" s="307"/>
      <c r="G5" s="288" t="s">
        <v>170</v>
      </c>
      <c r="H5" s="302" t="s">
        <v>198</v>
      </c>
      <c r="I5" s="297"/>
      <c r="J5" s="297"/>
      <c r="K5" s="307"/>
      <c r="L5" s="288" t="s">
        <v>170</v>
      </c>
      <c r="M5" s="302" t="s">
        <v>29</v>
      </c>
      <c r="N5" s="297"/>
      <c r="O5" s="297"/>
      <c r="P5" s="307"/>
      <c r="Q5" s="289" t="s">
        <v>170</v>
      </c>
      <c r="R5" s="280"/>
    </row>
    <row r="6" spans="2:19" ht="40.5" customHeight="1" thickTop="1" thickBot="1" x14ac:dyDescent="0.3">
      <c r="B6" s="306"/>
      <c r="C6" s="92" t="s">
        <v>199</v>
      </c>
      <c r="D6" s="95" t="s">
        <v>211</v>
      </c>
      <c r="E6" s="95" t="s">
        <v>210</v>
      </c>
      <c r="F6" s="173" t="s">
        <v>202</v>
      </c>
      <c r="G6" s="306"/>
      <c r="H6" s="92" t="s">
        <v>199</v>
      </c>
      <c r="I6" s="95" t="s">
        <v>211</v>
      </c>
      <c r="J6" s="95" t="s">
        <v>210</v>
      </c>
      <c r="K6" s="173" t="s">
        <v>202</v>
      </c>
      <c r="L6" s="306"/>
      <c r="M6" s="92" t="s">
        <v>199</v>
      </c>
      <c r="N6" s="95" t="s">
        <v>211</v>
      </c>
      <c r="O6" s="95" t="s">
        <v>210</v>
      </c>
      <c r="P6" s="173" t="s">
        <v>202</v>
      </c>
      <c r="Q6" s="306"/>
      <c r="R6" s="281"/>
    </row>
    <row r="7" spans="2:19" ht="21.95" customHeight="1" thickTop="1" thickBot="1" x14ac:dyDescent="0.3">
      <c r="B7" s="213" t="s">
        <v>282</v>
      </c>
      <c r="C7" s="214">
        <v>55</v>
      </c>
      <c r="D7" s="216">
        <v>222</v>
      </c>
      <c r="E7" s="216">
        <v>9</v>
      </c>
      <c r="F7" s="227">
        <v>0</v>
      </c>
      <c r="G7" s="228">
        <v>286</v>
      </c>
      <c r="H7" s="214">
        <v>555</v>
      </c>
      <c r="I7" s="216">
        <v>1796</v>
      </c>
      <c r="J7" s="216">
        <v>107</v>
      </c>
      <c r="K7" s="227">
        <v>0</v>
      </c>
      <c r="L7" s="228">
        <v>2458</v>
      </c>
      <c r="M7" s="214">
        <v>172</v>
      </c>
      <c r="N7" s="216">
        <v>563</v>
      </c>
      <c r="O7" s="216">
        <v>67</v>
      </c>
      <c r="P7" s="227">
        <v>0</v>
      </c>
      <c r="Q7" s="228">
        <v>802</v>
      </c>
      <c r="R7" s="228">
        <v>3546</v>
      </c>
      <c r="S7" s="74"/>
    </row>
    <row r="8" spans="2:19" ht="21.95" customHeight="1" thickTop="1" x14ac:dyDescent="0.25">
      <c r="B8" s="210" t="s">
        <v>285</v>
      </c>
      <c r="C8" s="93">
        <v>62</v>
      </c>
      <c r="D8" s="96">
        <v>145</v>
      </c>
      <c r="E8" s="96">
        <v>1</v>
      </c>
      <c r="F8" s="104">
        <v>0</v>
      </c>
      <c r="G8" s="179">
        <v>208</v>
      </c>
      <c r="H8" s="93">
        <v>431</v>
      </c>
      <c r="I8" s="96">
        <v>1255</v>
      </c>
      <c r="J8" s="96">
        <v>27</v>
      </c>
      <c r="K8" s="104">
        <v>0</v>
      </c>
      <c r="L8" s="179">
        <v>1713</v>
      </c>
      <c r="M8" s="93">
        <v>206</v>
      </c>
      <c r="N8" s="96">
        <v>623</v>
      </c>
      <c r="O8" s="96">
        <v>30</v>
      </c>
      <c r="P8" s="104">
        <v>0</v>
      </c>
      <c r="Q8" s="179">
        <v>859</v>
      </c>
      <c r="R8" s="179">
        <v>2780</v>
      </c>
      <c r="S8" s="74"/>
    </row>
    <row r="9" spans="2:19" ht="21.95" customHeight="1" x14ac:dyDescent="0.25">
      <c r="B9" s="210" t="s">
        <v>286</v>
      </c>
      <c r="C9" s="93">
        <v>38</v>
      </c>
      <c r="D9" s="96">
        <v>46</v>
      </c>
      <c r="E9" s="96">
        <v>0</v>
      </c>
      <c r="F9" s="104">
        <v>0</v>
      </c>
      <c r="G9" s="179">
        <v>84</v>
      </c>
      <c r="H9" s="93">
        <v>271</v>
      </c>
      <c r="I9" s="96">
        <v>442</v>
      </c>
      <c r="J9" s="96">
        <v>12</v>
      </c>
      <c r="K9" s="104">
        <v>0</v>
      </c>
      <c r="L9" s="179">
        <v>725</v>
      </c>
      <c r="M9" s="93">
        <v>140</v>
      </c>
      <c r="N9" s="96">
        <v>234</v>
      </c>
      <c r="O9" s="96">
        <v>8</v>
      </c>
      <c r="P9" s="104">
        <v>0</v>
      </c>
      <c r="Q9" s="179">
        <v>382</v>
      </c>
      <c r="R9" s="179">
        <v>1191</v>
      </c>
      <c r="S9" s="74"/>
    </row>
    <row r="10" spans="2:19" ht="21.95" customHeight="1" x14ac:dyDescent="0.25">
      <c r="B10" s="210" t="s">
        <v>287</v>
      </c>
      <c r="C10" s="93">
        <v>84</v>
      </c>
      <c r="D10" s="96">
        <v>114</v>
      </c>
      <c r="E10" s="96">
        <v>1</v>
      </c>
      <c r="F10" s="104">
        <v>0</v>
      </c>
      <c r="G10" s="179">
        <v>199</v>
      </c>
      <c r="H10" s="93">
        <v>534</v>
      </c>
      <c r="I10" s="96">
        <v>988</v>
      </c>
      <c r="J10" s="96">
        <v>18</v>
      </c>
      <c r="K10" s="104">
        <v>0</v>
      </c>
      <c r="L10" s="179">
        <v>1540</v>
      </c>
      <c r="M10" s="93">
        <v>223</v>
      </c>
      <c r="N10" s="96">
        <v>496</v>
      </c>
      <c r="O10" s="96">
        <v>24</v>
      </c>
      <c r="P10" s="104">
        <v>0</v>
      </c>
      <c r="Q10" s="179">
        <v>743</v>
      </c>
      <c r="R10" s="179">
        <v>2482</v>
      </c>
      <c r="S10" s="74"/>
    </row>
    <row r="11" spans="2:19" ht="21.95" customHeight="1" x14ac:dyDescent="0.25">
      <c r="B11" s="210" t="s">
        <v>288</v>
      </c>
      <c r="C11" s="93">
        <v>35</v>
      </c>
      <c r="D11" s="96">
        <v>64</v>
      </c>
      <c r="E11" s="96">
        <v>1</v>
      </c>
      <c r="F11" s="104">
        <v>0</v>
      </c>
      <c r="G11" s="179">
        <v>100</v>
      </c>
      <c r="H11" s="93">
        <v>189</v>
      </c>
      <c r="I11" s="96">
        <v>515</v>
      </c>
      <c r="J11" s="96">
        <v>9</v>
      </c>
      <c r="K11" s="104">
        <v>0</v>
      </c>
      <c r="L11" s="179">
        <v>713</v>
      </c>
      <c r="M11" s="93">
        <v>103</v>
      </c>
      <c r="N11" s="96">
        <v>290</v>
      </c>
      <c r="O11" s="96">
        <v>15</v>
      </c>
      <c r="P11" s="104">
        <v>0</v>
      </c>
      <c r="Q11" s="179">
        <v>408</v>
      </c>
      <c r="R11" s="179">
        <v>1221</v>
      </c>
      <c r="S11" s="74"/>
    </row>
    <row r="12" spans="2:19" ht="21.95" customHeight="1" thickBot="1" x14ac:dyDescent="0.3">
      <c r="B12" s="210" t="s">
        <v>289</v>
      </c>
      <c r="C12" s="93">
        <v>85</v>
      </c>
      <c r="D12" s="96">
        <v>101</v>
      </c>
      <c r="E12" s="96">
        <v>0</v>
      </c>
      <c r="F12" s="104">
        <v>0</v>
      </c>
      <c r="G12" s="179">
        <v>186</v>
      </c>
      <c r="H12" s="93">
        <v>487</v>
      </c>
      <c r="I12" s="96">
        <v>686</v>
      </c>
      <c r="J12" s="96">
        <v>13</v>
      </c>
      <c r="K12" s="104">
        <v>1</v>
      </c>
      <c r="L12" s="179">
        <v>1187</v>
      </c>
      <c r="M12" s="93">
        <v>194</v>
      </c>
      <c r="N12" s="96">
        <v>405</v>
      </c>
      <c r="O12" s="96">
        <v>17</v>
      </c>
      <c r="P12" s="104">
        <v>1</v>
      </c>
      <c r="Q12" s="179">
        <v>617</v>
      </c>
      <c r="R12" s="179">
        <v>1990</v>
      </c>
      <c r="S12" s="74"/>
    </row>
    <row r="13" spans="2:19" ht="21.95" customHeight="1" thickTop="1" thickBot="1" x14ac:dyDescent="0.3">
      <c r="B13" s="213" t="s">
        <v>283</v>
      </c>
      <c r="C13" s="214">
        <v>304</v>
      </c>
      <c r="D13" s="216">
        <v>470</v>
      </c>
      <c r="E13" s="216">
        <v>3</v>
      </c>
      <c r="F13" s="227">
        <v>0</v>
      </c>
      <c r="G13" s="228">
        <v>777</v>
      </c>
      <c r="H13" s="214">
        <v>1912</v>
      </c>
      <c r="I13" s="216">
        <v>3886</v>
      </c>
      <c r="J13" s="216">
        <v>79</v>
      </c>
      <c r="K13" s="227">
        <v>1</v>
      </c>
      <c r="L13" s="228">
        <v>5878</v>
      </c>
      <c r="M13" s="214">
        <v>866</v>
      </c>
      <c r="N13" s="216">
        <v>2048</v>
      </c>
      <c r="O13" s="216">
        <v>94</v>
      </c>
      <c r="P13" s="227">
        <v>1</v>
      </c>
      <c r="Q13" s="228">
        <v>3009</v>
      </c>
      <c r="R13" s="228">
        <v>9664</v>
      </c>
      <c r="S13" s="160"/>
    </row>
    <row r="14" spans="2:19" ht="21.95" customHeight="1" thickTop="1" x14ac:dyDescent="0.25">
      <c r="B14" s="210" t="s">
        <v>290</v>
      </c>
      <c r="C14" s="93">
        <v>12</v>
      </c>
      <c r="D14" s="96">
        <v>17</v>
      </c>
      <c r="E14" s="96">
        <v>0</v>
      </c>
      <c r="F14" s="104">
        <v>0</v>
      </c>
      <c r="G14" s="179">
        <v>29</v>
      </c>
      <c r="H14" s="93">
        <v>81</v>
      </c>
      <c r="I14" s="96">
        <v>281</v>
      </c>
      <c r="J14" s="96">
        <v>11</v>
      </c>
      <c r="K14" s="104">
        <v>0</v>
      </c>
      <c r="L14" s="179">
        <v>373</v>
      </c>
      <c r="M14" s="93">
        <v>38</v>
      </c>
      <c r="N14" s="96">
        <v>130</v>
      </c>
      <c r="O14" s="96">
        <v>15</v>
      </c>
      <c r="P14" s="104">
        <v>0</v>
      </c>
      <c r="Q14" s="179">
        <v>183</v>
      </c>
      <c r="R14" s="179">
        <v>585</v>
      </c>
      <c r="S14" s="74"/>
    </row>
    <row r="15" spans="2:19" ht="21.95" customHeight="1" x14ac:dyDescent="0.25">
      <c r="B15" s="210" t="s">
        <v>291</v>
      </c>
      <c r="C15" s="93">
        <v>59</v>
      </c>
      <c r="D15" s="96">
        <v>173</v>
      </c>
      <c r="E15" s="96">
        <v>4</v>
      </c>
      <c r="F15" s="104">
        <v>0</v>
      </c>
      <c r="G15" s="179">
        <v>236</v>
      </c>
      <c r="H15" s="93">
        <v>517</v>
      </c>
      <c r="I15" s="96">
        <v>1529</v>
      </c>
      <c r="J15" s="96">
        <v>77</v>
      </c>
      <c r="K15" s="104">
        <v>0</v>
      </c>
      <c r="L15" s="179">
        <v>2123</v>
      </c>
      <c r="M15" s="93">
        <v>201</v>
      </c>
      <c r="N15" s="96">
        <v>628</v>
      </c>
      <c r="O15" s="96">
        <v>57</v>
      </c>
      <c r="P15" s="104">
        <v>0</v>
      </c>
      <c r="Q15" s="179">
        <v>886</v>
      </c>
      <c r="R15" s="179">
        <v>3245</v>
      </c>
      <c r="S15" s="74"/>
    </row>
    <row r="16" spans="2:19" ht="21.95" customHeight="1" x14ac:dyDescent="0.25">
      <c r="B16" s="210" t="s">
        <v>292</v>
      </c>
      <c r="C16" s="93">
        <v>49</v>
      </c>
      <c r="D16" s="96">
        <v>99</v>
      </c>
      <c r="E16" s="96">
        <v>2</v>
      </c>
      <c r="F16" s="104">
        <v>0</v>
      </c>
      <c r="G16" s="179">
        <v>150</v>
      </c>
      <c r="H16" s="93">
        <v>540</v>
      </c>
      <c r="I16" s="96">
        <v>1170</v>
      </c>
      <c r="J16" s="96">
        <v>61</v>
      </c>
      <c r="K16" s="104">
        <v>0</v>
      </c>
      <c r="L16" s="179">
        <v>1771</v>
      </c>
      <c r="M16" s="93">
        <v>258</v>
      </c>
      <c r="N16" s="96">
        <v>561</v>
      </c>
      <c r="O16" s="96">
        <v>49</v>
      </c>
      <c r="P16" s="104">
        <v>0</v>
      </c>
      <c r="Q16" s="179">
        <v>868</v>
      </c>
      <c r="R16" s="179">
        <v>2789</v>
      </c>
      <c r="S16" s="74"/>
    </row>
    <row r="17" spans="2:19" ht="21.95" customHeight="1" x14ac:dyDescent="0.25">
      <c r="B17" s="210" t="s">
        <v>293</v>
      </c>
      <c r="C17" s="93">
        <v>18</v>
      </c>
      <c r="D17" s="96">
        <v>31</v>
      </c>
      <c r="E17" s="96">
        <v>1</v>
      </c>
      <c r="F17" s="104">
        <v>0</v>
      </c>
      <c r="G17" s="179">
        <v>50</v>
      </c>
      <c r="H17" s="93">
        <v>129</v>
      </c>
      <c r="I17" s="96">
        <v>243</v>
      </c>
      <c r="J17" s="96">
        <v>14</v>
      </c>
      <c r="K17" s="104">
        <v>0</v>
      </c>
      <c r="L17" s="179">
        <v>386</v>
      </c>
      <c r="M17" s="93">
        <v>62</v>
      </c>
      <c r="N17" s="96">
        <v>138</v>
      </c>
      <c r="O17" s="96">
        <v>17</v>
      </c>
      <c r="P17" s="104">
        <v>0</v>
      </c>
      <c r="Q17" s="179">
        <v>217</v>
      </c>
      <c r="R17" s="179">
        <v>653</v>
      </c>
      <c r="S17" s="74"/>
    </row>
    <row r="18" spans="2:19" ht="21.95" customHeight="1" thickBot="1" x14ac:dyDescent="0.3">
      <c r="B18" s="210" t="s">
        <v>294</v>
      </c>
      <c r="C18" s="93">
        <v>24</v>
      </c>
      <c r="D18" s="96">
        <v>36</v>
      </c>
      <c r="E18" s="96">
        <v>1</v>
      </c>
      <c r="F18" s="104">
        <v>0</v>
      </c>
      <c r="G18" s="179">
        <v>61</v>
      </c>
      <c r="H18" s="93">
        <v>157</v>
      </c>
      <c r="I18" s="96">
        <v>440</v>
      </c>
      <c r="J18" s="96">
        <v>26</v>
      </c>
      <c r="K18" s="104">
        <v>0</v>
      </c>
      <c r="L18" s="179">
        <v>623</v>
      </c>
      <c r="M18" s="93">
        <v>93</v>
      </c>
      <c r="N18" s="96">
        <v>203</v>
      </c>
      <c r="O18" s="96">
        <v>18</v>
      </c>
      <c r="P18" s="104">
        <v>0</v>
      </c>
      <c r="Q18" s="179">
        <v>314</v>
      </c>
      <c r="R18" s="179">
        <v>998</v>
      </c>
      <c r="S18" s="74"/>
    </row>
    <row r="19" spans="2:19" ht="21.95" customHeight="1" thickTop="1" thickBot="1" x14ac:dyDescent="0.3">
      <c r="B19" s="213" t="s">
        <v>284</v>
      </c>
      <c r="C19" s="214">
        <v>162</v>
      </c>
      <c r="D19" s="216">
        <v>356</v>
      </c>
      <c r="E19" s="216">
        <v>8</v>
      </c>
      <c r="F19" s="227">
        <v>0</v>
      </c>
      <c r="G19" s="228">
        <v>526</v>
      </c>
      <c r="H19" s="214">
        <v>1424</v>
      </c>
      <c r="I19" s="216">
        <v>3663</v>
      </c>
      <c r="J19" s="216">
        <v>189</v>
      </c>
      <c r="K19" s="227">
        <v>0</v>
      </c>
      <c r="L19" s="228">
        <v>5276</v>
      </c>
      <c r="M19" s="214">
        <v>652</v>
      </c>
      <c r="N19" s="216">
        <v>1660</v>
      </c>
      <c r="O19" s="216">
        <v>156</v>
      </c>
      <c r="P19" s="227">
        <v>0</v>
      </c>
      <c r="Q19" s="228">
        <v>2468</v>
      </c>
      <c r="R19" s="228">
        <v>8270</v>
      </c>
      <c r="S19" s="160"/>
    </row>
    <row r="20" spans="2:19" ht="21.95" customHeight="1" thickTop="1" x14ac:dyDescent="0.25">
      <c r="B20" s="210" t="s">
        <v>280</v>
      </c>
      <c r="C20" s="93">
        <v>0</v>
      </c>
      <c r="D20" s="96">
        <v>3</v>
      </c>
      <c r="E20" s="96">
        <v>0</v>
      </c>
      <c r="F20" s="104">
        <v>0</v>
      </c>
      <c r="G20" s="179">
        <v>3</v>
      </c>
      <c r="H20" s="93">
        <v>5</v>
      </c>
      <c r="I20" s="96">
        <v>8</v>
      </c>
      <c r="J20" s="96">
        <v>1</v>
      </c>
      <c r="K20" s="104">
        <v>0</v>
      </c>
      <c r="L20" s="179">
        <v>14</v>
      </c>
      <c r="M20" s="93">
        <v>5</v>
      </c>
      <c r="N20" s="96">
        <v>3</v>
      </c>
      <c r="O20" s="96">
        <v>0</v>
      </c>
      <c r="P20" s="104">
        <v>0</v>
      </c>
      <c r="Q20" s="179">
        <v>8</v>
      </c>
      <c r="R20" s="179">
        <v>25</v>
      </c>
      <c r="S20" s="74"/>
    </row>
    <row r="21" spans="2:19" ht="21.95" customHeight="1" thickBot="1" x14ac:dyDescent="0.3">
      <c r="B21" s="210" t="s">
        <v>171</v>
      </c>
      <c r="C21" s="93">
        <v>200</v>
      </c>
      <c r="D21" s="96">
        <v>186</v>
      </c>
      <c r="E21" s="96">
        <v>5</v>
      </c>
      <c r="F21" s="104">
        <v>0</v>
      </c>
      <c r="G21" s="179">
        <v>391</v>
      </c>
      <c r="H21" s="93">
        <v>2330</v>
      </c>
      <c r="I21" s="96">
        <v>2464</v>
      </c>
      <c r="J21" s="96">
        <v>180</v>
      </c>
      <c r="K21" s="104">
        <v>0</v>
      </c>
      <c r="L21" s="179">
        <v>4974</v>
      </c>
      <c r="M21" s="93">
        <v>1263</v>
      </c>
      <c r="N21" s="96">
        <v>1533</v>
      </c>
      <c r="O21" s="96">
        <v>197</v>
      </c>
      <c r="P21" s="104">
        <v>0</v>
      </c>
      <c r="Q21" s="179">
        <v>2993</v>
      </c>
      <c r="R21" s="179">
        <v>8358</v>
      </c>
      <c r="S21" s="74"/>
    </row>
    <row r="22" spans="2:19" ht="21.95" customHeight="1" thickTop="1" thickBot="1" x14ac:dyDescent="0.3">
      <c r="B22" s="226" t="s">
        <v>279</v>
      </c>
      <c r="C22" s="94">
        <v>721</v>
      </c>
      <c r="D22" s="97">
        <v>1237</v>
      </c>
      <c r="E22" s="97">
        <v>25</v>
      </c>
      <c r="F22" s="115">
        <v>0</v>
      </c>
      <c r="G22" s="225">
        <v>1983</v>
      </c>
      <c r="H22" s="94">
        <v>6226</v>
      </c>
      <c r="I22" s="97">
        <v>11817</v>
      </c>
      <c r="J22" s="97">
        <v>556</v>
      </c>
      <c r="K22" s="115">
        <v>1</v>
      </c>
      <c r="L22" s="225">
        <v>18600</v>
      </c>
      <c r="M22" s="94">
        <v>2958</v>
      </c>
      <c r="N22" s="97">
        <v>5807</v>
      </c>
      <c r="O22" s="97">
        <v>514</v>
      </c>
      <c r="P22" s="115">
        <v>1</v>
      </c>
      <c r="Q22" s="225">
        <v>9280</v>
      </c>
      <c r="R22" s="225">
        <v>29863</v>
      </c>
      <c r="S22" s="79"/>
    </row>
    <row r="23" spans="2:19" s="71" customFormat="1" ht="21.95" customHeight="1" thickTop="1" thickBot="1" x14ac:dyDescent="0.3">
      <c r="B23" s="21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2:19" s="71" customFormat="1" ht="21.95" customHeight="1" thickTop="1" x14ac:dyDescent="0.25">
      <c r="B24" s="111" t="s">
        <v>196</v>
      </c>
      <c r="C24" s="106"/>
      <c r="D24" s="130"/>
      <c r="E24" s="123"/>
      <c r="F24" s="177"/>
      <c r="G24" s="102"/>
      <c r="H24" s="102"/>
      <c r="I24" s="102"/>
      <c r="J24" s="177"/>
      <c r="K24" s="102"/>
      <c r="L24" s="102"/>
    </row>
    <row r="25" spans="2:19" s="71" customFormat="1" ht="21.95" customHeight="1" thickBot="1" x14ac:dyDescent="0.3">
      <c r="B25" s="108" t="s">
        <v>197</v>
      </c>
      <c r="C25" s="109"/>
      <c r="D25" s="221"/>
      <c r="E25" s="123"/>
      <c r="F25" s="102"/>
      <c r="G25" s="102"/>
      <c r="H25" s="102"/>
      <c r="I25" s="102"/>
      <c r="J25" s="102"/>
      <c r="K25" s="102"/>
      <c r="L25" s="102"/>
    </row>
    <row r="26" spans="2:19" s="71" customFormat="1" ht="15.75" thickTop="1" x14ac:dyDescent="0.2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9" s="71" customFormat="1" x14ac:dyDescent="0.25"/>
    <row r="28" spans="2:19" s="71" customFormat="1" x14ac:dyDescent="0.25"/>
    <row r="29" spans="2:19" s="71" customFormat="1" x14ac:dyDescent="0.25"/>
    <row r="30" spans="2:19" s="71" customFormat="1" x14ac:dyDescent="0.25"/>
    <row r="31" spans="2:19" s="71" customFormat="1" x14ac:dyDescent="0.25"/>
    <row r="32" spans="2:19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B610"/>
  <sheetViews>
    <sheetView workbookViewId="0">
      <selection activeCell="C7" sqref="C7:R22"/>
    </sheetView>
  </sheetViews>
  <sheetFormatPr defaultRowHeight="15" x14ac:dyDescent="0.25"/>
  <cols>
    <col min="1" max="1" width="2.7109375" style="71" customWidth="1"/>
    <col min="2" max="2" width="30.7109375" style="63" customWidth="1"/>
    <col min="3" max="18" width="12.7109375" style="63" customWidth="1"/>
    <col min="19" max="106" width="11.42578125" style="71" customWidth="1"/>
    <col min="107" max="16384" width="9.140625" style="63"/>
  </cols>
  <sheetData>
    <row r="1" spans="1:106" s="71" customFormat="1" ht="15.75" thickBot="1" x14ac:dyDescent="0.3"/>
    <row r="2" spans="1:106" ht="21.95" customHeight="1" thickTop="1" thickBot="1" x14ac:dyDescent="0.3">
      <c r="B2" s="285" t="s">
        <v>364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06" ht="21.95" customHeight="1" thickTop="1" thickBot="1" x14ac:dyDescent="0.3">
      <c r="B3" s="288" t="s">
        <v>295</v>
      </c>
      <c r="C3" s="297" t="s">
        <v>206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79" t="s">
        <v>170</v>
      </c>
    </row>
    <row r="4" spans="1:106" ht="21.95" customHeight="1" thickTop="1" thickBot="1" x14ac:dyDescent="0.3">
      <c r="B4" s="305"/>
      <c r="C4" s="302" t="s">
        <v>207</v>
      </c>
      <c r="D4" s="297"/>
      <c r="E4" s="297"/>
      <c r="F4" s="297"/>
      <c r="G4" s="307"/>
      <c r="H4" s="302" t="s">
        <v>208</v>
      </c>
      <c r="I4" s="297"/>
      <c r="J4" s="297"/>
      <c r="K4" s="297"/>
      <c r="L4" s="307"/>
      <c r="M4" s="302" t="s">
        <v>209</v>
      </c>
      <c r="N4" s="297"/>
      <c r="O4" s="297"/>
      <c r="P4" s="297"/>
      <c r="Q4" s="307"/>
      <c r="R4" s="280"/>
    </row>
    <row r="5" spans="1:106" ht="21.95" customHeight="1" thickTop="1" thickBot="1" x14ac:dyDescent="0.3">
      <c r="B5" s="305"/>
      <c r="C5" s="302" t="s">
        <v>198</v>
      </c>
      <c r="D5" s="297"/>
      <c r="E5" s="297"/>
      <c r="F5" s="307"/>
      <c r="G5" s="288" t="s">
        <v>170</v>
      </c>
      <c r="H5" s="302" t="s">
        <v>198</v>
      </c>
      <c r="I5" s="297"/>
      <c r="J5" s="297"/>
      <c r="K5" s="307"/>
      <c r="L5" s="288" t="s">
        <v>170</v>
      </c>
      <c r="M5" s="302" t="s">
        <v>29</v>
      </c>
      <c r="N5" s="297"/>
      <c r="O5" s="297"/>
      <c r="P5" s="307"/>
      <c r="Q5" s="289" t="s">
        <v>170</v>
      </c>
      <c r="R5" s="280"/>
    </row>
    <row r="6" spans="1:106" ht="39" customHeight="1" thickTop="1" thickBot="1" x14ac:dyDescent="0.3">
      <c r="B6" s="306"/>
      <c r="C6" s="92" t="s">
        <v>199</v>
      </c>
      <c r="D6" s="95" t="s">
        <v>211</v>
      </c>
      <c r="E6" s="95" t="s">
        <v>210</v>
      </c>
      <c r="F6" s="173" t="s">
        <v>202</v>
      </c>
      <c r="G6" s="306"/>
      <c r="H6" s="92" t="s">
        <v>199</v>
      </c>
      <c r="I6" s="95" t="s">
        <v>211</v>
      </c>
      <c r="J6" s="95" t="s">
        <v>210</v>
      </c>
      <c r="K6" s="173" t="s">
        <v>202</v>
      </c>
      <c r="L6" s="306"/>
      <c r="M6" s="92" t="s">
        <v>199</v>
      </c>
      <c r="N6" s="95" t="s">
        <v>211</v>
      </c>
      <c r="O6" s="95" t="s">
        <v>210</v>
      </c>
      <c r="P6" s="173" t="s">
        <v>202</v>
      </c>
      <c r="Q6" s="306"/>
      <c r="R6" s="281"/>
    </row>
    <row r="7" spans="1:106" ht="21.95" customHeight="1" thickTop="1" thickBot="1" x14ac:dyDescent="0.3">
      <c r="B7" s="213" t="s">
        <v>282</v>
      </c>
      <c r="C7" s="234">
        <v>7.6282940360610257E-2</v>
      </c>
      <c r="D7" s="235">
        <v>0.17946645109135004</v>
      </c>
      <c r="E7" s="235">
        <v>0.36</v>
      </c>
      <c r="F7" s="217">
        <v>0</v>
      </c>
      <c r="G7" s="236">
        <v>0.14422592032274331</v>
      </c>
      <c r="H7" s="234">
        <v>8.9142306456794093E-2</v>
      </c>
      <c r="I7" s="235">
        <v>0.15198442921215199</v>
      </c>
      <c r="J7" s="235">
        <v>0.19244604316546762</v>
      </c>
      <c r="K7" s="217">
        <v>0</v>
      </c>
      <c r="L7" s="236">
        <v>0.13215053763440859</v>
      </c>
      <c r="M7" s="234">
        <v>5.8147396889790398E-2</v>
      </c>
      <c r="N7" s="235">
        <v>9.6951954537627005E-2</v>
      </c>
      <c r="O7" s="235">
        <v>0.13035019455252919</v>
      </c>
      <c r="P7" s="217">
        <v>0</v>
      </c>
      <c r="Q7" s="236">
        <v>8.6422413793103448E-2</v>
      </c>
      <c r="R7" s="236">
        <v>0.11874225630378729</v>
      </c>
    </row>
    <row r="8" spans="1:106" ht="21.95" customHeight="1" thickTop="1" x14ac:dyDescent="0.25">
      <c r="B8" s="210" t="s">
        <v>285</v>
      </c>
      <c r="C8" s="232">
        <v>8.5991678224687937E-2</v>
      </c>
      <c r="D8" s="233">
        <v>0.11721907841552143</v>
      </c>
      <c r="E8" s="233">
        <v>0.04</v>
      </c>
      <c r="F8" s="230">
        <v>0</v>
      </c>
      <c r="G8" s="86">
        <v>0.10489157841654059</v>
      </c>
      <c r="H8" s="232">
        <v>6.922582717635721E-2</v>
      </c>
      <c r="I8" s="233">
        <v>0.10620292798510621</v>
      </c>
      <c r="J8" s="233">
        <v>4.8561151079136694E-2</v>
      </c>
      <c r="K8" s="230">
        <v>0</v>
      </c>
      <c r="L8" s="86">
        <v>9.2096774193548392E-2</v>
      </c>
      <c r="M8" s="232">
        <v>6.9641649763353616E-2</v>
      </c>
      <c r="N8" s="233">
        <v>0.10728431203719649</v>
      </c>
      <c r="O8" s="233">
        <v>5.8365758754863814E-2</v>
      </c>
      <c r="P8" s="230">
        <v>0</v>
      </c>
      <c r="Q8" s="231">
        <v>9.2564655172413787E-2</v>
      </c>
      <c r="R8" s="86">
        <v>9.3091785821920098E-2</v>
      </c>
    </row>
    <row r="9" spans="1:106" ht="21.95" customHeight="1" x14ac:dyDescent="0.25">
      <c r="B9" s="210" t="s">
        <v>286</v>
      </c>
      <c r="C9" s="232">
        <v>5.2704576976421634E-2</v>
      </c>
      <c r="D9" s="233">
        <v>3.7186742118027485E-2</v>
      </c>
      <c r="E9" s="233">
        <v>0</v>
      </c>
      <c r="F9" s="230">
        <v>0</v>
      </c>
      <c r="G9" s="86">
        <v>4.2360060514372161E-2</v>
      </c>
      <c r="H9" s="232">
        <v>4.3527144233858013E-2</v>
      </c>
      <c r="I9" s="233">
        <v>3.7403740374037403E-2</v>
      </c>
      <c r="J9" s="233">
        <v>2.1582733812949641E-2</v>
      </c>
      <c r="K9" s="230">
        <v>0</v>
      </c>
      <c r="L9" s="86">
        <v>3.8978494623655914E-2</v>
      </c>
      <c r="M9" s="232">
        <v>4.7329276538201487E-2</v>
      </c>
      <c r="N9" s="233">
        <v>4.0296194248320989E-2</v>
      </c>
      <c r="O9" s="233">
        <v>1.556420233463035E-2</v>
      </c>
      <c r="P9" s="230">
        <v>0</v>
      </c>
      <c r="Q9" s="231">
        <v>4.1163793103448275E-2</v>
      </c>
      <c r="R9" s="86">
        <v>3.9882128386297427E-2</v>
      </c>
    </row>
    <row r="10" spans="1:106" ht="21.95" customHeight="1" x14ac:dyDescent="0.25">
      <c r="B10" s="210" t="s">
        <v>287</v>
      </c>
      <c r="C10" s="232">
        <v>0.11650485436893204</v>
      </c>
      <c r="D10" s="233">
        <v>9.2158447857720288E-2</v>
      </c>
      <c r="E10" s="233">
        <v>0.04</v>
      </c>
      <c r="F10" s="230">
        <v>0</v>
      </c>
      <c r="G10" s="86">
        <v>0.10035300050428643</v>
      </c>
      <c r="H10" s="232">
        <v>8.5769354320591074E-2</v>
      </c>
      <c r="I10" s="233">
        <v>8.3608360836083612E-2</v>
      </c>
      <c r="J10" s="233">
        <v>3.237410071942446E-2</v>
      </c>
      <c r="K10" s="230">
        <v>0</v>
      </c>
      <c r="L10" s="86">
        <v>8.2795698924731181E-2</v>
      </c>
      <c r="M10" s="232">
        <v>7.5388776200135232E-2</v>
      </c>
      <c r="N10" s="233">
        <v>8.5414155329774408E-2</v>
      </c>
      <c r="O10" s="233">
        <v>4.6692607003891051E-2</v>
      </c>
      <c r="P10" s="230">
        <v>0</v>
      </c>
      <c r="Q10" s="231">
        <v>8.006465517241379E-2</v>
      </c>
      <c r="R10" s="86">
        <v>8.3112882161872556E-2</v>
      </c>
    </row>
    <row r="11" spans="1:106" ht="21.95" customHeight="1" x14ac:dyDescent="0.25">
      <c r="B11" s="210" t="s">
        <v>288</v>
      </c>
      <c r="C11" s="232">
        <v>4.8543689320388349E-2</v>
      </c>
      <c r="D11" s="233">
        <v>5.1738075990299108E-2</v>
      </c>
      <c r="E11" s="233">
        <v>0.04</v>
      </c>
      <c r="F11" s="230">
        <v>0</v>
      </c>
      <c r="G11" s="86">
        <v>5.0428643469490671E-2</v>
      </c>
      <c r="H11" s="232">
        <v>3.0356569225827176E-2</v>
      </c>
      <c r="I11" s="233">
        <v>4.3581281205043579E-2</v>
      </c>
      <c r="J11" s="233">
        <v>1.618705035971223E-2</v>
      </c>
      <c r="K11" s="230">
        <v>0</v>
      </c>
      <c r="L11" s="86">
        <v>3.833333333333333E-2</v>
      </c>
      <c r="M11" s="232">
        <v>3.4820824881676808E-2</v>
      </c>
      <c r="N11" s="233">
        <v>4.9939727914585848E-2</v>
      </c>
      <c r="O11" s="233">
        <v>2.9182879377431907E-2</v>
      </c>
      <c r="P11" s="230">
        <v>0</v>
      </c>
      <c r="Q11" s="231">
        <v>4.3965517241379308E-2</v>
      </c>
      <c r="R11" s="86">
        <v>4.0886716003080734E-2</v>
      </c>
    </row>
    <row r="12" spans="1:106" ht="21.95" customHeight="1" thickBot="1" x14ac:dyDescent="0.3">
      <c r="B12" s="210" t="s">
        <v>289</v>
      </c>
      <c r="C12" s="232">
        <v>0.11789181692094314</v>
      </c>
      <c r="D12" s="233">
        <v>8.1649151172190779E-2</v>
      </c>
      <c r="E12" s="233">
        <v>0</v>
      </c>
      <c r="F12" s="230">
        <v>0</v>
      </c>
      <c r="G12" s="86">
        <v>9.3797276853252648E-2</v>
      </c>
      <c r="H12" s="232">
        <v>7.8220366206231934E-2</v>
      </c>
      <c r="I12" s="233">
        <v>5.8051959042058052E-2</v>
      </c>
      <c r="J12" s="233">
        <v>2.3381294964028777E-2</v>
      </c>
      <c r="K12" s="230">
        <v>1</v>
      </c>
      <c r="L12" s="86">
        <v>6.3817204301075264E-2</v>
      </c>
      <c r="M12" s="232">
        <v>6.5584854631507775E-2</v>
      </c>
      <c r="N12" s="233">
        <v>6.974341312209402E-2</v>
      </c>
      <c r="O12" s="233">
        <v>3.3073929961089495E-2</v>
      </c>
      <c r="P12" s="230">
        <v>1</v>
      </c>
      <c r="Q12" s="231">
        <v>6.6487068965517246E-2</v>
      </c>
      <c r="R12" s="86">
        <v>6.6637645246626256E-2</v>
      </c>
    </row>
    <row r="13" spans="1:106" s="70" customFormat="1" ht="21.95" customHeight="1" thickTop="1" thickBot="1" x14ac:dyDescent="0.3">
      <c r="A13" s="229"/>
      <c r="B13" s="213" t="s">
        <v>283</v>
      </c>
      <c r="C13" s="234">
        <v>0.42163661581137307</v>
      </c>
      <c r="D13" s="235">
        <v>0.37995149555375912</v>
      </c>
      <c r="E13" s="235">
        <v>0.12</v>
      </c>
      <c r="F13" s="217">
        <v>0</v>
      </c>
      <c r="G13" s="236">
        <v>0.39183055975794251</v>
      </c>
      <c r="H13" s="234">
        <v>0.3070992611628654</v>
      </c>
      <c r="I13" s="235">
        <v>0.32884826944232887</v>
      </c>
      <c r="J13" s="235">
        <v>0.1420863309352518</v>
      </c>
      <c r="K13" s="217">
        <v>1</v>
      </c>
      <c r="L13" s="236">
        <v>0.3160215053763441</v>
      </c>
      <c r="M13" s="234">
        <v>0.2927653820148749</v>
      </c>
      <c r="N13" s="235">
        <v>0.35267780265197174</v>
      </c>
      <c r="O13" s="235">
        <v>0.1828793774319066</v>
      </c>
      <c r="P13" s="217">
        <v>1</v>
      </c>
      <c r="Q13" s="236">
        <v>0.32424568965517242</v>
      </c>
      <c r="R13" s="236">
        <v>0.32361115761979709</v>
      </c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</row>
    <row r="14" spans="1:106" ht="21.95" customHeight="1" thickTop="1" x14ac:dyDescent="0.25">
      <c r="B14" s="210" t="s">
        <v>290</v>
      </c>
      <c r="C14" s="232">
        <v>1.6643550624133148E-2</v>
      </c>
      <c r="D14" s="233">
        <v>1.3742926434923201E-2</v>
      </c>
      <c r="E14" s="233">
        <v>0</v>
      </c>
      <c r="F14" s="230">
        <v>0</v>
      </c>
      <c r="G14" s="86">
        <v>1.4624306606152295E-2</v>
      </c>
      <c r="H14" s="232">
        <v>1.3009958239640218E-2</v>
      </c>
      <c r="I14" s="233">
        <v>2.377930100702378E-2</v>
      </c>
      <c r="J14" s="233">
        <v>1.9784172661870502E-2</v>
      </c>
      <c r="K14" s="230">
        <v>0</v>
      </c>
      <c r="L14" s="86">
        <v>2.0053763440860215E-2</v>
      </c>
      <c r="M14" s="232">
        <v>1.2846517917511832E-2</v>
      </c>
      <c r="N14" s="233">
        <v>2.238677458240055E-2</v>
      </c>
      <c r="O14" s="233">
        <v>2.9182879377431907E-2</v>
      </c>
      <c r="P14" s="230">
        <v>0</v>
      </c>
      <c r="Q14" s="231">
        <v>1.9719827586206898E-2</v>
      </c>
      <c r="R14" s="86">
        <v>1.9589458527274554E-2</v>
      </c>
    </row>
    <row r="15" spans="1:106" ht="21.95" customHeight="1" x14ac:dyDescent="0.25">
      <c r="B15" s="210" t="s">
        <v>291</v>
      </c>
      <c r="C15" s="232">
        <v>8.1830790568654652E-2</v>
      </c>
      <c r="D15" s="233">
        <v>0.13985448666127728</v>
      </c>
      <c r="E15" s="233">
        <v>0.16</v>
      </c>
      <c r="F15" s="230">
        <v>0</v>
      </c>
      <c r="G15" s="86">
        <v>0.11901159858799798</v>
      </c>
      <c r="H15" s="232">
        <v>8.3038869257950523E-2</v>
      </c>
      <c r="I15" s="233">
        <v>0.12938986206312938</v>
      </c>
      <c r="J15" s="233">
        <v>0.13848920863309352</v>
      </c>
      <c r="K15" s="230">
        <v>0</v>
      </c>
      <c r="L15" s="86">
        <v>0.11413978494623656</v>
      </c>
      <c r="M15" s="232">
        <v>6.7951318458417856E-2</v>
      </c>
      <c r="N15" s="233">
        <v>0.10814534182882728</v>
      </c>
      <c r="O15" s="233">
        <v>0.11089494163424124</v>
      </c>
      <c r="P15" s="230">
        <v>0</v>
      </c>
      <c r="Q15" s="231">
        <v>9.5474137931034486E-2</v>
      </c>
      <c r="R15" s="86">
        <v>0.10866289388206142</v>
      </c>
    </row>
    <row r="16" spans="1:106" ht="21.95" customHeight="1" x14ac:dyDescent="0.25">
      <c r="B16" s="210" t="s">
        <v>292</v>
      </c>
      <c r="C16" s="232">
        <v>6.7961165048543687E-2</v>
      </c>
      <c r="D16" s="233">
        <v>8.0032336297493942E-2</v>
      </c>
      <c r="E16" s="233">
        <v>0.08</v>
      </c>
      <c r="F16" s="230">
        <v>0</v>
      </c>
      <c r="G16" s="86">
        <v>7.564296520423601E-2</v>
      </c>
      <c r="H16" s="232">
        <v>8.6733054930934791E-2</v>
      </c>
      <c r="I16" s="233">
        <v>9.9009900990099015E-2</v>
      </c>
      <c r="J16" s="233">
        <v>0.10971223021582734</v>
      </c>
      <c r="K16" s="230">
        <v>0</v>
      </c>
      <c r="L16" s="86">
        <v>9.521505376344086E-2</v>
      </c>
      <c r="M16" s="232">
        <v>8.7221095334685597E-2</v>
      </c>
      <c r="N16" s="233">
        <v>9.6607542620974679E-2</v>
      </c>
      <c r="O16" s="233">
        <v>9.5330739299610889E-2</v>
      </c>
      <c r="P16" s="230">
        <v>0</v>
      </c>
      <c r="Q16" s="231">
        <v>9.3534482758620696E-2</v>
      </c>
      <c r="R16" s="86">
        <v>9.3393162106955099E-2</v>
      </c>
    </row>
    <row r="17" spans="1:106" ht="21.95" customHeight="1" x14ac:dyDescent="0.25">
      <c r="B17" s="210" t="s">
        <v>293</v>
      </c>
      <c r="C17" s="232">
        <v>2.4965325936199722E-2</v>
      </c>
      <c r="D17" s="233">
        <v>2.5060630557801132E-2</v>
      </c>
      <c r="E17" s="233">
        <v>0.04</v>
      </c>
      <c r="F17" s="230">
        <v>0</v>
      </c>
      <c r="G17" s="86">
        <v>2.5214321734745335E-2</v>
      </c>
      <c r="H17" s="232">
        <v>2.0719563122389976E-2</v>
      </c>
      <c r="I17" s="233">
        <v>2.0563594821020565E-2</v>
      </c>
      <c r="J17" s="233">
        <v>2.5179856115107913E-2</v>
      </c>
      <c r="K17" s="230">
        <v>0</v>
      </c>
      <c r="L17" s="86">
        <v>2.075268817204301E-2</v>
      </c>
      <c r="M17" s="232">
        <v>2.0960108181203516E-2</v>
      </c>
      <c r="N17" s="233">
        <v>2.3764422249009817E-2</v>
      </c>
      <c r="O17" s="233">
        <v>3.3073929961089495E-2</v>
      </c>
      <c r="P17" s="230">
        <v>0</v>
      </c>
      <c r="Q17" s="231">
        <v>2.3383620689655174E-2</v>
      </c>
      <c r="R17" s="86">
        <v>2.1866523791983391E-2</v>
      </c>
    </row>
    <row r="18" spans="1:106" ht="21.95" customHeight="1" thickBot="1" x14ac:dyDescent="0.3">
      <c r="B18" s="210" t="s">
        <v>294</v>
      </c>
      <c r="C18" s="232">
        <v>3.3287101248266296E-2</v>
      </c>
      <c r="D18" s="233">
        <v>2.9102667744543249E-2</v>
      </c>
      <c r="E18" s="233">
        <v>0.04</v>
      </c>
      <c r="F18" s="230">
        <v>0</v>
      </c>
      <c r="G18" s="86">
        <v>3.0761472516389308E-2</v>
      </c>
      <c r="H18" s="232">
        <v>2.5216832637327338E-2</v>
      </c>
      <c r="I18" s="233">
        <v>3.7234492680037236E-2</v>
      </c>
      <c r="J18" s="233">
        <v>4.6762589928057555E-2</v>
      </c>
      <c r="K18" s="230">
        <v>0</v>
      </c>
      <c r="L18" s="86">
        <v>3.3494623655913977E-2</v>
      </c>
      <c r="M18" s="232">
        <v>3.1440162271805273E-2</v>
      </c>
      <c r="N18" s="233">
        <v>3.4957809540210091E-2</v>
      </c>
      <c r="O18" s="233">
        <v>3.5019455252918288E-2</v>
      </c>
      <c r="P18" s="230">
        <v>0</v>
      </c>
      <c r="Q18" s="231">
        <v>3.3836206896551722E-2</v>
      </c>
      <c r="R18" s="86">
        <v>3.3419281384991464E-2</v>
      </c>
    </row>
    <row r="19" spans="1:106" s="70" customFormat="1" ht="21.95" customHeight="1" thickTop="1" thickBot="1" x14ac:dyDescent="0.3">
      <c r="A19" s="229"/>
      <c r="B19" s="213" t="s">
        <v>284</v>
      </c>
      <c r="C19" s="234">
        <v>0.22468793342579751</v>
      </c>
      <c r="D19" s="235">
        <v>0.28779304769603881</v>
      </c>
      <c r="E19" s="235">
        <v>0.32</v>
      </c>
      <c r="F19" s="217">
        <v>0</v>
      </c>
      <c r="G19" s="236">
        <v>0.26525466464952091</v>
      </c>
      <c r="H19" s="234">
        <v>0.22871827818824286</v>
      </c>
      <c r="I19" s="235">
        <v>0.30997715156131</v>
      </c>
      <c r="J19" s="235">
        <v>0.33992805755395683</v>
      </c>
      <c r="K19" s="217">
        <v>0</v>
      </c>
      <c r="L19" s="236">
        <v>0.2836559139784946</v>
      </c>
      <c r="M19" s="234">
        <v>0.22041920216362407</v>
      </c>
      <c r="N19" s="235">
        <v>0.28586189082142244</v>
      </c>
      <c r="O19" s="235">
        <v>0.30350194552529181</v>
      </c>
      <c r="P19" s="217">
        <v>0</v>
      </c>
      <c r="Q19" s="236">
        <v>0.26594827586206898</v>
      </c>
      <c r="R19" s="236">
        <v>0.2769313196932659</v>
      </c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</row>
    <row r="20" spans="1:106" ht="21.95" customHeight="1" thickTop="1" x14ac:dyDescent="0.25">
      <c r="B20" s="210" t="s">
        <v>280</v>
      </c>
      <c r="C20" s="232">
        <v>0</v>
      </c>
      <c r="D20" s="233">
        <v>2.425222312045271E-3</v>
      </c>
      <c r="E20" s="233">
        <v>0</v>
      </c>
      <c r="F20" s="230">
        <v>0</v>
      </c>
      <c r="G20" s="86">
        <v>1.5128593040847202E-3</v>
      </c>
      <c r="H20" s="232">
        <v>8.0308384195309991E-4</v>
      </c>
      <c r="I20" s="233">
        <v>6.7699077600067695E-4</v>
      </c>
      <c r="J20" s="233">
        <v>1.7985611510791368E-3</v>
      </c>
      <c r="K20" s="230">
        <v>0</v>
      </c>
      <c r="L20" s="86">
        <v>7.5268817204301075E-4</v>
      </c>
      <c r="M20" s="232">
        <v>1.6903313049357674E-3</v>
      </c>
      <c r="N20" s="233">
        <v>5.1661787497847425E-4</v>
      </c>
      <c r="O20" s="233">
        <v>0</v>
      </c>
      <c r="P20" s="230">
        <v>0</v>
      </c>
      <c r="Q20" s="231">
        <v>8.6206896551724137E-4</v>
      </c>
      <c r="R20" s="86">
        <v>8.3715634731942542E-4</v>
      </c>
    </row>
    <row r="21" spans="1:106" ht="21.95" customHeight="1" thickBot="1" x14ac:dyDescent="0.3">
      <c r="B21" s="210" t="s">
        <v>171</v>
      </c>
      <c r="C21" s="232">
        <v>0.27739251040221913</v>
      </c>
      <c r="D21" s="233">
        <v>0.15036378334680678</v>
      </c>
      <c r="E21" s="233">
        <v>0.2</v>
      </c>
      <c r="F21" s="230">
        <v>0</v>
      </c>
      <c r="G21" s="86">
        <v>0.19717599596570853</v>
      </c>
      <c r="H21" s="232">
        <v>0.37423707035014453</v>
      </c>
      <c r="I21" s="233">
        <v>0.20851315900820852</v>
      </c>
      <c r="J21" s="233">
        <v>0.32374100719424459</v>
      </c>
      <c r="K21" s="230">
        <v>0</v>
      </c>
      <c r="L21" s="86">
        <v>0.26741935483870966</v>
      </c>
      <c r="M21" s="232">
        <v>0.42697768762677485</v>
      </c>
      <c r="N21" s="233">
        <v>0.26399173411400034</v>
      </c>
      <c r="O21" s="233">
        <v>0.3832684824902724</v>
      </c>
      <c r="P21" s="230">
        <v>0</v>
      </c>
      <c r="Q21" s="231">
        <v>0.32252155172413793</v>
      </c>
      <c r="R21" s="86">
        <v>0.2798781100358303</v>
      </c>
    </row>
    <row r="22" spans="1:106" ht="21.95" customHeight="1" thickTop="1" thickBot="1" x14ac:dyDescent="0.3">
      <c r="B22" s="226" t="s">
        <v>279</v>
      </c>
      <c r="C22" s="165">
        <v>1</v>
      </c>
      <c r="D22" s="167">
        <v>0.99999999999999989</v>
      </c>
      <c r="E22" s="167">
        <v>1</v>
      </c>
      <c r="F22" s="83">
        <v>0</v>
      </c>
      <c r="G22" s="163">
        <v>1</v>
      </c>
      <c r="H22" s="165">
        <v>1</v>
      </c>
      <c r="I22" s="167">
        <v>1</v>
      </c>
      <c r="J22" s="167">
        <v>1</v>
      </c>
      <c r="K22" s="83">
        <v>1</v>
      </c>
      <c r="L22" s="163">
        <v>1</v>
      </c>
      <c r="M22" s="165">
        <v>1</v>
      </c>
      <c r="N22" s="167">
        <v>1</v>
      </c>
      <c r="O22" s="167">
        <v>1</v>
      </c>
      <c r="P22" s="83">
        <v>1</v>
      </c>
      <c r="Q22" s="163">
        <v>1</v>
      </c>
      <c r="R22" s="163">
        <v>1</v>
      </c>
    </row>
    <row r="23" spans="1:106" s="71" customFormat="1" ht="21.95" customHeight="1" thickTop="1" thickBot="1" x14ac:dyDescent="0.3">
      <c r="B23" s="21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06" s="71" customFormat="1" ht="21.95" customHeight="1" thickTop="1" x14ac:dyDescent="0.25">
      <c r="B24" s="111" t="s">
        <v>196</v>
      </c>
      <c r="C24" s="106"/>
      <c r="D24" s="130"/>
      <c r="E24" s="123"/>
      <c r="F24" s="177"/>
      <c r="G24" s="102"/>
      <c r="H24" s="102"/>
      <c r="I24" s="102"/>
      <c r="J24" s="177"/>
      <c r="K24" s="102"/>
      <c r="L24" s="102"/>
    </row>
    <row r="25" spans="1:106" s="71" customFormat="1" ht="21.95" customHeight="1" thickBot="1" x14ac:dyDescent="0.3">
      <c r="B25" s="108" t="s">
        <v>197</v>
      </c>
      <c r="C25" s="109"/>
      <c r="D25" s="221"/>
      <c r="E25" s="123"/>
      <c r="F25" s="102"/>
      <c r="G25" s="102"/>
      <c r="H25" s="102"/>
      <c r="I25" s="102"/>
      <c r="J25" s="102"/>
      <c r="K25" s="102"/>
      <c r="L25" s="102"/>
    </row>
    <row r="26" spans="1:106" s="71" customFormat="1" ht="15.75" thickTop="1" x14ac:dyDescent="0.2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06" s="71" customFormat="1" x14ac:dyDescent="0.2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06" s="71" customFormat="1" x14ac:dyDescent="0.25"/>
    <row r="29" spans="1:106" s="71" customFormat="1" x14ac:dyDescent="0.25"/>
    <row r="30" spans="1:106" s="71" customFormat="1" x14ac:dyDescent="0.25"/>
    <row r="31" spans="1:106" s="71" customFormat="1" x14ac:dyDescent="0.25"/>
    <row r="32" spans="1:106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1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J617"/>
  <sheetViews>
    <sheetView workbookViewId="0">
      <selection activeCell="C6" sqref="C6:P21"/>
    </sheetView>
  </sheetViews>
  <sheetFormatPr defaultRowHeight="15" x14ac:dyDescent="0.25"/>
  <cols>
    <col min="1" max="1" width="2.7109375" style="71" customWidth="1"/>
    <col min="2" max="2" width="30.42578125" style="63" customWidth="1"/>
    <col min="3" max="16" width="12.7109375" style="63" customWidth="1"/>
    <col min="17" max="19" width="15.28515625" style="71" customWidth="1"/>
    <col min="20" max="140" width="11.42578125" style="71" customWidth="1"/>
    <col min="141" max="16384" width="9.140625" style="63"/>
  </cols>
  <sheetData>
    <row r="1" spans="2:17" s="71" customFormat="1" ht="15.75" thickBot="1" x14ac:dyDescent="0.3"/>
    <row r="2" spans="2:17" ht="21.95" customHeight="1" thickTop="1" thickBot="1" x14ac:dyDescent="0.3">
      <c r="B2" s="285" t="s">
        <v>365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2:17" ht="21.95" customHeight="1" thickTop="1" thickBot="1" x14ac:dyDescent="0.3">
      <c r="B3" s="288" t="s">
        <v>295</v>
      </c>
      <c r="C3" s="297" t="s">
        <v>216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307"/>
    </row>
    <row r="4" spans="2:17" ht="21.95" customHeight="1" thickTop="1" thickBot="1" x14ac:dyDescent="0.3">
      <c r="B4" s="305"/>
      <c r="C4" s="302" t="s">
        <v>212</v>
      </c>
      <c r="D4" s="303"/>
      <c r="E4" s="304" t="s">
        <v>235</v>
      </c>
      <c r="F4" s="303"/>
      <c r="G4" s="304" t="s">
        <v>214</v>
      </c>
      <c r="H4" s="303"/>
      <c r="I4" s="304" t="s">
        <v>213</v>
      </c>
      <c r="J4" s="303"/>
      <c r="K4" s="304" t="s">
        <v>166</v>
      </c>
      <c r="L4" s="303"/>
      <c r="M4" s="297" t="s">
        <v>236</v>
      </c>
      <c r="N4" s="297"/>
      <c r="O4" s="354" t="s">
        <v>170</v>
      </c>
      <c r="P4" s="355"/>
    </row>
    <row r="5" spans="2:17" ht="21.95" customHeight="1" thickTop="1" thickBot="1" x14ac:dyDescent="0.3">
      <c r="B5" s="306"/>
      <c r="C5" s="92" t="s">
        <v>169</v>
      </c>
      <c r="D5" s="238" t="s">
        <v>2</v>
      </c>
      <c r="E5" s="95" t="s">
        <v>217</v>
      </c>
      <c r="F5" s="238" t="s">
        <v>2</v>
      </c>
      <c r="G5" s="95" t="s">
        <v>169</v>
      </c>
      <c r="H5" s="238" t="s">
        <v>2</v>
      </c>
      <c r="I5" s="95" t="s">
        <v>169</v>
      </c>
      <c r="J5" s="238" t="s">
        <v>2</v>
      </c>
      <c r="K5" s="95" t="s">
        <v>169</v>
      </c>
      <c r="L5" s="238" t="s">
        <v>2</v>
      </c>
      <c r="M5" s="95" t="s">
        <v>217</v>
      </c>
      <c r="N5" s="196" t="s">
        <v>2</v>
      </c>
      <c r="O5" s="92" t="s">
        <v>169</v>
      </c>
      <c r="P5" s="237" t="s">
        <v>2</v>
      </c>
    </row>
    <row r="6" spans="2:17" ht="21.95" customHeight="1" thickTop="1" thickBot="1" x14ac:dyDescent="0.3">
      <c r="B6" s="213" t="s">
        <v>282</v>
      </c>
      <c r="C6" s="214">
        <v>301</v>
      </c>
      <c r="D6" s="215">
        <v>0.17852906287069989</v>
      </c>
      <c r="E6" s="216">
        <v>1378</v>
      </c>
      <c r="F6" s="215">
        <v>9.6701754385964914E-2</v>
      </c>
      <c r="G6" s="216">
        <v>829</v>
      </c>
      <c r="H6" s="215">
        <v>0.15562230148301107</v>
      </c>
      <c r="I6" s="216">
        <v>904</v>
      </c>
      <c r="J6" s="215">
        <v>0.17381272832147665</v>
      </c>
      <c r="K6" s="216">
        <v>11</v>
      </c>
      <c r="L6" s="215">
        <v>0.11458333333333333</v>
      </c>
      <c r="M6" s="216">
        <v>123</v>
      </c>
      <c r="N6" s="217">
        <v>3.7238873751135333E-2</v>
      </c>
      <c r="O6" s="214">
        <v>3546</v>
      </c>
      <c r="P6" s="222">
        <v>0.11874225630378729</v>
      </c>
      <c r="Q6" s="74"/>
    </row>
    <row r="7" spans="2:17" ht="21.95" customHeight="1" thickTop="1" x14ac:dyDescent="0.25">
      <c r="B7" s="210" t="s">
        <v>285</v>
      </c>
      <c r="C7" s="93">
        <v>208</v>
      </c>
      <c r="D7" s="136">
        <v>0.12336892052194544</v>
      </c>
      <c r="E7" s="96">
        <v>1040</v>
      </c>
      <c r="F7" s="136">
        <v>7.2982456140350871E-2</v>
      </c>
      <c r="G7" s="96">
        <v>851</v>
      </c>
      <c r="H7" s="136">
        <v>0.15975220574432139</v>
      </c>
      <c r="I7" s="96">
        <v>496</v>
      </c>
      <c r="J7" s="136">
        <v>9.5366275716208426E-2</v>
      </c>
      <c r="K7" s="206">
        <v>16</v>
      </c>
      <c r="L7" s="136">
        <v>0.16666666666666666</v>
      </c>
      <c r="M7" s="96">
        <v>169</v>
      </c>
      <c r="N7" s="124">
        <v>5.1165607023917647E-2</v>
      </c>
      <c r="O7" s="93">
        <v>2780</v>
      </c>
      <c r="P7" s="127">
        <v>9.3091785821920098E-2</v>
      </c>
      <c r="Q7" s="74"/>
    </row>
    <row r="8" spans="2:17" ht="21.95" customHeight="1" x14ac:dyDescent="0.25">
      <c r="B8" s="210" t="s">
        <v>286</v>
      </c>
      <c r="C8" s="93">
        <v>64</v>
      </c>
      <c r="D8" s="136">
        <v>3.795966785290629E-2</v>
      </c>
      <c r="E8" s="96">
        <v>376</v>
      </c>
      <c r="F8" s="136">
        <v>2.63859649122807E-2</v>
      </c>
      <c r="G8" s="96">
        <v>308</v>
      </c>
      <c r="H8" s="136">
        <v>5.7818659658344283E-2</v>
      </c>
      <c r="I8" s="96">
        <v>393</v>
      </c>
      <c r="J8" s="136">
        <v>7.5562391847721594E-2</v>
      </c>
      <c r="K8" s="206">
        <v>2</v>
      </c>
      <c r="L8" s="136">
        <v>2.0833333333333332E-2</v>
      </c>
      <c r="M8" s="96">
        <v>48</v>
      </c>
      <c r="N8" s="124">
        <v>1.4532243415077202E-2</v>
      </c>
      <c r="O8" s="93">
        <v>1191</v>
      </c>
      <c r="P8" s="127">
        <v>3.9882128386297427E-2</v>
      </c>
      <c r="Q8" s="74"/>
    </row>
    <row r="9" spans="2:17" ht="21.95" customHeight="1" x14ac:dyDescent="0.25">
      <c r="B9" s="210" t="s">
        <v>287</v>
      </c>
      <c r="C9" s="93">
        <v>303</v>
      </c>
      <c r="D9" s="136">
        <v>0.17971530249110321</v>
      </c>
      <c r="E9" s="96">
        <v>1071</v>
      </c>
      <c r="F9" s="136">
        <v>7.5157894736842104E-2</v>
      </c>
      <c r="G9" s="96">
        <v>603</v>
      </c>
      <c r="H9" s="136">
        <v>0.11319692134409612</v>
      </c>
      <c r="I9" s="96">
        <v>405</v>
      </c>
      <c r="J9" s="136">
        <v>7.7869640453758895E-2</v>
      </c>
      <c r="K9" s="206">
        <v>5</v>
      </c>
      <c r="L9" s="136">
        <v>5.2083333333333336E-2</v>
      </c>
      <c r="M9" s="96">
        <v>95</v>
      </c>
      <c r="N9" s="124">
        <v>2.8761731759006964E-2</v>
      </c>
      <c r="O9" s="93">
        <v>2482</v>
      </c>
      <c r="P9" s="127">
        <v>8.3112882161872556E-2</v>
      </c>
      <c r="Q9" s="74"/>
    </row>
    <row r="10" spans="2:17" ht="21.95" customHeight="1" x14ac:dyDescent="0.25">
      <c r="B10" s="210" t="s">
        <v>288</v>
      </c>
      <c r="C10" s="93">
        <v>124</v>
      </c>
      <c r="D10" s="136">
        <v>7.354685646500593E-2</v>
      </c>
      <c r="E10" s="96">
        <v>506</v>
      </c>
      <c r="F10" s="136">
        <v>3.5508771929824559E-2</v>
      </c>
      <c r="G10" s="96">
        <v>342</v>
      </c>
      <c r="H10" s="136">
        <v>6.4201238971278399E-2</v>
      </c>
      <c r="I10" s="96">
        <v>198</v>
      </c>
      <c r="J10" s="136">
        <v>3.8069601999615461E-2</v>
      </c>
      <c r="K10" s="206">
        <v>4</v>
      </c>
      <c r="L10" s="136">
        <v>4.1666666666666664E-2</v>
      </c>
      <c r="M10" s="96">
        <v>47</v>
      </c>
      <c r="N10" s="124">
        <v>1.4229488343929762E-2</v>
      </c>
      <c r="O10" s="93">
        <v>1221</v>
      </c>
      <c r="P10" s="127">
        <v>4.0886716003080734E-2</v>
      </c>
      <c r="Q10" s="74"/>
    </row>
    <row r="11" spans="2:17" ht="21.95" customHeight="1" thickBot="1" x14ac:dyDescent="0.3">
      <c r="B11" s="210" t="s">
        <v>289</v>
      </c>
      <c r="C11" s="93">
        <v>102</v>
      </c>
      <c r="D11" s="136">
        <v>6.0498220640569395E-2</v>
      </c>
      <c r="E11" s="96">
        <v>659</v>
      </c>
      <c r="F11" s="136">
        <v>4.6245614035087722E-2</v>
      </c>
      <c r="G11" s="96">
        <v>632</v>
      </c>
      <c r="H11" s="136">
        <v>0.11864088605218698</v>
      </c>
      <c r="I11" s="96">
        <v>466</v>
      </c>
      <c r="J11" s="136">
        <v>8.9598154201115165E-2</v>
      </c>
      <c r="K11" s="206">
        <v>3</v>
      </c>
      <c r="L11" s="136">
        <v>3.125E-2</v>
      </c>
      <c r="M11" s="96">
        <v>128</v>
      </c>
      <c r="N11" s="124">
        <v>3.8752649106872539E-2</v>
      </c>
      <c r="O11" s="93">
        <v>1990</v>
      </c>
      <c r="P11" s="127">
        <v>6.6637645246626256E-2</v>
      </c>
      <c r="Q11" s="74"/>
    </row>
    <row r="12" spans="2:17" ht="21.95" customHeight="1" thickTop="1" thickBot="1" x14ac:dyDescent="0.3">
      <c r="B12" s="213" t="s">
        <v>283</v>
      </c>
      <c r="C12" s="214">
        <v>801</v>
      </c>
      <c r="D12" s="215">
        <v>0.47508896797153022</v>
      </c>
      <c r="E12" s="216">
        <v>3652</v>
      </c>
      <c r="F12" s="215">
        <v>0.25628070175438594</v>
      </c>
      <c r="G12" s="216">
        <v>2736</v>
      </c>
      <c r="H12" s="215">
        <v>0.51360991177022708</v>
      </c>
      <c r="I12" s="216">
        <v>1958</v>
      </c>
      <c r="J12" s="215">
        <v>0.37646606421841955</v>
      </c>
      <c r="K12" s="216">
        <v>30</v>
      </c>
      <c r="L12" s="215">
        <v>0.3125</v>
      </c>
      <c r="M12" s="216">
        <v>487</v>
      </c>
      <c r="N12" s="217">
        <v>0.14744171964880409</v>
      </c>
      <c r="O12" s="214">
        <v>9664</v>
      </c>
      <c r="P12" s="222">
        <v>0.32361115761979709</v>
      </c>
      <c r="Q12" s="160"/>
    </row>
    <row r="13" spans="2:17" ht="21.95" customHeight="1" thickTop="1" x14ac:dyDescent="0.25">
      <c r="B13" s="210" t="s">
        <v>290</v>
      </c>
      <c r="C13" s="93">
        <v>40</v>
      </c>
      <c r="D13" s="136">
        <v>2.3724792408066429E-2</v>
      </c>
      <c r="E13" s="96">
        <v>160</v>
      </c>
      <c r="F13" s="136">
        <v>1.1228070175438596E-2</v>
      </c>
      <c r="G13" s="96">
        <v>215</v>
      </c>
      <c r="H13" s="136">
        <v>4.0360428008259806E-2</v>
      </c>
      <c r="I13" s="96">
        <v>125</v>
      </c>
      <c r="J13" s="136">
        <v>2.4033839646221879E-2</v>
      </c>
      <c r="K13" s="206">
        <v>1</v>
      </c>
      <c r="L13" s="136">
        <v>1.0416666666666666E-2</v>
      </c>
      <c r="M13" s="96">
        <v>44</v>
      </c>
      <c r="N13" s="124">
        <v>1.3321223130487435E-2</v>
      </c>
      <c r="O13" s="93">
        <v>585</v>
      </c>
      <c r="P13" s="127">
        <v>1.9589458527274554E-2</v>
      </c>
      <c r="Q13" s="74"/>
    </row>
    <row r="14" spans="2:17" ht="21.95" customHeight="1" x14ac:dyDescent="0.25">
      <c r="B14" s="210" t="s">
        <v>291</v>
      </c>
      <c r="C14" s="93">
        <v>233</v>
      </c>
      <c r="D14" s="136">
        <v>0.13819691577698695</v>
      </c>
      <c r="E14" s="96">
        <v>1102</v>
      </c>
      <c r="F14" s="136">
        <v>7.7333333333333337E-2</v>
      </c>
      <c r="G14" s="96">
        <v>499</v>
      </c>
      <c r="H14" s="136">
        <v>9.3673737563356479E-2</v>
      </c>
      <c r="I14" s="96">
        <v>646</v>
      </c>
      <c r="J14" s="136">
        <v>0.12420688329167467</v>
      </c>
      <c r="K14" s="206">
        <v>13</v>
      </c>
      <c r="L14" s="136">
        <v>0.13541666666666666</v>
      </c>
      <c r="M14" s="96">
        <v>752</v>
      </c>
      <c r="N14" s="124">
        <v>0.22767181350287619</v>
      </c>
      <c r="O14" s="93">
        <v>3245</v>
      </c>
      <c r="P14" s="127">
        <v>0.10866289388206142</v>
      </c>
      <c r="Q14" s="74"/>
    </row>
    <row r="15" spans="2:17" ht="21.95" customHeight="1" x14ac:dyDescent="0.25">
      <c r="B15" s="210" t="s">
        <v>292</v>
      </c>
      <c r="C15" s="93">
        <v>136</v>
      </c>
      <c r="D15" s="136">
        <v>8.0664294187425864E-2</v>
      </c>
      <c r="E15" s="96">
        <v>966</v>
      </c>
      <c r="F15" s="136">
        <v>6.7789473684210524E-2</v>
      </c>
      <c r="G15" s="96">
        <v>494</v>
      </c>
      <c r="H15" s="136">
        <v>9.273512295851323E-2</v>
      </c>
      <c r="I15" s="96">
        <v>641</v>
      </c>
      <c r="J15" s="136">
        <v>0.12324552970582581</v>
      </c>
      <c r="K15" s="206">
        <v>11</v>
      </c>
      <c r="L15" s="136">
        <v>0.11458333333333333</v>
      </c>
      <c r="M15" s="96">
        <v>541</v>
      </c>
      <c r="N15" s="124">
        <v>0.16379049349076596</v>
      </c>
      <c r="O15" s="93">
        <v>2789</v>
      </c>
      <c r="P15" s="127">
        <v>9.3393162106955099E-2</v>
      </c>
      <c r="Q15" s="74"/>
    </row>
    <row r="16" spans="2:17" ht="21.95" customHeight="1" x14ac:dyDescent="0.25">
      <c r="B16" s="210" t="s">
        <v>293</v>
      </c>
      <c r="C16" s="93">
        <v>26</v>
      </c>
      <c r="D16" s="136">
        <v>1.542111506524318E-2</v>
      </c>
      <c r="E16" s="96">
        <v>203</v>
      </c>
      <c r="F16" s="136">
        <v>1.4245614035087719E-2</v>
      </c>
      <c r="G16" s="96">
        <v>134</v>
      </c>
      <c r="H16" s="136">
        <v>2.5154871409799138E-2</v>
      </c>
      <c r="I16" s="96">
        <v>151</v>
      </c>
      <c r="J16" s="136">
        <v>2.9032878292636032E-2</v>
      </c>
      <c r="K16" s="206">
        <v>6</v>
      </c>
      <c r="L16" s="136">
        <v>6.25E-2</v>
      </c>
      <c r="M16" s="96">
        <v>133</v>
      </c>
      <c r="N16" s="124">
        <v>4.0266424462609751E-2</v>
      </c>
      <c r="O16" s="93">
        <v>653</v>
      </c>
      <c r="P16" s="127">
        <v>2.1866523791983391E-2</v>
      </c>
      <c r="Q16" s="74"/>
    </row>
    <row r="17" spans="2:17" ht="21.95" customHeight="1" thickBot="1" x14ac:dyDescent="0.3">
      <c r="B17" s="210" t="s">
        <v>294</v>
      </c>
      <c r="C17" s="93">
        <v>113</v>
      </c>
      <c r="D17" s="136">
        <v>6.7022538552787669E-2</v>
      </c>
      <c r="E17" s="96">
        <v>330</v>
      </c>
      <c r="F17" s="136">
        <v>2.3157894736842106E-2</v>
      </c>
      <c r="G17" s="96">
        <v>113</v>
      </c>
      <c r="H17" s="136">
        <v>2.1212690069457481E-2</v>
      </c>
      <c r="I17" s="96">
        <v>228</v>
      </c>
      <c r="J17" s="136">
        <v>4.3837723514708708E-2</v>
      </c>
      <c r="K17" s="206">
        <v>1</v>
      </c>
      <c r="L17" s="136">
        <v>1.0416666666666666E-2</v>
      </c>
      <c r="M17" s="96">
        <v>213</v>
      </c>
      <c r="N17" s="124">
        <v>6.4486830154405081E-2</v>
      </c>
      <c r="O17" s="93">
        <v>998</v>
      </c>
      <c r="P17" s="127">
        <v>3.3419281384991464E-2</v>
      </c>
      <c r="Q17" s="74"/>
    </row>
    <row r="18" spans="2:17" ht="21.95" customHeight="1" thickTop="1" thickBot="1" x14ac:dyDescent="0.3">
      <c r="B18" s="213" t="s">
        <v>284</v>
      </c>
      <c r="C18" s="214">
        <v>548</v>
      </c>
      <c r="D18" s="215">
        <v>0.32502965599051009</v>
      </c>
      <c r="E18" s="216">
        <v>2761</v>
      </c>
      <c r="F18" s="215">
        <v>0.19375438596491229</v>
      </c>
      <c r="G18" s="216">
        <v>1455</v>
      </c>
      <c r="H18" s="215">
        <v>0.27313685000938615</v>
      </c>
      <c r="I18" s="216">
        <v>1791</v>
      </c>
      <c r="J18" s="215">
        <v>0.34435685445106712</v>
      </c>
      <c r="K18" s="216">
        <v>32</v>
      </c>
      <c r="L18" s="215">
        <v>0.33333333333333331</v>
      </c>
      <c r="M18" s="216">
        <v>1683</v>
      </c>
      <c r="N18" s="217">
        <v>0.50953678474114439</v>
      </c>
      <c r="O18" s="214">
        <v>8270</v>
      </c>
      <c r="P18" s="222">
        <v>0.2769313196932659</v>
      </c>
      <c r="Q18" s="160"/>
    </row>
    <row r="19" spans="2:17" ht="21.95" customHeight="1" thickTop="1" x14ac:dyDescent="0.25">
      <c r="B19" s="210" t="s">
        <v>280</v>
      </c>
      <c r="C19" s="93">
        <v>0</v>
      </c>
      <c r="D19" s="136">
        <v>0</v>
      </c>
      <c r="E19" s="96">
        <v>15</v>
      </c>
      <c r="F19" s="136">
        <v>1.0526315789473684E-3</v>
      </c>
      <c r="G19" s="96">
        <v>2</v>
      </c>
      <c r="H19" s="136">
        <v>3.7544584193730055E-4</v>
      </c>
      <c r="I19" s="96">
        <v>7</v>
      </c>
      <c r="J19" s="136">
        <v>1.3458950201884253E-3</v>
      </c>
      <c r="K19" s="206">
        <v>0</v>
      </c>
      <c r="L19" s="136">
        <v>0</v>
      </c>
      <c r="M19" s="96">
        <v>1</v>
      </c>
      <c r="N19" s="124">
        <v>3.0275507114744171E-4</v>
      </c>
      <c r="O19" s="93">
        <v>25</v>
      </c>
      <c r="P19" s="127">
        <v>8.3715634731942542E-4</v>
      </c>
      <c r="Q19" s="74"/>
    </row>
    <row r="20" spans="2:17" ht="21.95" customHeight="1" thickBot="1" x14ac:dyDescent="0.3">
      <c r="B20" s="210" t="s">
        <v>171</v>
      </c>
      <c r="C20" s="93">
        <v>36</v>
      </c>
      <c r="D20" s="136">
        <v>2.1352313167259787E-2</v>
      </c>
      <c r="E20" s="96">
        <v>6444</v>
      </c>
      <c r="F20" s="136">
        <v>0.45221052631578945</v>
      </c>
      <c r="G20" s="96">
        <v>305</v>
      </c>
      <c r="H20" s="136">
        <v>5.7255490895438334E-2</v>
      </c>
      <c r="I20" s="96">
        <v>541</v>
      </c>
      <c r="J20" s="136">
        <v>0.1040184579888483</v>
      </c>
      <c r="K20" s="206">
        <v>23</v>
      </c>
      <c r="L20" s="136">
        <v>0.23958333333333334</v>
      </c>
      <c r="M20" s="96">
        <v>1009</v>
      </c>
      <c r="N20" s="124">
        <v>0.30547986678776867</v>
      </c>
      <c r="O20" s="93">
        <v>8358</v>
      </c>
      <c r="P20" s="127">
        <v>0.2798781100358303</v>
      </c>
      <c r="Q20" s="74"/>
    </row>
    <row r="21" spans="2:17" ht="21.95" customHeight="1" thickTop="1" thickBot="1" x14ac:dyDescent="0.3">
      <c r="B21" s="226" t="s">
        <v>279</v>
      </c>
      <c r="C21" s="94">
        <v>1686</v>
      </c>
      <c r="D21" s="135">
        <v>1</v>
      </c>
      <c r="E21" s="97">
        <v>14250</v>
      </c>
      <c r="F21" s="135">
        <v>1</v>
      </c>
      <c r="G21" s="97">
        <v>5327</v>
      </c>
      <c r="H21" s="135">
        <v>0.99999999999999989</v>
      </c>
      <c r="I21" s="97">
        <v>5201</v>
      </c>
      <c r="J21" s="135">
        <v>1</v>
      </c>
      <c r="K21" s="97">
        <v>96</v>
      </c>
      <c r="L21" s="135">
        <v>1</v>
      </c>
      <c r="M21" s="97">
        <v>3303</v>
      </c>
      <c r="N21" s="128">
        <v>1</v>
      </c>
      <c r="O21" s="94">
        <v>29863</v>
      </c>
      <c r="P21" s="129">
        <v>1</v>
      </c>
      <c r="Q21" s="79"/>
    </row>
    <row r="22" spans="2:17" s="71" customFormat="1" ht="15.75" thickTop="1" x14ac:dyDescent="0.25">
      <c r="B22" s="219"/>
      <c r="C22" s="102"/>
      <c r="D22" s="102"/>
      <c r="E22" s="102"/>
      <c r="F22" s="102"/>
      <c r="G22" s="102"/>
      <c r="H22" s="102"/>
      <c r="I22" s="102"/>
      <c r="J22" s="102"/>
      <c r="K22" s="103"/>
      <c r="L22" s="102"/>
      <c r="M22" s="102"/>
      <c r="N22" s="102"/>
      <c r="O22" s="147"/>
      <c r="P22" s="102"/>
    </row>
    <row r="23" spans="2:17" s="71" customFormat="1" x14ac:dyDescent="0.25">
      <c r="C23" s="169"/>
      <c r="D23" s="169"/>
      <c r="E23" s="169"/>
      <c r="F23" s="169"/>
      <c r="G23" s="169"/>
      <c r="H23" s="169"/>
      <c r="I23" s="169"/>
      <c r="J23" s="169"/>
      <c r="K23" s="170"/>
      <c r="L23" s="169"/>
      <c r="M23" s="169"/>
      <c r="N23" s="169"/>
      <c r="O23" s="169"/>
      <c r="P23" s="169"/>
    </row>
    <row r="24" spans="2:17" s="71" customFormat="1" x14ac:dyDescent="0.25">
      <c r="C24" s="169"/>
      <c r="D24" s="169"/>
      <c r="E24" s="169"/>
      <c r="F24" s="169"/>
      <c r="G24" s="169"/>
      <c r="H24" s="169"/>
      <c r="I24" s="169"/>
      <c r="J24" s="169"/>
      <c r="K24" s="170"/>
      <c r="L24" s="169"/>
      <c r="M24" s="169"/>
      <c r="N24" s="169"/>
      <c r="O24" s="169"/>
      <c r="P24" s="169"/>
    </row>
    <row r="25" spans="2:17" s="71" customFormat="1" x14ac:dyDescent="0.25"/>
    <row r="26" spans="2:17" s="71" customFormat="1" x14ac:dyDescent="0.25"/>
    <row r="27" spans="2:17" s="71" customFormat="1" x14ac:dyDescent="0.25"/>
    <row r="28" spans="2:17" s="71" customFormat="1" x14ac:dyDescent="0.25"/>
    <row r="29" spans="2:17" s="71" customFormat="1" x14ac:dyDescent="0.25"/>
    <row r="30" spans="2:17" s="71" customFormat="1" x14ac:dyDescent="0.25"/>
    <row r="31" spans="2:17" s="71" customFormat="1" x14ac:dyDescent="0.25"/>
    <row r="32" spans="2:17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X743"/>
  <sheetViews>
    <sheetView tabSelected="1" workbookViewId="0">
      <selection activeCell="C6" sqref="C6:T21"/>
    </sheetView>
  </sheetViews>
  <sheetFormatPr defaultRowHeight="15" x14ac:dyDescent="0.25"/>
  <cols>
    <col min="1" max="1" width="2.7109375" style="71" customWidth="1"/>
    <col min="2" max="2" width="30.7109375" style="63" customWidth="1"/>
    <col min="3" max="20" width="11.7109375" style="63" customWidth="1"/>
    <col min="21" max="102" width="11.42578125" style="71" customWidth="1"/>
    <col min="103" max="16384" width="9.140625" style="63"/>
  </cols>
  <sheetData>
    <row r="1" spans="2:21" s="71" customFormat="1" ht="15.75" thickBot="1" x14ac:dyDescent="0.3"/>
    <row r="2" spans="2:21" ht="21.95" customHeight="1" thickTop="1" thickBot="1" x14ac:dyDescent="0.3">
      <c r="B2" s="285" t="s">
        <v>366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</row>
    <row r="3" spans="2:21" ht="21.95" customHeight="1" thickTop="1" thickBot="1" x14ac:dyDescent="0.3">
      <c r="B3" s="288" t="s">
        <v>295</v>
      </c>
      <c r="C3" s="302" t="s">
        <v>219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2"/>
    </row>
    <row r="4" spans="2:21" ht="21.95" customHeight="1" thickTop="1" thickBot="1" x14ac:dyDescent="0.3">
      <c r="B4" s="305"/>
      <c r="C4" s="302" t="s">
        <v>220</v>
      </c>
      <c r="D4" s="363"/>
      <c r="E4" s="304" t="s">
        <v>221</v>
      </c>
      <c r="F4" s="363"/>
      <c r="G4" s="304" t="s">
        <v>222</v>
      </c>
      <c r="H4" s="363"/>
      <c r="I4" s="304" t="s">
        <v>223</v>
      </c>
      <c r="J4" s="363"/>
      <c r="K4" s="304" t="s">
        <v>224</v>
      </c>
      <c r="L4" s="363"/>
      <c r="M4" s="304" t="s">
        <v>225</v>
      </c>
      <c r="N4" s="363"/>
      <c r="O4" s="304" t="s">
        <v>237</v>
      </c>
      <c r="P4" s="363"/>
      <c r="Q4" s="297" t="s">
        <v>201</v>
      </c>
      <c r="R4" s="311"/>
      <c r="S4" s="354" t="s">
        <v>170</v>
      </c>
      <c r="T4" s="364"/>
    </row>
    <row r="5" spans="2:21" ht="21.95" customHeight="1" thickTop="1" thickBot="1" x14ac:dyDescent="0.3">
      <c r="B5" s="306"/>
      <c r="C5" s="119" t="s">
        <v>169</v>
      </c>
      <c r="D5" s="118" t="s">
        <v>2</v>
      </c>
      <c r="E5" s="121" t="s">
        <v>169</v>
      </c>
      <c r="F5" s="118" t="s">
        <v>2</v>
      </c>
      <c r="G5" s="121" t="s">
        <v>169</v>
      </c>
      <c r="H5" s="118" t="s">
        <v>2</v>
      </c>
      <c r="I5" s="121" t="s">
        <v>169</v>
      </c>
      <c r="J5" s="118" t="s">
        <v>2</v>
      </c>
      <c r="K5" s="121" t="s">
        <v>169</v>
      </c>
      <c r="L5" s="118" t="s">
        <v>2</v>
      </c>
      <c r="M5" s="121" t="s">
        <v>169</v>
      </c>
      <c r="N5" s="118" t="s">
        <v>2</v>
      </c>
      <c r="O5" s="121" t="s">
        <v>169</v>
      </c>
      <c r="P5" s="118" t="s">
        <v>2</v>
      </c>
      <c r="Q5" s="121" t="s">
        <v>169</v>
      </c>
      <c r="R5" s="113" t="s">
        <v>2</v>
      </c>
      <c r="S5" s="119" t="s">
        <v>169</v>
      </c>
      <c r="T5" s="114" t="s">
        <v>2</v>
      </c>
    </row>
    <row r="6" spans="2:21" ht="21.95" customHeight="1" thickTop="1" thickBot="1" x14ac:dyDescent="0.3">
      <c r="B6" s="213" t="s">
        <v>282</v>
      </c>
      <c r="C6" s="243">
        <v>785</v>
      </c>
      <c r="D6" s="215">
        <v>7.8950015085990144E-2</v>
      </c>
      <c r="E6" s="244">
        <v>422</v>
      </c>
      <c r="F6" s="215">
        <v>0.11745059838575007</v>
      </c>
      <c r="G6" s="244">
        <v>528</v>
      </c>
      <c r="H6" s="215">
        <v>0.13377248543197365</v>
      </c>
      <c r="I6" s="244">
        <v>593</v>
      </c>
      <c r="J6" s="215">
        <v>0.13972667295004712</v>
      </c>
      <c r="K6" s="244">
        <v>373</v>
      </c>
      <c r="L6" s="215">
        <v>0.14384882375626687</v>
      </c>
      <c r="M6" s="244">
        <v>465</v>
      </c>
      <c r="N6" s="215">
        <v>0.14636449480642116</v>
      </c>
      <c r="O6" s="244">
        <v>197</v>
      </c>
      <c r="P6" s="215">
        <v>0.15499606608969316</v>
      </c>
      <c r="Q6" s="244">
        <v>183</v>
      </c>
      <c r="R6" s="217">
        <v>0.16712328767123288</v>
      </c>
      <c r="S6" s="243">
        <v>3546</v>
      </c>
      <c r="T6" s="222">
        <v>0.11874225630378729</v>
      </c>
      <c r="U6" s="74"/>
    </row>
    <row r="7" spans="2:21" ht="21.95" customHeight="1" thickTop="1" x14ac:dyDescent="0.25">
      <c r="B7" s="210" t="s">
        <v>285</v>
      </c>
      <c r="C7" s="154">
        <v>702</v>
      </c>
      <c r="D7" s="90">
        <v>7.0602433873076534E-2</v>
      </c>
      <c r="E7" s="156">
        <v>480</v>
      </c>
      <c r="F7" s="90">
        <v>0.13359309768995267</v>
      </c>
      <c r="G7" s="156">
        <v>451</v>
      </c>
      <c r="H7" s="90">
        <v>0.11426399797314415</v>
      </c>
      <c r="I7" s="156">
        <v>441</v>
      </c>
      <c r="J7" s="90">
        <v>0.10391140433553252</v>
      </c>
      <c r="K7" s="156">
        <v>256</v>
      </c>
      <c r="L7" s="90">
        <v>9.872734284612418E-2</v>
      </c>
      <c r="M7" s="156">
        <v>292</v>
      </c>
      <c r="N7" s="90">
        <v>9.191060749134404E-2</v>
      </c>
      <c r="O7" s="156">
        <v>100</v>
      </c>
      <c r="P7" s="90">
        <v>7.8678206136900075E-2</v>
      </c>
      <c r="Q7" s="156">
        <v>58</v>
      </c>
      <c r="R7" s="82">
        <v>5.2968036529680365E-2</v>
      </c>
      <c r="S7" s="154">
        <v>2780</v>
      </c>
      <c r="T7" s="112">
        <v>9.3091785821920098E-2</v>
      </c>
      <c r="U7" s="74"/>
    </row>
    <row r="8" spans="2:21" ht="21.95" customHeight="1" x14ac:dyDescent="0.25">
      <c r="B8" s="210" t="s">
        <v>286</v>
      </c>
      <c r="C8" s="154">
        <v>449</v>
      </c>
      <c r="D8" s="90">
        <v>4.5157397163833851E-2</v>
      </c>
      <c r="E8" s="156">
        <v>153</v>
      </c>
      <c r="F8" s="90">
        <v>4.2582799888672418E-2</v>
      </c>
      <c r="G8" s="156">
        <v>149</v>
      </c>
      <c r="H8" s="90">
        <v>3.775019001773499E-2</v>
      </c>
      <c r="I8" s="156">
        <v>159</v>
      </c>
      <c r="J8" s="90">
        <v>3.7464655984919888E-2</v>
      </c>
      <c r="K8" s="156">
        <v>90</v>
      </c>
      <c r="L8" s="90">
        <v>3.4708831469340534E-2</v>
      </c>
      <c r="M8" s="156">
        <v>124</v>
      </c>
      <c r="N8" s="90">
        <v>3.9030531948378973E-2</v>
      </c>
      <c r="O8" s="156">
        <v>47</v>
      </c>
      <c r="P8" s="90">
        <v>3.6978756884343038E-2</v>
      </c>
      <c r="Q8" s="156">
        <v>20</v>
      </c>
      <c r="R8" s="82">
        <v>1.8264840182648401E-2</v>
      </c>
      <c r="S8" s="154">
        <v>1191</v>
      </c>
      <c r="T8" s="112">
        <v>3.9882128386297427E-2</v>
      </c>
      <c r="U8" s="74"/>
    </row>
    <row r="9" spans="2:21" ht="21.95" customHeight="1" x14ac:dyDescent="0.25">
      <c r="B9" s="210" t="s">
        <v>287</v>
      </c>
      <c r="C9" s="154">
        <v>847</v>
      </c>
      <c r="D9" s="90">
        <v>8.5185557678768981E-2</v>
      </c>
      <c r="E9" s="156">
        <v>398</v>
      </c>
      <c r="F9" s="90">
        <v>0.11077094350125244</v>
      </c>
      <c r="G9" s="156">
        <v>372</v>
      </c>
      <c r="H9" s="90">
        <v>9.4248796554345066E-2</v>
      </c>
      <c r="I9" s="156">
        <v>319</v>
      </c>
      <c r="J9" s="90">
        <v>7.5164938737040526E-2</v>
      </c>
      <c r="K9" s="156">
        <v>188</v>
      </c>
      <c r="L9" s="90">
        <v>7.2502892402622449E-2</v>
      </c>
      <c r="M9" s="156">
        <v>238</v>
      </c>
      <c r="N9" s="90">
        <v>7.4913440352533833E-2</v>
      </c>
      <c r="O9" s="156">
        <v>77</v>
      </c>
      <c r="P9" s="90">
        <v>6.0582218725413063E-2</v>
      </c>
      <c r="Q9" s="156">
        <v>43</v>
      </c>
      <c r="R9" s="82">
        <v>3.9269406392694065E-2</v>
      </c>
      <c r="S9" s="154">
        <v>2482</v>
      </c>
      <c r="T9" s="112">
        <v>8.3112882161872556E-2</v>
      </c>
      <c r="U9" s="74"/>
    </row>
    <row r="10" spans="2:21" ht="21.95" customHeight="1" x14ac:dyDescent="0.25">
      <c r="B10" s="210" t="s">
        <v>288</v>
      </c>
      <c r="C10" s="154">
        <v>329</v>
      </c>
      <c r="D10" s="90">
        <v>3.3088605048778037E-2</v>
      </c>
      <c r="E10" s="156">
        <v>179</v>
      </c>
      <c r="F10" s="90">
        <v>4.9819092680211521E-2</v>
      </c>
      <c r="G10" s="156">
        <v>189</v>
      </c>
      <c r="H10" s="90">
        <v>4.7884469217126933E-2</v>
      </c>
      <c r="I10" s="156">
        <v>181</v>
      </c>
      <c r="J10" s="90">
        <v>4.2648444863336472E-2</v>
      </c>
      <c r="K10" s="156">
        <v>120</v>
      </c>
      <c r="L10" s="90">
        <v>4.627844195912071E-2</v>
      </c>
      <c r="M10" s="156">
        <v>144</v>
      </c>
      <c r="N10" s="90">
        <v>4.5325779036827198E-2</v>
      </c>
      <c r="O10" s="156">
        <v>54</v>
      </c>
      <c r="P10" s="90">
        <v>4.2486231313926044E-2</v>
      </c>
      <c r="Q10" s="156">
        <v>25</v>
      </c>
      <c r="R10" s="82">
        <v>2.2831050228310501E-2</v>
      </c>
      <c r="S10" s="154">
        <v>1221</v>
      </c>
      <c r="T10" s="112">
        <v>4.0886716003080734E-2</v>
      </c>
      <c r="U10" s="74"/>
    </row>
    <row r="11" spans="2:21" ht="21.95" customHeight="1" thickBot="1" x14ac:dyDescent="0.3">
      <c r="B11" s="210" t="s">
        <v>289</v>
      </c>
      <c r="C11" s="154">
        <v>769</v>
      </c>
      <c r="D11" s="90">
        <v>7.7340842803982707E-2</v>
      </c>
      <c r="E11" s="156">
        <v>291</v>
      </c>
      <c r="F11" s="90">
        <v>8.0990815474533823E-2</v>
      </c>
      <c r="G11" s="156">
        <v>251</v>
      </c>
      <c r="H11" s="90">
        <v>6.3592601976184437E-2</v>
      </c>
      <c r="I11" s="156">
        <v>276</v>
      </c>
      <c r="J11" s="90">
        <v>6.5032987747408108E-2</v>
      </c>
      <c r="K11" s="156">
        <v>132</v>
      </c>
      <c r="L11" s="90">
        <v>5.090628615503278E-2</v>
      </c>
      <c r="M11" s="156">
        <v>185</v>
      </c>
      <c r="N11" s="90">
        <v>5.8231035568146051E-2</v>
      </c>
      <c r="O11" s="156">
        <v>56</v>
      </c>
      <c r="P11" s="90">
        <v>4.4059795436664044E-2</v>
      </c>
      <c r="Q11" s="156">
        <v>30</v>
      </c>
      <c r="R11" s="82">
        <v>2.7397260273972601E-2</v>
      </c>
      <c r="S11" s="154">
        <v>1990</v>
      </c>
      <c r="T11" s="112">
        <v>6.6637645246626256E-2</v>
      </c>
      <c r="U11" s="74"/>
    </row>
    <row r="12" spans="2:21" ht="21.95" customHeight="1" thickTop="1" thickBot="1" x14ac:dyDescent="0.3">
      <c r="B12" s="213" t="s">
        <v>283</v>
      </c>
      <c r="C12" s="243">
        <v>3096</v>
      </c>
      <c r="D12" s="215">
        <v>0.31137483656844012</v>
      </c>
      <c r="E12" s="244">
        <v>1501</v>
      </c>
      <c r="F12" s="215">
        <v>0.41775674923462291</v>
      </c>
      <c r="G12" s="244">
        <v>1412</v>
      </c>
      <c r="H12" s="215">
        <v>0.35774005573853557</v>
      </c>
      <c r="I12" s="244">
        <v>1376</v>
      </c>
      <c r="J12" s="215">
        <v>0.32422243166823755</v>
      </c>
      <c r="K12" s="244">
        <v>786</v>
      </c>
      <c r="L12" s="215">
        <v>0.30312379483224067</v>
      </c>
      <c r="M12" s="244">
        <v>983</v>
      </c>
      <c r="N12" s="215">
        <v>0.30941139439723014</v>
      </c>
      <c r="O12" s="244">
        <v>334</v>
      </c>
      <c r="P12" s="215">
        <v>0.26278520849724624</v>
      </c>
      <c r="Q12" s="244">
        <v>176</v>
      </c>
      <c r="R12" s="217">
        <v>0.16073059360730593</v>
      </c>
      <c r="S12" s="243">
        <v>9664</v>
      </c>
      <c r="T12" s="222">
        <v>0.32361115761979709</v>
      </c>
      <c r="U12" s="160"/>
    </row>
    <row r="13" spans="2:21" ht="21.95" customHeight="1" thickTop="1" x14ac:dyDescent="0.25">
      <c r="B13" s="210" t="s">
        <v>290</v>
      </c>
      <c r="C13" s="154">
        <v>143</v>
      </c>
      <c r="D13" s="90">
        <v>1.4381977270441517E-2</v>
      </c>
      <c r="E13" s="156">
        <v>77</v>
      </c>
      <c r="F13" s="90">
        <v>2.1430559421096576E-2</v>
      </c>
      <c r="G13" s="156">
        <v>105</v>
      </c>
      <c r="H13" s="90">
        <v>2.6602482898403852E-2</v>
      </c>
      <c r="I13" s="156">
        <v>102</v>
      </c>
      <c r="J13" s="90">
        <v>2.403393025447691E-2</v>
      </c>
      <c r="K13" s="156">
        <v>49</v>
      </c>
      <c r="L13" s="90">
        <v>1.8897030466640957E-2</v>
      </c>
      <c r="M13" s="156">
        <v>63</v>
      </c>
      <c r="N13" s="90">
        <v>1.9830028328611898E-2</v>
      </c>
      <c r="O13" s="156">
        <v>20</v>
      </c>
      <c r="P13" s="90">
        <v>1.5735641227380016E-2</v>
      </c>
      <c r="Q13" s="156">
        <v>26</v>
      </c>
      <c r="R13" s="82">
        <v>2.3744292237442923E-2</v>
      </c>
      <c r="S13" s="154">
        <v>585</v>
      </c>
      <c r="T13" s="112">
        <v>1.9589458527274554E-2</v>
      </c>
      <c r="U13" s="74"/>
    </row>
    <row r="14" spans="2:21" ht="21.95" customHeight="1" x14ac:dyDescent="0.25">
      <c r="B14" s="210" t="s">
        <v>291</v>
      </c>
      <c r="C14" s="154">
        <v>783</v>
      </c>
      <c r="D14" s="90">
        <v>7.8748868550739218E-2</v>
      </c>
      <c r="E14" s="156">
        <v>357</v>
      </c>
      <c r="F14" s="90">
        <v>9.9359866406902309E-2</v>
      </c>
      <c r="G14" s="156">
        <v>491</v>
      </c>
      <c r="H14" s="90">
        <v>0.1243982771725361</v>
      </c>
      <c r="I14" s="156">
        <v>543</v>
      </c>
      <c r="J14" s="90">
        <v>0.12794533459000942</v>
      </c>
      <c r="K14" s="156">
        <v>340</v>
      </c>
      <c r="L14" s="90">
        <v>0.13112225221750867</v>
      </c>
      <c r="M14" s="156">
        <v>395</v>
      </c>
      <c r="N14" s="90">
        <v>0.12433112999685238</v>
      </c>
      <c r="O14" s="156">
        <v>198</v>
      </c>
      <c r="P14" s="90">
        <v>0.15578284815106216</v>
      </c>
      <c r="Q14" s="156">
        <v>138</v>
      </c>
      <c r="R14" s="82">
        <v>0.12602739726027398</v>
      </c>
      <c r="S14" s="154">
        <v>3245</v>
      </c>
      <c r="T14" s="112">
        <v>0.10866289388206142</v>
      </c>
      <c r="U14" s="74"/>
    </row>
    <row r="15" spans="2:21" ht="21.95" customHeight="1" x14ac:dyDescent="0.25">
      <c r="B15" s="210" t="s">
        <v>292</v>
      </c>
      <c r="C15" s="154">
        <v>847</v>
      </c>
      <c r="D15" s="90">
        <v>8.5185557678768981E-2</v>
      </c>
      <c r="E15" s="156">
        <v>291</v>
      </c>
      <c r="F15" s="90">
        <v>8.0990815474533823E-2</v>
      </c>
      <c r="G15" s="156">
        <v>384</v>
      </c>
      <c r="H15" s="90">
        <v>9.7289080314162654E-2</v>
      </c>
      <c r="I15" s="156">
        <v>419</v>
      </c>
      <c r="J15" s="90">
        <v>9.8727615457115933E-2</v>
      </c>
      <c r="K15" s="156">
        <v>280</v>
      </c>
      <c r="L15" s="90">
        <v>0.10798303123794832</v>
      </c>
      <c r="M15" s="156">
        <v>313</v>
      </c>
      <c r="N15" s="90">
        <v>9.8520616934214669E-2</v>
      </c>
      <c r="O15" s="156">
        <v>143</v>
      </c>
      <c r="P15" s="90">
        <v>0.11250983477576711</v>
      </c>
      <c r="Q15" s="156">
        <v>112</v>
      </c>
      <c r="R15" s="82">
        <v>0.10228310502283106</v>
      </c>
      <c r="S15" s="154">
        <v>2789</v>
      </c>
      <c r="T15" s="112">
        <v>9.3393162106955099E-2</v>
      </c>
      <c r="U15" s="74"/>
    </row>
    <row r="16" spans="2:21" ht="21.95" customHeight="1" x14ac:dyDescent="0.25">
      <c r="B16" s="210" t="s">
        <v>293</v>
      </c>
      <c r="C16" s="154">
        <v>209</v>
      </c>
      <c r="D16" s="90">
        <v>2.1019812933722216E-2</v>
      </c>
      <c r="E16" s="156">
        <v>67</v>
      </c>
      <c r="F16" s="90">
        <v>1.864736988588923E-2</v>
      </c>
      <c r="G16" s="156">
        <v>78</v>
      </c>
      <c r="H16" s="90">
        <v>1.9761844438814288E-2</v>
      </c>
      <c r="I16" s="156">
        <v>103</v>
      </c>
      <c r="J16" s="90">
        <v>2.4269557021677664E-2</v>
      </c>
      <c r="K16" s="156">
        <v>58</v>
      </c>
      <c r="L16" s="90">
        <v>2.236791361357501E-2</v>
      </c>
      <c r="M16" s="156">
        <v>68</v>
      </c>
      <c r="N16" s="90">
        <v>2.1403840100723954E-2</v>
      </c>
      <c r="O16" s="156">
        <v>38</v>
      </c>
      <c r="P16" s="90">
        <v>2.9897718332022032E-2</v>
      </c>
      <c r="Q16" s="156">
        <v>32</v>
      </c>
      <c r="R16" s="82">
        <v>2.9223744292237442E-2</v>
      </c>
      <c r="S16" s="154">
        <v>653</v>
      </c>
      <c r="T16" s="112">
        <v>2.1866523791983391E-2</v>
      </c>
      <c r="U16" s="74"/>
    </row>
    <row r="17" spans="2:21" ht="21.95" customHeight="1" thickBot="1" x14ac:dyDescent="0.3">
      <c r="B17" s="210" t="s">
        <v>294</v>
      </c>
      <c r="C17" s="154">
        <v>276</v>
      </c>
      <c r="D17" s="90">
        <v>2.7758221864628382E-2</v>
      </c>
      <c r="E17" s="156">
        <v>118</v>
      </c>
      <c r="F17" s="90">
        <v>3.28416365154467E-2</v>
      </c>
      <c r="G17" s="156">
        <v>126</v>
      </c>
      <c r="H17" s="90">
        <v>3.1922979478084625E-2</v>
      </c>
      <c r="I17" s="156">
        <v>170</v>
      </c>
      <c r="J17" s="90">
        <v>4.005655042412818E-2</v>
      </c>
      <c r="K17" s="156">
        <v>95</v>
      </c>
      <c r="L17" s="90">
        <v>3.6637099884303893E-2</v>
      </c>
      <c r="M17" s="156">
        <v>129</v>
      </c>
      <c r="N17" s="90">
        <v>4.0604343720491029E-2</v>
      </c>
      <c r="O17" s="156">
        <v>39</v>
      </c>
      <c r="P17" s="90">
        <v>3.0684500393391032E-2</v>
      </c>
      <c r="Q17" s="156">
        <v>45</v>
      </c>
      <c r="R17" s="82">
        <v>4.1095890410958902E-2</v>
      </c>
      <c r="S17" s="154">
        <v>998</v>
      </c>
      <c r="T17" s="112">
        <v>3.3419281384991464E-2</v>
      </c>
      <c r="U17" s="74"/>
    </row>
    <row r="18" spans="2:21" ht="21.95" customHeight="1" thickTop="1" thickBot="1" x14ac:dyDescent="0.3">
      <c r="B18" s="213" t="s">
        <v>284</v>
      </c>
      <c r="C18" s="243">
        <v>2258</v>
      </c>
      <c r="D18" s="215">
        <v>0.22709443829830028</v>
      </c>
      <c r="E18" s="244">
        <v>910</v>
      </c>
      <c r="F18" s="215">
        <v>0.25327024770386863</v>
      </c>
      <c r="G18" s="244">
        <v>1184</v>
      </c>
      <c r="H18" s="215">
        <v>0.29997466430200154</v>
      </c>
      <c r="I18" s="244">
        <v>1337</v>
      </c>
      <c r="J18" s="215">
        <v>0.31503298774740812</v>
      </c>
      <c r="K18" s="244">
        <v>822</v>
      </c>
      <c r="L18" s="215">
        <v>0.31700732741997684</v>
      </c>
      <c r="M18" s="244">
        <v>968</v>
      </c>
      <c r="N18" s="215">
        <v>0.30468995908089391</v>
      </c>
      <c r="O18" s="244">
        <v>438</v>
      </c>
      <c r="P18" s="215">
        <v>0.34461054287962239</v>
      </c>
      <c r="Q18" s="244">
        <v>353</v>
      </c>
      <c r="R18" s="217">
        <v>0.32237442922374432</v>
      </c>
      <c r="S18" s="243">
        <v>8270</v>
      </c>
      <c r="T18" s="222">
        <v>0.2769313196932659</v>
      </c>
      <c r="U18" s="160"/>
    </row>
    <row r="19" spans="2:21" ht="21.95" customHeight="1" thickTop="1" x14ac:dyDescent="0.25">
      <c r="B19" s="210" t="s">
        <v>280</v>
      </c>
      <c r="C19" s="154">
        <v>10</v>
      </c>
      <c r="D19" s="90">
        <v>1.0057326762546515E-3</v>
      </c>
      <c r="E19" s="156">
        <v>0</v>
      </c>
      <c r="F19" s="90">
        <v>0</v>
      </c>
      <c r="G19" s="156">
        <v>6</v>
      </c>
      <c r="H19" s="90">
        <v>1.5201418799087915E-3</v>
      </c>
      <c r="I19" s="156">
        <v>2</v>
      </c>
      <c r="J19" s="90">
        <v>4.71253534401508E-4</v>
      </c>
      <c r="K19" s="156">
        <v>2</v>
      </c>
      <c r="L19" s="90">
        <v>7.7130736598534516E-4</v>
      </c>
      <c r="M19" s="156">
        <v>3</v>
      </c>
      <c r="N19" s="90">
        <v>9.4428706326723328E-4</v>
      </c>
      <c r="O19" s="156">
        <v>1</v>
      </c>
      <c r="P19" s="90">
        <v>7.8678206136900079E-4</v>
      </c>
      <c r="Q19" s="156">
        <v>1</v>
      </c>
      <c r="R19" s="82">
        <v>9.1324200913242006E-4</v>
      </c>
      <c r="S19" s="154">
        <v>25</v>
      </c>
      <c r="T19" s="112">
        <v>8.3715634731942542E-4</v>
      </c>
      <c r="U19" s="74"/>
    </row>
    <row r="20" spans="2:21" ht="21.95" customHeight="1" thickBot="1" x14ac:dyDescent="0.3">
      <c r="B20" s="210" t="s">
        <v>171</v>
      </c>
      <c r="C20" s="154">
        <v>3794</v>
      </c>
      <c r="D20" s="90">
        <v>0.38157497737101481</v>
      </c>
      <c r="E20" s="156">
        <v>760</v>
      </c>
      <c r="F20" s="90">
        <v>0.21152240467575842</v>
      </c>
      <c r="G20" s="156">
        <v>817</v>
      </c>
      <c r="H20" s="90">
        <v>0.20699265264758043</v>
      </c>
      <c r="I20" s="156">
        <v>936</v>
      </c>
      <c r="J20" s="90">
        <v>0.22054665409990576</v>
      </c>
      <c r="K20" s="156">
        <v>610</v>
      </c>
      <c r="L20" s="90">
        <v>0.23524874662553028</v>
      </c>
      <c r="M20" s="156">
        <v>758</v>
      </c>
      <c r="N20" s="90">
        <v>0.23858986465218759</v>
      </c>
      <c r="O20" s="156">
        <v>301</v>
      </c>
      <c r="P20" s="90">
        <v>0.23682140047206923</v>
      </c>
      <c r="Q20" s="156">
        <v>382</v>
      </c>
      <c r="R20" s="82">
        <v>0.34885844748858447</v>
      </c>
      <c r="S20" s="154">
        <v>8358</v>
      </c>
      <c r="T20" s="112">
        <v>0.2798781100358303</v>
      </c>
      <c r="U20" s="74"/>
    </row>
    <row r="21" spans="2:21" ht="21.95" customHeight="1" thickTop="1" thickBot="1" x14ac:dyDescent="0.3">
      <c r="B21" s="226" t="s">
        <v>279</v>
      </c>
      <c r="C21" s="241">
        <v>9943</v>
      </c>
      <c r="D21" s="91">
        <v>1</v>
      </c>
      <c r="E21" s="242">
        <v>3593</v>
      </c>
      <c r="F21" s="91">
        <v>1</v>
      </c>
      <c r="G21" s="242">
        <v>3947</v>
      </c>
      <c r="H21" s="91">
        <v>1</v>
      </c>
      <c r="I21" s="242">
        <v>4244</v>
      </c>
      <c r="J21" s="91">
        <v>1</v>
      </c>
      <c r="K21" s="242">
        <v>2593</v>
      </c>
      <c r="L21" s="91">
        <v>1</v>
      </c>
      <c r="M21" s="242">
        <v>3177</v>
      </c>
      <c r="N21" s="91">
        <v>1</v>
      </c>
      <c r="O21" s="242">
        <v>1271</v>
      </c>
      <c r="P21" s="91">
        <v>1</v>
      </c>
      <c r="Q21" s="242">
        <v>1095</v>
      </c>
      <c r="R21" s="83">
        <v>1</v>
      </c>
      <c r="S21" s="241">
        <v>29863</v>
      </c>
      <c r="T21" s="116">
        <v>1</v>
      </c>
      <c r="U21" s="79"/>
    </row>
    <row r="22" spans="2:21" s="71" customFormat="1" ht="21.95" customHeight="1" thickTop="1" thickBot="1" x14ac:dyDescent="0.3"/>
    <row r="23" spans="2:21" ht="21.95" customHeight="1" thickTop="1" x14ac:dyDescent="0.25">
      <c r="B23" s="240" t="s">
        <v>196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1" ht="21.95" customHeight="1" thickBot="1" x14ac:dyDescent="0.3">
      <c r="B24" s="239" t="s">
        <v>218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1" s="71" customFormat="1" ht="15.75" thickTop="1" x14ac:dyDescent="0.25"/>
    <row r="26" spans="2:21" s="71" customFormat="1" x14ac:dyDescent="0.25"/>
    <row r="27" spans="2:21" s="71" customFormat="1" x14ac:dyDescent="0.25"/>
    <row r="28" spans="2:21" s="71" customFormat="1" x14ac:dyDescent="0.25"/>
    <row r="29" spans="2:21" s="71" customFormat="1" x14ac:dyDescent="0.25"/>
    <row r="30" spans="2:21" s="71" customFormat="1" x14ac:dyDescent="0.25"/>
    <row r="31" spans="2:21" s="71" customFormat="1" x14ac:dyDescent="0.25"/>
    <row r="32" spans="2:21" s="71" customFormat="1" x14ac:dyDescent="0.25"/>
    <row r="33" s="71" customFormat="1" x14ac:dyDescent="0.25"/>
    <row r="34" s="71" customFormat="1" x14ac:dyDescent="0.25"/>
    <row r="35" s="71" customFormat="1" x14ac:dyDescent="0.25"/>
    <row r="36" s="71" customFormat="1" x14ac:dyDescent="0.25"/>
    <row r="37" s="71" customFormat="1" x14ac:dyDescent="0.25"/>
    <row r="38" s="71" customFormat="1" x14ac:dyDescent="0.25"/>
    <row r="39" s="71" customFormat="1" x14ac:dyDescent="0.25"/>
    <row r="40" s="71" customFormat="1" x14ac:dyDescent="0.25"/>
    <row r="41" s="71" customFormat="1" x14ac:dyDescent="0.25"/>
    <row r="42" s="71" customFormat="1" x14ac:dyDescent="0.25"/>
    <row r="43" s="71" customFormat="1" x14ac:dyDescent="0.25"/>
    <row r="44" s="71" customFormat="1" x14ac:dyDescent="0.25"/>
    <row r="45" s="71" customFormat="1" x14ac:dyDescent="0.25"/>
    <row r="46" s="71" customFormat="1" x14ac:dyDescent="0.25"/>
    <row r="47" s="71" customFormat="1" x14ac:dyDescent="0.25"/>
    <row r="48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</sheetData>
  <mergeCells count="12">
    <mergeCell ref="I4:J4"/>
    <mergeCell ref="K4:L4"/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9.140625" style="63"/>
  </cols>
  <sheetData>
    <row r="1" spans="1:22" ht="25.15" customHeight="1" thickTop="1" thickBot="1" x14ac:dyDescent="0.3">
      <c r="A1" s="332" t="s">
        <v>96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335"/>
      <c r="M1" s="335"/>
      <c r="N1" s="335"/>
      <c r="O1" s="335"/>
      <c r="P1" s="335"/>
      <c r="Q1" s="335"/>
      <c r="R1" s="335"/>
      <c r="S1" s="335"/>
      <c r="T1" s="335"/>
      <c r="U1" s="336"/>
    </row>
    <row r="2" spans="1:22" ht="25.15" customHeight="1" thickTop="1" thickBot="1" x14ac:dyDescent="0.3">
      <c r="A2" s="337" t="s">
        <v>91</v>
      </c>
      <c r="B2" s="361" t="s">
        <v>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</row>
    <row r="3" spans="1:22" ht="25.15" customHeight="1" x14ac:dyDescent="0.25">
      <c r="A3" s="365"/>
      <c r="B3" s="366">
        <v>0</v>
      </c>
      <c r="C3" s="344"/>
      <c r="D3" s="330" t="s">
        <v>34</v>
      </c>
      <c r="E3" s="331"/>
      <c r="F3" s="345" t="s">
        <v>35</v>
      </c>
      <c r="G3" s="344"/>
      <c r="H3" s="330" t="s">
        <v>36</v>
      </c>
      <c r="I3" s="331"/>
      <c r="J3" s="345" t="s">
        <v>37</v>
      </c>
      <c r="K3" s="344"/>
      <c r="L3" s="330" t="s">
        <v>38</v>
      </c>
      <c r="M3" s="331"/>
      <c r="N3" s="345" t="s">
        <v>39</v>
      </c>
      <c r="O3" s="344"/>
      <c r="P3" s="330" t="s">
        <v>40</v>
      </c>
      <c r="Q3" s="331"/>
      <c r="R3" s="345" t="s">
        <v>30</v>
      </c>
      <c r="S3" s="344"/>
      <c r="T3" s="330" t="s">
        <v>32</v>
      </c>
      <c r="U3" s="331"/>
    </row>
    <row r="4" spans="1:22" ht="25.15" customHeight="1" thickBot="1" x14ac:dyDescent="0.3">
      <c r="A4" s="365"/>
      <c r="B4" s="48" t="s">
        <v>1</v>
      </c>
      <c r="C4" s="4" t="s">
        <v>2</v>
      </c>
      <c r="D4" s="50" t="s">
        <v>1</v>
      </c>
      <c r="E4" s="51" t="s">
        <v>2</v>
      </c>
      <c r="F4" s="48" t="s">
        <v>1</v>
      </c>
      <c r="G4" s="49" t="s">
        <v>2</v>
      </c>
      <c r="H4" s="50" t="s">
        <v>1</v>
      </c>
      <c r="I4" s="51" t="s">
        <v>2</v>
      </c>
      <c r="J4" s="48" t="s">
        <v>1</v>
      </c>
      <c r="K4" s="49" t="s">
        <v>2</v>
      </c>
      <c r="L4" s="50" t="s">
        <v>1</v>
      </c>
      <c r="M4" s="51" t="s">
        <v>2</v>
      </c>
      <c r="N4" s="48" t="s">
        <v>1</v>
      </c>
      <c r="O4" s="49" t="s">
        <v>2</v>
      </c>
      <c r="P4" s="50" t="s">
        <v>1</v>
      </c>
      <c r="Q4" s="51" t="s">
        <v>2</v>
      </c>
      <c r="R4" s="48" t="s">
        <v>1</v>
      </c>
      <c r="S4" s="49" t="s">
        <v>2</v>
      </c>
      <c r="T4" s="50" t="s">
        <v>1</v>
      </c>
      <c r="U4" s="51" t="s">
        <v>2</v>
      </c>
    </row>
    <row r="5" spans="1:22" ht="25.15" customHeight="1" thickBot="1" x14ac:dyDescent="0.3">
      <c r="A5" s="34" t="s">
        <v>75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152</v>
      </c>
    </row>
    <row r="6" spans="1:22" x14ac:dyDescent="0.25">
      <c r="A6" s="64" t="s">
        <v>76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153</v>
      </c>
    </row>
    <row r="7" spans="1:22" x14ac:dyDescent="0.25">
      <c r="A7" s="65" t="s">
        <v>77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154</v>
      </c>
    </row>
    <row r="8" spans="1:22" x14ac:dyDescent="0.25">
      <c r="A8" s="65" t="s">
        <v>78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155</v>
      </c>
    </row>
    <row r="9" spans="1:22" x14ac:dyDescent="0.25">
      <c r="A9" s="65" t="s">
        <v>79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156</v>
      </c>
    </row>
    <row r="10" spans="1:22" ht="15.75" thickBot="1" x14ac:dyDescent="0.3">
      <c r="A10" s="66" t="s">
        <v>80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157</v>
      </c>
    </row>
    <row r="11" spans="1:22" ht="25.15" customHeight="1" thickBot="1" x14ac:dyDescent="0.3">
      <c r="A11" s="34" t="s">
        <v>81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82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158</v>
      </c>
    </row>
    <row r="13" spans="1:22" x14ac:dyDescent="0.25">
      <c r="A13" s="65" t="s">
        <v>83</v>
      </c>
      <c r="B13" s="36">
        <f>VLOOKUP(V13,[1]Sheet1!$A$764:$U$778,2,FALSE)</f>
        <v>3952</v>
      </c>
      <c r="C13" s="33">
        <f>VLOOKUP(V13,[1]Sheet1!$A$764:$U$778,3,FALSE)/100</f>
        <v>0.10700167867006009</v>
      </c>
      <c r="D13" s="36">
        <f>VLOOKUP(V13,[1]Sheet1!$A$764:$U$778,4,FALSE)</f>
        <v>3952</v>
      </c>
      <c r="E13" s="35">
        <f>VLOOKUP(V13,[1]Sheet1!$A$764:$U$778,5,FALSE)/100</f>
        <v>0.10700167867006009</v>
      </c>
      <c r="F13" s="56">
        <f>VLOOKUP(V13,[1]Sheet1!$A$764:$U$778,6,FALSE)</f>
        <v>0</v>
      </c>
      <c r="G13" s="33">
        <f>VLOOKUP(V13,[1]Sheet1!$A$764:$U$778,7,FALSE)/100</f>
        <v>0</v>
      </c>
      <c r="H13" s="36">
        <f>VLOOKUP(V13,[1]Sheet1!$A$764:$U$778,8,FALSE)</f>
        <v>0</v>
      </c>
      <c r="I13" s="35">
        <f>VLOOKUP(V13,[1]Sheet1!$A$764:$U$778,9,FALSE)/100</f>
        <v>0</v>
      </c>
      <c r="J13" s="56">
        <f>VLOOKUP(V13,[1]Sheet1!$A$764:$U$778,10,FALSE)</f>
        <v>0</v>
      </c>
      <c r="K13" s="33">
        <f>VLOOKUP(V13,[1]Sheet1!$A$764:$U$778,11,FALSE)/100</f>
        <v>0</v>
      </c>
      <c r="L13" s="36">
        <f>VLOOKUP(V13,[1]Sheet1!$A$764:$U$778,12,FALSE)</f>
        <v>0</v>
      </c>
      <c r="M13" s="35">
        <f>VLOOKUP(V13,[1]Sheet1!$A$764:$U$778,13,FALSE)/100</f>
        <v>0</v>
      </c>
      <c r="N13" s="56">
        <f>VLOOKUP(V13,[1]Sheet1!$A$764:$U$778,14,FALSE)</f>
        <v>0</v>
      </c>
      <c r="O13" s="33">
        <f>VLOOKUP(V13,[1]Sheet1!$A$764:$U$778,15,FALSE)/100</f>
        <v>0</v>
      </c>
      <c r="P13" s="36">
        <f>VLOOKUP(V13,[1]Sheet1!$A$764:$U$778,16,FALSE)</f>
        <v>0</v>
      </c>
      <c r="Q13" s="35">
        <f>VLOOKUP(V13,[1]Sheet1!$A$764:$U$778,17,FALSE)/100</f>
        <v>0</v>
      </c>
      <c r="R13" s="56">
        <f>VLOOKUP(V13,[1]Sheet1!$A$764:$U$778,18,FALSE)</f>
        <v>0</v>
      </c>
      <c r="S13" s="33">
        <f>VLOOKUP(V13,[1]Sheet1!$A$764:$U$778,19,FALSE)/100</f>
        <v>0</v>
      </c>
      <c r="T13" s="36">
        <f>VLOOKUP(V13,[1]Sheet1!$A$764:$U$778,20,FALSE)</f>
        <v>0</v>
      </c>
      <c r="U13" s="35">
        <f>VLOOKUP(V13,[1]Sheet1!$A$764:$U$778,21,FALSE)/100</f>
        <v>0</v>
      </c>
      <c r="V13" s="67" t="s">
        <v>159</v>
      </c>
    </row>
    <row r="14" spans="1:22" x14ac:dyDescent="0.25">
      <c r="A14" s="65" t="s">
        <v>84</v>
      </c>
      <c r="B14" s="36">
        <f>VLOOKUP(V14,[1]Sheet1!$A$764:$U$778,2,FALSE)</f>
        <v>3620</v>
      </c>
      <c r="C14" s="33">
        <f>VLOOKUP(V14,[1]Sheet1!$A$764:$U$778,3,FALSE)/100</f>
        <v>9.8012671251421449E-2</v>
      </c>
      <c r="D14" s="36">
        <f>VLOOKUP(V14,[1]Sheet1!$A$764:$U$778,4,FALSE)</f>
        <v>3620</v>
      </c>
      <c r="E14" s="35">
        <f>VLOOKUP(V14,[1]Sheet1!$A$764:$U$778,5,FALSE)/100</f>
        <v>9.8012671251421449E-2</v>
      </c>
      <c r="F14" s="56">
        <f>VLOOKUP(V14,[1]Sheet1!$A$764:$U$778,6,FALSE)</f>
        <v>0</v>
      </c>
      <c r="G14" s="33">
        <f>VLOOKUP(V14,[1]Sheet1!$A$764:$U$778,7,FALSE)/100</f>
        <v>0</v>
      </c>
      <c r="H14" s="36">
        <f>VLOOKUP(V14,[1]Sheet1!$A$764:$U$778,8,FALSE)</f>
        <v>0</v>
      </c>
      <c r="I14" s="35">
        <f>VLOOKUP(V14,[1]Sheet1!$A$764:$U$778,9,FALSE)/100</f>
        <v>0</v>
      </c>
      <c r="J14" s="56">
        <f>VLOOKUP(V14,[1]Sheet1!$A$764:$U$778,10,FALSE)</f>
        <v>0</v>
      </c>
      <c r="K14" s="33">
        <f>VLOOKUP(V14,[1]Sheet1!$A$764:$U$778,11,FALSE)/100</f>
        <v>0</v>
      </c>
      <c r="L14" s="36">
        <f>VLOOKUP(V14,[1]Sheet1!$A$764:$U$778,12,FALSE)</f>
        <v>0</v>
      </c>
      <c r="M14" s="35">
        <f>VLOOKUP(V14,[1]Sheet1!$A$764:$U$778,13,FALSE)/100</f>
        <v>0</v>
      </c>
      <c r="N14" s="56">
        <f>VLOOKUP(V14,[1]Sheet1!$A$764:$U$778,14,FALSE)</f>
        <v>0</v>
      </c>
      <c r="O14" s="33">
        <f>VLOOKUP(V14,[1]Sheet1!$A$764:$U$778,15,FALSE)/100</f>
        <v>0</v>
      </c>
      <c r="P14" s="36">
        <f>VLOOKUP(V14,[1]Sheet1!$A$764:$U$778,16,FALSE)</f>
        <v>0</v>
      </c>
      <c r="Q14" s="35">
        <f>VLOOKUP(V14,[1]Sheet1!$A$764:$U$778,17,FALSE)/100</f>
        <v>0</v>
      </c>
      <c r="R14" s="56">
        <f>VLOOKUP(V14,[1]Sheet1!$A$764:$U$778,18,FALSE)</f>
        <v>0</v>
      </c>
      <c r="S14" s="33">
        <f>VLOOKUP(V14,[1]Sheet1!$A$764:$U$778,19,FALSE)/100</f>
        <v>0</v>
      </c>
      <c r="T14" s="36">
        <f>VLOOKUP(V14,[1]Sheet1!$A$764:$U$778,20,FALSE)</f>
        <v>0</v>
      </c>
      <c r="U14" s="35">
        <f>VLOOKUP(V14,[1]Sheet1!$A$764:$U$778,21,FALSE)/100</f>
        <v>0</v>
      </c>
      <c r="V14" s="67" t="s">
        <v>160</v>
      </c>
    </row>
    <row r="15" spans="1:22" x14ac:dyDescent="0.25">
      <c r="A15" s="65" t="s">
        <v>85</v>
      </c>
      <c r="B15" s="36">
        <f>VLOOKUP(V15,[1]Sheet1!$A$764:$U$778,2,FALSE)</f>
        <v>829</v>
      </c>
      <c r="C15" s="33">
        <f>VLOOKUP(V15,[1]Sheet1!$A$764:$U$778,3,FALSE)/100</f>
        <v>2.2445443223046514E-2</v>
      </c>
      <c r="D15" s="36">
        <f>VLOOKUP(V15,[1]Sheet1!$A$764:$U$778,4,FALSE)</f>
        <v>829</v>
      </c>
      <c r="E15" s="35">
        <f>VLOOKUP(V15,[1]Sheet1!$A$764:$U$778,5,FALSE)/100</f>
        <v>2.2445443223046514E-2</v>
      </c>
      <c r="F15" s="56">
        <f>VLOOKUP(V15,[1]Sheet1!$A$764:$U$778,6,FALSE)</f>
        <v>0</v>
      </c>
      <c r="G15" s="33">
        <f>VLOOKUP(V15,[1]Sheet1!$A$764:$U$778,7,FALSE)/100</f>
        <v>0</v>
      </c>
      <c r="H15" s="36">
        <f>VLOOKUP(V15,[1]Sheet1!$A$764:$U$778,8,FALSE)</f>
        <v>0</v>
      </c>
      <c r="I15" s="35">
        <f>VLOOKUP(V15,[1]Sheet1!$A$764:$U$778,9,FALSE)/100</f>
        <v>0</v>
      </c>
      <c r="J15" s="56">
        <f>VLOOKUP(V15,[1]Sheet1!$A$764:$U$778,10,FALSE)</f>
        <v>0</v>
      </c>
      <c r="K15" s="33">
        <f>VLOOKUP(V15,[1]Sheet1!$A$764:$U$778,11,FALSE)/100</f>
        <v>0</v>
      </c>
      <c r="L15" s="36">
        <f>VLOOKUP(V15,[1]Sheet1!$A$764:$U$778,12,FALSE)</f>
        <v>0</v>
      </c>
      <c r="M15" s="35">
        <f>VLOOKUP(V15,[1]Sheet1!$A$764:$U$778,13,FALSE)/100</f>
        <v>0</v>
      </c>
      <c r="N15" s="56">
        <f>VLOOKUP(V15,[1]Sheet1!$A$764:$U$778,14,FALSE)</f>
        <v>0</v>
      </c>
      <c r="O15" s="33">
        <f>VLOOKUP(V15,[1]Sheet1!$A$764:$U$778,15,FALSE)/100</f>
        <v>0</v>
      </c>
      <c r="P15" s="36">
        <f>VLOOKUP(V15,[1]Sheet1!$A$764:$U$778,16,FALSE)</f>
        <v>0</v>
      </c>
      <c r="Q15" s="35">
        <f>VLOOKUP(V15,[1]Sheet1!$A$764:$U$778,17,FALSE)/100</f>
        <v>0</v>
      </c>
      <c r="R15" s="56">
        <f>VLOOKUP(V15,[1]Sheet1!$A$764:$U$778,18,FALSE)</f>
        <v>0</v>
      </c>
      <c r="S15" s="33">
        <f>VLOOKUP(V15,[1]Sheet1!$A$764:$U$778,19,FALSE)/100</f>
        <v>0</v>
      </c>
      <c r="T15" s="36">
        <f>VLOOKUP(V15,[1]Sheet1!$A$764:$U$778,20,FALSE)</f>
        <v>0</v>
      </c>
      <c r="U15" s="35">
        <f>VLOOKUP(V15,[1]Sheet1!$A$764:$U$778,21,FALSE)/100</f>
        <v>0</v>
      </c>
      <c r="V15" s="67" t="s">
        <v>161</v>
      </c>
    </row>
    <row r="16" spans="1:22" ht="15.75" thickBot="1" x14ac:dyDescent="0.3">
      <c r="A16" s="66" t="s">
        <v>86</v>
      </c>
      <c r="B16" s="57">
        <f>VLOOKUP(V16,[1]Sheet1!$A$764:$U$778,2,FALSE)</f>
        <v>1270</v>
      </c>
      <c r="C16" s="43">
        <f>VLOOKUP(V16,[1]Sheet1!$A$764:$U$778,3,FALSE)/100</f>
        <v>3.4385660908647857E-2</v>
      </c>
      <c r="D16" s="57">
        <f>VLOOKUP(V16,[1]Sheet1!$A$764:$U$778,4,FALSE)</f>
        <v>1270</v>
      </c>
      <c r="E16" s="42">
        <f>VLOOKUP(V16,[1]Sheet1!$A$764:$U$778,5,FALSE)/100</f>
        <v>3.4385660908647857E-2</v>
      </c>
      <c r="F16" s="58">
        <f>VLOOKUP(V16,[1]Sheet1!$A$764:$U$778,6,FALSE)</f>
        <v>0</v>
      </c>
      <c r="G16" s="43">
        <f>VLOOKUP(V16,[1]Sheet1!$A$764:$U$778,7,FALSE)/100</f>
        <v>0</v>
      </c>
      <c r="H16" s="57">
        <f>VLOOKUP(V16,[1]Sheet1!$A$764:$U$778,8,FALSE)</f>
        <v>0</v>
      </c>
      <c r="I16" s="42">
        <f>VLOOKUP(V16,[1]Sheet1!$A$764:$U$778,9,FALSE)/100</f>
        <v>0</v>
      </c>
      <c r="J16" s="58">
        <f>VLOOKUP(V16,[1]Sheet1!$A$764:$U$778,10,FALSE)</f>
        <v>0</v>
      </c>
      <c r="K16" s="43">
        <f>VLOOKUP(V16,[1]Sheet1!$A$764:$U$778,11,FALSE)/100</f>
        <v>0</v>
      </c>
      <c r="L16" s="57">
        <f>VLOOKUP(V16,[1]Sheet1!$A$764:$U$778,12,FALSE)</f>
        <v>0</v>
      </c>
      <c r="M16" s="42">
        <f>VLOOKUP(V16,[1]Sheet1!$A$764:$U$778,13,FALSE)/100</f>
        <v>0</v>
      </c>
      <c r="N16" s="58">
        <f>VLOOKUP(V16,[1]Sheet1!$A$764:$U$778,14,FALSE)</f>
        <v>0</v>
      </c>
      <c r="O16" s="43">
        <f>VLOOKUP(V16,[1]Sheet1!$A$764:$U$778,15,FALSE)/100</f>
        <v>0</v>
      </c>
      <c r="P16" s="57">
        <f>VLOOKUP(V16,[1]Sheet1!$A$764:$U$778,16,FALSE)</f>
        <v>0</v>
      </c>
      <c r="Q16" s="42">
        <f>VLOOKUP(V16,[1]Sheet1!$A$764:$U$778,17,FALSE)/100</f>
        <v>0</v>
      </c>
      <c r="R16" s="58">
        <f>VLOOKUP(V16,[1]Sheet1!$A$764:$U$778,18,FALSE)</f>
        <v>0</v>
      </c>
      <c r="S16" s="43">
        <f>VLOOKUP(V16,[1]Sheet1!$A$764:$U$778,19,FALSE)/100</f>
        <v>0</v>
      </c>
      <c r="T16" s="57">
        <f>VLOOKUP(V16,[1]Sheet1!$A$764:$U$778,20,FALSE)</f>
        <v>0</v>
      </c>
      <c r="U16" s="42">
        <f>VLOOKUP(V16,[1]Sheet1!$A$764:$U$778,21,FALSE)/100</f>
        <v>0</v>
      </c>
      <c r="V16" s="67" t="s">
        <v>162</v>
      </c>
    </row>
    <row r="17" spans="1:22" ht="25.15" customHeight="1" thickBot="1" x14ac:dyDescent="0.3">
      <c r="A17" s="34" t="s">
        <v>87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88</v>
      </c>
      <c r="B18" s="54">
        <f>VLOOKUP(V18,[1]Sheet1!$A$764:$U$778,2,FALSE)</f>
        <v>63</v>
      </c>
      <c r="C18" s="41">
        <f>VLOOKUP(V18,[1]Sheet1!$A$764:$U$778,3,FALSE)/100</f>
        <v>1.7057453836573347E-3</v>
      </c>
      <c r="D18" s="54">
        <f>VLOOKUP(V18,[1]Sheet1!$A$764:$U$778,4,FALSE)</f>
        <v>63</v>
      </c>
      <c r="E18" s="40">
        <f>VLOOKUP(V18,[1]Sheet1!$A$764:$U$778,5,FALSE)/100</f>
        <v>1.7057453836573347E-3</v>
      </c>
      <c r="F18" s="55">
        <f>VLOOKUP(V18,[1]Sheet1!$A$764:$U$778,6,FALSE)</f>
        <v>0</v>
      </c>
      <c r="G18" s="41">
        <f>VLOOKUP(V18,[1]Sheet1!$A$764:$U$778,7,FALSE)/100</f>
        <v>0</v>
      </c>
      <c r="H18" s="54">
        <f>VLOOKUP(V18,[1]Sheet1!$A$764:$U$778,8,FALSE)</f>
        <v>0</v>
      </c>
      <c r="I18" s="40">
        <f>VLOOKUP(V18,[1]Sheet1!$A$764:$U$778,9,FALSE)/100</f>
        <v>0</v>
      </c>
      <c r="J18" s="55">
        <f>VLOOKUP(V18,[1]Sheet1!$A$764:$U$778,10,FALSE)</f>
        <v>0</v>
      </c>
      <c r="K18" s="41">
        <f>VLOOKUP(V18,[1]Sheet1!$A$764:$U$778,11,FALSE)/100</f>
        <v>0</v>
      </c>
      <c r="L18" s="54">
        <f>VLOOKUP(V18,[1]Sheet1!$A$764:$U$778,12,FALSE)</f>
        <v>0</v>
      </c>
      <c r="M18" s="40">
        <f>VLOOKUP(V18,[1]Sheet1!$A$764:$U$778,13,FALSE)/100</f>
        <v>0</v>
      </c>
      <c r="N18" s="55">
        <f>VLOOKUP(V18,[1]Sheet1!$A$764:$U$778,14,FALSE)</f>
        <v>0</v>
      </c>
      <c r="O18" s="41">
        <f>VLOOKUP(V18,[1]Sheet1!$A$764:$U$778,15,FALSE)/100</f>
        <v>0</v>
      </c>
      <c r="P18" s="54">
        <f>VLOOKUP(V18,[1]Sheet1!$A$764:$U$778,16,FALSE)</f>
        <v>0</v>
      </c>
      <c r="Q18" s="40">
        <f>VLOOKUP(V18,[1]Sheet1!$A$764:$U$778,17,FALSE)/100</f>
        <v>0</v>
      </c>
      <c r="R18" s="55">
        <f>VLOOKUP(V18,[1]Sheet1!$A$764:$U$778,18,FALSE)</f>
        <v>0</v>
      </c>
      <c r="S18" s="41">
        <f>VLOOKUP(V18,[1]Sheet1!$A$764:$U$778,19,FALSE)/100</f>
        <v>0</v>
      </c>
      <c r="T18" s="54">
        <f>VLOOKUP(V18,[1]Sheet1!$A$764:$U$778,20,FALSE)</f>
        <v>0</v>
      </c>
      <c r="U18" s="40">
        <f>VLOOKUP(V18,[1]Sheet1!$A$764:$U$778,21,FALSE)/100</f>
        <v>0</v>
      </c>
      <c r="V18" s="67" t="s">
        <v>163</v>
      </c>
    </row>
    <row r="19" spans="1:22" x14ac:dyDescent="0.25">
      <c r="A19" s="65" t="s">
        <v>89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164</v>
      </c>
    </row>
    <row r="20" spans="1:22" ht="15.75" thickBot="1" x14ac:dyDescent="0.3">
      <c r="A20" s="66" t="s">
        <v>31</v>
      </c>
      <c r="B20" s="57">
        <f>VLOOKUP(V20,[1]Sheet1!$A$764:$U$778,2,FALSE)</f>
        <v>9926</v>
      </c>
      <c r="C20" s="43">
        <f>VLOOKUP(V20,[1]Sheet1!$A$764:$U$778,3,FALSE)/100</f>
        <v>0.26874966155845564</v>
      </c>
      <c r="D20" s="57">
        <f>VLOOKUP(V20,[1]Sheet1!$A$764:$U$778,4,FALSE)</f>
        <v>9926</v>
      </c>
      <c r="E20" s="42">
        <f>VLOOKUP(V20,[1]Sheet1!$A$764:$U$778,5,FALSE)/100</f>
        <v>0.26874966155845564</v>
      </c>
      <c r="F20" s="58">
        <f>VLOOKUP(V20,[1]Sheet1!$A$764:$U$778,6,FALSE)</f>
        <v>0</v>
      </c>
      <c r="G20" s="43">
        <f>VLOOKUP(V20,[1]Sheet1!$A$764:$U$778,7,FALSE)/100</f>
        <v>0</v>
      </c>
      <c r="H20" s="57">
        <f>VLOOKUP(V20,[1]Sheet1!$A$764:$U$778,8,FALSE)</f>
        <v>0</v>
      </c>
      <c r="I20" s="42">
        <f>VLOOKUP(V20,[1]Sheet1!$A$764:$U$778,9,FALSE)/100</f>
        <v>0</v>
      </c>
      <c r="J20" s="58">
        <f>VLOOKUP(V20,[1]Sheet1!$A$764:$U$778,10,FALSE)</f>
        <v>0</v>
      </c>
      <c r="K20" s="43">
        <f>VLOOKUP(V20,[1]Sheet1!$A$764:$U$778,11,FALSE)/100</f>
        <v>0</v>
      </c>
      <c r="L20" s="57">
        <f>VLOOKUP(V20,[1]Sheet1!$A$764:$U$778,12,FALSE)</f>
        <v>0</v>
      </c>
      <c r="M20" s="42">
        <f>VLOOKUP(V20,[1]Sheet1!$A$764:$U$778,13,FALSE)/100</f>
        <v>0</v>
      </c>
      <c r="N20" s="58">
        <f>VLOOKUP(V20,[1]Sheet1!$A$764:$U$778,14,FALSE)</f>
        <v>0</v>
      </c>
      <c r="O20" s="43">
        <f>VLOOKUP(V20,[1]Sheet1!$A$764:$U$778,15,FALSE)/100</f>
        <v>0</v>
      </c>
      <c r="P20" s="57">
        <f>VLOOKUP(V20,[1]Sheet1!$A$764:$U$778,16,FALSE)</f>
        <v>0</v>
      </c>
      <c r="Q20" s="42">
        <f>VLOOKUP(V20,[1]Sheet1!$A$764:$U$778,17,FALSE)/100</f>
        <v>0</v>
      </c>
      <c r="R20" s="58">
        <f>VLOOKUP(V20,[1]Sheet1!$A$764:$U$778,18,FALSE)</f>
        <v>0</v>
      </c>
      <c r="S20" s="43">
        <f>VLOOKUP(V20,[1]Sheet1!$A$764:$U$778,19,FALSE)/100</f>
        <v>0</v>
      </c>
      <c r="T20" s="57">
        <f>VLOOKUP(V20,[1]Sheet1!$A$764:$U$778,20,FALSE)</f>
        <v>0</v>
      </c>
      <c r="U20" s="42">
        <f>VLOOKUP(V20,[1]Sheet1!$A$764:$U$778,21,FALSE)/100</f>
        <v>0</v>
      </c>
      <c r="V20" s="67" t="s">
        <v>165</v>
      </c>
    </row>
    <row r="21" spans="1:22" ht="25.15" customHeight="1" thickBot="1" x14ac:dyDescent="0.3">
      <c r="A21" s="37" t="s">
        <v>90</v>
      </c>
      <c r="B21" s="61">
        <f>VLOOKUP(V21,[1]Sheet1!$A$764:$U$778,2,FALSE)</f>
        <v>36934</v>
      </c>
      <c r="C21" s="46">
        <f>VLOOKUP(V21,[1]Sheet1!$A$764:$U$778,3,FALSE)/100</f>
        <v>1</v>
      </c>
      <c r="D21" s="62">
        <f>VLOOKUP(V21,[1]Sheet1!$A$764:$U$778,4,FALSE)</f>
        <v>36934</v>
      </c>
      <c r="E21" s="47">
        <f>VLOOKUP(V21,[1]Sheet1!$A$764:$U$778,5,FALSE)/100</f>
        <v>1</v>
      </c>
      <c r="F21" s="61">
        <f>VLOOKUP(V21,[1]Sheet1!$A$764:$U$778,6,FALSE)</f>
        <v>0</v>
      </c>
      <c r="G21" s="46">
        <f>VLOOKUP(V21,[1]Sheet1!$A$764:$U$778,7,FALSE)/100</f>
        <v>0</v>
      </c>
      <c r="H21" s="62">
        <f>VLOOKUP(V21,[1]Sheet1!$A$764:$U$778,8,FALSE)</f>
        <v>0</v>
      </c>
      <c r="I21" s="47">
        <f>VLOOKUP(V21,[1]Sheet1!$A$764:$U$778,9,FALSE)/100</f>
        <v>0</v>
      </c>
      <c r="J21" s="61">
        <f>VLOOKUP(V21,[1]Sheet1!$A$764:$U$778,10,FALSE)</f>
        <v>0</v>
      </c>
      <c r="K21" s="46">
        <f>VLOOKUP(V21,[1]Sheet1!$A$764:$U$778,11,FALSE)/100</f>
        <v>0</v>
      </c>
      <c r="L21" s="62">
        <f>VLOOKUP(V21,[1]Sheet1!$A$764:$U$778,12,FALSE)</f>
        <v>0</v>
      </c>
      <c r="M21" s="47">
        <f>VLOOKUP(V21,[1]Sheet1!$A$764:$U$778,13,FALSE)/100</f>
        <v>0</v>
      </c>
      <c r="N21" s="61">
        <f>VLOOKUP(V21,[1]Sheet1!$A$764:$U$778,14,FALSE)</f>
        <v>0</v>
      </c>
      <c r="O21" s="46">
        <f>VLOOKUP(V21,[1]Sheet1!$A$764:$U$778,15,FALSE)/100</f>
        <v>0</v>
      </c>
      <c r="P21" s="62">
        <f>VLOOKUP(V21,[1]Sheet1!$A$764:$U$778,16,FALSE)</f>
        <v>0</v>
      </c>
      <c r="Q21" s="47">
        <f>VLOOKUP(V21,[1]Sheet1!$A$764:$U$778,17,FALSE)/100</f>
        <v>0</v>
      </c>
      <c r="R21" s="61">
        <f>VLOOKUP(V21,[1]Sheet1!$A$764:$U$778,18,FALSE)</f>
        <v>0</v>
      </c>
      <c r="S21" s="46">
        <f>VLOOKUP(V21,[1]Sheet1!$A$764:$U$778,19,FALSE)/100</f>
        <v>0</v>
      </c>
      <c r="T21" s="62">
        <f>VLOOKUP(V21,[1]Sheet1!$A$764:$U$778,20,FALSE)</f>
        <v>0</v>
      </c>
      <c r="U21" s="47">
        <f>VLOOKUP(V21,[1]Sheet1!$A$764:$U$778,21,FALSE)/100</f>
        <v>0</v>
      </c>
      <c r="V21" s="68" t="s">
        <v>32</v>
      </c>
    </row>
  </sheetData>
  <mergeCells count="13">
    <mergeCell ref="J3:K3"/>
    <mergeCell ref="L3:M3"/>
    <mergeCell ref="N3:O3"/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733"/>
  <sheetViews>
    <sheetView topLeftCell="B10" zoomScale="90" zoomScaleNormal="90" workbookViewId="0">
      <selection activeCell="I34" sqref="I34"/>
    </sheetView>
  </sheetViews>
  <sheetFormatPr defaultRowHeight="15" x14ac:dyDescent="0.25"/>
  <cols>
    <col min="1" max="1" width="2.7109375" style="71" customWidth="1"/>
    <col min="2" max="24" width="11.7109375" style="63" customWidth="1"/>
    <col min="25" max="16384" width="9.140625" style="71"/>
  </cols>
  <sheetData>
    <row r="1" spans="2:24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2:24" ht="21.95" customHeight="1" thickTop="1" thickBot="1" x14ac:dyDescent="0.3">
      <c r="B2" s="285" t="s">
        <v>341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7"/>
    </row>
    <row r="3" spans="2:24" ht="21.95" customHeight="1" thickTop="1" thickBot="1" x14ac:dyDescent="0.3">
      <c r="B3" s="288" t="s">
        <v>168</v>
      </c>
      <c r="C3" s="297" t="s">
        <v>203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307"/>
      <c r="W3" s="298" t="s">
        <v>170</v>
      </c>
      <c r="X3" s="299"/>
    </row>
    <row r="4" spans="2:24" ht="21.95" customHeight="1" thickTop="1" thickBot="1" x14ac:dyDescent="0.3">
      <c r="B4" s="289"/>
      <c r="C4" s="310" t="s">
        <v>204</v>
      </c>
      <c r="D4" s="311"/>
      <c r="E4" s="311"/>
      <c r="F4" s="311"/>
      <c r="G4" s="311"/>
      <c r="H4" s="311"/>
      <c r="I4" s="311"/>
      <c r="J4" s="311"/>
      <c r="K4" s="311"/>
      <c r="L4" s="312"/>
      <c r="M4" s="310" t="s">
        <v>205</v>
      </c>
      <c r="N4" s="311"/>
      <c r="O4" s="311"/>
      <c r="P4" s="311"/>
      <c r="Q4" s="311"/>
      <c r="R4" s="311"/>
      <c r="S4" s="311"/>
      <c r="T4" s="311"/>
      <c r="U4" s="311"/>
      <c r="V4" s="312"/>
      <c r="W4" s="300"/>
      <c r="X4" s="301"/>
    </row>
    <row r="5" spans="2:24" ht="21.95" customHeight="1" thickTop="1" thickBot="1" x14ac:dyDescent="0.3">
      <c r="B5" s="289"/>
      <c r="C5" s="310" t="s">
        <v>198</v>
      </c>
      <c r="D5" s="313"/>
      <c r="E5" s="313"/>
      <c r="F5" s="313"/>
      <c r="G5" s="313"/>
      <c r="H5" s="313"/>
      <c r="I5" s="314"/>
      <c r="J5" s="145"/>
      <c r="K5" s="315" t="s">
        <v>170</v>
      </c>
      <c r="L5" s="316"/>
      <c r="M5" s="319" t="s">
        <v>198</v>
      </c>
      <c r="N5" s="311"/>
      <c r="O5" s="311"/>
      <c r="P5" s="311"/>
      <c r="Q5" s="311"/>
      <c r="R5" s="311"/>
      <c r="S5" s="311"/>
      <c r="T5" s="312"/>
      <c r="U5" s="315" t="s">
        <v>170</v>
      </c>
      <c r="V5" s="316"/>
      <c r="W5" s="300"/>
      <c r="X5" s="301"/>
    </row>
    <row r="6" spans="2:24" ht="21.95" customHeight="1" thickTop="1" thickBot="1" x14ac:dyDescent="0.3">
      <c r="B6" s="305"/>
      <c r="C6" s="319" t="s">
        <v>199</v>
      </c>
      <c r="D6" s="321"/>
      <c r="E6" s="322" t="s">
        <v>200</v>
      </c>
      <c r="F6" s="321"/>
      <c r="G6" s="322" t="s">
        <v>201</v>
      </c>
      <c r="H6" s="321"/>
      <c r="I6" s="323" t="s">
        <v>202</v>
      </c>
      <c r="J6" s="324"/>
      <c r="K6" s="317"/>
      <c r="L6" s="318"/>
      <c r="M6" s="319" t="s">
        <v>199</v>
      </c>
      <c r="N6" s="321"/>
      <c r="O6" s="322" t="s">
        <v>200</v>
      </c>
      <c r="P6" s="321"/>
      <c r="Q6" s="322" t="s">
        <v>201</v>
      </c>
      <c r="R6" s="321"/>
      <c r="S6" s="320" t="s">
        <v>202</v>
      </c>
      <c r="T6" s="320"/>
      <c r="U6" s="317"/>
      <c r="V6" s="318"/>
      <c r="W6" s="308"/>
      <c r="X6" s="309"/>
    </row>
    <row r="7" spans="2:24" ht="21.95" customHeight="1" thickTop="1" thickBot="1" x14ac:dyDescent="0.3">
      <c r="B7" s="306"/>
      <c r="C7" s="141" t="s">
        <v>169</v>
      </c>
      <c r="D7" s="137" t="s">
        <v>2</v>
      </c>
      <c r="E7" s="142" t="s">
        <v>169</v>
      </c>
      <c r="F7" s="137" t="s">
        <v>2</v>
      </c>
      <c r="G7" s="142" t="s">
        <v>169</v>
      </c>
      <c r="H7" s="137" t="s">
        <v>2</v>
      </c>
      <c r="I7" s="142" t="s">
        <v>169</v>
      </c>
      <c r="J7" s="138" t="s">
        <v>2</v>
      </c>
      <c r="K7" s="141" t="s">
        <v>169</v>
      </c>
      <c r="L7" s="139" t="s">
        <v>2</v>
      </c>
      <c r="M7" s="141" t="s">
        <v>169</v>
      </c>
      <c r="N7" s="137" t="s">
        <v>2</v>
      </c>
      <c r="O7" s="142" t="s">
        <v>169</v>
      </c>
      <c r="P7" s="137" t="s">
        <v>2</v>
      </c>
      <c r="Q7" s="142" t="s">
        <v>169</v>
      </c>
      <c r="R7" s="137" t="s">
        <v>2</v>
      </c>
      <c r="S7" s="142" t="s">
        <v>169</v>
      </c>
      <c r="T7" s="140" t="s">
        <v>2</v>
      </c>
      <c r="U7" s="141" t="s">
        <v>169</v>
      </c>
      <c r="V7" s="139" t="s">
        <v>2</v>
      </c>
      <c r="W7" s="141" t="s">
        <v>169</v>
      </c>
      <c r="X7" s="139" t="s">
        <v>2</v>
      </c>
    </row>
    <row r="8" spans="2:24" ht="21.95" customHeight="1" thickTop="1" x14ac:dyDescent="0.25">
      <c r="B8" s="85" t="s">
        <v>172</v>
      </c>
      <c r="C8" s="93">
        <v>34</v>
      </c>
      <c r="D8" s="134">
        <v>5.9848618201020949E-3</v>
      </c>
      <c r="E8" s="96">
        <v>52</v>
      </c>
      <c r="F8" s="134">
        <v>6.6838046272493573E-3</v>
      </c>
      <c r="G8" s="96">
        <v>1</v>
      </c>
      <c r="H8" s="134">
        <v>2.0325203252032522E-3</v>
      </c>
      <c r="I8" s="96">
        <v>0</v>
      </c>
      <c r="J8" s="124">
        <v>0</v>
      </c>
      <c r="K8" s="268">
        <v>87</v>
      </c>
      <c r="L8" s="131">
        <v>6.2352182326381421E-3</v>
      </c>
      <c r="M8" s="93">
        <v>63</v>
      </c>
      <c r="N8" s="136">
        <v>1.4914772727272728E-2</v>
      </c>
      <c r="O8" s="96">
        <v>125</v>
      </c>
      <c r="P8" s="136">
        <v>1.1280570345636676E-2</v>
      </c>
      <c r="Q8" s="96">
        <v>6</v>
      </c>
      <c r="R8" s="136">
        <v>9.9502487562189053E-3</v>
      </c>
      <c r="S8" s="96">
        <v>0</v>
      </c>
      <c r="T8" s="124">
        <v>0</v>
      </c>
      <c r="U8" s="268">
        <v>194</v>
      </c>
      <c r="V8" s="127">
        <v>1.2193588937774984E-2</v>
      </c>
      <c r="W8" s="120">
        <v>281</v>
      </c>
      <c r="X8" s="127">
        <v>9.4096373438703404E-3</v>
      </c>
    </row>
    <row r="9" spans="2:24" ht="21.95" customHeight="1" x14ac:dyDescent="0.25">
      <c r="B9" s="85" t="s">
        <v>173</v>
      </c>
      <c r="C9" s="93">
        <v>25</v>
      </c>
      <c r="D9" s="134">
        <v>4.4006336912515405E-3</v>
      </c>
      <c r="E9" s="96">
        <v>41</v>
      </c>
      <c r="F9" s="134">
        <v>5.2699228791773783E-3</v>
      </c>
      <c r="G9" s="96">
        <v>0</v>
      </c>
      <c r="H9" s="134">
        <v>0</v>
      </c>
      <c r="I9" s="96">
        <v>0</v>
      </c>
      <c r="J9" s="124">
        <v>0</v>
      </c>
      <c r="K9" s="120">
        <v>66</v>
      </c>
      <c r="L9" s="131">
        <v>4.7301655557944527E-3</v>
      </c>
      <c r="M9" s="93">
        <v>50</v>
      </c>
      <c r="N9" s="136">
        <v>1.1837121212121212E-2</v>
      </c>
      <c r="O9" s="96">
        <v>117</v>
      </c>
      <c r="P9" s="136">
        <v>1.0558613843515929E-2</v>
      </c>
      <c r="Q9" s="96">
        <v>6</v>
      </c>
      <c r="R9" s="136">
        <v>9.9502487562189053E-3</v>
      </c>
      <c r="S9" s="96">
        <v>0</v>
      </c>
      <c r="T9" s="124">
        <v>0</v>
      </c>
      <c r="U9" s="120">
        <v>173</v>
      </c>
      <c r="V9" s="127">
        <v>1.0873664362036455E-2</v>
      </c>
      <c r="W9" s="120">
        <v>239</v>
      </c>
      <c r="X9" s="127">
        <v>8.0032146803737068E-3</v>
      </c>
    </row>
    <row r="10" spans="2:24" ht="21.95" customHeight="1" x14ac:dyDescent="0.25">
      <c r="B10" s="85" t="s">
        <v>174</v>
      </c>
      <c r="C10" s="93">
        <v>17</v>
      </c>
      <c r="D10" s="134">
        <v>2.9924309100510475E-3</v>
      </c>
      <c r="E10" s="96">
        <v>19</v>
      </c>
      <c r="F10" s="134">
        <v>2.442159383033419E-3</v>
      </c>
      <c r="G10" s="96">
        <v>0</v>
      </c>
      <c r="H10" s="134">
        <v>0</v>
      </c>
      <c r="I10" s="96">
        <v>0</v>
      </c>
      <c r="J10" s="124">
        <v>0</v>
      </c>
      <c r="K10" s="120">
        <v>36</v>
      </c>
      <c r="L10" s="131">
        <v>2.5800903031606105E-3</v>
      </c>
      <c r="M10" s="93">
        <v>41</v>
      </c>
      <c r="N10" s="136">
        <v>9.706439393939394E-3</v>
      </c>
      <c r="O10" s="96">
        <v>93</v>
      </c>
      <c r="P10" s="136">
        <v>8.3927443371536858E-3</v>
      </c>
      <c r="Q10" s="96">
        <v>4</v>
      </c>
      <c r="R10" s="136">
        <v>6.6334991708126038E-3</v>
      </c>
      <c r="S10" s="96">
        <v>0</v>
      </c>
      <c r="T10" s="124">
        <v>0</v>
      </c>
      <c r="U10" s="120">
        <v>138</v>
      </c>
      <c r="V10" s="127">
        <v>8.6737900691389071E-3</v>
      </c>
      <c r="W10" s="120">
        <v>174</v>
      </c>
      <c r="X10" s="127">
        <v>5.8266081773432005E-3</v>
      </c>
    </row>
    <row r="11" spans="2:24" ht="21.95" customHeight="1" x14ac:dyDescent="0.25">
      <c r="B11" s="85" t="s">
        <v>175</v>
      </c>
      <c r="C11" s="93">
        <v>18</v>
      </c>
      <c r="D11" s="134">
        <v>3.1684562577011088E-3</v>
      </c>
      <c r="E11" s="96">
        <v>24</v>
      </c>
      <c r="F11" s="134">
        <v>3.084832904884319E-3</v>
      </c>
      <c r="G11" s="96">
        <v>2</v>
      </c>
      <c r="H11" s="134">
        <v>4.0650406504065045E-3</v>
      </c>
      <c r="I11" s="96">
        <v>0</v>
      </c>
      <c r="J11" s="124">
        <v>0</v>
      </c>
      <c r="K11" s="120">
        <v>44</v>
      </c>
      <c r="L11" s="131">
        <v>3.1534437038629685E-3</v>
      </c>
      <c r="M11" s="93">
        <v>36</v>
      </c>
      <c r="N11" s="136">
        <v>8.5227272727272721E-3</v>
      </c>
      <c r="O11" s="96">
        <v>73</v>
      </c>
      <c r="P11" s="136">
        <v>6.5878530818518181E-3</v>
      </c>
      <c r="Q11" s="96">
        <v>2</v>
      </c>
      <c r="R11" s="136">
        <v>3.3167495854063019E-3</v>
      </c>
      <c r="S11" s="96">
        <v>0</v>
      </c>
      <c r="T11" s="124">
        <v>0</v>
      </c>
      <c r="U11" s="120">
        <v>111</v>
      </c>
      <c r="V11" s="127">
        <v>6.9767441860465115E-3</v>
      </c>
      <c r="W11" s="120">
        <v>155</v>
      </c>
      <c r="X11" s="127">
        <v>5.1903693533804371E-3</v>
      </c>
    </row>
    <row r="12" spans="2:24" ht="21.95" customHeight="1" x14ac:dyDescent="0.25">
      <c r="B12" s="85" t="s">
        <v>176</v>
      </c>
      <c r="C12" s="93">
        <v>15</v>
      </c>
      <c r="D12" s="134">
        <v>2.640380214750924E-3</v>
      </c>
      <c r="E12" s="96">
        <v>26</v>
      </c>
      <c r="F12" s="134">
        <v>3.3419023136246786E-3</v>
      </c>
      <c r="G12" s="96">
        <v>2</v>
      </c>
      <c r="H12" s="134">
        <v>4.0650406504065045E-3</v>
      </c>
      <c r="I12" s="96">
        <v>0</v>
      </c>
      <c r="J12" s="124">
        <v>0</v>
      </c>
      <c r="K12" s="120">
        <v>43</v>
      </c>
      <c r="L12" s="131">
        <v>3.0817745287751736E-3</v>
      </c>
      <c r="M12" s="93">
        <v>27</v>
      </c>
      <c r="N12" s="136">
        <v>6.3920454545454549E-3</v>
      </c>
      <c r="O12" s="96">
        <v>67</v>
      </c>
      <c r="P12" s="136">
        <v>6.0463857052612579E-3</v>
      </c>
      <c r="Q12" s="96">
        <v>5</v>
      </c>
      <c r="R12" s="136">
        <v>8.291873963515755E-3</v>
      </c>
      <c r="S12" s="96">
        <v>0</v>
      </c>
      <c r="T12" s="124">
        <v>0</v>
      </c>
      <c r="U12" s="120">
        <v>99</v>
      </c>
      <c r="V12" s="127">
        <v>6.222501571338781E-3</v>
      </c>
      <c r="W12" s="120">
        <v>142</v>
      </c>
      <c r="X12" s="127">
        <v>4.7550480527743366E-3</v>
      </c>
    </row>
    <row r="13" spans="2:24" ht="21.95" customHeight="1" x14ac:dyDescent="0.25">
      <c r="B13" s="85" t="s">
        <v>177</v>
      </c>
      <c r="C13" s="93">
        <v>31</v>
      </c>
      <c r="D13" s="134">
        <v>5.4567857771519101E-3</v>
      </c>
      <c r="E13" s="96">
        <v>49</v>
      </c>
      <c r="F13" s="134">
        <v>6.2982005141388178E-3</v>
      </c>
      <c r="G13" s="96">
        <v>2</v>
      </c>
      <c r="H13" s="134">
        <v>4.0650406504065045E-3</v>
      </c>
      <c r="I13" s="96">
        <v>0</v>
      </c>
      <c r="J13" s="124">
        <v>0</v>
      </c>
      <c r="K13" s="120">
        <v>82</v>
      </c>
      <c r="L13" s="131">
        <v>5.8768723571991687E-3</v>
      </c>
      <c r="M13" s="93">
        <v>28</v>
      </c>
      <c r="N13" s="136">
        <v>6.628787878787879E-3</v>
      </c>
      <c r="O13" s="96">
        <v>100</v>
      </c>
      <c r="P13" s="136">
        <v>9.0244562765093399E-3</v>
      </c>
      <c r="Q13" s="96">
        <v>4</v>
      </c>
      <c r="R13" s="136">
        <v>6.6334991708126038E-3</v>
      </c>
      <c r="S13" s="96">
        <v>0</v>
      </c>
      <c r="T13" s="124">
        <v>0</v>
      </c>
      <c r="U13" s="120">
        <v>132</v>
      </c>
      <c r="V13" s="127">
        <v>8.2966687617850414E-3</v>
      </c>
      <c r="W13" s="120">
        <v>214</v>
      </c>
      <c r="X13" s="127">
        <v>7.1660583330542815E-3</v>
      </c>
    </row>
    <row r="14" spans="2:24" ht="21.95" customHeight="1" x14ac:dyDescent="0.25">
      <c r="B14" s="85" t="s">
        <v>178</v>
      </c>
      <c r="C14" s="93">
        <v>68</v>
      </c>
      <c r="D14" s="134">
        <v>1.196972364020419E-2</v>
      </c>
      <c r="E14" s="96">
        <v>133</v>
      </c>
      <c r="F14" s="134">
        <v>1.7095115681233935E-2</v>
      </c>
      <c r="G14" s="96">
        <v>10</v>
      </c>
      <c r="H14" s="134">
        <v>2.032520325203252E-2</v>
      </c>
      <c r="I14" s="96">
        <v>0</v>
      </c>
      <c r="J14" s="124">
        <v>0</v>
      </c>
      <c r="K14" s="120">
        <v>211</v>
      </c>
      <c r="L14" s="131">
        <v>1.512219594352469E-2</v>
      </c>
      <c r="M14" s="93">
        <v>53</v>
      </c>
      <c r="N14" s="136">
        <v>1.2547348484848484E-2</v>
      </c>
      <c r="O14" s="96">
        <v>173</v>
      </c>
      <c r="P14" s="136">
        <v>1.5612309358361158E-2</v>
      </c>
      <c r="Q14" s="96">
        <v>9</v>
      </c>
      <c r="R14" s="136">
        <v>1.4925373134328358E-2</v>
      </c>
      <c r="S14" s="96">
        <v>0</v>
      </c>
      <c r="T14" s="124">
        <v>0</v>
      </c>
      <c r="U14" s="120">
        <v>235</v>
      </c>
      <c r="V14" s="127">
        <v>1.4770584538026399E-2</v>
      </c>
      <c r="W14" s="120">
        <v>446</v>
      </c>
      <c r="X14" s="127">
        <v>1.4934869236178549E-2</v>
      </c>
    </row>
    <row r="15" spans="2:24" ht="21.95" customHeight="1" x14ac:dyDescent="0.25">
      <c r="B15" s="85" t="s">
        <v>179</v>
      </c>
      <c r="C15" s="93">
        <v>132</v>
      </c>
      <c r="D15" s="134">
        <v>2.3235345889808131E-2</v>
      </c>
      <c r="E15" s="96">
        <v>336</v>
      </c>
      <c r="F15" s="134">
        <v>4.3187660668380465E-2</v>
      </c>
      <c r="G15" s="96">
        <v>25</v>
      </c>
      <c r="H15" s="134">
        <v>5.08130081300813E-2</v>
      </c>
      <c r="I15" s="96">
        <v>0</v>
      </c>
      <c r="J15" s="124">
        <v>0</v>
      </c>
      <c r="K15" s="120">
        <v>493</v>
      </c>
      <c r="L15" s="131">
        <v>3.5332903318282809E-2</v>
      </c>
      <c r="M15" s="93">
        <v>107</v>
      </c>
      <c r="N15" s="136">
        <v>2.5331439393939392E-2</v>
      </c>
      <c r="O15" s="96">
        <v>413</v>
      </c>
      <c r="P15" s="136">
        <v>3.7271004421983576E-2</v>
      </c>
      <c r="Q15" s="96">
        <v>30</v>
      </c>
      <c r="R15" s="136">
        <v>4.975124378109453E-2</v>
      </c>
      <c r="S15" s="96">
        <v>0</v>
      </c>
      <c r="T15" s="124">
        <v>0</v>
      </c>
      <c r="U15" s="120">
        <v>550</v>
      </c>
      <c r="V15" s="127">
        <v>3.4569453174104335E-2</v>
      </c>
      <c r="W15" s="120">
        <v>1043</v>
      </c>
      <c r="X15" s="127">
        <v>3.4926162810166424E-2</v>
      </c>
    </row>
    <row r="16" spans="2:24" ht="21.95" customHeight="1" x14ac:dyDescent="0.25">
      <c r="B16" s="85" t="s">
        <v>180</v>
      </c>
      <c r="C16" s="93">
        <v>509</v>
      </c>
      <c r="D16" s="134">
        <v>8.9596901953881355E-2</v>
      </c>
      <c r="E16" s="96">
        <v>736</v>
      </c>
      <c r="F16" s="134">
        <v>9.4601542416452439E-2</v>
      </c>
      <c r="G16" s="96">
        <v>46</v>
      </c>
      <c r="H16" s="134">
        <v>9.3495934959349589E-2</v>
      </c>
      <c r="I16" s="96">
        <v>0</v>
      </c>
      <c r="J16" s="124">
        <v>0</v>
      </c>
      <c r="K16" s="120">
        <v>1291</v>
      </c>
      <c r="L16" s="131">
        <v>9.2524905038343014E-2</v>
      </c>
      <c r="M16" s="93">
        <v>224</v>
      </c>
      <c r="N16" s="136">
        <v>5.3030303030303032E-2</v>
      </c>
      <c r="O16" s="96">
        <v>770</v>
      </c>
      <c r="P16" s="136">
        <v>6.948831332912192E-2</v>
      </c>
      <c r="Q16" s="96">
        <v>41</v>
      </c>
      <c r="R16" s="136">
        <v>6.7993366500829183E-2</v>
      </c>
      <c r="S16" s="96">
        <v>0</v>
      </c>
      <c r="T16" s="124">
        <v>0</v>
      </c>
      <c r="U16" s="120">
        <v>1035</v>
      </c>
      <c r="V16" s="127">
        <v>6.5053425518541791E-2</v>
      </c>
      <c r="W16" s="120">
        <v>2326</v>
      </c>
      <c r="X16" s="127">
        <v>7.7889026554599339E-2</v>
      </c>
    </row>
    <row r="17" spans="2:24" ht="21.95" customHeight="1" x14ac:dyDescent="0.25">
      <c r="B17" s="85" t="s">
        <v>181</v>
      </c>
      <c r="C17" s="93">
        <v>532</v>
      </c>
      <c r="D17" s="134">
        <v>9.3645484949832769E-2</v>
      </c>
      <c r="E17" s="96">
        <v>787</v>
      </c>
      <c r="F17" s="134">
        <v>0.10115681233933162</v>
      </c>
      <c r="G17" s="96">
        <v>38</v>
      </c>
      <c r="H17" s="134">
        <v>7.7235772357723581E-2</v>
      </c>
      <c r="I17" s="96">
        <v>0</v>
      </c>
      <c r="J17" s="124">
        <v>0</v>
      </c>
      <c r="K17" s="120">
        <v>1357</v>
      </c>
      <c r="L17" s="131">
        <v>9.725507059413746E-2</v>
      </c>
      <c r="M17" s="93">
        <v>360</v>
      </c>
      <c r="N17" s="136">
        <v>8.5227272727272721E-2</v>
      </c>
      <c r="O17" s="96">
        <v>1131</v>
      </c>
      <c r="P17" s="136">
        <v>0.10206660048732064</v>
      </c>
      <c r="Q17" s="96">
        <v>64</v>
      </c>
      <c r="R17" s="136">
        <v>0.10613598673300166</v>
      </c>
      <c r="S17" s="96">
        <v>0</v>
      </c>
      <c r="T17" s="124">
        <v>0</v>
      </c>
      <c r="U17" s="120">
        <v>1555</v>
      </c>
      <c r="V17" s="127">
        <v>9.7737272155876811E-2</v>
      </c>
      <c r="W17" s="120">
        <v>2912</v>
      </c>
      <c r="X17" s="127">
        <v>9.7511971335766667E-2</v>
      </c>
    </row>
    <row r="18" spans="2:24" ht="21.95" customHeight="1" x14ac:dyDescent="0.25">
      <c r="B18" s="85" t="s">
        <v>182</v>
      </c>
      <c r="C18" s="93">
        <v>726</v>
      </c>
      <c r="D18" s="134">
        <v>0.12779440239394474</v>
      </c>
      <c r="E18" s="96">
        <v>998</v>
      </c>
      <c r="F18" s="134">
        <v>0.1282776349614396</v>
      </c>
      <c r="G18" s="96">
        <v>67</v>
      </c>
      <c r="H18" s="134">
        <v>0.13617886178861788</v>
      </c>
      <c r="I18" s="96">
        <v>0</v>
      </c>
      <c r="J18" s="124">
        <v>0</v>
      </c>
      <c r="K18" s="120">
        <v>1791</v>
      </c>
      <c r="L18" s="131">
        <v>0.12835949258224039</v>
      </c>
      <c r="M18" s="93">
        <v>553</v>
      </c>
      <c r="N18" s="136">
        <v>0.13091856060606061</v>
      </c>
      <c r="O18" s="96">
        <v>1488</v>
      </c>
      <c r="P18" s="136">
        <v>0.13428390939445897</v>
      </c>
      <c r="Q18" s="96">
        <v>81</v>
      </c>
      <c r="R18" s="136">
        <v>0.13432835820895522</v>
      </c>
      <c r="S18" s="96">
        <v>0</v>
      </c>
      <c r="T18" s="124">
        <v>0</v>
      </c>
      <c r="U18" s="120">
        <v>2122</v>
      </c>
      <c r="V18" s="127">
        <v>0.13337523570081711</v>
      </c>
      <c r="W18" s="120">
        <v>3913</v>
      </c>
      <c r="X18" s="127">
        <v>0.13103171148243645</v>
      </c>
    </row>
    <row r="19" spans="2:24" ht="21.95" customHeight="1" x14ac:dyDescent="0.25">
      <c r="B19" s="85" t="s">
        <v>183</v>
      </c>
      <c r="C19" s="93">
        <v>645</v>
      </c>
      <c r="D19" s="134">
        <v>0.11353634923428974</v>
      </c>
      <c r="E19" s="96">
        <v>864</v>
      </c>
      <c r="F19" s="134">
        <v>0.11105398457583547</v>
      </c>
      <c r="G19" s="96">
        <v>59</v>
      </c>
      <c r="H19" s="134">
        <v>0.11991869918699187</v>
      </c>
      <c r="I19" s="96">
        <v>0</v>
      </c>
      <c r="J19" s="124">
        <v>0</v>
      </c>
      <c r="K19" s="120">
        <v>1568</v>
      </c>
      <c r="L19" s="131">
        <v>0.11237726653766215</v>
      </c>
      <c r="M19" s="93">
        <v>500</v>
      </c>
      <c r="N19" s="136">
        <v>0.11837121212121213</v>
      </c>
      <c r="O19" s="96">
        <v>1294</v>
      </c>
      <c r="P19" s="136">
        <v>0.11677646421803087</v>
      </c>
      <c r="Q19" s="96">
        <v>77</v>
      </c>
      <c r="R19" s="136">
        <v>0.12769485903814262</v>
      </c>
      <c r="S19" s="96">
        <v>1</v>
      </c>
      <c r="T19" s="124">
        <v>0.5</v>
      </c>
      <c r="U19" s="120">
        <v>1872</v>
      </c>
      <c r="V19" s="127">
        <v>0.11766184789440604</v>
      </c>
      <c r="W19" s="120">
        <v>3440</v>
      </c>
      <c r="X19" s="127">
        <v>0.11519271339115293</v>
      </c>
    </row>
    <row r="20" spans="2:24" ht="21.95" customHeight="1" x14ac:dyDescent="0.25">
      <c r="B20" s="85" t="s">
        <v>184</v>
      </c>
      <c r="C20" s="93">
        <v>501</v>
      </c>
      <c r="D20" s="134">
        <v>8.8188699172680865E-2</v>
      </c>
      <c r="E20" s="96">
        <v>622</v>
      </c>
      <c r="F20" s="134">
        <v>7.9948586118251924E-2</v>
      </c>
      <c r="G20" s="96">
        <v>39</v>
      </c>
      <c r="H20" s="134">
        <v>7.926829268292683E-2</v>
      </c>
      <c r="I20" s="96">
        <v>0</v>
      </c>
      <c r="J20" s="124">
        <v>0</v>
      </c>
      <c r="K20" s="120">
        <v>1162</v>
      </c>
      <c r="L20" s="131">
        <v>8.3279581452017484E-2</v>
      </c>
      <c r="M20" s="93">
        <v>247</v>
      </c>
      <c r="N20" s="136">
        <v>5.8475378787878785E-2</v>
      </c>
      <c r="O20" s="96">
        <v>493</v>
      </c>
      <c r="P20" s="136">
        <v>4.4490569443191047E-2</v>
      </c>
      <c r="Q20" s="96">
        <v>32</v>
      </c>
      <c r="R20" s="136">
        <v>5.306799336650083E-2</v>
      </c>
      <c r="S20" s="96">
        <v>1</v>
      </c>
      <c r="T20" s="124">
        <v>0.5</v>
      </c>
      <c r="U20" s="120">
        <v>773</v>
      </c>
      <c r="V20" s="127">
        <v>4.8585795097423001E-2</v>
      </c>
      <c r="W20" s="120">
        <v>1935</v>
      </c>
      <c r="X20" s="127">
        <v>6.4795901282523521E-2</v>
      </c>
    </row>
    <row r="21" spans="2:24" ht="21.95" customHeight="1" x14ac:dyDescent="0.25">
      <c r="B21" s="85" t="s">
        <v>185</v>
      </c>
      <c r="C21" s="93">
        <v>464</v>
      </c>
      <c r="D21" s="134">
        <v>8.1675761309628586E-2</v>
      </c>
      <c r="E21" s="96">
        <v>587</v>
      </c>
      <c r="F21" s="134">
        <v>7.5449871465295623E-2</v>
      </c>
      <c r="G21" s="96">
        <v>38</v>
      </c>
      <c r="H21" s="134">
        <v>7.7235772357723581E-2</v>
      </c>
      <c r="I21" s="96">
        <v>0</v>
      </c>
      <c r="J21" s="124">
        <v>0</v>
      </c>
      <c r="K21" s="120">
        <v>1089</v>
      </c>
      <c r="L21" s="131">
        <v>7.8047731670608467E-2</v>
      </c>
      <c r="M21" s="93">
        <v>334</v>
      </c>
      <c r="N21" s="136">
        <v>7.9071969696969696E-2</v>
      </c>
      <c r="O21" s="96">
        <v>822</v>
      </c>
      <c r="P21" s="136">
        <v>7.4181030592906774E-2</v>
      </c>
      <c r="Q21" s="96">
        <v>45</v>
      </c>
      <c r="R21" s="136">
        <v>7.4626865671641784E-2</v>
      </c>
      <c r="S21" s="96">
        <v>0</v>
      </c>
      <c r="T21" s="124">
        <v>0</v>
      </c>
      <c r="U21" s="120">
        <v>1201</v>
      </c>
      <c r="V21" s="127">
        <v>7.5487115021998744E-2</v>
      </c>
      <c r="W21" s="120">
        <v>2290</v>
      </c>
      <c r="X21" s="127">
        <v>7.668352141445936E-2</v>
      </c>
    </row>
    <row r="22" spans="2:24" ht="21.95" customHeight="1" x14ac:dyDescent="0.25">
      <c r="B22" s="85" t="s">
        <v>186</v>
      </c>
      <c r="C22" s="93">
        <v>511</v>
      </c>
      <c r="D22" s="134">
        <v>8.9948952649181485E-2</v>
      </c>
      <c r="E22" s="96">
        <v>586</v>
      </c>
      <c r="F22" s="134">
        <v>7.532133676092545E-2</v>
      </c>
      <c r="G22" s="96">
        <v>40</v>
      </c>
      <c r="H22" s="134">
        <v>8.1300813008130079E-2</v>
      </c>
      <c r="I22" s="96">
        <v>0</v>
      </c>
      <c r="J22" s="124">
        <v>0</v>
      </c>
      <c r="K22" s="120">
        <v>1137</v>
      </c>
      <c r="L22" s="131">
        <v>8.148785207482262E-2</v>
      </c>
      <c r="M22" s="93">
        <v>408</v>
      </c>
      <c r="N22" s="136">
        <v>9.6590909090909088E-2</v>
      </c>
      <c r="O22" s="96">
        <v>1016</v>
      </c>
      <c r="P22" s="136">
        <v>9.1688475769334893E-2</v>
      </c>
      <c r="Q22" s="96">
        <v>50</v>
      </c>
      <c r="R22" s="136">
        <v>8.2918739635157543E-2</v>
      </c>
      <c r="S22" s="96">
        <v>0</v>
      </c>
      <c r="T22" s="124">
        <v>0</v>
      </c>
      <c r="U22" s="120">
        <v>1474</v>
      </c>
      <c r="V22" s="127">
        <v>9.2646134506599628E-2</v>
      </c>
      <c r="W22" s="120">
        <v>2611</v>
      </c>
      <c r="X22" s="127">
        <v>8.7432608914040782E-2</v>
      </c>
    </row>
    <row r="23" spans="2:24" ht="21.95" customHeight="1" x14ac:dyDescent="0.25">
      <c r="B23" s="85" t="s">
        <v>187</v>
      </c>
      <c r="C23" s="93">
        <v>415</v>
      </c>
      <c r="D23" s="134">
        <v>7.3050519274775572E-2</v>
      </c>
      <c r="E23" s="96">
        <v>540</v>
      </c>
      <c r="F23" s="134">
        <v>6.9408740359897178E-2</v>
      </c>
      <c r="G23" s="96">
        <v>44</v>
      </c>
      <c r="H23" s="134">
        <v>8.943089430894309E-2</v>
      </c>
      <c r="I23" s="96">
        <v>0</v>
      </c>
      <c r="J23" s="124">
        <v>0</v>
      </c>
      <c r="K23" s="120">
        <v>999</v>
      </c>
      <c r="L23" s="131">
        <v>7.1597505912706944E-2</v>
      </c>
      <c r="M23" s="93">
        <v>310</v>
      </c>
      <c r="N23" s="136">
        <v>7.3390151515151519E-2</v>
      </c>
      <c r="O23" s="96">
        <v>843</v>
      </c>
      <c r="P23" s="136">
        <v>7.6076166410973742E-2</v>
      </c>
      <c r="Q23" s="96">
        <v>43</v>
      </c>
      <c r="R23" s="136">
        <v>7.1310116086235484E-2</v>
      </c>
      <c r="S23" s="96">
        <v>0</v>
      </c>
      <c r="T23" s="124">
        <v>0</v>
      </c>
      <c r="U23" s="120">
        <v>1196</v>
      </c>
      <c r="V23" s="127">
        <v>7.5172847265870521E-2</v>
      </c>
      <c r="W23" s="120">
        <v>2195</v>
      </c>
      <c r="X23" s="127">
        <v>7.350232729464555E-2</v>
      </c>
    </row>
    <row r="24" spans="2:24" ht="21.95" customHeight="1" x14ac:dyDescent="0.25">
      <c r="B24" s="85" t="s">
        <v>188</v>
      </c>
      <c r="C24" s="93">
        <v>252</v>
      </c>
      <c r="D24" s="134">
        <v>4.4358387607815526E-2</v>
      </c>
      <c r="E24" s="96">
        <v>377</v>
      </c>
      <c r="F24" s="134">
        <v>4.8457583547557838E-2</v>
      </c>
      <c r="G24" s="96">
        <v>19</v>
      </c>
      <c r="H24" s="134">
        <v>3.8617886178861791E-2</v>
      </c>
      <c r="I24" s="96">
        <v>0</v>
      </c>
      <c r="J24" s="124">
        <v>0</v>
      </c>
      <c r="K24" s="120">
        <v>648</v>
      </c>
      <c r="L24" s="131">
        <v>4.6441625456890991E-2</v>
      </c>
      <c r="M24" s="93">
        <v>204</v>
      </c>
      <c r="N24" s="136">
        <v>4.8295454545454544E-2</v>
      </c>
      <c r="O24" s="96">
        <v>455</v>
      </c>
      <c r="P24" s="136">
        <v>4.1061276058117498E-2</v>
      </c>
      <c r="Q24" s="96">
        <v>24</v>
      </c>
      <c r="R24" s="136">
        <v>3.9800995024875621E-2</v>
      </c>
      <c r="S24" s="96">
        <v>0</v>
      </c>
      <c r="T24" s="124">
        <v>0</v>
      </c>
      <c r="U24" s="120">
        <v>683</v>
      </c>
      <c r="V24" s="127">
        <v>4.2928975487115023E-2</v>
      </c>
      <c r="W24" s="120">
        <v>1331</v>
      </c>
      <c r="X24" s="127">
        <v>4.4570203931286204E-2</v>
      </c>
    </row>
    <row r="25" spans="2:24" ht="21.95" customHeight="1" x14ac:dyDescent="0.25">
      <c r="B25" s="85" t="s">
        <v>189</v>
      </c>
      <c r="C25" s="93">
        <v>176</v>
      </c>
      <c r="D25" s="134">
        <v>3.0980461186410842E-2</v>
      </c>
      <c r="E25" s="96">
        <v>254</v>
      </c>
      <c r="F25" s="134">
        <v>3.2647814910025705E-2</v>
      </c>
      <c r="G25" s="96">
        <v>13</v>
      </c>
      <c r="H25" s="134">
        <v>2.6422764227642278E-2</v>
      </c>
      <c r="I25" s="96">
        <v>0</v>
      </c>
      <c r="J25" s="124">
        <v>0</v>
      </c>
      <c r="K25" s="120">
        <v>443</v>
      </c>
      <c r="L25" s="131">
        <v>3.1749444563893073E-2</v>
      </c>
      <c r="M25" s="93">
        <v>123</v>
      </c>
      <c r="N25" s="136">
        <v>2.911931818181818E-2</v>
      </c>
      <c r="O25" s="96">
        <v>309</v>
      </c>
      <c r="P25" s="136">
        <v>2.7885569894413861E-2</v>
      </c>
      <c r="Q25" s="96">
        <v>12</v>
      </c>
      <c r="R25" s="136">
        <v>1.9900497512437811E-2</v>
      </c>
      <c r="S25" s="96">
        <v>0</v>
      </c>
      <c r="T25" s="124">
        <v>0</v>
      </c>
      <c r="U25" s="120">
        <v>444</v>
      </c>
      <c r="V25" s="127">
        <v>2.7906976744186046E-2</v>
      </c>
      <c r="W25" s="120">
        <v>887</v>
      </c>
      <c r="X25" s="127">
        <v>2.9702307202893213E-2</v>
      </c>
    </row>
    <row r="26" spans="2:24" ht="21.95" customHeight="1" x14ac:dyDescent="0.25">
      <c r="B26" s="85" t="s">
        <v>190</v>
      </c>
      <c r="C26" s="93">
        <v>113</v>
      </c>
      <c r="D26" s="134">
        <v>1.9890864284456963E-2</v>
      </c>
      <c r="E26" s="96">
        <v>190</v>
      </c>
      <c r="F26" s="134">
        <v>2.4421593830334189E-2</v>
      </c>
      <c r="G26" s="96">
        <v>5</v>
      </c>
      <c r="H26" s="134">
        <v>1.016260162601626E-2</v>
      </c>
      <c r="I26" s="96">
        <v>0</v>
      </c>
      <c r="J26" s="124">
        <v>0</v>
      </c>
      <c r="K26" s="120">
        <v>308</v>
      </c>
      <c r="L26" s="131">
        <v>2.2074105927040781E-2</v>
      </c>
      <c r="M26" s="93">
        <v>115</v>
      </c>
      <c r="N26" s="136">
        <v>2.7225378787878788E-2</v>
      </c>
      <c r="O26" s="96">
        <v>275</v>
      </c>
      <c r="P26" s="136">
        <v>2.4817254760400687E-2</v>
      </c>
      <c r="Q26" s="96">
        <v>15</v>
      </c>
      <c r="R26" s="136">
        <v>2.4875621890547265E-2</v>
      </c>
      <c r="S26" s="96">
        <v>0</v>
      </c>
      <c r="T26" s="124">
        <v>0</v>
      </c>
      <c r="U26" s="120">
        <v>405</v>
      </c>
      <c r="V26" s="127">
        <v>2.5455688246385919E-2</v>
      </c>
      <c r="W26" s="120">
        <v>713</v>
      </c>
      <c r="X26" s="127">
        <v>2.387569902555001E-2</v>
      </c>
    </row>
    <row r="27" spans="2:24" ht="21.95" customHeight="1" x14ac:dyDescent="0.25">
      <c r="B27" s="85" t="s">
        <v>191</v>
      </c>
      <c r="C27" s="93">
        <v>99</v>
      </c>
      <c r="D27" s="134">
        <v>1.7426509417356101E-2</v>
      </c>
      <c r="E27" s="96">
        <v>141</v>
      </c>
      <c r="F27" s="134">
        <v>1.8123393316195373E-2</v>
      </c>
      <c r="G27" s="96">
        <v>8</v>
      </c>
      <c r="H27" s="134">
        <v>1.6260162601626018E-2</v>
      </c>
      <c r="I27" s="96">
        <v>0</v>
      </c>
      <c r="J27" s="124">
        <v>0</v>
      </c>
      <c r="K27" s="120">
        <v>248</v>
      </c>
      <c r="L27" s="131">
        <v>1.7773955421773097E-2</v>
      </c>
      <c r="M27" s="93">
        <v>101</v>
      </c>
      <c r="N27" s="136">
        <v>2.3910984848484848E-2</v>
      </c>
      <c r="O27" s="96">
        <v>223</v>
      </c>
      <c r="P27" s="136">
        <v>2.012453749661583E-2</v>
      </c>
      <c r="Q27" s="96">
        <v>9</v>
      </c>
      <c r="R27" s="136">
        <v>1.4925373134328358E-2</v>
      </c>
      <c r="S27" s="96">
        <v>0</v>
      </c>
      <c r="T27" s="124">
        <v>0</v>
      </c>
      <c r="U27" s="120">
        <v>333</v>
      </c>
      <c r="V27" s="127">
        <v>2.0930232558139535E-2</v>
      </c>
      <c r="W27" s="120">
        <v>581</v>
      </c>
      <c r="X27" s="127">
        <v>1.9455513511703444E-2</v>
      </c>
    </row>
    <row r="28" spans="2:24" ht="21.95" customHeight="1" x14ac:dyDescent="0.25">
      <c r="B28" s="85" t="s">
        <v>192</v>
      </c>
      <c r="C28" s="93">
        <v>100</v>
      </c>
      <c r="D28" s="134">
        <v>1.7602534765006162E-2</v>
      </c>
      <c r="E28" s="96">
        <v>101</v>
      </c>
      <c r="F28" s="134">
        <v>1.2982005141388175E-2</v>
      </c>
      <c r="G28" s="96">
        <v>6</v>
      </c>
      <c r="H28" s="134">
        <v>1.2195121951219513E-2</v>
      </c>
      <c r="I28" s="96">
        <v>0</v>
      </c>
      <c r="J28" s="124">
        <v>0</v>
      </c>
      <c r="K28" s="120">
        <v>207</v>
      </c>
      <c r="L28" s="131">
        <v>1.4835519243173511E-2</v>
      </c>
      <c r="M28" s="93">
        <v>73</v>
      </c>
      <c r="N28" s="136">
        <v>1.7282196969696968E-2</v>
      </c>
      <c r="O28" s="96">
        <v>218</v>
      </c>
      <c r="P28" s="136">
        <v>1.9673314682790363E-2</v>
      </c>
      <c r="Q28" s="96">
        <v>12</v>
      </c>
      <c r="R28" s="136">
        <v>1.9900497512437811E-2</v>
      </c>
      <c r="S28" s="96">
        <v>0</v>
      </c>
      <c r="T28" s="124">
        <v>0</v>
      </c>
      <c r="U28" s="120">
        <v>303</v>
      </c>
      <c r="V28" s="127">
        <v>1.9044626021370206E-2</v>
      </c>
      <c r="W28" s="120">
        <v>510</v>
      </c>
      <c r="X28" s="127">
        <v>1.7077989485316279E-2</v>
      </c>
    </row>
    <row r="29" spans="2:24" ht="21.95" customHeight="1" x14ac:dyDescent="0.25">
      <c r="B29" s="85" t="s">
        <v>193</v>
      </c>
      <c r="C29" s="93">
        <v>68</v>
      </c>
      <c r="D29" s="134">
        <v>1.196972364020419E-2</v>
      </c>
      <c r="E29" s="96">
        <v>88</v>
      </c>
      <c r="F29" s="134">
        <v>1.1311053984575836E-2</v>
      </c>
      <c r="G29" s="96">
        <v>6</v>
      </c>
      <c r="H29" s="134">
        <v>1.2195121951219513E-2</v>
      </c>
      <c r="I29" s="96">
        <v>0</v>
      </c>
      <c r="J29" s="124">
        <v>0</v>
      </c>
      <c r="K29" s="120">
        <v>162</v>
      </c>
      <c r="L29" s="131">
        <v>1.1610406364222748E-2</v>
      </c>
      <c r="M29" s="93">
        <v>78</v>
      </c>
      <c r="N29" s="136">
        <v>1.8465909090909092E-2</v>
      </c>
      <c r="O29" s="96">
        <v>190</v>
      </c>
      <c r="P29" s="136">
        <v>1.7146466925367747E-2</v>
      </c>
      <c r="Q29" s="96">
        <v>7</v>
      </c>
      <c r="R29" s="136">
        <v>1.1608623548922056E-2</v>
      </c>
      <c r="S29" s="96">
        <v>0</v>
      </c>
      <c r="T29" s="124">
        <v>0</v>
      </c>
      <c r="U29" s="120">
        <v>275</v>
      </c>
      <c r="V29" s="127">
        <v>1.7284726587052168E-2</v>
      </c>
      <c r="W29" s="120">
        <v>437</v>
      </c>
      <c r="X29" s="127">
        <v>1.4633492951143556E-2</v>
      </c>
    </row>
    <row r="30" spans="2:24" ht="21.95" customHeight="1" x14ac:dyDescent="0.25">
      <c r="B30" s="85" t="s">
        <v>194</v>
      </c>
      <c r="C30" s="93">
        <v>40</v>
      </c>
      <c r="D30" s="134">
        <v>7.0410139060024645E-3</v>
      </c>
      <c r="E30" s="96">
        <v>53</v>
      </c>
      <c r="F30" s="134">
        <v>6.8123393316195371E-3</v>
      </c>
      <c r="G30" s="96">
        <v>4</v>
      </c>
      <c r="H30" s="134">
        <v>8.130081300813009E-3</v>
      </c>
      <c r="I30" s="96">
        <v>0</v>
      </c>
      <c r="J30" s="124">
        <v>0</v>
      </c>
      <c r="K30" s="120">
        <v>97</v>
      </c>
      <c r="L30" s="131">
        <v>6.9519099835160898E-3</v>
      </c>
      <c r="M30" s="93">
        <v>67</v>
      </c>
      <c r="N30" s="136">
        <v>1.5861742424242424E-2</v>
      </c>
      <c r="O30" s="96">
        <v>152</v>
      </c>
      <c r="P30" s="136">
        <v>1.3717173540294197E-2</v>
      </c>
      <c r="Q30" s="96">
        <v>11</v>
      </c>
      <c r="R30" s="136">
        <v>1.824212271973466E-2</v>
      </c>
      <c r="S30" s="96">
        <v>0</v>
      </c>
      <c r="T30" s="124">
        <v>0</v>
      </c>
      <c r="U30" s="120">
        <v>230</v>
      </c>
      <c r="V30" s="127">
        <v>1.4456316781898177E-2</v>
      </c>
      <c r="W30" s="120">
        <v>327</v>
      </c>
      <c r="X30" s="127">
        <v>1.0950005022938084E-2</v>
      </c>
    </row>
    <row r="31" spans="2:24" ht="21.95" customHeight="1" x14ac:dyDescent="0.25">
      <c r="B31" s="85" t="s">
        <v>195</v>
      </c>
      <c r="C31" s="93">
        <v>40</v>
      </c>
      <c r="D31" s="134">
        <v>7.0410139060024645E-3</v>
      </c>
      <c r="E31" s="96">
        <v>40</v>
      </c>
      <c r="F31" s="134">
        <v>5.1413881748071976E-3</v>
      </c>
      <c r="G31" s="96">
        <v>3</v>
      </c>
      <c r="H31" s="134">
        <v>6.0975609756097563E-3</v>
      </c>
      <c r="I31" s="96">
        <v>0</v>
      </c>
      <c r="J31" s="124">
        <v>0</v>
      </c>
      <c r="K31" s="120">
        <v>83</v>
      </c>
      <c r="L31" s="131">
        <v>5.9485415322869635E-3</v>
      </c>
      <c r="M31" s="93">
        <v>56</v>
      </c>
      <c r="N31" s="136">
        <v>1.3257575757575758E-2</v>
      </c>
      <c r="O31" s="96">
        <v>175</v>
      </c>
      <c r="P31" s="136">
        <v>1.5792798483891344E-2</v>
      </c>
      <c r="Q31" s="96">
        <v>7</v>
      </c>
      <c r="R31" s="136">
        <v>1.1608623548922056E-2</v>
      </c>
      <c r="S31" s="96">
        <v>0</v>
      </c>
      <c r="T31" s="124">
        <v>0</v>
      </c>
      <c r="U31" s="120">
        <v>238</v>
      </c>
      <c r="V31" s="127">
        <v>1.495914519170333E-2</v>
      </c>
      <c r="W31" s="120">
        <v>321</v>
      </c>
      <c r="X31" s="127">
        <v>1.0749087499581422E-2</v>
      </c>
    </row>
    <row r="32" spans="2:24" ht="21.95" customHeight="1" thickBot="1" x14ac:dyDescent="0.3">
      <c r="B32" s="85" t="s">
        <v>171</v>
      </c>
      <c r="C32" s="93">
        <v>150</v>
      </c>
      <c r="D32" s="134">
        <v>2.6403802147509241E-2</v>
      </c>
      <c r="E32" s="96">
        <v>136</v>
      </c>
      <c r="F32" s="134">
        <v>1.7480719794344474E-2</v>
      </c>
      <c r="G32" s="143">
        <v>15</v>
      </c>
      <c r="H32" s="134">
        <v>3.048780487804878E-2</v>
      </c>
      <c r="I32" s="96">
        <v>0</v>
      </c>
      <c r="J32" s="124">
        <v>0</v>
      </c>
      <c r="K32" s="269">
        <v>301</v>
      </c>
      <c r="L32" s="131">
        <v>2.1572421701426217E-2</v>
      </c>
      <c r="M32" s="144">
        <v>66</v>
      </c>
      <c r="N32" s="136">
        <v>1.5625E-2</v>
      </c>
      <c r="O32" s="96">
        <v>66</v>
      </c>
      <c r="P32" s="136">
        <v>5.9561411424961649E-3</v>
      </c>
      <c r="Q32" s="96">
        <v>7</v>
      </c>
      <c r="R32" s="136">
        <v>1.1608623548922056E-2</v>
      </c>
      <c r="S32" s="143">
        <v>0</v>
      </c>
      <c r="T32" s="124">
        <v>0</v>
      </c>
      <c r="U32" s="269">
        <v>139</v>
      </c>
      <c r="V32" s="127">
        <v>8.7366436203645502E-3</v>
      </c>
      <c r="W32" s="120">
        <v>440</v>
      </c>
      <c r="X32" s="127">
        <v>1.4733951712821887E-2</v>
      </c>
    </row>
    <row r="33" spans="2:24" ht="21.95" customHeight="1" thickTop="1" thickBot="1" x14ac:dyDescent="0.3">
      <c r="B33" s="98" t="s">
        <v>170</v>
      </c>
      <c r="C33" s="94">
        <v>5681</v>
      </c>
      <c r="D33" s="135">
        <v>1</v>
      </c>
      <c r="E33" s="97">
        <v>7780</v>
      </c>
      <c r="F33" s="135">
        <v>1</v>
      </c>
      <c r="G33" s="97">
        <v>492</v>
      </c>
      <c r="H33" s="135">
        <v>1</v>
      </c>
      <c r="I33" s="97">
        <v>0</v>
      </c>
      <c r="J33" s="128">
        <v>0</v>
      </c>
      <c r="K33" s="94">
        <v>13953</v>
      </c>
      <c r="L33" s="129">
        <v>1</v>
      </c>
      <c r="M33" s="94">
        <v>4224</v>
      </c>
      <c r="N33" s="135">
        <v>1</v>
      </c>
      <c r="O33" s="97">
        <v>11081</v>
      </c>
      <c r="P33" s="135">
        <v>1</v>
      </c>
      <c r="Q33" s="97">
        <v>603</v>
      </c>
      <c r="R33" s="135">
        <v>0.99999999999999989</v>
      </c>
      <c r="S33" s="97">
        <v>2</v>
      </c>
      <c r="T33" s="128">
        <v>1</v>
      </c>
      <c r="U33" s="94">
        <v>15910</v>
      </c>
      <c r="V33" s="129">
        <v>1.0000000000000002</v>
      </c>
      <c r="W33" s="94">
        <v>29863</v>
      </c>
      <c r="X33" s="129">
        <v>0.99999999999999989</v>
      </c>
    </row>
    <row r="34" spans="2:24" ht="21.95" customHeight="1" thickTop="1" thickBot="1" x14ac:dyDescent="0.3">
      <c r="B34" s="99"/>
      <c r="C34" s="100"/>
      <c r="D34" s="122"/>
      <c r="E34" s="100"/>
      <c r="F34" s="122"/>
      <c r="G34" s="100"/>
      <c r="H34" s="122"/>
      <c r="I34" s="100"/>
      <c r="J34" s="100"/>
      <c r="K34" s="100"/>
      <c r="L34" s="122"/>
      <c r="M34" s="100"/>
      <c r="N34" s="122"/>
      <c r="O34" s="100"/>
      <c r="P34" s="122"/>
      <c r="Q34" s="100"/>
      <c r="R34" s="122"/>
      <c r="S34" s="100"/>
      <c r="T34" s="122"/>
      <c r="U34" s="100"/>
      <c r="V34" s="122"/>
      <c r="W34" s="100"/>
      <c r="X34" s="122"/>
    </row>
    <row r="35" spans="2:24" ht="21.95" customHeight="1" thickTop="1" x14ac:dyDescent="0.25">
      <c r="B35" s="111" t="s">
        <v>196</v>
      </c>
      <c r="C35" s="106"/>
      <c r="D35" s="106"/>
      <c r="E35" s="260"/>
      <c r="F35" s="102"/>
      <c r="G35" s="102"/>
      <c r="H35" s="102"/>
      <c r="I35" s="102"/>
      <c r="J35" s="102"/>
      <c r="K35" s="103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2"/>
      <c r="W35" s="102"/>
      <c r="X35" s="102"/>
    </row>
    <row r="36" spans="2:24" ht="21.95" customHeight="1" thickBot="1" x14ac:dyDescent="0.3">
      <c r="B36" s="208" t="s">
        <v>197</v>
      </c>
      <c r="C36" s="109"/>
      <c r="D36" s="109"/>
      <c r="E36" s="261"/>
      <c r="F36" s="102"/>
      <c r="G36" s="102"/>
      <c r="H36" s="102"/>
      <c r="I36" s="102"/>
      <c r="J36" s="102"/>
      <c r="K36" s="103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102"/>
      <c r="W36" s="102"/>
      <c r="X36" s="102"/>
    </row>
    <row r="37" spans="2:24" ht="15.75" thickTop="1" x14ac:dyDescent="0.25">
      <c r="B37" s="123"/>
      <c r="C37" s="102"/>
      <c r="D37" s="102"/>
      <c r="E37" s="102"/>
      <c r="F37" s="102"/>
      <c r="G37" s="102"/>
      <c r="H37" s="102"/>
      <c r="I37" s="102"/>
      <c r="J37" s="102"/>
      <c r="K37" s="103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02"/>
      <c r="W37" s="102"/>
      <c r="X37" s="102"/>
    </row>
    <row r="38" spans="2:24" x14ac:dyDescent="0.25"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102"/>
      <c r="W38" s="102"/>
      <c r="X38" s="102"/>
    </row>
    <row r="39" spans="2:24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2:24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2:24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2:24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2:24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2:24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2:24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2:24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2:24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2:24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2:24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2:24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2:24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2:24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2:24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2:24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2:24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2:24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2:24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2:24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2:24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2:24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2:24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2:24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2:24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2:24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2:24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2:24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2:24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2:24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2:24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2:24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2:24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2:24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2:24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2:24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2:24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2:24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2:24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2:24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2:24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2:24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2:24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2:24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2:24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2:24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2:24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2:24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 spans="2:24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 spans="2:24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2:24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2:24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 spans="2:24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2:24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2:24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2:24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2:24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2:24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2:24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2:24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2:24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2:24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2:24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2:24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2:24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2:24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2:24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2:24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2:24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2:24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2:24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2:24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2:24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2:24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 spans="2:24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2:24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2:24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2:24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2:24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2:24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2:24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2:24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2:24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 spans="2:24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2:24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 spans="2:24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 spans="2:24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 spans="2:24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 spans="2:24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 spans="2:24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 spans="2:24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2:24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 spans="2:24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2:24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 spans="2:24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 spans="2:24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 spans="2:24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2:24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2:24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2:24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2:24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2:24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2:24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2:24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2:24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2:24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2:24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2:24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2:24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2:24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2:24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2:24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2:24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2:24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2:24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2:24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2:24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2:24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2:24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2:24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2:24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2:24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2:24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2:24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2:24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2:24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2:24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2:24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2:24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2:24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2:24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2:24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2:24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2:24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2:24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2:24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2:24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2:24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2:24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2:24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2:24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2:24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2:24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2:24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2:24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2:24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2:24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spans="2:24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 spans="2:24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2:24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 spans="2:24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 spans="2:24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</row>
    <row r="192" spans="2:24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</row>
    <row r="193" spans="2:24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2:24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</row>
    <row r="195" spans="2:24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</row>
    <row r="196" spans="2:24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</row>
    <row r="197" spans="2:24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</row>
    <row r="198" spans="2:24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</row>
    <row r="199" spans="2:24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</row>
    <row r="200" spans="2:24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</row>
    <row r="201" spans="2:24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</row>
    <row r="202" spans="2:24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2:24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</row>
    <row r="204" spans="2:24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</row>
    <row r="205" spans="2:24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</row>
    <row r="206" spans="2:24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</row>
    <row r="207" spans="2:24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</row>
    <row r="208" spans="2:24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</row>
    <row r="209" spans="2:24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 spans="2:24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2:24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 spans="2:24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</row>
    <row r="213" spans="2:24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</row>
    <row r="214" spans="2:24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</row>
    <row r="215" spans="2:24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2:24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</row>
    <row r="217" spans="2:24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</row>
    <row r="218" spans="2:24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 spans="2:24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</row>
    <row r="220" spans="2:24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</row>
    <row r="221" spans="2:24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</row>
    <row r="222" spans="2:24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</row>
    <row r="223" spans="2:24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</row>
    <row r="224" spans="2:24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</row>
    <row r="225" spans="2:24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</row>
    <row r="226" spans="2:24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</row>
    <row r="227" spans="2:24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</row>
    <row r="228" spans="2:24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</row>
    <row r="229" spans="2:24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 spans="2:24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</row>
    <row r="231" spans="2:24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</row>
    <row r="232" spans="2:24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</row>
    <row r="233" spans="2:24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</row>
    <row r="234" spans="2:24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</row>
    <row r="235" spans="2:24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</row>
    <row r="236" spans="2:24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</row>
    <row r="237" spans="2:24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</row>
    <row r="238" spans="2:24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</row>
    <row r="239" spans="2:24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2:24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</row>
    <row r="241" spans="2:24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</row>
    <row r="242" spans="2:24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</row>
    <row r="243" spans="2:24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</row>
    <row r="244" spans="2:24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 spans="2:24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</row>
    <row r="246" spans="2:24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</row>
    <row r="247" spans="2:24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</row>
    <row r="248" spans="2:24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2:24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</row>
    <row r="250" spans="2:24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</row>
    <row r="251" spans="2:24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</row>
    <row r="252" spans="2:24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</row>
    <row r="253" spans="2:24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</row>
    <row r="254" spans="2:24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</row>
    <row r="255" spans="2:24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</row>
    <row r="256" spans="2:24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</row>
    <row r="257" spans="2:24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 spans="2:24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 spans="2:24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</row>
    <row r="260" spans="2:24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</row>
    <row r="261" spans="2:24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</row>
    <row r="262" spans="2:24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</row>
    <row r="263" spans="2:24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</row>
    <row r="264" spans="2:24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 spans="2:24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</row>
    <row r="266" spans="2:24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</row>
    <row r="267" spans="2:24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</row>
    <row r="268" spans="2:24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</row>
    <row r="269" spans="2:24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</row>
    <row r="270" spans="2:24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</row>
    <row r="271" spans="2:24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</row>
    <row r="272" spans="2:24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2:24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</row>
    <row r="274" spans="2:24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</row>
    <row r="275" spans="2:24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</row>
    <row r="276" spans="2:24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</row>
    <row r="277" spans="2:24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</row>
    <row r="278" spans="2:24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</row>
    <row r="279" spans="2:24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</row>
    <row r="280" spans="2:24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</row>
    <row r="281" spans="2:24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</row>
    <row r="282" spans="2:24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</row>
    <row r="283" spans="2:24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</row>
    <row r="284" spans="2:24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</row>
    <row r="285" spans="2:24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</row>
    <row r="286" spans="2:24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</row>
    <row r="287" spans="2:24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</row>
    <row r="288" spans="2:24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</row>
    <row r="289" spans="2:24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</row>
    <row r="290" spans="2:24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 spans="2:24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</row>
    <row r="292" spans="2:24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</row>
    <row r="293" spans="2:24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</row>
    <row r="294" spans="2:24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</row>
    <row r="295" spans="2:24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</row>
    <row r="296" spans="2:24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</row>
    <row r="297" spans="2:24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</row>
    <row r="298" spans="2:24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</row>
    <row r="299" spans="2:24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</row>
    <row r="300" spans="2:24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</row>
    <row r="301" spans="2:24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</row>
    <row r="302" spans="2:24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</row>
    <row r="303" spans="2:24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</row>
    <row r="304" spans="2:24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</row>
    <row r="305" spans="2:24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</row>
    <row r="306" spans="2:24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</row>
    <row r="307" spans="2:24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</row>
    <row r="308" spans="2:24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</row>
    <row r="309" spans="2:24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</row>
    <row r="310" spans="2:24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</row>
    <row r="311" spans="2:24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</row>
    <row r="312" spans="2:24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</row>
    <row r="313" spans="2:24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</row>
    <row r="314" spans="2:24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</row>
    <row r="315" spans="2:24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2:24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</row>
    <row r="317" spans="2:24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</row>
    <row r="318" spans="2:24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 spans="2:24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 spans="2:24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  <row r="321" spans="2:24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</row>
    <row r="322" spans="2:24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</row>
    <row r="323" spans="2:24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</row>
    <row r="324" spans="2:24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</row>
    <row r="325" spans="2:24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</row>
    <row r="326" spans="2:24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</row>
    <row r="327" spans="2:24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</row>
    <row r="328" spans="2:24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</row>
    <row r="329" spans="2:24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</row>
    <row r="330" spans="2:24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</row>
    <row r="331" spans="2:24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</row>
    <row r="332" spans="2:24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</row>
    <row r="333" spans="2:24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</row>
    <row r="334" spans="2:24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</row>
    <row r="335" spans="2:24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</row>
    <row r="336" spans="2:24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</row>
    <row r="337" spans="2:24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</row>
    <row r="338" spans="2:24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</row>
    <row r="339" spans="2:24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</row>
    <row r="340" spans="2:24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</row>
    <row r="341" spans="2:24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</row>
    <row r="342" spans="2:24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</row>
    <row r="343" spans="2:24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</row>
    <row r="344" spans="2:24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</row>
    <row r="345" spans="2:24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</row>
    <row r="346" spans="2:24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</row>
    <row r="347" spans="2:24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</row>
    <row r="348" spans="2:24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</row>
    <row r="349" spans="2:24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</row>
    <row r="350" spans="2:24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</row>
    <row r="351" spans="2:24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</row>
    <row r="352" spans="2:24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</row>
    <row r="353" spans="2:24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</row>
    <row r="354" spans="2:24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</row>
    <row r="355" spans="2:24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</row>
    <row r="356" spans="2:24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</row>
    <row r="357" spans="2:24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</row>
    <row r="358" spans="2:24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</row>
    <row r="359" spans="2:24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</row>
    <row r="360" spans="2:24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</row>
    <row r="361" spans="2:24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</row>
    <row r="362" spans="2:24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</row>
    <row r="363" spans="2:24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</row>
    <row r="364" spans="2:24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</row>
    <row r="365" spans="2:24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</row>
    <row r="366" spans="2:24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</row>
    <row r="367" spans="2:24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</row>
    <row r="368" spans="2:24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</row>
    <row r="369" spans="2:24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</row>
    <row r="370" spans="2:24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</row>
    <row r="371" spans="2:24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</row>
    <row r="372" spans="2:24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</row>
    <row r="373" spans="2:24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</row>
    <row r="374" spans="2:24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</row>
    <row r="375" spans="2:24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</row>
    <row r="376" spans="2:24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</row>
    <row r="377" spans="2:24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</row>
    <row r="378" spans="2:24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</row>
    <row r="379" spans="2:24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</row>
    <row r="380" spans="2:24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</row>
    <row r="381" spans="2:24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</row>
    <row r="382" spans="2:24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</row>
    <row r="383" spans="2:24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</row>
    <row r="384" spans="2:24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</row>
    <row r="385" spans="2:24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</row>
    <row r="386" spans="2:24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</row>
    <row r="387" spans="2:24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</row>
    <row r="388" spans="2:24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</row>
    <row r="389" spans="2:24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</row>
    <row r="390" spans="2:24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</row>
    <row r="391" spans="2:24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</row>
    <row r="392" spans="2:24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</row>
    <row r="393" spans="2:24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</row>
    <row r="394" spans="2:24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</row>
    <row r="395" spans="2:24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</row>
    <row r="396" spans="2:24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</row>
    <row r="397" spans="2:24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</row>
    <row r="398" spans="2:24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</row>
    <row r="399" spans="2:24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</row>
    <row r="400" spans="2:24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</row>
    <row r="401" spans="2:24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</row>
    <row r="402" spans="2:24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</row>
    <row r="403" spans="2:24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</row>
    <row r="404" spans="2:24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</row>
    <row r="405" spans="2:24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</row>
    <row r="406" spans="2:24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</row>
    <row r="407" spans="2:24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</row>
    <row r="408" spans="2:24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</row>
    <row r="409" spans="2:24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</row>
    <row r="410" spans="2:24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</row>
    <row r="411" spans="2:24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</row>
    <row r="412" spans="2:24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</row>
    <row r="413" spans="2:24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</row>
    <row r="414" spans="2:24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</row>
    <row r="415" spans="2:24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</row>
    <row r="416" spans="2:24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</row>
    <row r="417" spans="2:24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</row>
    <row r="418" spans="2:24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</row>
    <row r="419" spans="2:24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</row>
    <row r="420" spans="2:24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</row>
    <row r="421" spans="2:24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</row>
    <row r="422" spans="2:24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</row>
    <row r="423" spans="2:24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</row>
    <row r="424" spans="2:24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</row>
    <row r="425" spans="2:24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</row>
    <row r="426" spans="2:24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</row>
    <row r="427" spans="2:24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</row>
    <row r="428" spans="2:24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</row>
    <row r="429" spans="2:24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</row>
    <row r="430" spans="2:24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</row>
    <row r="431" spans="2:24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</row>
    <row r="432" spans="2:24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</row>
    <row r="433" spans="2:24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</row>
    <row r="434" spans="2:24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</row>
    <row r="435" spans="2:24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</row>
    <row r="436" spans="2:24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</row>
    <row r="437" spans="2:24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</row>
    <row r="438" spans="2:24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</row>
    <row r="439" spans="2:24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</row>
    <row r="440" spans="2:24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</row>
    <row r="441" spans="2:24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</row>
    <row r="442" spans="2:24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</row>
    <row r="443" spans="2:24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</row>
    <row r="444" spans="2:24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</row>
    <row r="445" spans="2:24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</row>
    <row r="446" spans="2:24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</row>
    <row r="447" spans="2:24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</row>
    <row r="448" spans="2:24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</row>
    <row r="449" spans="2:24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</row>
    <row r="450" spans="2:24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</row>
    <row r="451" spans="2:24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</row>
    <row r="452" spans="2:24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</row>
    <row r="453" spans="2:24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</row>
    <row r="454" spans="2:24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</row>
    <row r="455" spans="2:24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</row>
    <row r="456" spans="2:24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</row>
    <row r="457" spans="2:24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</row>
    <row r="458" spans="2:24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</row>
    <row r="459" spans="2:24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</row>
    <row r="460" spans="2:24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</row>
    <row r="461" spans="2:24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</row>
    <row r="462" spans="2:24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</row>
    <row r="463" spans="2:24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</row>
    <row r="464" spans="2:24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</row>
    <row r="465" spans="2:24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</row>
    <row r="466" spans="2:24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</row>
    <row r="467" spans="2:24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</row>
    <row r="468" spans="2:24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</row>
    <row r="469" spans="2:24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</row>
    <row r="470" spans="2:24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</row>
    <row r="471" spans="2:24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</row>
    <row r="472" spans="2:24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</row>
    <row r="473" spans="2:24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</row>
    <row r="474" spans="2:24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</row>
    <row r="475" spans="2:24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</row>
    <row r="476" spans="2:24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</row>
    <row r="477" spans="2:24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</row>
    <row r="478" spans="2:24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</row>
    <row r="479" spans="2:24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</row>
    <row r="480" spans="2:24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</row>
    <row r="481" spans="2:24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</row>
    <row r="482" spans="2:24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</row>
    <row r="483" spans="2:24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</row>
    <row r="484" spans="2:24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</row>
    <row r="485" spans="2:24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</row>
    <row r="486" spans="2:24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</row>
    <row r="487" spans="2:24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</row>
    <row r="488" spans="2:24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</row>
    <row r="489" spans="2:24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</row>
    <row r="490" spans="2:24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</row>
    <row r="491" spans="2:24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</row>
    <row r="492" spans="2:24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</row>
    <row r="493" spans="2:24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</row>
    <row r="494" spans="2:24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</row>
    <row r="495" spans="2:24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</row>
    <row r="496" spans="2:24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</row>
    <row r="497" spans="2:24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</row>
    <row r="498" spans="2:24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</row>
    <row r="499" spans="2:24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</row>
    <row r="500" spans="2:24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</row>
    <row r="501" spans="2:24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</row>
    <row r="502" spans="2:24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</row>
    <row r="503" spans="2:24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</row>
    <row r="504" spans="2:24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</row>
    <row r="505" spans="2:24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</row>
    <row r="506" spans="2:24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</row>
    <row r="507" spans="2:24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</row>
    <row r="508" spans="2:24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</row>
    <row r="509" spans="2:24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</row>
    <row r="510" spans="2:24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</row>
    <row r="511" spans="2:24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</row>
    <row r="512" spans="2:24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</row>
    <row r="513" spans="2:24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</row>
    <row r="514" spans="2:24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</row>
    <row r="515" spans="2:24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</row>
    <row r="516" spans="2:24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</row>
    <row r="517" spans="2:24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</row>
    <row r="518" spans="2:24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</row>
    <row r="519" spans="2:24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</row>
    <row r="520" spans="2:24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</row>
    <row r="521" spans="2:24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</row>
    <row r="522" spans="2:24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</row>
    <row r="523" spans="2:24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</row>
    <row r="524" spans="2:24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</row>
    <row r="525" spans="2:24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</row>
    <row r="526" spans="2:24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</row>
    <row r="527" spans="2:24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</row>
    <row r="528" spans="2:24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</row>
    <row r="529" spans="2:24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</row>
    <row r="530" spans="2:24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</row>
    <row r="531" spans="2:24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</row>
    <row r="532" spans="2:24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</row>
    <row r="533" spans="2:24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</row>
    <row r="534" spans="2:24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</row>
    <row r="535" spans="2:24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</row>
    <row r="536" spans="2:24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</row>
    <row r="537" spans="2:24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</row>
    <row r="538" spans="2:24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</row>
    <row r="539" spans="2:24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</row>
    <row r="540" spans="2:24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</row>
    <row r="541" spans="2:24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</row>
    <row r="542" spans="2:24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</row>
    <row r="543" spans="2:24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</row>
    <row r="544" spans="2:24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</row>
    <row r="545" spans="2:24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</row>
    <row r="546" spans="2:24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</row>
    <row r="547" spans="2:24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</row>
    <row r="548" spans="2:24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</row>
    <row r="549" spans="2:24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</row>
    <row r="550" spans="2:24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</row>
    <row r="551" spans="2:24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</row>
    <row r="552" spans="2:24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</row>
    <row r="553" spans="2:24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</row>
    <row r="554" spans="2:24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</row>
    <row r="555" spans="2:24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</row>
    <row r="556" spans="2:24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</row>
    <row r="557" spans="2:24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</row>
    <row r="558" spans="2:24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</row>
    <row r="559" spans="2:24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</row>
    <row r="560" spans="2:24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</row>
    <row r="561" spans="2:24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</row>
    <row r="562" spans="2:24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</row>
    <row r="563" spans="2:24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</row>
    <row r="564" spans="2:24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</row>
    <row r="565" spans="2:24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</row>
    <row r="566" spans="2:24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</row>
    <row r="567" spans="2:24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</row>
    <row r="568" spans="2:24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</row>
    <row r="569" spans="2:24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</row>
    <row r="570" spans="2:24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</row>
    <row r="571" spans="2:24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</row>
    <row r="572" spans="2:24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</row>
    <row r="573" spans="2:24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</row>
    <row r="574" spans="2:24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</row>
    <row r="575" spans="2:24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</row>
    <row r="576" spans="2:24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</row>
    <row r="577" spans="2:24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</row>
    <row r="578" spans="2:24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</row>
    <row r="579" spans="2:24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</row>
    <row r="580" spans="2:24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</row>
    <row r="581" spans="2:24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</row>
    <row r="582" spans="2:24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</row>
    <row r="583" spans="2:24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</row>
    <row r="584" spans="2:24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</row>
    <row r="585" spans="2:24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</row>
    <row r="586" spans="2:24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</row>
    <row r="587" spans="2:24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</row>
    <row r="588" spans="2:24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</row>
    <row r="589" spans="2:24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</row>
    <row r="590" spans="2:24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</row>
    <row r="591" spans="2:24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</row>
    <row r="592" spans="2:24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</row>
    <row r="593" spans="2:24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</row>
    <row r="594" spans="2:24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</row>
    <row r="595" spans="2:24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</row>
    <row r="596" spans="2:24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</row>
    <row r="597" spans="2:24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</row>
    <row r="598" spans="2:24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</row>
    <row r="599" spans="2:24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</row>
    <row r="600" spans="2:24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</row>
    <row r="601" spans="2:24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</row>
    <row r="602" spans="2:24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</row>
    <row r="603" spans="2:24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</row>
    <row r="604" spans="2:24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</row>
    <row r="605" spans="2:24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</row>
    <row r="606" spans="2:24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</row>
    <row r="607" spans="2:24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</row>
    <row r="608" spans="2:24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</row>
    <row r="609" spans="2:24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</row>
    <row r="610" spans="2:24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</row>
    <row r="611" spans="2:24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</row>
    <row r="612" spans="2:24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</row>
    <row r="613" spans="2:24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</row>
    <row r="614" spans="2:24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</row>
    <row r="615" spans="2:24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</row>
    <row r="616" spans="2:24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</row>
    <row r="617" spans="2:24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</row>
    <row r="618" spans="2:24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</row>
    <row r="619" spans="2:24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</row>
    <row r="620" spans="2:24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</row>
    <row r="621" spans="2:24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</row>
    <row r="622" spans="2:24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</row>
    <row r="623" spans="2:24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</row>
    <row r="624" spans="2:24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</row>
    <row r="625" spans="2:24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</row>
    <row r="626" spans="2:24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</row>
    <row r="627" spans="2:24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</row>
    <row r="628" spans="2:24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</row>
    <row r="629" spans="2:24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</row>
    <row r="630" spans="2:24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</row>
    <row r="631" spans="2:24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</row>
    <row r="632" spans="2:24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</row>
    <row r="633" spans="2:24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</row>
    <row r="634" spans="2:24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</row>
    <row r="635" spans="2:24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</row>
    <row r="636" spans="2:24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</row>
    <row r="637" spans="2:24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</row>
    <row r="638" spans="2:24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</row>
    <row r="639" spans="2:24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</row>
    <row r="640" spans="2:24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</row>
    <row r="641" spans="2:24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</row>
    <row r="642" spans="2:24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</row>
    <row r="643" spans="2:24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</row>
    <row r="644" spans="2:24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</row>
    <row r="645" spans="2:24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</row>
    <row r="646" spans="2:24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</row>
    <row r="647" spans="2:24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</row>
    <row r="648" spans="2:24" x14ac:dyDescent="0.2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</row>
    <row r="649" spans="2:24" x14ac:dyDescent="0.2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</row>
    <row r="650" spans="2:24" x14ac:dyDescent="0.2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</row>
    <row r="651" spans="2:24" x14ac:dyDescent="0.2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</row>
    <row r="652" spans="2:24" x14ac:dyDescent="0.2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</row>
    <row r="653" spans="2:24" x14ac:dyDescent="0.2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</row>
    <row r="654" spans="2:24" x14ac:dyDescent="0.2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</row>
    <row r="655" spans="2:24" x14ac:dyDescent="0.2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</row>
    <row r="656" spans="2:24" x14ac:dyDescent="0.2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</row>
    <row r="657" spans="2:24" x14ac:dyDescent="0.2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</row>
    <row r="658" spans="2:24" x14ac:dyDescent="0.2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</row>
    <row r="659" spans="2:24" x14ac:dyDescent="0.2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</row>
    <row r="660" spans="2:24" x14ac:dyDescent="0.2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</row>
    <row r="661" spans="2:24" x14ac:dyDescent="0.2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</row>
    <row r="662" spans="2:24" x14ac:dyDescent="0.2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</row>
    <row r="663" spans="2:24" x14ac:dyDescent="0.2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</row>
    <row r="664" spans="2:24" x14ac:dyDescent="0.2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</row>
    <row r="665" spans="2:24" x14ac:dyDescent="0.2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</row>
    <row r="666" spans="2:24" x14ac:dyDescent="0.2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</row>
    <row r="667" spans="2:24" x14ac:dyDescent="0.2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</row>
    <row r="668" spans="2:24" x14ac:dyDescent="0.2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</row>
    <row r="669" spans="2:24" x14ac:dyDescent="0.2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</row>
    <row r="670" spans="2:24" x14ac:dyDescent="0.2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</row>
    <row r="671" spans="2:24" x14ac:dyDescent="0.2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</row>
    <row r="672" spans="2:24" x14ac:dyDescent="0.2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</row>
    <row r="673" spans="2:24" x14ac:dyDescent="0.2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</row>
    <row r="674" spans="2:24" x14ac:dyDescent="0.2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</row>
    <row r="675" spans="2:24" x14ac:dyDescent="0.2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</row>
    <row r="676" spans="2:24" x14ac:dyDescent="0.2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</row>
    <row r="677" spans="2:24" x14ac:dyDescent="0.2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</row>
    <row r="678" spans="2:24" x14ac:dyDescent="0.2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</row>
    <row r="679" spans="2:24" x14ac:dyDescent="0.2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</row>
    <row r="680" spans="2:24" x14ac:dyDescent="0.2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</row>
    <row r="681" spans="2:24" x14ac:dyDescent="0.2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</row>
    <row r="682" spans="2:24" x14ac:dyDescent="0.2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</row>
    <row r="683" spans="2:24" x14ac:dyDescent="0.2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</row>
    <row r="684" spans="2:24" x14ac:dyDescent="0.2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</row>
    <row r="685" spans="2:24" x14ac:dyDescent="0.2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</row>
    <row r="686" spans="2:24" x14ac:dyDescent="0.2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</row>
    <row r="687" spans="2:24" x14ac:dyDescent="0.2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</row>
    <row r="688" spans="2:24" x14ac:dyDescent="0.2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</row>
    <row r="689" spans="2:24" x14ac:dyDescent="0.2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</row>
    <row r="690" spans="2:24" x14ac:dyDescent="0.2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</row>
    <row r="691" spans="2:24" x14ac:dyDescent="0.2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</row>
    <row r="692" spans="2:24" x14ac:dyDescent="0.2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</row>
    <row r="693" spans="2:24" x14ac:dyDescent="0.2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</row>
    <row r="694" spans="2:24" x14ac:dyDescent="0.2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</row>
    <row r="695" spans="2:24" x14ac:dyDescent="0.2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</row>
    <row r="696" spans="2:24" x14ac:dyDescent="0.2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</row>
    <row r="697" spans="2:24" x14ac:dyDescent="0.2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</row>
    <row r="698" spans="2:24" x14ac:dyDescent="0.2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</row>
    <row r="699" spans="2:24" x14ac:dyDescent="0.2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</row>
    <row r="700" spans="2:24" x14ac:dyDescent="0.2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</row>
    <row r="701" spans="2:24" x14ac:dyDescent="0.2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</row>
    <row r="702" spans="2:24" x14ac:dyDescent="0.2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</row>
    <row r="703" spans="2:24" x14ac:dyDescent="0.2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</row>
    <row r="704" spans="2:24" x14ac:dyDescent="0.2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</row>
    <row r="705" spans="2:24" x14ac:dyDescent="0.2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</row>
    <row r="706" spans="2:24" x14ac:dyDescent="0.2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</row>
    <row r="707" spans="2:24" x14ac:dyDescent="0.2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</row>
    <row r="708" spans="2:24" x14ac:dyDescent="0.2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</row>
    <row r="709" spans="2:24" x14ac:dyDescent="0.2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</row>
    <row r="710" spans="2:24" x14ac:dyDescent="0.2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</row>
    <row r="711" spans="2:24" x14ac:dyDescent="0.2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</row>
    <row r="712" spans="2:24" x14ac:dyDescent="0.2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</row>
    <row r="713" spans="2:24" x14ac:dyDescent="0.2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</row>
    <row r="714" spans="2:24" x14ac:dyDescent="0.2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</row>
    <row r="715" spans="2:24" x14ac:dyDescent="0.2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</row>
    <row r="716" spans="2:24" x14ac:dyDescent="0.2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</row>
    <row r="717" spans="2:24" x14ac:dyDescent="0.2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</row>
    <row r="718" spans="2:24" x14ac:dyDescent="0.2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</row>
    <row r="719" spans="2:24" x14ac:dyDescent="0.2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</row>
    <row r="720" spans="2:24" x14ac:dyDescent="0.2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</row>
    <row r="721" spans="2:24" x14ac:dyDescent="0.2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</row>
    <row r="722" spans="2:24" x14ac:dyDescent="0.2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</row>
    <row r="723" spans="2:24" x14ac:dyDescent="0.2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</row>
    <row r="724" spans="2:24" x14ac:dyDescent="0.2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</row>
    <row r="725" spans="2:24" x14ac:dyDescent="0.2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</row>
    <row r="726" spans="2:24" x14ac:dyDescent="0.2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</row>
    <row r="727" spans="2:24" x14ac:dyDescent="0.2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</row>
    <row r="728" spans="2:24" x14ac:dyDescent="0.2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</row>
    <row r="729" spans="2:24" x14ac:dyDescent="0.2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</row>
    <row r="730" spans="2:24" x14ac:dyDescent="0.2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</row>
    <row r="731" spans="2:24" x14ac:dyDescent="0.2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</row>
    <row r="732" spans="2:24" x14ac:dyDescent="0.2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</row>
    <row r="733" spans="2:24" x14ac:dyDescent="0.2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</row>
  </sheetData>
  <mergeCells count="18">
    <mergeCell ref="S6:T6"/>
    <mergeCell ref="C6:D6"/>
    <mergeCell ref="E6:F6"/>
    <mergeCell ref="G6:H6"/>
    <mergeCell ref="M6:N6"/>
    <mergeCell ref="O6:P6"/>
    <mergeCell ref="Q6:R6"/>
    <mergeCell ref="I6:J6"/>
    <mergeCell ref="B2:X2"/>
    <mergeCell ref="B3:B7"/>
    <mergeCell ref="C3:V3"/>
    <mergeCell ref="W3:X6"/>
    <mergeCell ref="C4:L4"/>
    <mergeCell ref="M4:V4"/>
    <mergeCell ref="C5:I5"/>
    <mergeCell ref="K5:L6"/>
    <mergeCell ref="M5:T5"/>
    <mergeCell ref="U5:V6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642"/>
  <sheetViews>
    <sheetView topLeftCell="A4" zoomScale="80" zoomScaleNormal="80" workbookViewId="0">
      <selection activeCell="V22" sqref="V22"/>
    </sheetView>
  </sheetViews>
  <sheetFormatPr defaultRowHeight="15" x14ac:dyDescent="0.25"/>
  <cols>
    <col min="1" max="1" width="2.7109375" style="71" customWidth="1"/>
    <col min="2" max="2" width="14.7109375" style="63" customWidth="1"/>
    <col min="3" max="18" width="15.28515625" style="63" customWidth="1"/>
    <col min="19" max="16384" width="9.140625" style="71"/>
  </cols>
  <sheetData>
    <row r="1" spans="2:19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9" ht="21.95" customHeight="1" thickTop="1" thickBot="1" x14ac:dyDescent="0.3">
      <c r="B2" s="285" t="s">
        <v>342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2:19" ht="21.95" customHeight="1" thickTop="1" thickBot="1" x14ac:dyDescent="0.3">
      <c r="B3" s="288" t="s">
        <v>168</v>
      </c>
      <c r="C3" s="310" t="s">
        <v>206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279" t="s">
        <v>170</v>
      </c>
    </row>
    <row r="4" spans="2:19" ht="21.95" customHeight="1" thickTop="1" thickBot="1" x14ac:dyDescent="0.3">
      <c r="B4" s="305"/>
      <c r="C4" s="310" t="s">
        <v>207</v>
      </c>
      <c r="D4" s="311"/>
      <c r="E4" s="311"/>
      <c r="F4" s="311"/>
      <c r="G4" s="312"/>
      <c r="H4" s="310" t="s">
        <v>208</v>
      </c>
      <c r="I4" s="311"/>
      <c r="J4" s="311"/>
      <c r="K4" s="311"/>
      <c r="L4" s="312"/>
      <c r="M4" s="313" t="s">
        <v>209</v>
      </c>
      <c r="N4" s="311"/>
      <c r="O4" s="311"/>
      <c r="P4" s="311"/>
      <c r="Q4" s="311"/>
      <c r="R4" s="280"/>
    </row>
    <row r="5" spans="2:19" ht="21.95" customHeight="1" thickTop="1" thickBot="1" x14ac:dyDescent="0.3">
      <c r="B5" s="305"/>
      <c r="C5" s="310" t="s">
        <v>198</v>
      </c>
      <c r="D5" s="313"/>
      <c r="E5" s="313"/>
      <c r="F5" s="313"/>
      <c r="G5" s="325" t="s">
        <v>170</v>
      </c>
      <c r="H5" s="310" t="s">
        <v>198</v>
      </c>
      <c r="I5" s="313"/>
      <c r="J5" s="313"/>
      <c r="K5" s="313"/>
      <c r="L5" s="325" t="s">
        <v>170</v>
      </c>
      <c r="M5" s="310" t="s">
        <v>198</v>
      </c>
      <c r="N5" s="313"/>
      <c r="O5" s="313"/>
      <c r="P5" s="313"/>
      <c r="Q5" s="325" t="s">
        <v>170</v>
      </c>
      <c r="R5" s="280"/>
    </row>
    <row r="6" spans="2:19" ht="21.95" customHeight="1" thickTop="1" thickBot="1" x14ac:dyDescent="0.3">
      <c r="B6" s="306"/>
      <c r="C6" s="141" t="s">
        <v>199</v>
      </c>
      <c r="D6" s="142" t="s">
        <v>211</v>
      </c>
      <c r="E6" s="142" t="s">
        <v>210</v>
      </c>
      <c r="F6" s="132" t="s">
        <v>202</v>
      </c>
      <c r="G6" s="326"/>
      <c r="H6" s="141" t="s">
        <v>199</v>
      </c>
      <c r="I6" s="142" t="s">
        <v>211</v>
      </c>
      <c r="J6" s="142" t="s">
        <v>210</v>
      </c>
      <c r="K6" s="132" t="s">
        <v>202</v>
      </c>
      <c r="L6" s="326"/>
      <c r="M6" s="141" t="s">
        <v>199</v>
      </c>
      <c r="N6" s="142" t="s">
        <v>211</v>
      </c>
      <c r="O6" s="142" t="s">
        <v>210</v>
      </c>
      <c r="P6" s="132" t="s">
        <v>202</v>
      </c>
      <c r="Q6" s="326"/>
      <c r="R6" s="281"/>
    </row>
    <row r="7" spans="2:19" ht="21.95" customHeight="1" thickTop="1" x14ac:dyDescent="0.25">
      <c r="B7" s="85" t="s">
        <v>172</v>
      </c>
      <c r="C7" s="154">
        <v>5</v>
      </c>
      <c r="D7" s="156">
        <v>10</v>
      </c>
      <c r="E7" s="158">
        <v>1</v>
      </c>
      <c r="F7" s="126">
        <v>0</v>
      </c>
      <c r="G7" s="151">
        <v>16</v>
      </c>
      <c r="H7" s="154">
        <v>76</v>
      </c>
      <c r="I7" s="156">
        <v>131</v>
      </c>
      <c r="J7" s="156">
        <v>6</v>
      </c>
      <c r="K7" s="126">
        <v>0</v>
      </c>
      <c r="L7" s="151">
        <v>213</v>
      </c>
      <c r="M7" s="154">
        <v>16</v>
      </c>
      <c r="N7" s="156">
        <v>36</v>
      </c>
      <c r="O7" s="156">
        <v>0</v>
      </c>
      <c r="P7" s="126">
        <v>0</v>
      </c>
      <c r="Q7" s="151">
        <v>52</v>
      </c>
      <c r="R7" s="148">
        <v>281</v>
      </c>
      <c r="S7" s="74"/>
    </row>
    <row r="8" spans="2:19" ht="21.95" customHeight="1" x14ac:dyDescent="0.25">
      <c r="B8" s="85" t="s">
        <v>173</v>
      </c>
      <c r="C8" s="154">
        <v>7</v>
      </c>
      <c r="D8" s="156">
        <v>15</v>
      </c>
      <c r="E8" s="158">
        <v>0</v>
      </c>
      <c r="F8" s="126">
        <v>0</v>
      </c>
      <c r="G8" s="152">
        <v>22</v>
      </c>
      <c r="H8" s="154">
        <v>64</v>
      </c>
      <c r="I8" s="156">
        <v>126</v>
      </c>
      <c r="J8" s="156">
        <v>5</v>
      </c>
      <c r="K8" s="126">
        <v>0</v>
      </c>
      <c r="L8" s="152">
        <v>195</v>
      </c>
      <c r="M8" s="154">
        <v>4</v>
      </c>
      <c r="N8" s="156">
        <v>17</v>
      </c>
      <c r="O8" s="156">
        <v>1</v>
      </c>
      <c r="P8" s="126">
        <v>0</v>
      </c>
      <c r="Q8" s="152">
        <v>22</v>
      </c>
      <c r="R8" s="148">
        <v>239</v>
      </c>
      <c r="S8" s="74"/>
    </row>
    <row r="9" spans="2:19" ht="21.95" customHeight="1" x14ac:dyDescent="0.25">
      <c r="B9" s="85" t="s">
        <v>174</v>
      </c>
      <c r="C9" s="154">
        <v>5</v>
      </c>
      <c r="D9" s="156">
        <v>7</v>
      </c>
      <c r="E9" s="158">
        <v>0</v>
      </c>
      <c r="F9" s="126">
        <v>0</v>
      </c>
      <c r="G9" s="152">
        <v>12</v>
      </c>
      <c r="H9" s="154">
        <v>42</v>
      </c>
      <c r="I9" s="156">
        <v>88</v>
      </c>
      <c r="J9" s="156">
        <v>3</v>
      </c>
      <c r="K9" s="126">
        <v>0</v>
      </c>
      <c r="L9" s="152">
        <v>133</v>
      </c>
      <c r="M9" s="154">
        <v>11</v>
      </c>
      <c r="N9" s="156">
        <v>17</v>
      </c>
      <c r="O9" s="156">
        <v>1</v>
      </c>
      <c r="P9" s="126">
        <v>0</v>
      </c>
      <c r="Q9" s="152">
        <v>29</v>
      </c>
      <c r="R9" s="148">
        <v>174</v>
      </c>
      <c r="S9" s="74"/>
    </row>
    <row r="10" spans="2:19" ht="21.95" customHeight="1" x14ac:dyDescent="0.25">
      <c r="B10" s="85" t="s">
        <v>175</v>
      </c>
      <c r="C10" s="154">
        <v>1</v>
      </c>
      <c r="D10" s="156">
        <v>8</v>
      </c>
      <c r="E10" s="158">
        <v>0</v>
      </c>
      <c r="F10" s="126">
        <v>0</v>
      </c>
      <c r="G10" s="152">
        <v>9</v>
      </c>
      <c r="H10" s="154">
        <v>48</v>
      </c>
      <c r="I10" s="156">
        <v>82</v>
      </c>
      <c r="J10" s="156">
        <v>3</v>
      </c>
      <c r="K10" s="126">
        <v>0</v>
      </c>
      <c r="L10" s="152">
        <v>133</v>
      </c>
      <c r="M10" s="154">
        <v>5</v>
      </c>
      <c r="N10" s="156">
        <v>7</v>
      </c>
      <c r="O10" s="156">
        <v>1</v>
      </c>
      <c r="P10" s="126">
        <v>0</v>
      </c>
      <c r="Q10" s="152">
        <v>13</v>
      </c>
      <c r="R10" s="148">
        <v>155</v>
      </c>
      <c r="S10" s="74"/>
    </row>
    <row r="11" spans="2:19" ht="21.95" customHeight="1" x14ac:dyDescent="0.25">
      <c r="B11" s="85" t="s">
        <v>176</v>
      </c>
      <c r="C11" s="154">
        <v>2</v>
      </c>
      <c r="D11" s="156">
        <v>7</v>
      </c>
      <c r="E11" s="158">
        <v>1</v>
      </c>
      <c r="F11" s="126">
        <v>0</v>
      </c>
      <c r="G11" s="152">
        <v>10</v>
      </c>
      <c r="H11" s="154">
        <v>31</v>
      </c>
      <c r="I11" s="156">
        <v>70</v>
      </c>
      <c r="J11" s="156">
        <v>4</v>
      </c>
      <c r="K11" s="126">
        <v>0</v>
      </c>
      <c r="L11" s="152">
        <v>105</v>
      </c>
      <c r="M11" s="154">
        <v>9</v>
      </c>
      <c r="N11" s="156">
        <v>16</v>
      </c>
      <c r="O11" s="156">
        <v>2</v>
      </c>
      <c r="P11" s="126">
        <v>0</v>
      </c>
      <c r="Q11" s="152">
        <v>27</v>
      </c>
      <c r="R11" s="148">
        <v>142</v>
      </c>
      <c r="S11" s="74"/>
    </row>
    <row r="12" spans="2:19" ht="21.95" customHeight="1" x14ac:dyDescent="0.25">
      <c r="B12" s="85" t="s">
        <v>177</v>
      </c>
      <c r="C12" s="154">
        <v>2</v>
      </c>
      <c r="D12" s="156">
        <v>5</v>
      </c>
      <c r="E12" s="158">
        <v>0</v>
      </c>
      <c r="F12" s="126">
        <v>0</v>
      </c>
      <c r="G12" s="152">
        <v>7</v>
      </c>
      <c r="H12" s="154">
        <v>42</v>
      </c>
      <c r="I12" s="156">
        <v>114</v>
      </c>
      <c r="J12" s="156">
        <v>2</v>
      </c>
      <c r="K12" s="126">
        <v>0</v>
      </c>
      <c r="L12" s="152">
        <v>158</v>
      </c>
      <c r="M12" s="154">
        <v>15</v>
      </c>
      <c r="N12" s="156">
        <v>30</v>
      </c>
      <c r="O12" s="156">
        <v>4</v>
      </c>
      <c r="P12" s="126">
        <v>0</v>
      </c>
      <c r="Q12" s="152">
        <v>49</v>
      </c>
      <c r="R12" s="148">
        <v>214</v>
      </c>
      <c r="S12" s="74"/>
    </row>
    <row r="13" spans="2:19" ht="21.95" customHeight="1" x14ac:dyDescent="0.25">
      <c r="B13" s="85" t="s">
        <v>178</v>
      </c>
      <c r="C13" s="154">
        <v>12</v>
      </c>
      <c r="D13" s="156">
        <v>14</v>
      </c>
      <c r="E13" s="158">
        <v>0</v>
      </c>
      <c r="F13" s="126">
        <v>0</v>
      </c>
      <c r="G13" s="152">
        <v>26</v>
      </c>
      <c r="H13" s="154">
        <v>66</v>
      </c>
      <c r="I13" s="156">
        <v>184</v>
      </c>
      <c r="J13" s="156">
        <v>8</v>
      </c>
      <c r="K13" s="126">
        <v>0</v>
      </c>
      <c r="L13" s="152">
        <v>258</v>
      </c>
      <c r="M13" s="154">
        <v>43</v>
      </c>
      <c r="N13" s="156">
        <v>108</v>
      </c>
      <c r="O13" s="156">
        <v>11</v>
      </c>
      <c r="P13" s="126">
        <v>0</v>
      </c>
      <c r="Q13" s="152">
        <v>162</v>
      </c>
      <c r="R13" s="148">
        <v>446</v>
      </c>
      <c r="S13" s="74"/>
    </row>
    <row r="14" spans="2:19" ht="21.95" customHeight="1" x14ac:dyDescent="0.25">
      <c r="B14" s="85" t="s">
        <v>179</v>
      </c>
      <c r="C14" s="154">
        <v>9</v>
      </c>
      <c r="D14" s="156">
        <v>42</v>
      </c>
      <c r="E14" s="158">
        <v>0</v>
      </c>
      <c r="F14" s="126">
        <v>0</v>
      </c>
      <c r="G14" s="152">
        <v>51</v>
      </c>
      <c r="H14" s="154">
        <v>126</v>
      </c>
      <c r="I14" s="156">
        <v>440</v>
      </c>
      <c r="J14" s="156">
        <v>28</v>
      </c>
      <c r="K14" s="126">
        <v>0</v>
      </c>
      <c r="L14" s="152">
        <v>594</v>
      </c>
      <c r="M14" s="154">
        <v>104</v>
      </c>
      <c r="N14" s="156">
        <v>267</v>
      </c>
      <c r="O14" s="156">
        <v>27</v>
      </c>
      <c r="P14" s="126">
        <v>0</v>
      </c>
      <c r="Q14" s="152">
        <v>398</v>
      </c>
      <c r="R14" s="148">
        <v>1043</v>
      </c>
      <c r="S14" s="74"/>
    </row>
    <row r="15" spans="2:19" ht="21.95" customHeight="1" x14ac:dyDescent="0.25">
      <c r="B15" s="85" t="s">
        <v>180</v>
      </c>
      <c r="C15" s="154">
        <v>39</v>
      </c>
      <c r="D15" s="156">
        <v>79</v>
      </c>
      <c r="E15" s="158">
        <v>2</v>
      </c>
      <c r="F15" s="126">
        <v>0</v>
      </c>
      <c r="G15" s="152">
        <v>120</v>
      </c>
      <c r="H15" s="154">
        <v>440</v>
      </c>
      <c r="I15" s="156">
        <v>905</v>
      </c>
      <c r="J15" s="156">
        <v>37</v>
      </c>
      <c r="K15" s="126">
        <v>0</v>
      </c>
      <c r="L15" s="152">
        <v>1382</v>
      </c>
      <c r="M15" s="154">
        <v>254</v>
      </c>
      <c r="N15" s="156">
        <v>522</v>
      </c>
      <c r="O15" s="156">
        <v>48</v>
      </c>
      <c r="P15" s="126">
        <v>0</v>
      </c>
      <c r="Q15" s="152">
        <v>824</v>
      </c>
      <c r="R15" s="148">
        <v>2326</v>
      </c>
      <c r="S15" s="74"/>
    </row>
    <row r="16" spans="2:19" ht="21.95" customHeight="1" x14ac:dyDescent="0.25">
      <c r="B16" s="85" t="s">
        <v>181</v>
      </c>
      <c r="C16" s="154">
        <v>46</v>
      </c>
      <c r="D16" s="156">
        <v>116</v>
      </c>
      <c r="E16" s="158">
        <v>4</v>
      </c>
      <c r="F16" s="126">
        <v>0</v>
      </c>
      <c r="G16" s="152">
        <v>166</v>
      </c>
      <c r="H16" s="154">
        <v>568</v>
      </c>
      <c r="I16" s="156">
        <v>1154</v>
      </c>
      <c r="J16" s="156">
        <v>49</v>
      </c>
      <c r="K16" s="126">
        <v>0</v>
      </c>
      <c r="L16" s="152">
        <v>1771</v>
      </c>
      <c r="M16" s="154">
        <v>278</v>
      </c>
      <c r="N16" s="156">
        <v>648</v>
      </c>
      <c r="O16" s="156">
        <v>49</v>
      </c>
      <c r="P16" s="126">
        <v>0</v>
      </c>
      <c r="Q16" s="152">
        <v>975</v>
      </c>
      <c r="R16" s="148">
        <v>2912</v>
      </c>
      <c r="S16" s="74"/>
    </row>
    <row r="17" spans="2:19" ht="21.95" customHeight="1" x14ac:dyDescent="0.25">
      <c r="B17" s="85" t="s">
        <v>182</v>
      </c>
      <c r="C17" s="154">
        <v>82</v>
      </c>
      <c r="D17" s="156">
        <v>174</v>
      </c>
      <c r="E17" s="158">
        <v>4</v>
      </c>
      <c r="F17" s="126">
        <v>0</v>
      </c>
      <c r="G17" s="152">
        <v>260</v>
      </c>
      <c r="H17" s="154">
        <v>774</v>
      </c>
      <c r="I17" s="156">
        <v>1461</v>
      </c>
      <c r="J17" s="156">
        <v>68</v>
      </c>
      <c r="K17" s="126">
        <v>0</v>
      </c>
      <c r="L17" s="152">
        <v>2303</v>
      </c>
      <c r="M17" s="154">
        <v>423</v>
      </c>
      <c r="N17" s="156">
        <v>851</v>
      </c>
      <c r="O17" s="156">
        <v>76</v>
      </c>
      <c r="P17" s="126">
        <v>0</v>
      </c>
      <c r="Q17" s="152">
        <v>1350</v>
      </c>
      <c r="R17" s="148">
        <v>3913</v>
      </c>
      <c r="S17" s="74"/>
    </row>
    <row r="18" spans="2:19" ht="21.95" customHeight="1" x14ac:dyDescent="0.25">
      <c r="B18" s="85" t="s">
        <v>183</v>
      </c>
      <c r="C18" s="154">
        <v>72</v>
      </c>
      <c r="D18" s="156">
        <v>145</v>
      </c>
      <c r="E18" s="158">
        <v>1</v>
      </c>
      <c r="F18" s="126">
        <v>0</v>
      </c>
      <c r="G18" s="152">
        <v>218</v>
      </c>
      <c r="H18" s="154">
        <v>700</v>
      </c>
      <c r="I18" s="156">
        <v>1270</v>
      </c>
      <c r="J18" s="156">
        <v>63</v>
      </c>
      <c r="K18" s="126">
        <v>1</v>
      </c>
      <c r="L18" s="152">
        <v>2034</v>
      </c>
      <c r="M18" s="154">
        <v>373</v>
      </c>
      <c r="N18" s="156">
        <v>743</v>
      </c>
      <c r="O18" s="156">
        <v>72</v>
      </c>
      <c r="P18" s="126">
        <v>0</v>
      </c>
      <c r="Q18" s="152">
        <v>1188</v>
      </c>
      <c r="R18" s="148">
        <v>3440</v>
      </c>
      <c r="S18" s="74"/>
    </row>
    <row r="19" spans="2:19" ht="21.95" customHeight="1" x14ac:dyDescent="0.25">
      <c r="B19" s="85" t="s">
        <v>184</v>
      </c>
      <c r="C19" s="154">
        <v>55</v>
      </c>
      <c r="D19" s="156">
        <v>65</v>
      </c>
      <c r="E19" s="158">
        <v>2</v>
      </c>
      <c r="F19" s="126">
        <v>0</v>
      </c>
      <c r="G19" s="152">
        <v>122</v>
      </c>
      <c r="H19" s="154">
        <v>476</v>
      </c>
      <c r="I19" s="156">
        <v>714</v>
      </c>
      <c r="J19" s="156">
        <v>34</v>
      </c>
      <c r="K19" s="126">
        <v>0</v>
      </c>
      <c r="L19" s="152">
        <v>1224</v>
      </c>
      <c r="M19" s="154">
        <v>217</v>
      </c>
      <c r="N19" s="156">
        <v>336</v>
      </c>
      <c r="O19" s="156">
        <v>35</v>
      </c>
      <c r="P19" s="126">
        <v>0</v>
      </c>
      <c r="Q19" s="152">
        <v>588</v>
      </c>
      <c r="R19" s="148">
        <v>1934</v>
      </c>
      <c r="S19" s="74"/>
    </row>
    <row r="20" spans="2:19" ht="21.95" customHeight="1" x14ac:dyDescent="0.25">
      <c r="B20" s="85" t="s">
        <v>185</v>
      </c>
      <c r="C20" s="154">
        <v>56</v>
      </c>
      <c r="D20" s="156">
        <v>102</v>
      </c>
      <c r="E20" s="158">
        <v>0</v>
      </c>
      <c r="F20" s="126">
        <v>0</v>
      </c>
      <c r="G20" s="152">
        <v>158</v>
      </c>
      <c r="H20" s="154">
        <v>490</v>
      </c>
      <c r="I20" s="156">
        <v>837</v>
      </c>
      <c r="J20" s="156">
        <v>48</v>
      </c>
      <c r="K20" s="126">
        <v>0</v>
      </c>
      <c r="L20" s="152">
        <v>1375</v>
      </c>
      <c r="M20" s="154">
        <v>252</v>
      </c>
      <c r="N20" s="156">
        <v>470</v>
      </c>
      <c r="O20" s="156">
        <v>35</v>
      </c>
      <c r="P20" s="126">
        <v>0</v>
      </c>
      <c r="Q20" s="152">
        <v>757</v>
      </c>
      <c r="R20" s="148">
        <v>2290</v>
      </c>
      <c r="S20" s="74"/>
    </row>
    <row r="21" spans="2:19" ht="21.95" customHeight="1" x14ac:dyDescent="0.25">
      <c r="B21" s="85" t="s">
        <v>186</v>
      </c>
      <c r="C21" s="154">
        <v>73</v>
      </c>
      <c r="D21" s="156">
        <v>109</v>
      </c>
      <c r="E21" s="158">
        <v>2</v>
      </c>
      <c r="F21" s="126">
        <v>0</v>
      </c>
      <c r="G21" s="152">
        <v>184</v>
      </c>
      <c r="H21" s="154">
        <v>562</v>
      </c>
      <c r="I21" s="156">
        <v>985</v>
      </c>
      <c r="J21" s="156">
        <v>50</v>
      </c>
      <c r="K21" s="126">
        <v>0</v>
      </c>
      <c r="L21" s="152">
        <v>1597</v>
      </c>
      <c r="M21" s="154">
        <v>284</v>
      </c>
      <c r="N21" s="156">
        <v>508</v>
      </c>
      <c r="O21" s="156">
        <v>38</v>
      </c>
      <c r="P21" s="126">
        <v>0</v>
      </c>
      <c r="Q21" s="152">
        <v>830</v>
      </c>
      <c r="R21" s="148">
        <v>2611</v>
      </c>
      <c r="S21" s="74"/>
    </row>
    <row r="22" spans="2:19" ht="21.95" customHeight="1" x14ac:dyDescent="0.25">
      <c r="B22" s="85" t="s">
        <v>187</v>
      </c>
      <c r="C22" s="154">
        <v>62</v>
      </c>
      <c r="D22" s="156">
        <v>87</v>
      </c>
      <c r="E22" s="158">
        <v>2</v>
      </c>
      <c r="F22" s="126">
        <v>0</v>
      </c>
      <c r="G22" s="152">
        <v>151</v>
      </c>
      <c r="H22" s="154">
        <v>453</v>
      </c>
      <c r="I22" s="156">
        <v>878</v>
      </c>
      <c r="J22" s="156">
        <v>51</v>
      </c>
      <c r="K22" s="126">
        <v>0</v>
      </c>
      <c r="L22" s="152">
        <v>1382</v>
      </c>
      <c r="M22" s="154">
        <v>210</v>
      </c>
      <c r="N22" s="156">
        <v>418</v>
      </c>
      <c r="O22" s="156">
        <v>34</v>
      </c>
      <c r="P22" s="126">
        <v>0</v>
      </c>
      <c r="Q22" s="152">
        <v>662</v>
      </c>
      <c r="R22" s="148">
        <v>2195</v>
      </c>
      <c r="S22" s="74"/>
    </row>
    <row r="23" spans="2:19" ht="21.95" customHeight="1" x14ac:dyDescent="0.25">
      <c r="B23" s="85" t="s">
        <v>188</v>
      </c>
      <c r="C23" s="154">
        <v>39</v>
      </c>
      <c r="D23" s="156">
        <v>57</v>
      </c>
      <c r="E23" s="158">
        <v>2</v>
      </c>
      <c r="F23" s="126">
        <v>0</v>
      </c>
      <c r="G23" s="152">
        <v>98</v>
      </c>
      <c r="H23" s="154">
        <v>284</v>
      </c>
      <c r="I23" s="156">
        <v>560</v>
      </c>
      <c r="J23" s="156">
        <v>27</v>
      </c>
      <c r="K23" s="126">
        <v>0</v>
      </c>
      <c r="L23" s="152">
        <v>871</v>
      </c>
      <c r="M23" s="154">
        <v>133</v>
      </c>
      <c r="N23" s="156">
        <v>215</v>
      </c>
      <c r="O23" s="156">
        <v>14</v>
      </c>
      <c r="P23" s="126">
        <v>0</v>
      </c>
      <c r="Q23" s="152">
        <v>362</v>
      </c>
      <c r="R23" s="148">
        <v>1331</v>
      </c>
      <c r="S23" s="74"/>
    </row>
    <row r="24" spans="2:19" ht="21.95" customHeight="1" x14ac:dyDescent="0.25">
      <c r="B24" s="85" t="s">
        <v>189</v>
      </c>
      <c r="C24" s="154">
        <v>30</v>
      </c>
      <c r="D24" s="156">
        <v>42</v>
      </c>
      <c r="E24" s="158">
        <v>1</v>
      </c>
      <c r="F24" s="126">
        <v>0</v>
      </c>
      <c r="G24" s="152">
        <v>73</v>
      </c>
      <c r="H24" s="154">
        <v>193</v>
      </c>
      <c r="I24" s="156">
        <v>378</v>
      </c>
      <c r="J24" s="156">
        <v>11</v>
      </c>
      <c r="K24" s="126">
        <v>0</v>
      </c>
      <c r="L24" s="152">
        <v>582</v>
      </c>
      <c r="M24" s="154">
        <v>76</v>
      </c>
      <c r="N24" s="156">
        <v>143</v>
      </c>
      <c r="O24" s="156">
        <v>13</v>
      </c>
      <c r="P24" s="126">
        <v>0</v>
      </c>
      <c r="Q24" s="152">
        <v>232</v>
      </c>
      <c r="R24" s="148">
        <v>887</v>
      </c>
      <c r="S24" s="74"/>
    </row>
    <row r="25" spans="2:19" ht="21.95" customHeight="1" x14ac:dyDescent="0.25">
      <c r="B25" s="85" t="s">
        <v>190</v>
      </c>
      <c r="C25" s="154">
        <v>21</v>
      </c>
      <c r="D25" s="156">
        <v>36</v>
      </c>
      <c r="E25" s="158">
        <v>0</v>
      </c>
      <c r="F25" s="126">
        <v>0</v>
      </c>
      <c r="G25" s="152">
        <v>57</v>
      </c>
      <c r="H25" s="154">
        <v>155</v>
      </c>
      <c r="I25" s="156">
        <v>304</v>
      </c>
      <c r="J25" s="156">
        <v>12</v>
      </c>
      <c r="K25" s="126">
        <v>0</v>
      </c>
      <c r="L25" s="152">
        <v>471</v>
      </c>
      <c r="M25" s="154">
        <v>52</v>
      </c>
      <c r="N25" s="156">
        <v>125</v>
      </c>
      <c r="O25" s="156">
        <v>8</v>
      </c>
      <c r="P25" s="126">
        <v>0</v>
      </c>
      <c r="Q25" s="152">
        <v>185</v>
      </c>
      <c r="R25" s="148">
        <v>713</v>
      </c>
      <c r="S25" s="74"/>
    </row>
    <row r="26" spans="2:19" ht="21.95" customHeight="1" x14ac:dyDescent="0.25">
      <c r="B26" s="85" t="s">
        <v>191</v>
      </c>
      <c r="C26" s="154">
        <v>34</v>
      </c>
      <c r="D26" s="156">
        <v>27</v>
      </c>
      <c r="E26" s="158">
        <v>0</v>
      </c>
      <c r="F26" s="126">
        <v>0</v>
      </c>
      <c r="G26" s="152">
        <v>61</v>
      </c>
      <c r="H26" s="154">
        <v>132</v>
      </c>
      <c r="I26" s="156">
        <v>272</v>
      </c>
      <c r="J26" s="156">
        <v>10</v>
      </c>
      <c r="K26" s="126">
        <v>0</v>
      </c>
      <c r="L26" s="152">
        <v>414</v>
      </c>
      <c r="M26" s="154">
        <v>34</v>
      </c>
      <c r="N26" s="156">
        <v>65</v>
      </c>
      <c r="O26" s="156">
        <v>7</v>
      </c>
      <c r="P26" s="126">
        <v>0</v>
      </c>
      <c r="Q26" s="152">
        <v>106</v>
      </c>
      <c r="R26" s="148">
        <v>581</v>
      </c>
      <c r="S26" s="74"/>
    </row>
    <row r="27" spans="2:19" ht="21.95" customHeight="1" x14ac:dyDescent="0.25">
      <c r="B27" s="85" t="s">
        <v>192</v>
      </c>
      <c r="C27" s="154">
        <v>23</v>
      </c>
      <c r="D27" s="156">
        <v>24</v>
      </c>
      <c r="E27" s="158">
        <v>0</v>
      </c>
      <c r="F27" s="126">
        <v>0</v>
      </c>
      <c r="G27" s="152">
        <v>47</v>
      </c>
      <c r="H27" s="154">
        <v>119</v>
      </c>
      <c r="I27" s="156">
        <v>239</v>
      </c>
      <c r="J27" s="156">
        <v>10</v>
      </c>
      <c r="K27" s="126">
        <v>0</v>
      </c>
      <c r="L27" s="152">
        <v>368</v>
      </c>
      <c r="M27" s="154">
        <v>31</v>
      </c>
      <c r="N27" s="156">
        <v>56</v>
      </c>
      <c r="O27" s="156">
        <v>8</v>
      </c>
      <c r="P27" s="126">
        <v>0</v>
      </c>
      <c r="Q27" s="152">
        <v>95</v>
      </c>
      <c r="R27" s="148">
        <v>510</v>
      </c>
      <c r="S27" s="74"/>
    </row>
    <row r="28" spans="2:19" ht="21.95" customHeight="1" x14ac:dyDescent="0.25">
      <c r="B28" s="85" t="s">
        <v>193</v>
      </c>
      <c r="C28" s="154">
        <v>14</v>
      </c>
      <c r="D28" s="156">
        <v>26</v>
      </c>
      <c r="E28" s="158">
        <v>1</v>
      </c>
      <c r="F28" s="126">
        <v>0</v>
      </c>
      <c r="G28" s="152">
        <v>41</v>
      </c>
      <c r="H28" s="154">
        <v>103</v>
      </c>
      <c r="I28" s="156">
        <v>191</v>
      </c>
      <c r="J28" s="156">
        <v>3</v>
      </c>
      <c r="K28" s="126">
        <v>0</v>
      </c>
      <c r="L28" s="152">
        <v>297</v>
      </c>
      <c r="M28" s="154">
        <v>29</v>
      </c>
      <c r="N28" s="156">
        <v>61</v>
      </c>
      <c r="O28" s="156">
        <v>9</v>
      </c>
      <c r="P28" s="126">
        <v>0</v>
      </c>
      <c r="Q28" s="152">
        <v>99</v>
      </c>
      <c r="R28" s="148">
        <v>437</v>
      </c>
      <c r="S28" s="74"/>
    </row>
    <row r="29" spans="2:19" ht="21.95" customHeight="1" x14ac:dyDescent="0.25">
      <c r="B29" s="85" t="s">
        <v>194</v>
      </c>
      <c r="C29" s="154">
        <v>14</v>
      </c>
      <c r="D29" s="156">
        <v>20</v>
      </c>
      <c r="E29" s="158">
        <v>0</v>
      </c>
      <c r="F29" s="126">
        <v>0</v>
      </c>
      <c r="G29" s="152">
        <v>34</v>
      </c>
      <c r="H29" s="154">
        <v>78</v>
      </c>
      <c r="I29" s="156">
        <v>150</v>
      </c>
      <c r="J29" s="156">
        <v>9</v>
      </c>
      <c r="K29" s="126">
        <v>0</v>
      </c>
      <c r="L29" s="152">
        <v>237</v>
      </c>
      <c r="M29" s="154">
        <v>15</v>
      </c>
      <c r="N29" s="156">
        <v>35</v>
      </c>
      <c r="O29" s="156">
        <v>6</v>
      </c>
      <c r="P29" s="126">
        <v>0</v>
      </c>
      <c r="Q29" s="152">
        <v>56</v>
      </c>
      <c r="R29" s="148">
        <v>327</v>
      </c>
      <c r="S29" s="74"/>
    </row>
    <row r="30" spans="2:19" ht="21.95" customHeight="1" x14ac:dyDescent="0.25">
      <c r="B30" s="85" t="s">
        <v>195</v>
      </c>
      <c r="C30" s="154">
        <v>9</v>
      </c>
      <c r="D30" s="156">
        <v>18</v>
      </c>
      <c r="E30" s="158">
        <v>2</v>
      </c>
      <c r="F30" s="126">
        <v>0</v>
      </c>
      <c r="G30" s="152">
        <v>29</v>
      </c>
      <c r="H30" s="154">
        <v>76</v>
      </c>
      <c r="I30" s="156">
        <v>164</v>
      </c>
      <c r="J30" s="156">
        <v>5</v>
      </c>
      <c r="K30" s="126">
        <v>0</v>
      </c>
      <c r="L30" s="152">
        <v>245</v>
      </c>
      <c r="M30" s="154">
        <v>11</v>
      </c>
      <c r="N30" s="156">
        <v>33</v>
      </c>
      <c r="O30" s="156">
        <v>3</v>
      </c>
      <c r="P30" s="126">
        <v>0</v>
      </c>
      <c r="Q30" s="152">
        <v>47</v>
      </c>
      <c r="R30" s="148">
        <v>321</v>
      </c>
      <c r="S30" s="74"/>
    </row>
    <row r="31" spans="2:19" ht="21.95" customHeight="1" thickBot="1" x14ac:dyDescent="0.3">
      <c r="B31" s="85" t="s">
        <v>171</v>
      </c>
      <c r="C31" s="154">
        <v>9</v>
      </c>
      <c r="D31" s="156">
        <v>2</v>
      </c>
      <c r="E31" s="158">
        <v>0</v>
      </c>
      <c r="F31" s="126">
        <v>0</v>
      </c>
      <c r="G31" s="270">
        <v>11</v>
      </c>
      <c r="H31" s="154">
        <v>128</v>
      </c>
      <c r="I31" s="156">
        <v>120</v>
      </c>
      <c r="J31" s="156">
        <v>10</v>
      </c>
      <c r="K31" s="126">
        <v>0</v>
      </c>
      <c r="L31" s="152">
        <v>258</v>
      </c>
      <c r="M31" s="154">
        <v>79</v>
      </c>
      <c r="N31" s="156">
        <v>80</v>
      </c>
      <c r="O31" s="156">
        <v>12</v>
      </c>
      <c r="P31" s="126">
        <v>0</v>
      </c>
      <c r="Q31" s="152">
        <v>171</v>
      </c>
      <c r="R31" s="148">
        <v>440</v>
      </c>
      <c r="S31" s="74"/>
    </row>
    <row r="32" spans="2:19" ht="21.95" customHeight="1" thickTop="1" thickBot="1" x14ac:dyDescent="0.3">
      <c r="B32" s="98" t="s">
        <v>170</v>
      </c>
      <c r="C32" s="155">
        <v>721</v>
      </c>
      <c r="D32" s="157">
        <v>1237</v>
      </c>
      <c r="E32" s="157">
        <v>25</v>
      </c>
      <c r="F32" s="262">
        <v>0</v>
      </c>
      <c r="G32" s="153">
        <v>1983</v>
      </c>
      <c r="H32" s="155">
        <v>6226</v>
      </c>
      <c r="I32" s="157">
        <v>11817</v>
      </c>
      <c r="J32" s="157">
        <v>556</v>
      </c>
      <c r="K32" s="262">
        <v>1</v>
      </c>
      <c r="L32" s="153">
        <v>18600</v>
      </c>
      <c r="M32" s="155">
        <v>2958</v>
      </c>
      <c r="N32" s="157">
        <v>5807</v>
      </c>
      <c r="O32" s="157">
        <v>514</v>
      </c>
      <c r="P32" s="262">
        <v>0</v>
      </c>
      <c r="Q32" s="153">
        <v>9279</v>
      </c>
      <c r="R32" s="150">
        <v>29862</v>
      </c>
      <c r="S32" s="74"/>
    </row>
    <row r="33" spans="2:24" ht="21.95" customHeight="1" thickTop="1" thickBot="1" x14ac:dyDescent="0.3">
      <c r="B33" s="99"/>
      <c r="C33" s="146"/>
      <c r="D33" s="146"/>
      <c r="E33" s="146"/>
      <c r="F33" s="99"/>
      <c r="G33" s="146"/>
      <c r="H33" s="146"/>
      <c r="I33" s="146"/>
      <c r="J33" s="146"/>
      <c r="K33" s="99"/>
      <c r="L33" s="146"/>
      <c r="M33" s="146"/>
      <c r="N33" s="146"/>
      <c r="O33" s="146"/>
      <c r="P33" s="99"/>
      <c r="Q33" s="146"/>
      <c r="R33" s="146"/>
    </row>
    <row r="34" spans="2:24" ht="21.95" customHeight="1" thickTop="1" x14ac:dyDescent="0.25">
      <c r="B34" s="111" t="s">
        <v>196</v>
      </c>
      <c r="C34" s="106"/>
      <c r="D34" s="106"/>
      <c r="E34" s="107"/>
      <c r="F34" s="102"/>
      <c r="G34" s="102"/>
      <c r="H34" s="102"/>
      <c r="I34" s="102"/>
      <c r="J34" s="102"/>
      <c r="K34" s="103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2"/>
      <c r="W34" s="102"/>
      <c r="X34" s="102"/>
    </row>
    <row r="35" spans="2:24" ht="21.95" customHeight="1" thickBot="1" x14ac:dyDescent="0.3">
      <c r="B35" s="108" t="s">
        <v>197</v>
      </c>
      <c r="C35" s="109"/>
      <c r="D35" s="109"/>
      <c r="E35" s="110"/>
      <c r="F35" s="102"/>
      <c r="G35" s="102"/>
      <c r="H35" s="102"/>
      <c r="I35" s="102"/>
      <c r="J35" s="102"/>
      <c r="K35" s="103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2"/>
      <c r="W35" s="102"/>
      <c r="X35" s="102"/>
    </row>
    <row r="36" spans="2:24" ht="15.75" thickTop="1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24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24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24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24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24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24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24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24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24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24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24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24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2:18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2:18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2:18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2:18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2:18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2:18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2:18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2:18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2:18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2:18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2:18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2:18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2:18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2:18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2:18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2:18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2:18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2:18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2:18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2:18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2:18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2:18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2:18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2:18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2:18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2:18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2:18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2:18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2:18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2:18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2:18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2:18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2:18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2:18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2:18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2:18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2:18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2:18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2:18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2:18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2:18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2:18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2:18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2:18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2:18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2:18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2:18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647"/>
  <sheetViews>
    <sheetView topLeftCell="A13" zoomScale="90" zoomScaleNormal="90" workbookViewId="0">
      <selection activeCell="C7" sqref="C7:R32"/>
    </sheetView>
  </sheetViews>
  <sheetFormatPr defaultRowHeight="15" x14ac:dyDescent="0.25"/>
  <cols>
    <col min="1" max="1" width="2.7109375" style="71" customWidth="1"/>
    <col min="2" max="2" width="13.7109375" style="63" customWidth="1"/>
    <col min="3" max="18" width="15.28515625" style="63" customWidth="1"/>
    <col min="19" max="16384" width="9.140625" style="71"/>
  </cols>
  <sheetData>
    <row r="1" spans="2:19" ht="15.75" thickBot="1" x14ac:dyDescent="0.3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2:19" ht="21.95" customHeight="1" thickTop="1" thickBot="1" x14ac:dyDescent="0.3">
      <c r="B2" s="285" t="s">
        <v>343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2:19" ht="21.95" customHeight="1" thickTop="1" thickBot="1" x14ac:dyDescent="0.3">
      <c r="B3" s="288" t="s">
        <v>168</v>
      </c>
      <c r="C3" s="313" t="s">
        <v>206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279" t="s">
        <v>170</v>
      </c>
    </row>
    <row r="4" spans="2:19" ht="21.95" customHeight="1" thickTop="1" thickBot="1" x14ac:dyDescent="0.3">
      <c r="B4" s="305"/>
      <c r="C4" s="310" t="s">
        <v>207</v>
      </c>
      <c r="D4" s="311"/>
      <c r="E4" s="311"/>
      <c r="F4" s="311"/>
      <c r="G4" s="312"/>
      <c r="H4" s="310" t="s">
        <v>208</v>
      </c>
      <c r="I4" s="311"/>
      <c r="J4" s="311"/>
      <c r="K4" s="311"/>
      <c r="L4" s="312"/>
      <c r="M4" s="310" t="s">
        <v>209</v>
      </c>
      <c r="N4" s="311"/>
      <c r="O4" s="311"/>
      <c r="P4" s="311"/>
      <c r="Q4" s="312"/>
      <c r="R4" s="280"/>
    </row>
    <row r="5" spans="2:19" ht="21.95" customHeight="1" thickTop="1" thickBot="1" x14ac:dyDescent="0.3">
      <c r="B5" s="305"/>
      <c r="C5" s="310" t="s">
        <v>198</v>
      </c>
      <c r="D5" s="313"/>
      <c r="E5" s="313"/>
      <c r="F5" s="327"/>
      <c r="G5" s="325" t="s">
        <v>170</v>
      </c>
      <c r="H5" s="310" t="s">
        <v>198</v>
      </c>
      <c r="I5" s="313"/>
      <c r="J5" s="313"/>
      <c r="K5" s="327"/>
      <c r="L5" s="325" t="s">
        <v>170</v>
      </c>
      <c r="M5" s="310" t="s">
        <v>198</v>
      </c>
      <c r="N5" s="313"/>
      <c r="O5" s="313"/>
      <c r="P5" s="327"/>
      <c r="Q5" s="325" t="s">
        <v>170</v>
      </c>
      <c r="R5" s="280"/>
    </row>
    <row r="6" spans="2:19" ht="21.95" customHeight="1" thickTop="1" thickBot="1" x14ac:dyDescent="0.3">
      <c r="B6" s="306"/>
      <c r="C6" s="141" t="s">
        <v>199</v>
      </c>
      <c r="D6" s="142" t="s">
        <v>211</v>
      </c>
      <c r="E6" s="142" t="s">
        <v>210</v>
      </c>
      <c r="F6" s="132" t="s">
        <v>202</v>
      </c>
      <c r="G6" s="326"/>
      <c r="H6" s="141" t="s">
        <v>199</v>
      </c>
      <c r="I6" s="142" t="s">
        <v>211</v>
      </c>
      <c r="J6" s="142" t="s">
        <v>210</v>
      </c>
      <c r="K6" s="132" t="s">
        <v>202</v>
      </c>
      <c r="L6" s="326"/>
      <c r="M6" s="141" t="s">
        <v>199</v>
      </c>
      <c r="N6" s="142" t="s">
        <v>211</v>
      </c>
      <c r="O6" s="142" t="s">
        <v>210</v>
      </c>
      <c r="P6" s="132" t="s">
        <v>202</v>
      </c>
      <c r="Q6" s="326"/>
      <c r="R6" s="281"/>
    </row>
    <row r="7" spans="2:19" ht="21.95" customHeight="1" thickTop="1" x14ac:dyDescent="0.25">
      <c r="B7" s="85" t="s">
        <v>172</v>
      </c>
      <c r="C7" s="164">
        <v>6.9348127600554789E-3</v>
      </c>
      <c r="D7" s="166">
        <v>8.0840743734842367E-3</v>
      </c>
      <c r="E7" s="166">
        <v>0.04</v>
      </c>
      <c r="F7" s="161">
        <v>0</v>
      </c>
      <c r="G7" s="162">
        <v>8.0685829551185081E-3</v>
      </c>
      <c r="H7" s="271">
        <v>1.2206874397687119E-2</v>
      </c>
      <c r="I7" s="166">
        <v>1.1085723957011085E-2</v>
      </c>
      <c r="J7" s="166">
        <v>1.0791366906474821E-2</v>
      </c>
      <c r="K7" s="161">
        <v>0</v>
      </c>
      <c r="L7" s="162">
        <v>1.1451612903225807E-2</v>
      </c>
      <c r="M7" s="164">
        <v>5.4090601757944556E-3</v>
      </c>
      <c r="N7" s="166">
        <v>6.1994144997416911E-3</v>
      </c>
      <c r="O7" s="166">
        <v>0</v>
      </c>
      <c r="P7" s="161">
        <v>0</v>
      </c>
      <c r="Q7" s="162">
        <v>5.6040521607931887E-3</v>
      </c>
      <c r="R7" s="162">
        <v>5.6034482758620689E-3</v>
      </c>
      <c r="S7" s="160"/>
    </row>
    <row r="8" spans="2:19" ht="21.95" customHeight="1" x14ac:dyDescent="0.25">
      <c r="B8" s="85" t="s">
        <v>173</v>
      </c>
      <c r="C8" s="164">
        <v>9.7087378640776691E-3</v>
      </c>
      <c r="D8" s="166">
        <v>1.2126111560226353E-2</v>
      </c>
      <c r="E8" s="166">
        <v>0</v>
      </c>
      <c r="F8" s="161">
        <v>0</v>
      </c>
      <c r="G8" s="86">
        <v>1.1094301563287948E-2</v>
      </c>
      <c r="H8" s="164">
        <v>1.027947317699968E-2</v>
      </c>
      <c r="I8" s="166">
        <v>1.0662604722010662E-2</v>
      </c>
      <c r="J8" s="166">
        <v>8.9928057553956831E-3</v>
      </c>
      <c r="K8" s="161">
        <v>0</v>
      </c>
      <c r="L8" s="86">
        <v>1.0483870967741936E-2</v>
      </c>
      <c r="M8" s="164">
        <v>1.3522650439486139E-3</v>
      </c>
      <c r="N8" s="166">
        <v>2.9275012915446876E-3</v>
      </c>
      <c r="O8" s="166">
        <v>1.9455252918287938E-3</v>
      </c>
      <c r="P8" s="161">
        <v>0</v>
      </c>
      <c r="Q8" s="86">
        <v>2.3709451449509646E-3</v>
      </c>
      <c r="R8" s="86">
        <v>2.3706896551724138E-3</v>
      </c>
      <c r="S8" s="160"/>
    </row>
    <row r="9" spans="2:19" ht="21.95" customHeight="1" x14ac:dyDescent="0.25">
      <c r="B9" s="85" t="s">
        <v>174</v>
      </c>
      <c r="C9" s="164">
        <v>6.9348127600554789E-3</v>
      </c>
      <c r="D9" s="166">
        <v>5.6588520614389648E-3</v>
      </c>
      <c r="E9" s="166">
        <v>0</v>
      </c>
      <c r="F9" s="161">
        <v>0</v>
      </c>
      <c r="G9" s="86">
        <v>6.0514372163388806E-3</v>
      </c>
      <c r="H9" s="164">
        <v>6.7459042724060392E-3</v>
      </c>
      <c r="I9" s="166">
        <v>7.4468985360074472E-3</v>
      </c>
      <c r="J9" s="166">
        <v>5.3956834532374104E-3</v>
      </c>
      <c r="K9" s="161">
        <v>0</v>
      </c>
      <c r="L9" s="86">
        <v>7.1505376344086023E-3</v>
      </c>
      <c r="M9" s="164">
        <v>3.7187288708586883E-3</v>
      </c>
      <c r="N9" s="166">
        <v>2.9275012915446876E-3</v>
      </c>
      <c r="O9" s="166">
        <v>1.9455252918287938E-3</v>
      </c>
      <c r="P9" s="161">
        <v>0</v>
      </c>
      <c r="Q9" s="86">
        <v>3.1253367819808167E-3</v>
      </c>
      <c r="R9" s="86">
        <v>3.1250000000000002E-3</v>
      </c>
      <c r="S9" s="160"/>
    </row>
    <row r="10" spans="2:19" ht="21.95" customHeight="1" x14ac:dyDescent="0.25">
      <c r="B10" s="85" t="s">
        <v>175</v>
      </c>
      <c r="C10" s="164">
        <v>1.3869625520110957E-3</v>
      </c>
      <c r="D10" s="166">
        <v>6.4672594987873885E-3</v>
      </c>
      <c r="E10" s="166">
        <v>0</v>
      </c>
      <c r="F10" s="161">
        <v>0</v>
      </c>
      <c r="G10" s="86">
        <v>4.5385779122541605E-3</v>
      </c>
      <c r="H10" s="164">
        <v>7.7096048827497588E-3</v>
      </c>
      <c r="I10" s="166">
        <v>6.9391554540069395E-3</v>
      </c>
      <c r="J10" s="166">
        <v>5.3956834532374104E-3</v>
      </c>
      <c r="K10" s="161">
        <v>0</v>
      </c>
      <c r="L10" s="86">
        <v>7.1505376344086023E-3</v>
      </c>
      <c r="M10" s="164">
        <v>1.6903313049357674E-3</v>
      </c>
      <c r="N10" s="166">
        <v>1.2054417082831067E-3</v>
      </c>
      <c r="O10" s="166">
        <v>1.9455252918287938E-3</v>
      </c>
      <c r="P10" s="161">
        <v>0</v>
      </c>
      <c r="Q10" s="86">
        <v>1.4010130401982972E-3</v>
      </c>
      <c r="R10" s="86">
        <v>1.4008620689655172E-3</v>
      </c>
      <c r="S10" s="160"/>
    </row>
    <row r="11" spans="2:19" ht="21.95" customHeight="1" x14ac:dyDescent="0.25">
      <c r="B11" s="85" t="s">
        <v>176</v>
      </c>
      <c r="C11" s="164">
        <v>2.7739251040221915E-3</v>
      </c>
      <c r="D11" s="166">
        <v>5.6588520614389648E-3</v>
      </c>
      <c r="E11" s="166">
        <v>0.04</v>
      </c>
      <c r="F11" s="161">
        <v>0</v>
      </c>
      <c r="G11" s="86">
        <v>5.0428643469490669E-3</v>
      </c>
      <c r="H11" s="164">
        <v>4.979119820109219E-3</v>
      </c>
      <c r="I11" s="166">
        <v>5.9236692900059233E-3</v>
      </c>
      <c r="J11" s="166">
        <v>7.1942446043165471E-3</v>
      </c>
      <c r="K11" s="161">
        <v>0</v>
      </c>
      <c r="L11" s="86">
        <v>5.6451612903225803E-3</v>
      </c>
      <c r="M11" s="164">
        <v>3.0425963488843813E-3</v>
      </c>
      <c r="N11" s="166">
        <v>2.7552953332185292E-3</v>
      </c>
      <c r="O11" s="166">
        <v>3.8910505836575876E-3</v>
      </c>
      <c r="P11" s="161">
        <v>0</v>
      </c>
      <c r="Q11" s="86">
        <v>2.9097963142580021E-3</v>
      </c>
      <c r="R11" s="86">
        <v>2.9094827586206903E-3</v>
      </c>
      <c r="S11" s="160"/>
    </row>
    <row r="12" spans="2:19" ht="21.95" customHeight="1" x14ac:dyDescent="0.25">
      <c r="B12" s="85" t="s">
        <v>177</v>
      </c>
      <c r="C12" s="164">
        <v>2.7739251040221915E-3</v>
      </c>
      <c r="D12" s="166">
        <v>4.0420371867421184E-3</v>
      </c>
      <c r="E12" s="166">
        <v>0</v>
      </c>
      <c r="F12" s="161">
        <v>0</v>
      </c>
      <c r="G12" s="86">
        <v>3.5300050428643467E-3</v>
      </c>
      <c r="H12" s="164">
        <v>6.7459042724060392E-3</v>
      </c>
      <c r="I12" s="166">
        <v>9.6471185580096468E-3</v>
      </c>
      <c r="J12" s="166">
        <v>3.5971223021582736E-3</v>
      </c>
      <c r="K12" s="161">
        <v>0</v>
      </c>
      <c r="L12" s="86">
        <v>8.4946236559139791E-3</v>
      </c>
      <c r="M12" s="164">
        <v>5.0709939148073022E-3</v>
      </c>
      <c r="N12" s="166">
        <v>5.1661787497847425E-3</v>
      </c>
      <c r="O12" s="166">
        <v>7.7821011673151752E-3</v>
      </c>
      <c r="P12" s="161">
        <v>0</v>
      </c>
      <c r="Q12" s="86">
        <v>5.2807414592089662E-3</v>
      </c>
      <c r="R12" s="86">
        <v>5.2801724137931036E-3</v>
      </c>
      <c r="S12" s="160"/>
    </row>
    <row r="13" spans="2:19" ht="21.95" customHeight="1" x14ac:dyDescent="0.25">
      <c r="B13" s="85" t="s">
        <v>178</v>
      </c>
      <c r="C13" s="164">
        <v>1.6643550624133148E-2</v>
      </c>
      <c r="D13" s="166">
        <v>1.131770412287793E-2</v>
      </c>
      <c r="E13" s="166">
        <v>0</v>
      </c>
      <c r="F13" s="161">
        <v>0</v>
      </c>
      <c r="G13" s="86">
        <v>1.3111447302067574E-2</v>
      </c>
      <c r="H13" s="164">
        <v>1.0600706713780919E-2</v>
      </c>
      <c r="I13" s="166">
        <v>1.557078784801557E-2</v>
      </c>
      <c r="J13" s="166">
        <v>1.4388489208633094E-2</v>
      </c>
      <c r="K13" s="161">
        <v>0</v>
      </c>
      <c r="L13" s="86">
        <v>1.3870967741935483E-2</v>
      </c>
      <c r="M13" s="164">
        <v>1.45368492224476E-2</v>
      </c>
      <c r="N13" s="166">
        <v>1.8598243499225075E-2</v>
      </c>
      <c r="O13" s="166">
        <v>2.1400778210116732E-2</v>
      </c>
      <c r="P13" s="161">
        <v>0</v>
      </c>
      <c r="Q13" s="86">
        <v>1.7458777885548012E-2</v>
      </c>
      <c r="R13" s="86">
        <v>1.7456896551724138E-2</v>
      </c>
      <c r="S13" s="160"/>
    </row>
    <row r="14" spans="2:19" ht="21.95" customHeight="1" x14ac:dyDescent="0.25">
      <c r="B14" s="85" t="s">
        <v>179</v>
      </c>
      <c r="C14" s="164">
        <v>1.2482662968099861E-2</v>
      </c>
      <c r="D14" s="166">
        <v>3.3953112368633791E-2</v>
      </c>
      <c r="E14" s="166">
        <v>0</v>
      </c>
      <c r="F14" s="161">
        <v>0</v>
      </c>
      <c r="G14" s="86">
        <v>2.5718608169440244E-2</v>
      </c>
      <c r="H14" s="164">
        <v>2.0237712817218118E-2</v>
      </c>
      <c r="I14" s="166">
        <v>3.7234492680037236E-2</v>
      </c>
      <c r="J14" s="166">
        <v>5.0359712230215826E-2</v>
      </c>
      <c r="K14" s="161">
        <v>0</v>
      </c>
      <c r="L14" s="86">
        <v>3.1935483870967743E-2</v>
      </c>
      <c r="M14" s="164">
        <v>3.5158891142663962E-2</v>
      </c>
      <c r="N14" s="166">
        <v>4.5978990873084206E-2</v>
      </c>
      <c r="O14" s="166">
        <v>5.2529182879377433E-2</v>
      </c>
      <c r="P14" s="161">
        <v>0</v>
      </c>
      <c r="Q14" s="86">
        <v>4.289255307684018E-2</v>
      </c>
      <c r="R14" s="86">
        <v>4.2887931034482761E-2</v>
      </c>
      <c r="S14" s="160"/>
    </row>
    <row r="15" spans="2:19" ht="21.95" customHeight="1" x14ac:dyDescent="0.25">
      <c r="B15" s="85" t="s">
        <v>180</v>
      </c>
      <c r="C15" s="164">
        <v>5.4091539528432729E-2</v>
      </c>
      <c r="D15" s="166">
        <v>6.3864187550525461E-2</v>
      </c>
      <c r="E15" s="166">
        <v>0.08</v>
      </c>
      <c r="F15" s="161">
        <v>0</v>
      </c>
      <c r="G15" s="86">
        <v>6.0514372163388806E-2</v>
      </c>
      <c r="H15" s="164">
        <v>7.0671378091872794E-2</v>
      </c>
      <c r="I15" s="166">
        <v>7.6584581535076579E-2</v>
      </c>
      <c r="J15" s="166">
        <v>6.654676258992806E-2</v>
      </c>
      <c r="K15" s="161">
        <v>0</v>
      </c>
      <c r="L15" s="86">
        <v>7.4301075268817199E-2</v>
      </c>
      <c r="M15" s="164">
        <v>8.5868830290736983E-2</v>
      </c>
      <c r="N15" s="166">
        <v>8.9891510246254525E-2</v>
      </c>
      <c r="O15" s="166">
        <v>9.3385214007782102E-2</v>
      </c>
      <c r="P15" s="161">
        <v>0</v>
      </c>
      <c r="Q15" s="86">
        <v>8.8802672701799756E-2</v>
      </c>
      <c r="R15" s="86">
        <v>8.8793103448275859E-2</v>
      </c>
      <c r="S15" s="160"/>
    </row>
    <row r="16" spans="2:19" ht="21.95" customHeight="1" x14ac:dyDescent="0.25">
      <c r="B16" s="85" t="s">
        <v>181</v>
      </c>
      <c r="C16" s="164">
        <v>6.3800277392510402E-2</v>
      </c>
      <c r="D16" s="166">
        <v>9.3775262732417139E-2</v>
      </c>
      <c r="E16" s="166">
        <v>0.16</v>
      </c>
      <c r="F16" s="161">
        <v>0</v>
      </c>
      <c r="G16" s="86">
        <v>8.3711548159354512E-2</v>
      </c>
      <c r="H16" s="164">
        <v>9.1230324445872146E-2</v>
      </c>
      <c r="I16" s="166">
        <v>9.7655919438097649E-2</v>
      </c>
      <c r="J16" s="166">
        <v>8.8129496402877691E-2</v>
      </c>
      <c r="K16" s="161">
        <v>0</v>
      </c>
      <c r="L16" s="86">
        <v>9.521505376344086E-2</v>
      </c>
      <c r="M16" s="164">
        <v>9.3982420554428667E-2</v>
      </c>
      <c r="N16" s="166">
        <v>0.11158946099535044</v>
      </c>
      <c r="O16" s="166">
        <v>9.5330739299610889E-2</v>
      </c>
      <c r="P16" s="161">
        <v>0</v>
      </c>
      <c r="Q16" s="86">
        <v>0.1050759780148723</v>
      </c>
      <c r="R16" s="86">
        <v>0.10506465517241378</v>
      </c>
      <c r="S16" s="160"/>
    </row>
    <row r="17" spans="2:19" ht="21.95" customHeight="1" x14ac:dyDescent="0.25">
      <c r="B17" s="85" t="s">
        <v>182</v>
      </c>
      <c r="C17" s="164">
        <v>0.11373092926490985</v>
      </c>
      <c r="D17" s="166">
        <v>0.1406628940986257</v>
      </c>
      <c r="E17" s="166">
        <v>0.16</v>
      </c>
      <c r="F17" s="161">
        <v>0</v>
      </c>
      <c r="G17" s="86">
        <v>0.13111447302067575</v>
      </c>
      <c r="H17" s="164">
        <v>0.12431737873433986</v>
      </c>
      <c r="I17" s="166">
        <v>0.12363544046712363</v>
      </c>
      <c r="J17" s="166">
        <v>0.1223021582733813</v>
      </c>
      <c r="K17" s="161">
        <v>0</v>
      </c>
      <c r="L17" s="86">
        <v>0.12381720430107526</v>
      </c>
      <c r="M17" s="164">
        <v>0.14300202839756593</v>
      </c>
      <c r="N17" s="166">
        <v>0.14654727053556052</v>
      </c>
      <c r="O17" s="166">
        <v>0.14785992217898833</v>
      </c>
      <c r="P17" s="161">
        <v>0</v>
      </c>
      <c r="Q17" s="86">
        <v>0.14548981571290009</v>
      </c>
      <c r="R17" s="86">
        <v>0.14547413793103448</v>
      </c>
      <c r="S17" s="160"/>
    </row>
    <row r="18" spans="2:19" ht="21.95" customHeight="1" x14ac:dyDescent="0.25">
      <c r="B18" s="85" t="s">
        <v>183</v>
      </c>
      <c r="C18" s="164">
        <v>9.9861303744798888E-2</v>
      </c>
      <c r="D18" s="166">
        <v>0.11721907841552143</v>
      </c>
      <c r="E18" s="166">
        <v>0.04</v>
      </c>
      <c r="F18" s="161">
        <v>0</v>
      </c>
      <c r="G18" s="86">
        <v>0.10993444276348967</v>
      </c>
      <c r="H18" s="164">
        <v>0.11243173787343398</v>
      </c>
      <c r="I18" s="166">
        <v>0.10747228569010747</v>
      </c>
      <c r="J18" s="166">
        <v>0.11330935251798561</v>
      </c>
      <c r="K18" s="161">
        <v>1</v>
      </c>
      <c r="L18" s="86">
        <v>0.10935483870967742</v>
      </c>
      <c r="M18" s="164">
        <v>0.12609871534820824</v>
      </c>
      <c r="N18" s="166">
        <v>0.12794902703633546</v>
      </c>
      <c r="O18" s="166">
        <v>0.14007782101167315</v>
      </c>
      <c r="P18" s="161">
        <v>0</v>
      </c>
      <c r="Q18" s="86">
        <v>0.12803103782735209</v>
      </c>
      <c r="R18" s="86">
        <v>0.12801724137931036</v>
      </c>
      <c r="S18" s="160"/>
    </row>
    <row r="19" spans="2:19" ht="21.95" customHeight="1" x14ac:dyDescent="0.25">
      <c r="B19" s="85" t="s">
        <v>184</v>
      </c>
      <c r="C19" s="164">
        <v>7.6282940360610257E-2</v>
      </c>
      <c r="D19" s="166">
        <v>5.2546483427647533E-2</v>
      </c>
      <c r="E19" s="166">
        <v>0.08</v>
      </c>
      <c r="F19" s="161">
        <v>0</v>
      </c>
      <c r="G19" s="86">
        <v>6.1522945032778616E-2</v>
      </c>
      <c r="H19" s="164">
        <v>7.6453581753935115E-2</v>
      </c>
      <c r="I19" s="166">
        <v>6.042142675806042E-2</v>
      </c>
      <c r="J19" s="166">
        <v>6.1151079136690649E-2</v>
      </c>
      <c r="K19" s="161">
        <v>0</v>
      </c>
      <c r="L19" s="86">
        <v>6.580645161290323E-2</v>
      </c>
      <c r="M19" s="164">
        <v>7.3360378634212312E-2</v>
      </c>
      <c r="N19" s="166">
        <v>5.7861201997589116E-2</v>
      </c>
      <c r="O19" s="166">
        <v>6.8093385214007776E-2</v>
      </c>
      <c r="P19" s="161">
        <v>0</v>
      </c>
      <c r="Q19" s="86">
        <v>6.3368897510507602E-2</v>
      </c>
      <c r="R19" s="86">
        <v>6.3469827586206895E-2</v>
      </c>
      <c r="S19" s="160"/>
    </row>
    <row r="20" spans="2:19" ht="21.95" customHeight="1" x14ac:dyDescent="0.25">
      <c r="B20" s="85" t="s">
        <v>185</v>
      </c>
      <c r="C20" s="164">
        <v>7.7669902912621352E-2</v>
      </c>
      <c r="D20" s="166">
        <v>8.2457558609539211E-2</v>
      </c>
      <c r="E20" s="166">
        <v>0</v>
      </c>
      <c r="F20" s="161">
        <v>0</v>
      </c>
      <c r="G20" s="86">
        <v>7.9677256681795261E-2</v>
      </c>
      <c r="H20" s="164">
        <v>7.8702216511403786E-2</v>
      </c>
      <c r="I20" s="166">
        <v>7.0830159939070825E-2</v>
      </c>
      <c r="J20" s="166">
        <v>8.6330935251798566E-2</v>
      </c>
      <c r="K20" s="161">
        <v>0</v>
      </c>
      <c r="L20" s="86">
        <v>7.3924731182795703E-2</v>
      </c>
      <c r="M20" s="164">
        <v>8.5192697768762676E-2</v>
      </c>
      <c r="N20" s="166">
        <v>8.0936800413294305E-2</v>
      </c>
      <c r="O20" s="166">
        <v>6.8093385214007776E-2</v>
      </c>
      <c r="P20" s="161">
        <v>0</v>
      </c>
      <c r="Q20" s="86">
        <v>8.1582067033085459E-2</v>
      </c>
      <c r="R20" s="86">
        <v>8.1573275862068972E-2</v>
      </c>
      <c r="S20" s="160"/>
    </row>
    <row r="21" spans="2:19" ht="21.95" customHeight="1" x14ac:dyDescent="0.25">
      <c r="B21" s="85" t="s">
        <v>186</v>
      </c>
      <c r="C21" s="164">
        <v>0.10124826629680998</v>
      </c>
      <c r="D21" s="166">
        <v>8.8116410670978168E-2</v>
      </c>
      <c r="E21" s="166">
        <v>0.08</v>
      </c>
      <c r="F21" s="161">
        <v>0</v>
      </c>
      <c r="G21" s="86">
        <v>9.2788703983862839E-2</v>
      </c>
      <c r="H21" s="164">
        <v>9.0266623835528428E-2</v>
      </c>
      <c r="I21" s="166">
        <v>8.335448929508335E-2</v>
      </c>
      <c r="J21" s="166">
        <v>8.9928057553956831E-2</v>
      </c>
      <c r="K21" s="161">
        <v>0</v>
      </c>
      <c r="L21" s="86">
        <v>8.5860215053763442E-2</v>
      </c>
      <c r="M21" s="164">
        <v>9.6010818120351588E-2</v>
      </c>
      <c r="N21" s="166">
        <v>8.748062682968831E-2</v>
      </c>
      <c r="O21" s="166">
        <v>7.3929961089494164E-2</v>
      </c>
      <c r="P21" s="161">
        <v>0</v>
      </c>
      <c r="Q21" s="86">
        <v>8.9449294104968213E-2</v>
      </c>
      <c r="R21" s="86">
        <v>8.9439655172413784E-2</v>
      </c>
      <c r="S21" s="160"/>
    </row>
    <row r="22" spans="2:19" ht="21.95" customHeight="1" x14ac:dyDescent="0.25">
      <c r="B22" s="85" t="s">
        <v>187</v>
      </c>
      <c r="C22" s="164">
        <v>8.5991678224687937E-2</v>
      </c>
      <c r="D22" s="166">
        <v>7.0331447049312851E-2</v>
      </c>
      <c r="E22" s="166">
        <v>0.08</v>
      </c>
      <c r="F22" s="161">
        <v>0</v>
      </c>
      <c r="G22" s="86">
        <v>7.6147251638930907E-2</v>
      </c>
      <c r="H22" s="164">
        <v>7.2759396080950847E-2</v>
      </c>
      <c r="I22" s="166">
        <v>7.4299737666074298E-2</v>
      </c>
      <c r="J22" s="166">
        <v>9.172661870503597E-2</v>
      </c>
      <c r="K22" s="161">
        <v>0</v>
      </c>
      <c r="L22" s="86">
        <v>7.4301075268817199E-2</v>
      </c>
      <c r="M22" s="164">
        <v>7.099391480730223E-2</v>
      </c>
      <c r="N22" s="166">
        <v>7.1982090580334085E-2</v>
      </c>
      <c r="O22" s="166">
        <v>6.6147859922178989E-2</v>
      </c>
      <c r="P22" s="161">
        <v>0</v>
      </c>
      <c r="Q22" s="86">
        <v>7.1343894816251752E-2</v>
      </c>
      <c r="R22" s="86">
        <v>7.1336206896551721E-2</v>
      </c>
      <c r="S22" s="160"/>
    </row>
    <row r="23" spans="2:19" ht="21.95" customHeight="1" x14ac:dyDescent="0.25">
      <c r="B23" s="85" t="s">
        <v>188</v>
      </c>
      <c r="C23" s="164">
        <v>5.4091539528432729E-2</v>
      </c>
      <c r="D23" s="166">
        <v>4.6079223928860144E-2</v>
      </c>
      <c r="E23" s="166">
        <v>0.08</v>
      </c>
      <c r="F23" s="161">
        <v>0</v>
      </c>
      <c r="G23" s="86">
        <v>4.9420070600100854E-2</v>
      </c>
      <c r="H23" s="164">
        <v>4.5615162222936073E-2</v>
      </c>
      <c r="I23" s="166">
        <v>4.7389354320047386E-2</v>
      </c>
      <c r="J23" s="166">
        <v>4.8561151079136694E-2</v>
      </c>
      <c r="K23" s="161">
        <v>0</v>
      </c>
      <c r="L23" s="86">
        <v>4.6827956989247313E-2</v>
      </c>
      <c r="M23" s="164">
        <v>4.4962812711291412E-2</v>
      </c>
      <c r="N23" s="166">
        <v>3.7024281040123987E-2</v>
      </c>
      <c r="O23" s="166">
        <v>2.7237354085603113E-2</v>
      </c>
      <c r="P23" s="161">
        <v>0</v>
      </c>
      <c r="Q23" s="86">
        <v>3.9012824657829508E-2</v>
      </c>
      <c r="R23" s="86">
        <v>3.9008620689655174E-2</v>
      </c>
      <c r="S23" s="160"/>
    </row>
    <row r="24" spans="2:19" ht="21.95" customHeight="1" x14ac:dyDescent="0.25">
      <c r="B24" s="85" t="s">
        <v>189</v>
      </c>
      <c r="C24" s="164">
        <v>4.1608876560332873E-2</v>
      </c>
      <c r="D24" s="166">
        <v>3.3953112368633791E-2</v>
      </c>
      <c r="E24" s="166">
        <v>0.04</v>
      </c>
      <c r="F24" s="161">
        <v>0</v>
      </c>
      <c r="G24" s="86">
        <v>3.6812909732728188E-2</v>
      </c>
      <c r="H24" s="164">
        <v>3.0999036299389656E-2</v>
      </c>
      <c r="I24" s="166">
        <v>3.198781416603199E-2</v>
      </c>
      <c r="J24" s="166">
        <v>1.9784172661870502E-2</v>
      </c>
      <c r="K24" s="161">
        <v>0</v>
      </c>
      <c r="L24" s="86">
        <v>3.1290322580645159E-2</v>
      </c>
      <c r="M24" s="164">
        <v>2.5693035835023664E-2</v>
      </c>
      <c r="N24" s="166">
        <v>2.4625452040640605E-2</v>
      </c>
      <c r="O24" s="166">
        <v>2.5291828793774319E-2</v>
      </c>
      <c r="P24" s="161">
        <v>0</v>
      </c>
      <c r="Q24" s="86">
        <v>2.5002694255846534E-2</v>
      </c>
      <c r="R24" s="86">
        <v>2.5000000000000001E-2</v>
      </c>
      <c r="S24" s="160"/>
    </row>
    <row r="25" spans="2:19" ht="21.95" customHeight="1" x14ac:dyDescent="0.25">
      <c r="B25" s="85" t="s">
        <v>190</v>
      </c>
      <c r="C25" s="164">
        <v>2.9126213592233011E-2</v>
      </c>
      <c r="D25" s="166">
        <v>2.9102667744543249E-2</v>
      </c>
      <c r="E25" s="166">
        <v>0</v>
      </c>
      <c r="F25" s="161">
        <v>0</v>
      </c>
      <c r="G25" s="86">
        <v>2.8744326777609682E-2</v>
      </c>
      <c r="H25" s="164">
        <v>2.4895599100546097E-2</v>
      </c>
      <c r="I25" s="166">
        <v>2.5725649488025727E-2</v>
      </c>
      <c r="J25" s="166">
        <v>2.1582733812949641E-2</v>
      </c>
      <c r="K25" s="161">
        <v>0</v>
      </c>
      <c r="L25" s="86">
        <v>2.532258064516129E-2</v>
      </c>
      <c r="M25" s="164">
        <v>1.7579445571331981E-2</v>
      </c>
      <c r="N25" s="166">
        <v>2.1525744790769762E-2</v>
      </c>
      <c r="O25" s="166">
        <v>1.556420233463035E-2</v>
      </c>
      <c r="P25" s="161">
        <v>0</v>
      </c>
      <c r="Q25" s="86">
        <v>1.9937493264360385E-2</v>
      </c>
      <c r="R25" s="86">
        <v>1.9935344827586205E-2</v>
      </c>
      <c r="S25" s="160"/>
    </row>
    <row r="26" spans="2:19" ht="21.95" customHeight="1" x14ac:dyDescent="0.25">
      <c r="B26" s="85" t="s">
        <v>191</v>
      </c>
      <c r="C26" s="164">
        <v>4.7156726768377254E-2</v>
      </c>
      <c r="D26" s="166">
        <v>2.1827000808407437E-2</v>
      </c>
      <c r="E26" s="166">
        <v>0</v>
      </c>
      <c r="F26" s="161">
        <v>0</v>
      </c>
      <c r="G26" s="86">
        <v>3.0761472516389308E-2</v>
      </c>
      <c r="H26" s="164">
        <v>2.1201413427561839E-2</v>
      </c>
      <c r="I26" s="166">
        <v>2.3017686384023017E-2</v>
      </c>
      <c r="J26" s="166">
        <v>1.7985611510791366E-2</v>
      </c>
      <c r="K26" s="161">
        <v>0</v>
      </c>
      <c r="L26" s="86">
        <v>2.2258064516129033E-2</v>
      </c>
      <c r="M26" s="164">
        <v>1.1494252873563218E-2</v>
      </c>
      <c r="N26" s="166">
        <v>1.1193387291200275E-2</v>
      </c>
      <c r="O26" s="166">
        <v>1.3618677042801557E-2</v>
      </c>
      <c r="P26" s="161">
        <v>0</v>
      </c>
      <c r="Q26" s="86">
        <v>1.1423644789309193E-2</v>
      </c>
      <c r="R26" s="86">
        <v>1.1422413793103447E-2</v>
      </c>
      <c r="S26" s="160"/>
    </row>
    <row r="27" spans="2:19" ht="21.95" customHeight="1" x14ac:dyDescent="0.25">
      <c r="B27" s="85" t="s">
        <v>192</v>
      </c>
      <c r="C27" s="164">
        <v>3.1900138696255201E-2</v>
      </c>
      <c r="D27" s="166">
        <v>1.9401778496362168E-2</v>
      </c>
      <c r="E27" s="166">
        <v>0</v>
      </c>
      <c r="F27" s="161">
        <v>0</v>
      </c>
      <c r="G27" s="86">
        <v>2.3701462430660614E-2</v>
      </c>
      <c r="H27" s="164">
        <v>1.9113395438483779E-2</v>
      </c>
      <c r="I27" s="166">
        <v>2.0225099433020224E-2</v>
      </c>
      <c r="J27" s="166">
        <v>1.7985611510791366E-2</v>
      </c>
      <c r="K27" s="161">
        <v>0</v>
      </c>
      <c r="L27" s="86">
        <v>1.9784946236559142E-2</v>
      </c>
      <c r="M27" s="164">
        <v>1.0480054090601758E-2</v>
      </c>
      <c r="N27" s="166">
        <v>9.6435336662648533E-3</v>
      </c>
      <c r="O27" s="166">
        <v>1.556420233463035E-2</v>
      </c>
      <c r="P27" s="161">
        <v>0</v>
      </c>
      <c r="Q27" s="86">
        <v>1.0238172216833711E-2</v>
      </c>
      <c r="R27" s="86">
        <v>1.0237068965517243E-2</v>
      </c>
      <c r="S27" s="160"/>
    </row>
    <row r="28" spans="2:19" ht="21.95" customHeight="1" x14ac:dyDescent="0.25">
      <c r="B28" s="85" t="s">
        <v>193</v>
      </c>
      <c r="C28" s="164">
        <v>1.9417475728155338E-2</v>
      </c>
      <c r="D28" s="166">
        <v>2.1018593371059015E-2</v>
      </c>
      <c r="E28" s="166">
        <v>0.04</v>
      </c>
      <c r="F28" s="161">
        <v>0</v>
      </c>
      <c r="G28" s="86">
        <v>2.0675743822491176E-2</v>
      </c>
      <c r="H28" s="164">
        <v>1.6543527144233856E-2</v>
      </c>
      <c r="I28" s="166">
        <v>1.6163154777016162E-2</v>
      </c>
      <c r="J28" s="166">
        <v>5.3956834532374104E-3</v>
      </c>
      <c r="K28" s="161">
        <v>0</v>
      </c>
      <c r="L28" s="86">
        <v>1.5967741935483871E-2</v>
      </c>
      <c r="M28" s="164">
        <v>9.8039215686274508E-3</v>
      </c>
      <c r="N28" s="166">
        <v>1.0504563457895643E-2</v>
      </c>
      <c r="O28" s="166">
        <v>1.7509727626459144E-2</v>
      </c>
      <c r="P28" s="161">
        <v>0</v>
      </c>
      <c r="Q28" s="86">
        <v>1.066925315227934E-2</v>
      </c>
      <c r="R28" s="86">
        <v>1.0668103448275863E-2</v>
      </c>
      <c r="S28" s="160"/>
    </row>
    <row r="29" spans="2:19" ht="21.95" customHeight="1" x14ac:dyDescent="0.25">
      <c r="B29" s="85" t="s">
        <v>194</v>
      </c>
      <c r="C29" s="164">
        <v>1.9417475728155338E-2</v>
      </c>
      <c r="D29" s="166">
        <v>1.6168148746968473E-2</v>
      </c>
      <c r="E29" s="166">
        <v>0</v>
      </c>
      <c r="F29" s="161">
        <v>0</v>
      </c>
      <c r="G29" s="86">
        <v>1.7145738779626829E-2</v>
      </c>
      <c r="H29" s="164">
        <v>1.2528107934468359E-2</v>
      </c>
      <c r="I29" s="166">
        <v>1.2693577050012693E-2</v>
      </c>
      <c r="J29" s="166">
        <v>1.618705035971223E-2</v>
      </c>
      <c r="K29" s="161">
        <v>0</v>
      </c>
      <c r="L29" s="86">
        <v>1.2741935483870967E-2</v>
      </c>
      <c r="M29" s="164">
        <v>5.0709939148073022E-3</v>
      </c>
      <c r="N29" s="166">
        <v>6.0272085414155331E-3</v>
      </c>
      <c r="O29" s="166">
        <v>1.1673151750972763E-2</v>
      </c>
      <c r="P29" s="161">
        <v>0</v>
      </c>
      <c r="Q29" s="86">
        <v>6.0351330962388188E-3</v>
      </c>
      <c r="R29" s="86">
        <v>6.0344827586206896E-3</v>
      </c>
      <c r="S29" s="160"/>
    </row>
    <row r="30" spans="2:19" ht="21.95" customHeight="1" x14ac:dyDescent="0.25">
      <c r="B30" s="85" t="s">
        <v>195</v>
      </c>
      <c r="C30" s="164">
        <v>1.2482662968099861E-2</v>
      </c>
      <c r="D30" s="166">
        <v>1.4551333872271624E-2</v>
      </c>
      <c r="E30" s="166">
        <v>0.08</v>
      </c>
      <c r="F30" s="161">
        <v>0</v>
      </c>
      <c r="G30" s="86">
        <v>1.4624306606152295E-2</v>
      </c>
      <c r="H30" s="164">
        <v>1.2206874397687119E-2</v>
      </c>
      <c r="I30" s="166">
        <v>1.3878310908013879E-2</v>
      </c>
      <c r="J30" s="166">
        <v>8.9928057553956831E-3</v>
      </c>
      <c r="K30" s="161">
        <v>0</v>
      </c>
      <c r="L30" s="86">
        <v>1.3172043010752688E-2</v>
      </c>
      <c r="M30" s="164">
        <v>3.7187288708586883E-3</v>
      </c>
      <c r="N30" s="166">
        <v>5.6827966247632172E-3</v>
      </c>
      <c r="O30" s="166">
        <v>5.8365758754863814E-3</v>
      </c>
      <c r="P30" s="161">
        <v>0</v>
      </c>
      <c r="Q30" s="86">
        <v>5.0652009914861516E-3</v>
      </c>
      <c r="R30" s="86">
        <v>5.0646551724137919E-3</v>
      </c>
      <c r="S30" s="160"/>
    </row>
    <row r="31" spans="2:19" ht="21.95" customHeight="1" thickBot="1" x14ac:dyDescent="0.3">
      <c r="B31" s="85" t="s">
        <v>171</v>
      </c>
      <c r="C31" s="164">
        <v>1.2482662968099861E-2</v>
      </c>
      <c r="D31" s="166">
        <v>1.6168148746968471E-3</v>
      </c>
      <c r="E31" s="166">
        <v>0</v>
      </c>
      <c r="F31" s="161">
        <v>0</v>
      </c>
      <c r="G31" s="86">
        <v>5.5471507816439742E-3</v>
      </c>
      <c r="H31" s="272">
        <v>2.0558946353999359E-2</v>
      </c>
      <c r="I31" s="166">
        <v>1.0154861640010155E-2</v>
      </c>
      <c r="J31" s="166">
        <v>1.7985611510791366E-2</v>
      </c>
      <c r="K31" s="161">
        <v>0</v>
      </c>
      <c r="L31" s="86">
        <v>1.3870967741935483E-2</v>
      </c>
      <c r="M31" s="164">
        <v>2.6707234617985125E-2</v>
      </c>
      <c r="N31" s="166">
        <v>1.3776476666092647E-2</v>
      </c>
      <c r="O31" s="166">
        <v>2.3346303501945526E-2</v>
      </c>
      <c r="P31" s="161">
        <v>0</v>
      </c>
      <c r="Q31" s="86">
        <v>1.842870999030068E-2</v>
      </c>
      <c r="R31" s="86">
        <v>1.8426724137931033E-2</v>
      </c>
      <c r="S31" s="160"/>
    </row>
    <row r="32" spans="2:19" ht="21.95" customHeight="1" thickTop="1" thickBot="1" x14ac:dyDescent="0.3">
      <c r="B32" s="98" t="s">
        <v>170</v>
      </c>
      <c r="C32" s="165">
        <v>0.99999999999999978</v>
      </c>
      <c r="D32" s="167">
        <v>1</v>
      </c>
      <c r="E32" s="167">
        <v>0.99999999999999989</v>
      </c>
      <c r="F32" s="83">
        <v>0</v>
      </c>
      <c r="G32" s="163">
        <v>1</v>
      </c>
      <c r="H32" s="165">
        <v>0.99999999999999978</v>
      </c>
      <c r="I32" s="167">
        <v>0.99999999999999989</v>
      </c>
      <c r="J32" s="167">
        <v>0.99999999999999989</v>
      </c>
      <c r="K32" s="83">
        <v>1</v>
      </c>
      <c r="L32" s="163">
        <v>1</v>
      </c>
      <c r="M32" s="165">
        <v>0.99999999999999989</v>
      </c>
      <c r="N32" s="167">
        <v>1</v>
      </c>
      <c r="O32" s="167">
        <v>0.99999999999999978</v>
      </c>
      <c r="P32" s="83">
        <v>0</v>
      </c>
      <c r="Q32" s="163">
        <v>0.99999999999999989</v>
      </c>
      <c r="R32" s="163">
        <v>1.0000000000000002</v>
      </c>
      <c r="S32" s="160"/>
    </row>
    <row r="33" spans="2:24" ht="21.95" customHeight="1" thickTop="1" thickBot="1" x14ac:dyDescent="0.3">
      <c r="B33" s="99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2:24" ht="21.95" customHeight="1" thickTop="1" x14ac:dyDescent="0.25">
      <c r="B34" s="111" t="s">
        <v>196</v>
      </c>
      <c r="C34" s="106"/>
      <c r="D34" s="106"/>
      <c r="E34" s="107"/>
      <c r="F34" s="102"/>
      <c r="G34" s="102"/>
      <c r="H34" s="102"/>
      <c r="I34" s="102"/>
      <c r="J34" s="102"/>
      <c r="K34" s="103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2"/>
      <c r="W34" s="102"/>
      <c r="X34" s="102"/>
    </row>
    <row r="35" spans="2:24" ht="21.95" customHeight="1" thickBot="1" x14ac:dyDescent="0.3">
      <c r="B35" s="108" t="s">
        <v>197</v>
      </c>
      <c r="C35" s="109"/>
      <c r="D35" s="109"/>
      <c r="E35" s="110"/>
      <c r="F35" s="102"/>
      <c r="G35" s="102"/>
      <c r="H35" s="102"/>
      <c r="I35" s="102"/>
      <c r="J35" s="102"/>
      <c r="K35" s="103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2"/>
      <c r="W35" s="102"/>
      <c r="X35" s="102"/>
    </row>
    <row r="36" spans="2:24" ht="15.75" thickTop="1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2:24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24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24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24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24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24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24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24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24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24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24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24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2:18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2:18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2:18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2:18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2:18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2:18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</row>
    <row r="133" spans="2:18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2:18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</row>
    <row r="135" spans="2:18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2:18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2:18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2:18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2:18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2:18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2:18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2:18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2:18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2:18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2:18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2:18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2:18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2:18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2:18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2:18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2:18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2:18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2:18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2:18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2:18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2:18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2:18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8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2:18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2:18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2:18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2:18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2:18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2:18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2:18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2:18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2:18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2:18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2:18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2:18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2:18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2:18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2:18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2:18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2:18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2:18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2:18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2:18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2:18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2:18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2:18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2:18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2:18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2:18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</row>
    <row r="193" spans="2:18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</row>
    <row r="194" spans="2:18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2:18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</row>
    <row r="196" spans="2:18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</row>
    <row r="197" spans="2:18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</row>
    <row r="198" spans="2:18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2:18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2:18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</row>
    <row r="201" spans="2:18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</row>
    <row r="202" spans="2:18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</row>
    <row r="203" spans="2:18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2:18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2:18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2:18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2:18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2:18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2:18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2:18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2:18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2:18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2:18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2:18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</row>
    <row r="215" spans="2:18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</row>
    <row r="216" spans="2:18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</row>
    <row r="217" spans="2:18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2:18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2:18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2:18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2:18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</row>
    <row r="222" spans="2:18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</row>
    <row r="223" spans="2:18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</row>
    <row r="224" spans="2:18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2:18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</row>
    <row r="226" spans="2:18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</row>
    <row r="227" spans="2:18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</row>
    <row r="228" spans="2:18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2:18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2:18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2:18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2:18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2:18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2:18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2:18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2:18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</row>
    <row r="237" spans="2:18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</row>
    <row r="238" spans="2:18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</row>
    <row r="239" spans="2:18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2:18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2:18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</row>
    <row r="242" spans="2:18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</row>
    <row r="243" spans="2:18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</row>
    <row r="244" spans="2:18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2:18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2:18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2:18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2:18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</row>
    <row r="249" spans="2:18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</row>
    <row r="250" spans="2:18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</row>
    <row r="251" spans="2:18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2:18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</row>
    <row r="253" spans="2:18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2:18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</row>
    <row r="255" spans="2:18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2:18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2:18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2:18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2:18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2:18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2:18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2:18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2:18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2:18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2:18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2:18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2:18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2:18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2:18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</row>
    <row r="270" spans="2:18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</row>
    <row r="271" spans="2:18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</row>
    <row r="272" spans="2:18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2:18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2:18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2:18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</row>
    <row r="276" spans="2:18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2:18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</row>
    <row r="278" spans="2:18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2:18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</row>
    <row r="280" spans="2:18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</row>
    <row r="281" spans="2:18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</row>
    <row r="282" spans="2:18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</row>
    <row r="283" spans="2:18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</row>
    <row r="284" spans="2:18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</row>
    <row r="285" spans="2:18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</row>
    <row r="286" spans="2:18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</row>
    <row r="287" spans="2:18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</row>
    <row r="288" spans="2:18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</row>
    <row r="289" spans="2:18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</row>
    <row r="290" spans="2:18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</row>
    <row r="291" spans="2:18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</row>
    <row r="292" spans="2:18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</row>
    <row r="293" spans="2:18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</row>
    <row r="294" spans="2:18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</row>
    <row r="295" spans="2:18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</row>
    <row r="296" spans="2:18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</row>
    <row r="297" spans="2:18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</row>
    <row r="298" spans="2:18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</row>
    <row r="299" spans="2:18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</row>
    <row r="300" spans="2:18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</row>
    <row r="301" spans="2:18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</row>
    <row r="302" spans="2:18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</row>
    <row r="303" spans="2:18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</row>
    <row r="304" spans="2:18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2:18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</row>
    <row r="306" spans="2:18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</row>
    <row r="307" spans="2:18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</row>
    <row r="308" spans="2:18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</row>
    <row r="309" spans="2:18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</row>
    <row r="310" spans="2:18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</row>
    <row r="311" spans="2:18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</row>
    <row r="312" spans="2:18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</row>
    <row r="313" spans="2:18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</row>
    <row r="314" spans="2:18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</row>
    <row r="315" spans="2:18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</row>
    <row r="316" spans="2:18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</row>
    <row r="317" spans="2:18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</row>
    <row r="318" spans="2:18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</row>
    <row r="319" spans="2:18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</row>
    <row r="320" spans="2:18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</row>
    <row r="321" spans="2:18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</row>
    <row r="322" spans="2:18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</row>
    <row r="323" spans="2:18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2:18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  <row r="326" spans="2:18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</row>
    <row r="327" spans="2:18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</row>
    <row r="328" spans="2:18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</row>
    <row r="329" spans="2:18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</row>
    <row r="330" spans="2:18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</row>
    <row r="331" spans="2:18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</row>
    <row r="332" spans="2:18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</row>
    <row r="333" spans="2:18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</row>
    <row r="334" spans="2:18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</row>
    <row r="335" spans="2:18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</row>
    <row r="336" spans="2:18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</row>
    <row r="337" spans="2:18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</row>
    <row r="338" spans="2:18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</row>
    <row r="339" spans="2:18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</row>
    <row r="340" spans="2:18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2:18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2:18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2:18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2:18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2:18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2:18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2:18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2:18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2:18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2:18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2:18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2:18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2:18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2:18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2:18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2:18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2:18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2:18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2:18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2:18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2:18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2:18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2:18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2:18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2:18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2:18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2:18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2:18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2:18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2:18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2:18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2:18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2:18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2:18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2:18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2:18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2:18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2:18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2:18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2:18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2:18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2:18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2:18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2:18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2:18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2:18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2:18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2:18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2:18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2:18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2:18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2:18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2:18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2:18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2:18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2:18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2:18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2:18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2:18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2:18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2:18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2:18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2:18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2:18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2:18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2:18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2:18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2:18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2:18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2:18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2:18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2:18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2:18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2:18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2:18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2:18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2:18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2:18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2:18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2:18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2:18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2:18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2:18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2:18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2:18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2:18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2:18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2:18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2:18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2:18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2:18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2:18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2:18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2:18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2:18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2:18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2:18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2:18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2:18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2:18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2:18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2:18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2:18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2:18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2:18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2:18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2:18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2:18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2:18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2:18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2:18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2:18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2:18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2:18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2:18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2:18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2:18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2:18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2:18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2:18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2:18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2:18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2:18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2:18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2:18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2:18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2:18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2:18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2:18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2:18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2:18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2:18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2:18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2:18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2:18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2:18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2:18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2:18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2:18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2:18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2:18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2:18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2:18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2:18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2:18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2:18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2:18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2:18" x14ac:dyDescent="0.2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2:18" x14ac:dyDescent="0.2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2:18" x14ac:dyDescent="0.2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2:18" x14ac:dyDescent="0.2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2:18" x14ac:dyDescent="0.2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2:18" x14ac:dyDescent="0.2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2:18" x14ac:dyDescent="0.2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2:18" x14ac:dyDescent="0.2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2:18" x14ac:dyDescent="0.2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2:18" x14ac:dyDescent="0.2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2:18" x14ac:dyDescent="0.2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2:18" x14ac:dyDescent="0.2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2:18" x14ac:dyDescent="0.2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2:18" x14ac:dyDescent="0.2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2:18" x14ac:dyDescent="0.2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2:18" x14ac:dyDescent="0.2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2:18" x14ac:dyDescent="0.2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2:18" x14ac:dyDescent="0.2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2:18" x14ac:dyDescent="0.2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2:18" x14ac:dyDescent="0.2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2:18" x14ac:dyDescent="0.2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2:18" x14ac:dyDescent="0.2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2:18" x14ac:dyDescent="0.2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2:18" x14ac:dyDescent="0.2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2:18" x14ac:dyDescent="0.2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2:18" x14ac:dyDescent="0.2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2:18" x14ac:dyDescent="0.2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2:18" x14ac:dyDescent="0.2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2:18" x14ac:dyDescent="0.2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2:18" x14ac:dyDescent="0.2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2:18" x14ac:dyDescent="0.2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2:18" x14ac:dyDescent="0.2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2:18" x14ac:dyDescent="0.2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2:18" x14ac:dyDescent="0.2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2:18" x14ac:dyDescent="0.2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2:18" x14ac:dyDescent="0.2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2:18" x14ac:dyDescent="0.2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2:18" x14ac:dyDescent="0.2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2:18" x14ac:dyDescent="0.2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2:18" x14ac:dyDescent="0.2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2:18" x14ac:dyDescent="0.2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2:18" x14ac:dyDescent="0.2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2:18" x14ac:dyDescent="0.2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2:18" x14ac:dyDescent="0.2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2:18" x14ac:dyDescent="0.2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2:18" x14ac:dyDescent="0.2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2:18" x14ac:dyDescent="0.2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2:18" x14ac:dyDescent="0.2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2:18" x14ac:dyDescent="0.2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2:18" x14ac:dyDescent="0.2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2:18" x14ac:dyDescent="0.2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2:18" x14ac:dyDescent="0.2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2:18" x14ac:dyDescent="0.2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2:18" x14ac:dyDescent="0.2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2:18" x14ac:dyDescent="0.2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2:18" x14ac:dyDescent="0.2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2:18" x14ac:dyDescent="0.2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2:18" x14ac:dyDescent="0.2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2:18" x14ac:dyDescent="0.2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2:18" x14ac:dyDescent="0.2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2:18" x14ac:dyDescent="0.2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2:18" x14ac:dyDescent="0.2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2:18" x14ac:dyDescent="0.2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2:18" x14ac:dyDescent="0.2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2:18" x14ac:dyDescent="0.2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2:18" x14ac:dyDescent="0.2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2:18" x14ac:dyDescent="0.2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2:18" x14ac:dyDescent="0.2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2:18" x14ac:dyDescent="0.2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2:18" x14ac:dyDescent="0.2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2:18" x14ac:dyDescent="0.2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2:18" x14ac:dyDescent="0.2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2:18" x14ac:dyDescent="0.2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2:18" x14ac:dyDescent="0.2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2:18" x14ac:dyDescent="0.2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2:18" x14ac:dyDescent="0.2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2:18" x14ac:dyDescent="0.2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2:18" x14ac:dyDescent="0.2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2:18" x14ac:dyDescent="0.2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2:18" x14ac:dyDescent="0.2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2:18" x14ac:dyDescent="0.2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2:18" x14ac:dyDescent="0.2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2:18" x14ac:dyDescent="0.2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2:18" x14ac:dyDescent="0.2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2:18" x14ac:dyDescent="0.2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2:18" x14ac:dyDescent="0.2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2:18" x14ac:dyDescent="0.2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2:18" x14ac:dyDescent="0.2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2:18" x14ac:dyDescent="0.2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2:18" x14ac:dyDescent="0.2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2:18" x14ac:dyDescent="0.2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2:18" x14ac:dyDescent="0.2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2:18" x14ac:dyDescent="0.2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2:18" x14ac:dyDescent="0.2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2:18" x14ac:dyDescent="0.2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2:18" x14ac:dyDescent="0.2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2:18" x14ac:dyDescent="0.2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2:18" x14ac:dyDescent="0.2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2:18" x14ac:dyDescent="0.2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2:18" x14ac:dyDescent="0.2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2:18" x14ac:dyDescent="0.2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2:18" x14ac:dyDescent="0.2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2:18" x14ac:dyDescent="0.2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2:18" x14ac:dyDescent="0.2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2:18" x14ac:dyDescent="0.2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2:18" x14ac:dyDescent="0.2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2:18" x14ac:dyDescent="0.2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2:18" x14ac:dyDescent="0.2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2:18" x14ac:dyDescent="0.2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2:18" x14ac:dyDescent="0.2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2:18" x14ac:dyDescent="0.2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2:18" x14ac:dyDescent="0.2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2:18" x14ac:dyDescent="0.2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2:18" x14ac:dyDescent="0.2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2:18" x14ac:dyDescent="0.2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2:18" x14ac:dyDescent="0.2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2:18" x14ac:dyDescent="0.2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2:18" x14ac:dyDescent="0.2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2:18" x14ac:dyDescent="0.2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2:18" x14ac:dyDescent="0.2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2:18" x14ac:dyDescent="0.2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2:18" x14ac:dyDescent="0.2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2:18" x14ac:dyDescent="0.2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2:18" x14ac:dyDescent="0.2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2:18" x14ac:dyDescent="0.2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2:18" x14ac:dyDescent="0.2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2:18" x14ac:dyDescent="0.2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2:18" x14ac:dyDescent="0.2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2:18" x14ac:dyDescent="0.2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2:18" x14ac:dyDescent="0.2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2:18" x14ac:dyDescent="0.2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2:18" x14ac:dyDescent="0.2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2:18" x14ac:dyDescent="0.2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2:18" x14ac:dyDescent="0.2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2:18" x14ac:dyDescent="0.2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2:18" x14ac:dyDescent="0.2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2:18" x14ac:dyDescent="0.2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2:18" x14ac:dyDescent="0.2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2:18" x14ac:dyDescent="0.2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2:18" x14ac:dyDescent="0.2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2:18" x14ac:dyDescent="0.2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2:18" x14ac:dyDescent="0.2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2:18" x14ac:dyDescent="0.2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2:18" x14ac:dyDescent="0.2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2:18" x14ac:dyDescent="0.2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2:18" x14ac:dyDescent="0.2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2:18" x14ac:dyDescent="0.2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2:18" x14ac:dyDescent="0.2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2:18" x14ac:dyDescent="0.2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2:18" x14ac:dyDescent="0.2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2:18" x14ac:dyDescent="0.2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2:18" x14ac:dyDescent="0.2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2:18" x14ac:dyDescent="0.2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2:18" x14ac:dyDescent="0.2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2:18" x14ac:dyDescent="0.2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2:18" x14ac:dyDescent="0.2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2:18" x14ac:dyDescent="0.2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2:18" x14ac:dyDescent="0.2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2:18" x14ac:dyDescent="0.2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</sheetData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88"/>
  <sheetViews>
    <sheetView topLeftCell="A7" zoomScale="90" zoomScaleNormal="90" workbookViewId="0">
      <selection activeCell="C34" sqref="C34"/>
    </sheetView>
  </sheetViews>
  <sheetFormatPr defaultRowHeight="15" x14ac:dyDescent="0.25"/>
  <cols>
    <col min="1" max="1" width="2.7109375" style="71" customWidth="1"/>
    <col min="2" max="16" width="13.7109375" style="63" customWidth="1"/>
    <col min="17" max="16384" width="9.140625" style="71"/>
  </cols>
  <sheetData>
    <row r="1" spans="2:17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ht="21.95" customHeight="1" thickTop="1" thickBot="1" x14ac:dyDescent="0.3">
      <c r="B2" s="285" t="s">
        <v>344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2:17" ht="21.95" customHeight="1" thickTop="1" thickBot="1" x14ac:dyDescent="0.3">
      <c r="B3" s="288" t="s">
        <v>168</v>
      </c>
      <c r="C3" s="302" t="s">
        <v>216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307"/>
      <c r="O3" s="298" t="s">
        <v>170</v>
      </c>
      <c r="P3" s="299"/>
      <c r="Q3" s="160"/>
    </row>
    <row r="4" spans="2:17" ht="21.95" customHeight="1" thickTop="1" thickBot="1" x14ac:dyDescent="0.3">
      <c r="B4" s="305"/>
      <c r="C4" s="302" t="s">
        <v>212</v>
      </c>
      <c r="D4" s="303"/>
      <c r="E4" s="304" t="s">
        <v>235</v>
      </c>
      <c r="F4" s="303"/>
      <c r="G4" s="304" t="s">
        <v>214</v>
      </c>
      <c r="H4" s="303"/>
      <c r="I4" s="304" t="s">
        <v>213</v>
      </c>
      <c r="J4" s="303"/>
      <c r="K4" s="304" t="s">
        <v>166</v>
      </c>
      <c r="L4" s="303"/>
      <c r="M4" s="297" t="s">
        <v>215</v>
      </c>
      <c r="N4" s="297"/>
      <c r="O4" s="308"/>
      <c r="P4" s="309"/>
      <c r="Q4" s="160"/>
    </row>
    <row r="5" spans="2:17" ht="21.95" customHeight="1" thickTop="1" thickBot="1" x14ac:dyDescent="0.3">
      <c r="B5" s="306"/>
      <c r="C5" s="92" t="s">
        <v>169</v>
      </c>
      <c r="D5" s="174" t="s">
        <v>2</v>
      </c>
      <c r="E5" s="95" t="s">
        <v>169</v>
      </c>
      <c r="F5" s="174" t="s">
        <v>2</v>
      </c>
      <c r="G5" s="95" t="s">
        <v>169</v>
      </c>
      <c r="H5" s="174" t="s">
        <v>2</v>
      </c>
      <c r="I5" s="95" t="s">
        <v>169</v>
      </c>
      <c r="J5" s="174" t="s">
        <v>2</v>
      </c>
      <c r="K5" s="95" t="s">
        <v>169</v>
      </c>
      <c r="L5" s="174" t="s">
        <v>2</v>
      </c>
      <c r="M5" s="95" t="s">
        <v>217</v>
      </c>
      <c r="N5" s="172" t="s">
        <v>2</v>
      </c>
      <c r="O5" s="92" t="s">
        <v>169</v>
      </c>
      <c r="P5" s="173" t="s">
        <v>2</v>
      </c>
      <c r="Q5" s="160"/>
    </row>
    <row r="6" spans="2:17" ht="21.95" customHeight="1" thickTop="1" x14ac:dyDescent="0.25">
      <c r="B6" s="85" t="s">
        <v>172</v>
      </c>
      <c r="C6" s="93">
        <v>63</v>
      </c>
      <c r="D6" s="90">
        <v>3.7366548042704624E-2</v>
      </c>
      <c r="E6" s="96">
        <v>176</v>
      </c>
      <c r="F6" s="90">
        <v>1.2350877192982456E-2</v>
      </c>
      <c r="G6" s="96">
        <v>4</v>
      </c>
      <c r="H6" s="90">
        <v>7.508916838746011E-4</v>
      </c>
      <c r="I6" s="96">
        <v>31</v>
      </c>
      <c r="J6" s="90">
        <v>5.9603922322630266E-3</v>
      </c>
      <c r="K6" s="96">
        <v>0</v>
      </c>
      <c r="L6" s="90">
        <v>0</v>
      </c>
      <c r="M6" s="96">
        <v>7</v>
      </c>
      <c r="N6" s="82">
        <v>2.119285498032092E-3</v>
      </c>
      <c r="O6" s="120">
        <v>281</v>
      </c>
      <c r="P6" s="112">
        <v>9.4096373438703404E-3</v>
      </c>
      <c r="Q6" s="160"/>
    </row>
    <row r="7" spans="2:17" ht="21.95" customHeight="1" x14ac:dyDescent="0.25">
      <c r="B7" s="85" t="s">
        <v>173</v>
      </c>
      <c r="C7" s="93">
        <v>20</v>
      </c>
      <c r="D7" s="90">
        <v>1.1862396204033215E-2</v>
      </c>
      <c r="E7" s="96">
        <v>179</v>
      </c>
      <c r="F7" s="90">
        <v>1.256140350877193E-2</v>
      </c>
      <c r="G7" s="96">
        <v>5</v>
      </c>
      <c r="H7" s="90">
        <v>9.3861460484325138E-4</v>
      </c>
      <c r="I7" s="96">
        <v>29</v>
      </c>
      <c r="J7" s="90">
        <v>5.5758507979234767E-3</v>
      </c>
      <c r="K7" s="96">
        <v>0</v>
      </c>
      <c r="L7" s="90">
        <v>0</v>
      </c>
      <c r="M7" s="96">
        <v>6</v>
      </c>
      <c r="N7" s="82">
        <v>1.8165304268846503E-3</v>
      </c>
      <c r="O7" s="120">
        <v>239</v>
      </c>
      <c r="P7" s="112">
        <v>8.0032146803737068E-3</v>
      </c>
      <c r="Q7" s="160"/>
    </row>
    <row r="8" spans="2:17" ht="21.95" customHeight="1" x14ac:dyDescent="0.25">
      <c r="B8" s="85" t="s">
        <v>174</v>
      </c>
      <c r="C8" s="93">
        <v>23</v>
      </c>
      <c r="D8" s="90">
        <v>1.3641755634638196E-2</v>
      </c>
      <c r="E8" s="96">
        <v>121</v>
      </c>
      <c r="F8" s="90">
        <v>8.4912280701754383E-3</v>
      </c>
      <c r="G8" s="96">
        <v>3</v>
      </c>
      <c r="H8" s="90">
        <v>5.6316876290595083E-4</v>
      </c>
      <c r="I8" s="96">
        <v>25</v>
      </c>
      <c r="J8" s="90">
        <v>4.8067679292443759E-3</v>
      </c>
      <c r="K8" s="96">
        <v>0</v>
      </c>
      <c r="L8" s="90">
        <v>0</v>
      </c>
      <c r="M8" s="96">
        <v>2</v>
      </c>
      <c r="N8" s="82">
        <v>6.0551014229488342E-4</v>
      </c>
      <c r="O8" s="120">
        <v>174</v>
      </c>
      <c r="P8" s="112">
        <v>5.8266081773432005E-3</v>
      </c>
      <c r="Q8" s="160"/>
    </row>
    <row r="9" spans="2:17" ht="21.95" customHeight="1" x14ac:dyDescent="0.25">
      <c r="B9" s="85" t="s">
        <v>175</v>
      </c>
      <c r="C9" s="93">
        <v>14</v>
      </c>
      <c r="D9" s="90">
        <v>8.3036773428232496E-3</v>
      </c>
      <c r="E9" s="96">
        <v>116</v>
      </c>
      <c r="F9" s="90">
        <v>8.1403508771929825E-3</v>
      </c>
      <c r="G9" s="96">
        <v>5</v>
      </c>
      <c r="H9" s="90">
        <v>9.3861460484325138E-4</v>
      </c>
      <c r="I9" s="96">
        <v>19</v>
      </c>
      <c r="J9" s="90">
        <v>3.653143626225726E-3</v>
      </c>
      <c r="K9" s="96">
        <v>1</v>
      </c>
      <c r="L9" s="90">
        <v>1.0416666666666666E-2</v>
      </c>
      <c r="M9" s="96">
        <v>0</v>
      </c>
      <c r="N9" s="82">
        <v>0</v>
      </c>
      <c r="O9" s="120">
        <v>155</v>
      </c>
      <c r="P9" s="112">
        <v>5.1903693533804371E-3</v>
      </c>
      <c r="Q9" s="160"/>
    </row>
    <row r="10" spans="2:17" ht="21.95" customHeight="1" x14ac:dyDescent="0.25">
      <c r="B10" s="85" t="s">
        <v>176</v>
      </c>
      <c r="C10" s="93">
        <v>19</v>
      </c>
      <c r="D10" s="90">
        <v>1.1269276393831554E-2</v>
      </c>
      <c r="E10" s="96">
        <v>101</v>
      </c>
      <c r="F10" s="90">
        <v>7.0877192982456141E-3</v>
      </c>
      <c r="G10" s="96">
        <v>4</v>
      </c>
      <c r="H10" s="90">
        <v>7.508916838746011E-4</v>
      </c>
      <c r="I10" s="96">
        <v>17</v>
      </c>
      <c r="J10" s="90">
        <v>3.2686021918861756E-3</v>
      </c>
      <c r="K10" s="96">
        <v>0</v>
      </c>
      <c r="L10" s="90">
        <v>0</v>
      </c>
      <c r="M10" s="96">
        <v>1</v>
      </c>
      <c r="N10" s="82">
        <v>3.0275507114744171E-4</v>
      </c>
      <c r="O10" s="120">
        <v>142</v>
      </c>
      <c r="P10" s="112">
        <v>4.7550480527743366E-3</v>
      </c>
      <c r="Q10" s="160"/>
    </row>
    <row r="11" spans="2:17" ht="21.95" customHeight="1" x14ac:dyDescent="0.25">
      <c r="B11" s="85" t="s">
        <v>177</v>
      </c>
      <c r="C11" s="93">
        <v>36</v>
      </c>
      <c r="D11" s="90">
        <v>2.1352313167259787E-2</v>
      </c>
      <c r="E11" s="96">
        <v>111</v>
      </c>
      <c r="F11" s="90">
        <v>7.7894736842105267E-3</v>
      </c>
      <c r="G11" s="96">
        <v>29</v>
      </c>
      <c r="H11" s="90">
        <v>5.4439647080908576E-3</v>
      </c>
      <c r="I11" s="96">
        <v>32</v>
      </c>
      <c r="J11" s="90">
        <v>6.1526629494328012E-3</v>
      </c>
      <c r="K11" s="96">
        <v>0</v>
      </c>
      <c r="L11" s="90">
        <v>0</v>
      </c>
      <c r="M11" s="96">
        <v>6</v>
      </c>
      <c r="N11" s="82">
        <v>1.8165304268846503E-3</v>
      </c>
      <c r="O11" s="120">
        <v>214</v>
      </c>
      <c r="P11" s="112">
        <v>7.1660583330542815E-3</v>
      </c>
      <c r="Q11" s="160"/>
    </row>
    <row r="12" spans="2:17" ht="21.95" customHeight="1" x14ac:dyDescent="0.25">
      <c r="B12" s="85" t="s">
        <v>178</v>
      </c>
      <c r="C12" s="93">
        <v>53</v>
      </c>
      <c r="D12" s="90">
        <v>3.1435349940688022E-2</v>
      </c>
      <c r="E12" s="96">
        <v>165</v>
      </c>
      <c r="F12" s="90">
        <v>1.1578947368421053E-2</v>
      </c>
      <c r="G12" s="96">
        <v>131</v>
      </c>
      <c r="H12" s="90">
        <v>2.4591702646893185E-2</v>
      </c>
      <c r="I12" s="96">
        <v>69</v>
      </c>
      <c r="J12" s="90">
        <v>1.3266679484714479E-2</v>
      </c>
      <c r="K12" s="96">
        <v>0</v>
      </c>
      <c r="L12" s="90">
        <v>0</v>
      </c>
      <c r="M12" s="96">
        <v>28</v>
      </c>
      <c r="N12" s="82">
        <v>8.4771419921283678E-3</v>
      </c>
      <c r="O12" s="120">
        <v>446</v>
      </c>
      <c r="P12" s="112">
        <v>1.4934869236178549E-2</v>
      </c>
      <c r="Q12" s="160"/>
    </row>
    <row r="13" spans="2:17" ht="21.95" customHeight="1" x14ac:dyDescent="0.25">
      <c r="B13" s="85" t="s">
        <v>179</v>
      </c>
      <c r="C13" s="93">
        <v>67</v>
      </c>
      <c r="D13" s="90">
        <v>3.9739027283511266E-2</v>
      </c>
      <c r="E13" s="96">
        <v>438</v>
      </c>
      <c r="F13" s="90">
        <v>3.073684210526316E-2</v>
      </c>
      <c r="G13" s="96">
        <v>271</v>
      </c>
      <c r="H13" s="90">
        <v>5.0872911582504225E-2</v>
      </c>
      <c r="I13" s="96">
        <v>181</v>
      </c>
      <c r="J13" s="90">
        <v>3.4800999807729285E-2</v>
      </c>
      <c r="K13" s="96">
        <v>2</v>
      </c>
      <c r="L13" s="90">
        <v>2.0833333333333332E-2</v>
      </c>
      <c r="M13" s="96">
        <v>84</v>
      </c>
      <c r="N13" s="82">
        <v>2.5431425976385105E-2</v>
      </c>
      <c r="O13" s="120">
        <v>1043</v>
      </c>
      <c r="P13" s="112">
        <v>3.4926162810166424E-2</v>
      </c>
      <c r="Q13" s="160"/>
    </row>
    <row r="14" spans="2:17" ht="21.95" customHeight="1" x14ac:dyDescent="0.25">
      <c r="B14" s="85" t="s">
        <v>180</v>
      </c>
      <c r="C14" s="93">
        <v>99</v>
      </c>
      <c r="D14" s="90">
        <v>5.8718861209964411E-2</v>
      </c>
      <c r="E14" s="96">
        <v>1097</v>
      </c>
      <c r="F14" s="90">
        <v>7.6982456140350874E-2</v>
      </c>
      <c r="G14" s="96">
        <v>473</v>
      </c>
      <c r="H14" s="90">
        <v>8.8792941618171584E-2</v>
      </c>
      <c r="I14" s="96">
        <v>401</v>
      </c>
      <c r="J14" s="90">
        <v>7.710055758507979E-2</v>
      </c>
      <c r="K14" s="96">
        <v>3</v>
      </c>
      <c r="L14" s="90">
        <v>3.125E-2</v>
      </c>
      <c r="M14" s="96">
        <v>253</v>
      </c>
      <c r="N14" s="82">
        <v>7.6597033000302753E-2</v>
      </c>
      <c r="O14" s="120">
        <v>2326</v>
      </c>
      <c r="P14" s="112">
        <v>7.7889026554599339E-2</v>
      </c>
      <c r="Q14" s="160"/>
    </row>
    <row r="15" spans="2:17" ht="21.95" customHeight="1" x14ac:dyDescent="0.25">
      <c r="B15" s="85" t="s">
        <v>181</v>
      </c>
      <c r="C15" s="93">
        <v>106</v>
      </c>
      <c r="D15" s="90">
        <v>6.2870699881376044E-2</v>
      </c>
      <c r="E15" s="96">
        <v>1321</v>
      </c>
      <c r="F15" s="90">
        <v>9.270175438596491E-2</v>
      </c>
      <c r="G15" s="96">
        <v>597</v>
      </c>
      <c r="H15" s="90">
        <v>0.11207058381828421</v>
      </c>
      <c r="I15" s="96">
        <v>511</v>
      </c>
      <c r="J15" s="90">
        <v>9.8250336473755043E-2</v>
      </c>
      <c r="K15" s="96">
        <v>9</v>
      </c>
      <c r="L15" s="90">
        <v>9.375E-2</v>
      </c>
      <c r="M15" s="96">
        <v>368</v>
      </c>
      <c r="N15" s="82">
        <v>0.11141386618225856</v>
      </c>
      <c r="O15" s="120">
        <v>2912</v>
      </c>
      <c r="P15" s="112">
        <v>9.7511971335766667E-2</v>
      </c>
      <c r="Q15" s="160"/>
    </row>
    <row r="16" spans="2:17" ht="21.95" customHeight="1" x14ac:dyDescent="0.25">
      <c r="B16" s="85" t="s">
        <v>182</v>
      </c>
      <c r="C16" s="93">
        <v>177</v>
      </c>
      <c r="D16" s="90">
        <v>0.10498220640569395</v>
      </c>
      <c r="E16" s="96">
        <v>1690</v>
      </c>
      <c r="F16" s="90">
        <v>0.11859649122807017</v>
      </c>
      <c r="G16" s="96">
        <v>866</v>
      </c>
      <c r="H16" s="90">
        <v>0.16256804955885112</v>
      </c>
      <c r="I16" s="96">
        <v>633</v>
      </c>
      <c r="J16" s="90">
        <v>0.1217073639684676</v>
      </c>
      <c r="K16" s="96">
        <v>19</v>
      </c>
      <c r="L16" s="90">
        <v>0.19791666666666666</v>
      </c>
      <c r="M16" s="96">
        <v>528</v>
      </c>
      <c r="N16" s="82">
        <v>0.15985467756584923</v>
      </c>
      <c r="O16" s="120">
        <v>3913</v>
      </c>
      <c r="P16" s="112">
        <v>0.13103171148243645</v>
      </c>
      <c r="Q16" s="160"/>
    </row>
    <row r="17" spans="2:17" ht="21.95" customHeight="1" x14ac:dyDescent="0.25">
      <c r="B17" s="85" t="s">
        <v>183</v>
      </c>
      <c r="C17" s="93">
        <v>131</v>
      </c>
      <c r="D17" s="90">
        <v>7.7698695136417556E-2</v>
      </c>
      <c r="E17" s="96">
        <v>1538</v>
      </c>
      <c r="F17" s="90">
        <v>0.10792982456140351</v>
      </c>
      <c r="G17" s="96">
        <v>723</v>
      </c>
      <c r="H17" s="90">
        <v>0.13572367186033416</v>
      </c>
      <c r="I17" s="96">
        <v>556</v>
      </c>
      <c r="J17" s="90">
        <v>0.10690251874639492</v>
      </c>
      <c r="K17" s="96">
        <v>15</v>
      </c>
      <c r="L17" s="90">
        <v>0.15625</v>
      </c>
      <c r="M17" s="96">
        <v>477</v>
      </c>
      <c r="N17" s="82">
        <v>0.1444141689373297</v>
      </c>
      <c r="O17" s="120">
        <v>3440</v>
      </c>
      <c r="P17" s="112">
        <v>0.11519271339115293</v>
      </c>
      <c r="Q17" s="160"/>
    </row>
    <row r="18" spans="2:17" ht="21.95" customHeight="1" x14ac:dyDescent="0.25">
      <c r="B18" s="85" t="s">
        <v>184</v>
      </c>
      <c r="C18" s="93">
        <v>71</v>
      </c>
      <c r="D18" s="90">
        <v>4.2111506524317915E-2</v>
      </c>
      <c r="E18" s="96">
        <v>935</v>
      </c>
      <c r="F18" s="90">
        <v>6.5614035087719305E-2</v>
      </c>
      <c r="G18" s="96">
        <v>303</v>
      </c>
      <c r="H18" s="90">
        <v>5.6880045053501034E-2</v>
      </c>
      <c r="I18" s="96">
        <v>381</v>
      </c>
      <c r="J18" s="90">
        <v>7.3255143241684292E-2</v>
      </c>
      <c r="K18" s="96">
        <v>1</v>
      </c>
      <c r="L18" s="90">
        <v>1.0416666666666666E-2</v>
      </c>
      <c r="M18" s="96">
        <v>244</v>
      </c>
      <c r="N18" s="82">
        <v>7.3872237359975779E-2</v>
      </c>
      <c r="O18" s="120">
        <v>1935</v>
      </c>
      <c r="P18" s="112">
        <v>6.4795901282523521E-2</v>
      </c>
      <c r="Q18" s="160"/>
    </row>
    <row r="19" spans="2:17" ht="21.95" customHeight="1" x14ac:dyDescent="0.25">
      <c r="B19" s="85" t="s">
        <v>185</v>
      </c>
      <c r="C19" s="93">
        <v>120</v>
      </c>
      <c r="D19" s="90">
        <v>7.1174377224199295E-2</v>
      </c>
      <c r="E19" s="96">
        <v>1020</v>
      </c>
      <c r="F19" s="90">
        <v>7.1578947368421048E-2</v>
      </c>
      <c r="G19" s="96">
        <v>470</v>
      </c>
      <c r="H19" s="90">
        <v>8.8229772855265634E-2</v>
      </c>
      <c r="I19" s="96">
        <v>354</v>
      </c>
      <c r="J19" s="90">
        <v>6.806383387810036E-2</v>
      </c>
      <c r="K19" s="96">
        <v>10</v>
      </c>
      <c r="L19" s="90">
        <v>0.10416666666666667</v>
      </c>
      <c r="M19" s="96">
        <v>316</v>
      </c>
      <c r="N19" s="82">
        <v>9.5670602482591585E-2</v>
      </c>
      <c r="O19" s="120">
        <v>2290</v>
      </c>
      <c r="P19" s="112">
        <v>7.668352141445936E-2</v>
      </c>
      <c r="Q19" s="160"/>
    </row>
    <row r="20" spans="2:17" ht="21.95" customHeight="1" x14ac:dyDescent="0.25">
      <c r="B20" s="85" t="s">
        <v>186</v>
      </c>
      <c r="C20" s="93">
        <v>96</v>
      </c>
      <c r="D20" s="90">
        <v>5.6939501779359428E-2</v>
      </c>
      <c r="E20" s="96">
        <v>1200</v>
      </c>
      <c r="F20" s="90">
        <v>8.4210526315789472E-2</v>
      </c>
      <c r="G20" s="96">
        <v>540</v>
      </c>
      <c r="H20" s="90">
        <v>0.10137037732307115</v>
      </c>
      <c r="I20" s="96">
        <v>432</v>
      </c>
      <c r="J20" s="90">
        <v>8.3060949817342813E-2</v>
      </c>
      <c r="K20" s="96">
        <v>10</v>
      </c>
      <c r="L20" s="90">
        <v>0.10416666666666667</v>
      </c>
      <c r="M20" s="96">
        <v>333</v>
      </c>
      <c r="N20" s="82">
        <v>0.1008174386920981</v>
      </c>
      <c r="O20" s="120">
        <v>2611</v>
      </c>
      <c r="P20" s="112">
        <v>8.7432608914040782E-2</v>
      </c>
      <c r="Q20" s="160"/>
    </row>
    <row r="21" spans="2:17" ht="21.95" customHeight="1" x14ac:dyDescent="0.25">
      <c r="B21" s="85" t="s">
        <v>187</v>
      </c>
      <c r="C21" s="93">
        <v>113</v>
      </c>
      <c r="D21" s="90">
        <v>6.7022538552787669E-2</v>
      </c>
      <c r="E21" s="96">
        <v>1047</v>
      </c>
      <c r="F21" s="90">
        <v>7.3473684210526316E-2</v>
      </c>
      <c r="G21" s="96">
        <v>370</v>
      </c>
      <c r="H21" s="90">
        <v>6.9457480758400594E-2</v>
      </c>
      <c r="I21" s="96">
        <v>356</v>
      </c>
      <c r="J21" s="90">
        <v>6.8448375312439913E-2</v>
      </c>
      <c r="K21" s="96">
        <v>10</v>
      </c>
      <c r="L21" s="90">
        <v>0.10416666666666667</v>
      </c>
      <c r="M21" s="96">
        <v>299</v>
      </c>
      <c r="N21" s="82">
        <v>9.0523766273085074E-2</v>
      </c>
      <c r="O21" s="120">
        <v>2195</v>
      </c>
      <c r="P21" s="112">
        <v>7.350232729464555E-2</v>
      </c>
      <c r="Q21" s="160"/>
    </row>
    <row r="22" spans="2:17" ht="21.95" customHeight="1" x14ac:dyDescent="0.25">
      <c r="B22" s="85" t="s">
        <v>188</v>
      </c>
      <c r="C22" s="93">
        <v>70</v>
      </c>
      <c r="D22" s="90">
        <v>4.151838671411625E-2</v>
      </c>
      <c r="E22" s="96">
        <v>634</v>
      </c>
      <c r="F22" s="90">
        <v>4.4491228070175436E-2</v>
      </c>
      <c r="G22" s="96">
        <v>175</v>
      </c>
      <c r="H22" s="90">
        <v>3.2851511169513799E-2</v>
      </c>
      <c r="I22" s="96">
        <v>317</v>
      </c>
      <c r="J22" s="90">
        <v>6.0949817342818687E-2</v>
      </c>
      <c r="K22" s="96">
        <v>4</v>
      </c>
      <c r="L22" s="90">
        <v>4.1666666666666664E-2</v>
      </c>
      <c r="M22" s="96">
        <v>131</v>
      </c>
      <c r="N22" s="82">
        <v>3.9660914320314863E-2</v>
      </c>
      <c r="O22" s="120">
        <v>1331</v>
      </c>
      <c r="P22" s="112">
        <v>4.4570203931286204E-2</v>
      </c>
      <c r="Q22" s="160"/>
    </row>
    <row r="23" spans="2:17" ht="21.95" customHeight="1" x14ac:dyDescent="0.25">
      <c r="B23" s="85" t="s">
        <v>189</v>
      </c>
      <c r="C23" s="93">
        <v>60</v>
      </c>
      <c r="D23" s="90">
        <v>3.5587188612099648E-2</v>
      </c>
      <c r="E23" s="96">
        <v>414</v>
      </c>
      <c r="F23" s="90">
        <v>2.9052631578947368E-2</v>
      </c>
      <c r="G23" s="96">
        <v>110</v>
      </c>
      <c r="H23" s="90">
        <v>2.0649521306551531E-2</v>
      </c>
      <c r="I23" s="96">
        <v>250</v>
      </c>
      <c r="J23" s="90">
        <v>4.8067679292443759E-2</v>
      </c>
      <c r="K23" s="96">
        <v>1</v>
      </c>
      <c r="L23" s="90">
        <v>1.0416666666666666E-2</v>
      </c>
      <c r="M23" s="96">
        <v>52</v>
      </c>
      <c r="N23" s="82">
        <v>1.5743263699666971E-2</v>
      </c>
      <c r="O23" s="120">
        <v>887</v>
      </c>
      <c r="P23" s="112">
        <v>2.9702307202893213E-2</v>
      </c>
      <c r="Q23" s="160"/>
    </row>
    <row r="24" spans="2:17" ht="21.95" customHeight="1" x14ac:dyDescent="0.25">
      <c r="B24" s="85" t="s">
        <v>190</v>
      </c>
      <c r="C24" s="93">
        <v>71</v>
      </c>
      <c r="D24" s="90">
        <v>4.2111506524317915E-2</v>
      </c>
      <c r="E24" s="96">
        <v>345</v>
      </c>
      <c r="F24" s="90">
        <v>2.4210526315789474E-2</v>
      </c>
      <c r="G24" s="96">
        <v>89</v>
      </c>
      <c r="H24" s="90">
        <v>1.6707339966209874E-2</v>
      </c>
      <c r="I24" s="96">
        <v>167</v>
      </c>
      <c r="J24" s="90">
        <v>3.2109209767352431E-2</v>
      </c>
      <c r="K24" s="96">
        <v>4</v>
      </c>
      <c r="L24" s="90">
        <v>4.1666666666666664E-2</v>
      </c>
      <c r="M24" s="96">
        <v>37</v>
      </c>
      <c r="N24" s="82">
        <v>1.1201937632455344E-2</v>
      </c>
      <c r="O24" s="120">
        <v>713</v>
      </c>
      <c r="P24" s="112">
        <v>2.387569902555001E-2</v>
      </c>
      <c r="Q24" s="160"/>
    </row>
    <row r="25" spans="2:17" ht="21.95" customHeight="1" x14ac:dyDescent="0.25">
      <c r="B25" s="85" t="s">
        <v>191</v>
      </c>
      <c r="C25" s="93">
        <v>62</v>
      </c>
      <c r="D25" s="90">
        <v>3.6773428232502965E-2</v>
      </c>
      <c r="E25" s="96">
        <v>308</v>
      </c>
      <c r="F25" s="90">
        <v>2.1614035087719297E-2</v>
      </c>
      <c r="G25" s="96">
        <v>52</v>
      </c>
      <c r="H25" s="90">
        <v>9.7615918903698144E-3</v>
      </c>
      <c r="I25" s="96">
        <v>124</v>
      </c>
      <c r="J25" s="90">
        <v>2.3841568929052107E-2</v>
      </c>
      <c r="K25" s="96">
        <v>3</v>
      </c>
      <c r="L25" s="90">
        <v>3.125E-2</v>
      </c>
      <c r="M25" s="96">
        <v>32</v>
      </c>
      <c r="N25" s="82">
        <v>9.6881622767181347E-3</v>
      </c>
      <c r="O25" s="120">
        <v>581</v>
      </c>
      <c r="P25" s="112">
        <v>1.9455513511703444E-2</v>
      </c>
      <c r="Q25" s="160"/>
    </row>
    <row r="26" spans="2:17" ht="21.95" customHeight="1" x14ac:dyDescent="0.25">
      <c r="B26" s="85" t="s">
        <v>192</v>
      </c>
      <c r="C26" s="93">
        <v>62</v>
      </c>
      <c r="D26" s="90">
        <v>3.6773428232502965E-2</v>
      </c>
      <c r="E26" s="96">
        <v>281</v>
      </c>
      <c r="F26" s="90">
        <v>1.9719298245614036E-2</v>
      </c>
      <c r="G26" s="96">
        <v>27</v>
      </c>
      <c r="H26" s="90">
        <v>5.068518866153557E-3</v>
      </c>
      <c r="I26" s="96">
        <v>118</v>
      </c>
      <c r="J26" s="90">
        <v>2.2687944626033456E-2</v>
      </c>
      <c r="K26" s="96">
        <v>3</v>
      </c>
      <c r="L26" s="90">
        <v>3.125E-2</v>
      </c>
      <c r="M26" s="96">
        <v>19</v>
      </c>
      <c r="N26" s="82">
        <v>5.7523463518013929E-3</v>
      </c>
      <c r="O26" s="120">
        <v>510</v>
      </c>
      <c r="P26" s="112">
        <v>1.7077989485316279E-2</v>
      </c>
      <c r="Q26" s="160"/>
    </row>
    <row r="27" spans="2:17" ht="21.95" customHeight="1" x14ac:dyDescent="0.25">
      <c r="B27" s="85" t="s">
        <v>193</v>
      </c>
      <c r="C27" s="93">
        <v>50</v>
      </c>
      <c r="D27" s="90">
        <v>2.9655990510083038E-2</v>
      </c>
      <c r="E27" s="96">
        <v>253</v>
      </c>
      <c r="F27" s="90">
        <v>1.775438596491228E-2</v>
      </c>
      <c r="G27" s="96">
        <v>32</v>
      </c>
      <c r="H27" s="90">
        <v>6.0071334709968088E-3</v>
      </c>
      <c r="I27" s="96">
        <v>85</v>
      </c>
      <c r="J27" s="90">
        <v>1.634301095943088E-2</v>
      </c>
      <c r="K27" s="96">
        <v>1</v>
      </c>
      <c r="L27" s="90">
        <v>1.0416666666666666E-2</v>
      </c>
      <c r="M27" s="96">
        <v>16</v>
      </c>
      <c r="N27" s="82">
        <v>4.8440811383590673E-3</v>
      </c>
      <c r="O27" s="120">
        <v>437</v>
      </c>
      <c r="P27" s="112">
        <v>1.4633492951143556E-2</v>
      </c>
      <c r="Q27" s="160"/>
    </row>
    <row r="28" spans="2:17" ht="21.95" customHeight="1" x14ac:dyDescent="0.25">
      <c r="B28" s="85" t="s">
        <v>194</v>
      </c>
      <c r="C28" s="93">
        <v>45</v>
      </c>
      <c r="D28" s="90">
        <v>2.6690391459074734E-2</v>
      </c>
      <c r="E28" s="96">
        <v>206</v>
      </c>
      <c r="F28" s="90">
        <v>1.4456140350877193E-2</v>
      </c>
      <c r="G28" s="96">
        <v>19</v>
      </c>
      <c r="H28" s="90">
        <v>3.5667354984043552E-3</v>
      </c>
      <c r="I28" s="96">
        <v>51</v>
      </c>
      <c r="J28" s="90">
        <v>9.805806575658528E-3</v>
      </c>
      <c r="K28" s="96">
        <v>0</v>
      </c>
      <c r="L28" s="90">
        <v>0</v>
      </c>
      <c r="M28" s="96">
        <v>6</v>
      </c>
      <c r="N28" s="82">
        <v>1.8165304268846503E-3</v>
      </c>
      <c r="O28" s="120">
        <v>327</v>
      </c>
      <c r="P28" s="112">
        <v>1.0950005022938084E-2</v>
      </c>
      <c r="Q28" s="160"/>
    </row>
    <row r="29" spans="2:17" ht="21.95" customHeight="1" x14ac:dyDescent="0.25">
      <c r="B29" s="85" t="s">
        <v>195</v>
      </c>
      <c r="C29" s="93">
        <v>58</v>
      </c>
      <c r="D29" s="90">
        <v>3.4400948991696323E-2</v>
      </c>
      <c r="E29" s="96">
        <v>198</v>
      </c>
      <c r="F29" s="90">
        <v>1.3894736842105264E-2</v>
      </c>
      <c r="G29" s="96">
        <v>16</v>
      </c>
      <c r="H29" s="90">
        <v>3.0035667354984044E-3</v>
      </c>
      <c r="I29" s="96">
        <v>43</v>
      </c>
      <c r="J29" s="90">
        <v>8.2676408383003264E-3</v>
      </c>
      <c r="K29" s="96">
        <v>0</v>
      </c>
      <c r="L29" s="90">
        <v>0</v>
      </c>
      <c r="M29" s="96">
        <v>6</v>
      </c>
      <c r="N29" s="82">
        <v>1.8165304268846503E-3</v>
      </c>
      <c r="O29" s="120">
        <v>321</v>
      </c>
      <c r="P29" s="112">
        <v>1.0749087499581422E-2</v>
      </c>
    </row>
    <row r="30" spans="2:17" ht="21.95" customHeight="1" thickBot="1" x14ac:dyDescent="0.3">
      <c r="B30" s="85" t="s">
        <v>171</v>
      </c>
      <c r="C30" s="93">
        <v>0</v>
      </c>
      <c r="D30" s="90">
        <v>0</v>
      </c>
      <c r="E30" s="96">
        <v>356</v>
      </c>
      <c r="F30" s="90">
        <v>2.4982456140350877E-2</v>
      </c>
      <c r="G30" s="96">
        <v>13</v>
      </c>
      <c r="H30" s="90">
        <v>2.4403979725924536E-3</v>
      </c>
      <c r="I30" s="96">
        <v>19</v>
      </c>
      <c r="J30" s="90">
        <v>3.653143626225726E-3</v>
      </c>
      <c r="K30" s="96">
        <v>0</v>
      </c>
      <c r="L30" s="90">
        <v>0</v>
      </c>
      <c r="M30" s="96">
        <v>52</v>
      </c>
      <c r="N30" s="82">
        <v>1.5743263699666971E-2</v>
      </c>
      <c r="O30" s="120">
        <v>440</v>
      </c>
      <c r="P30" s="112">
        <v>1.4733951712821887E-2</v>
      </c>
    </row>
    <row r="31" spans="2:17" ht="21.95" customHeight="1" thickTop="1" thickBot="1" x14ac:dyDescent="0.3">
      <c r="B31" s="98" t="s">
        <v>170</v>
      </c>
      <c r="C31" s="94">
        <v>1686</v>
      </c>
      <c r="D31" s="91">
        <v>1</v>
      </c>
      <c r="E31" s="97">
        <v>14250</v>
      </c>
      <c r="F31" s="91">
        <v>1.0000000000000002</v>
      </c>
      <c r="G31" s="97">
        <v>5327</v>
      </c>
      <c r="H31" s="91">
        <v>1.0000000000000002</v>
      </c>
      <c r="I31" s="97">
        <v>5201</v>
      </c>
      <c r="J31" s="91">
        <v>0.99999999999999989</v>
      </c>
      <c r="K31" s="97">
        <v>96</v>
      </c>
      <c r="L31" s="91">
        <v>0.99999999999999967</v>
      </c>
      <c r="M31" s="97">
        <v>3303</v>
      </c>
      <c r="N31" s="83">
        <v>1.0000000000000002</v>
      </c>
      <c r="O31" s="94">
        <v>29863</v>
      </c>
      <c r="P31" s="116">
        <v>0.99999999999999989</v>
      </c>
    </row>
    <row r="32" spans="2:17" ht="21.95" customHeight="1" thickTop="1" thickBot="1" x14ac:dyDescent="0.3">
      <c r="B32" s="99"/>
      <c r="C32" s="100"/>
      <c r="D32" s="101"/>
      <c r="E32" s="100"/>
      <c r="F32" s="101"/>
      <c r="G32" s="100"/>
      <c r="H32" s="101"/>
      <c r="I32" s="100"/>
      <c r="J32" s="101"/>
      <c r="K32" s="100"/>
      <c r="L32" s="101"/>
      <c r="M32" s="100"/>
      <c r="N32" s="101"/>
      <c r="O32" s="100"/>
      <c r="P32" s="101"/>
    </row>
    <row r="33" spans="2:24" ht="21.95" customHeight="1" thickTop="1" x14ac:dyDescent="0.25">
      <c r="B33" s="111" t="s">
        <v>196</v>
      </c>
      <c r="C33" s="106"/>
      <c r="D33" s="106"/>
      <c r="E33" s="107"/>
      <c r="F33" s="102"/>
      <c r="G33" s="102"/>
      <c r="H33" s="102"/>
      <c r="I33" s="102"/>
      <c r="J33" s="102"/>
      <c r="K33" s="103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102"/>
      <c r="W33" s="102"/>
      <c r="X33" s="102"/>
    </row>
    <row r="34" spans="2:24" ht="21.95" customHeight="1" thickBot="1" x14ac:dyDescent="0.3">
      <c r="B34" s="108" t="s">
        <v>197</v>
      </c>
      <c r="C34" s="109"/>
      <c r="D34" s="109"/>
      <c r="E34" s="110"/>
      <c r="F34" s="102"/>
      <c r="G34" s="102"/>
      <c r="H34" s="102"/>
      <c r="I34" s="102"/>
      <c r="J34" s="102"/>
      <c r="K34" s="103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2"/>
      <c r="W34" s="102"/>
      <c r="X34" s="102"/>
    </row>
    <row r="35" spans="2:24" ht="15.75" thickTop="1" x14ac:dyDescent="0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24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24" x14ac:dyDescent="0.2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24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24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24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24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24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24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24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24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24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24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24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6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2:16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2:16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2:16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2:16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2:16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2:16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2:16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2:16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2:16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2:16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2:16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2:16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2:16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2:16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2:16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2:16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2:16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2:16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2:16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2:16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2:16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2:16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2:16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2:16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2:16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2:16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2:16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2:16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2:16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2:16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2:16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2:16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2:16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2:16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2:16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2:16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2:16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2:16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2:16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2:16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2:16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2:16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2:16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2:16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2:16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2:16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2:16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2:16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2:16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2:16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2:16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2:16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</row>
    <row r="165" spans="2:16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2:16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</row>
    <row r="167" spans="2:16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2:16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</row>
    <row r="169" spans="2:16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2:16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</row>
    <row r="171" spans="2:16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2:16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2:16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2:16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2:16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</row>
    <row r="176" spans="2:16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2:16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</row>
    <row r="178" spans="2:16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2:16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</row>
    <row r="180" spans="2:16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2:16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</row>
    <row r="182" spans="2:16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2:16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2:16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</row>
    <row r="185" spans="2:16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2:16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2:16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</row>
    <row r="188" spans="2:16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2:16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</row>
    <row r="190" spans="2:16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</row>
    <row r="191" spans="2:16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</row>
    <row r="192" spans="2:16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</row>
    <row r="193" spans="2:16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</row>
    <row r="194" spans="2:16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</row>
    <row r="195" spans="2:16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</row>
    <row r="196" spans="2:16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</row>
    <row r="197" spans="2:16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</row>
    <row r="198" spans="2:16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</row>
    <row r="199" spans="2:16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</row>
    <row r="200" spans="2:16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</row>
    <row r="201" spans="2:16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</row>
    <row r="202" spans="2:16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</row>
    <row r="203" spans="2:16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</row>
    <row r="204" spans="2:16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</row>
    <row r="205" spans="2:16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</row>
    <row r="206" spans="2:16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</row>
    <row r="207" spans="2:16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</row>
    <row r="208" spans="2:16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</row>
    <row r="209" spans="2:16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</row>
    <row r="210" spans="2:16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  <row r="211" spans="2:16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</row>
    <row r="212" spans="2:16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</row>
    <row r="213" spans="2:16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2:16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</row>
    <row r="215" spans="2:16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</row>
    <row r="216" spans="2:16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2:16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</row>
    <row r="218" spans="2:16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</row>
    <row r="219" spans="2:16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</row>
    <row r="221" spans="2:16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</row>
    <row r="222" spans="2:16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</row>
    <row r="223" spans="2:16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</row>
    <row r="224" spans="2:16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</row>
    <row r="225" spans="2:16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</row>
    <row r="226" spans="2:16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</row>
    <row r="227" spans="2:16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</row>
    <row r="228" spans="2:16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</row>
    <row r="229" spans="2:16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</row>
    <row r="230" spans="2:16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</row>
    <row r="231" spans="2:16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</row>
    <row r="232" spans="2:16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</row>
    <row r="233" spans="2:16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</row>
    <row r="234" spans="2:16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</row>
    <row r="235" spans="2:16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</row>
    <row r="236" spans="2:16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</row>
    <row r="237" spans="2:16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</row>
    <row r="238" spans="2:16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spans="2:16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</row>
    <row r="240" spans="2:16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</row>
    <row r="241" spans="2:16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</row>
    <row r="242" spans="2:16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</row>
    <row r="243" spans="2:16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</row>
    <row r="244" spans="2:16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</row>
    <row r="245" spans="2:16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</row>
    <row r="246" spans="2:16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</row>
    <row r="247" spans="2:16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</row>
    <row r="248" spans="2:16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</row>
    <row r="249" spans="2:16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</row>
    <row r="250" spans="2:16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</row>
    <row r="251" spans="2:16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</row>
    <row r="252" spans="2:16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</row>
    <row r="253" spans="2:16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</row>
    <row r="254" spans="2:16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</row>
    <row r="255" spans="2:16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</row>
    <row r="256" spans="2:16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</row>
    <row r="257" spans="2:16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</row>
    <row r="258" spans="2:16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2:16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2:16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2:16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2:16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</row>
    <row r="263" spans="2:16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</row>
    <row r="264" spans="2:16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2:16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2:16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</row>
    <row r="267" spans="2:16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</row>
    <row r="268" spans="2:16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</row>
    <row r="269" spans="2:16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</row>
    <row r="270" spans="2:16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</row>
    <row r="271" spans="2:16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</row>
    <row r="272" spans="2:16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</row>
    <row r="273" spans="2:16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</row>
    <row r="274" spans="2:16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</row>
    <row r="275" spans="2:16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</row>
    <row r="276" spans="2:16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</row>
    <row r="277" spans="2:16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</row>
    <row r="278" spans="2:16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</row>
    <row r="279" spans="2:16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</row>
    <row r="280" spans="2:16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</row>
    <row r="281" spans="2:16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</row>
    <row r="282" spans="2:16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</row>
    <row r="283" spans="2:16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</row>
    <row r="284" spans="2:16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</row>
    <row r="285" spans="2:16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</row>
    <row r="286" spans="2:16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</row>
    <row r="287" spans="2:16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</row>
    <row r="288" spans="2:16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</row>
    <row r="289" spans="2:16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</row>
    <row r="290" spans="2:16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</row>
    <row r="291" spans="2:16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</row>
    <row r="292" spans="2:16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</row>
    <row r="293" spans="2:16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</row>
    <row r="294" spans="2:16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</row>
    <row r="295" spans="2:16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</row>
    <row r="296" spans="2:16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</row>
    <row r="297" spans="2:16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2:16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</row>
    <row r="299" spans="2:16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</row>
    <row r="300" spans="2:16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</row>
    <row r="301" spans="2:16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</row>
    <row r="302" spans="2:16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2:16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</row>
    <row r="304" spans="2:16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</row>
    <row r="305" spans="2:16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</row>
    <row r="306" spans="2:16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</row>
    <row r="307" spans="2:16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</row>
    <row r="308" spans="2:16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</row>
    <row r="309" spans="2:16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</row>
    <row r="310" spans="2:16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</row>
    <row r="311" spans="2:16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</row>
    <row r="312" spans="2:16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</row>
    <row r="313" spans="2:16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</row>
    <row r="314" spans="2:16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</row>
    <row r="315" spans="2:16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</row>
    <row r="316" spans="2:16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</row>
    <row r="317" spans="2:16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6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</row>
    <row r="319" spans="2:16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</row>
    <row r="320" spans="2:16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</row>
    <row r="321" spans="2:16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</row>
    <row r="322" spans="2:16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</row>
    <row r="323" spans="2:16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</row>
    <row r="324" spans="2:16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</row>
    <row r="325" spans="2:16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</row>
    <row r="326" spans="2:16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</row>
    <row r="327" spans="2:16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</row>
    <row r="328" spans="2:16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</row>
    <row r="329" spans="2:16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</row>
    <row r="330" spans="2:16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</row>
    <row r="331" spans="2:16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</row>
    <row r="332" spans="2:16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</row>
    <row r="333" spans="2:16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</row>
    <row r="334" spans="2:16" x14ac:dyDescent="0.2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</row>
    <row r="335" spans="2:16" x14ac:dyDescent="0.2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</row>
    <row r="336" spans="2:16" x14ac:dyDescent="0.2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</row>
    <row r="337" spans="2:16" x14ac:dyDescent="0.2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</row>
    <row r="338" spans="2:16" x14ac:dyDescent="0.2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</row>
    <row r="339" spans="2:16" x14ac:dyDescent="0.2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</row>
    <row r="340" spans="2:16" x14ac:dyDescent="0.2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</row>
    <row r="341" spans="2:16" x14ac:dyDescent="0.2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</row>
    <row r="342" spans="2:16" x14ac:dyDescent="0.2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</row>
    <row r="343" spans="2:16" x14ac:dyDescent="0.2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</row>
    <row r="344" spans="2:16" x14ac:dyDescent="0.2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</row>
    <row r="345" spans="2:16" x14ac:dyDescent="0.2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2:16" x14ac:dyDescent="0.2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</row>
    <row r="347" spans="2:16" x14ac:dyDescent="0.2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</row>
    <row r="348" spans="2:16" x14ac:dyDescent="0.2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</row>
    <row r="349" spans="2:16" x14ac:dyDescent="0.2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</row>
    <row r="350" spans="2:16" x14ac:dyDescent="0.2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</row>
    <row r="351" spans="2:16" x14ac:dyDescent="0.2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</row>
    <row r="352" spans="2:16" x14ac:dyDescent="0.2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</row>
    <row r="353" spans="2:16" x14ac:dyDescent="0.2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</row>
    <row r="354" spans="2:16" x14ac:dyDescent="0.2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</row>
    <row r="355" spans="2:16" x14ac:dyDescent="0.2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</row>
    <row r="356" spans="2:16" x14ac:dyDescent="0.2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</row>
    <row r="357" spans="2:16" x14ac:dyDescent="0.2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</row>
    <row r="358" spans="2:16" x14ac:dyDescent="0.2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</row>
    <row r="359" spans="2:16" x14ac:dyDescent="0.2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</row>
    <row r="360" spans="2:16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</row>
    <row r="361" spans="2:16" x14ac:dyDescent="0.2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</row>
    <row r="362" spans="2:16" x14ac:dyDescent="0.2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</row>
    <row r="363" spans="2:16" x14ac:dyDescent="0.2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</row>
    <row r="364" spans="2:16" x14ac:dyDescent="0.2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</row>
    <row r="365" spans="2:16" x14ac:dyDescent="0.2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</row>
    <row r="366" spans="2:16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</row>
    <row r="367" spans="2:16" x14ac:dyDescent="0.2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</row>
    <row r="368" spans="2:16" x14ac:dyDescent="0.2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</row>
    <row r="369" spans="2:16" x14ac:dyDescent="0.2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</row>
    <row r="370" spans="2:16" x14ac:dyDescent="0.2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</row>
    <row r="371" spans="2:16" x14ac:dyDescent="0.2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</row>
    <row r="372" spans="2:16" x14ac:dyDescent="0.2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</row>
    <row r="373" spans="2:16" x14ac:dyDescent="0.2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</row>
    <row r="374" spans="2:16" x14ac:dyDescent="0.2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</row>
    <row r="375" spans="2:16" x14ac:dyDescent="0.2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</row>
    <row r="376" spans="2:16" x14ac:dyDescent="0.2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</row>
    <row r="377" spans="2:16" x14ac:dyDescent="0.2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</row>
    <row r="378" spans="2:16" x14ac:dyDescent="0.2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</row>
    <row r="379" spans="2:16" x14ac:dyDescent="0.2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</row>
    <row r="380" spans="2:16" x14ac:dyDescent="0.2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</row>
    <row r="381" spans="2:16" x14ac:dyDescent="0.2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</row>
    <row r="382" spans="2:16" x14ac:dyDescent="0.2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</row>
    <row r="383" spans="2:16" x14ac:dyDescent="0.2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</row>
    <row r="384" spans="2:16" x14ac:dyDescent="0.2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</row>
    <row r="385" spans="2:16" x14ac:dyDescent="0.2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</row>
    <row r="386" spans="2:16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</row>
    <row r="387" spans="2:16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</row>
    <row r="388" spans="2:16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2:16" x14ac:dyDescent="0.2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</row>
    <row r="390" spans="2:16" x14ac:dyDescent="0.2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</row>
    <row r="391" spans="2:16" x14ac:dyDescent="0.2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</row>
    <row r="392" spans="2:16" x14ac:dyDescent="0.2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</row>
    <row r="393" spans="2:16" x14ac:dyDescent="0.2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</row>
    <row r="394" spans="2:16" x14ac:dyDescent="0.2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</row>
    <row r="395" spans="2:16" x14ac:dyDescent="0.2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</row>
    <row r="396" spans="2:16" x14ac:dyDescent="0.2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</row>
    <row r="397" spans="2:16" x14ac:dyDescent="0.2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</row>
    <row r="398" spans="2:16" x14ac:dyDescent="0.2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</row>
    <row r="399" spans="2:16" x14ac:dyDescent="0.2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</row>
    <row r="400" spans="2:16" x14ac:dyDescent="0.2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</row>
    <row r="401" spans="2:16" x14ac:dyDescent="0.2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</row>
    <row r="402" spans="2:16" x14ac:dyDescent="0.2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</row>
    <row r="403" spans="2:16" x14ac:dyDescent="0.2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</row>
    <row r="404" spans="2:16" x14ac:dyDescent="0.2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</row>
    <row r="405" spans="2:16" x14ac:dyDescent="0.2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</row>
    <row r="406" spans="2:16" x14ac:dyDescent="0.2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</row>
    <row r="407" spans="2:16" x14ac:dyDescent="0.2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</row>
    <row r="408" spans="2:16" x14ac:dyDescent="0.2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</row>
    <row r="409" spans="2:16" x14ac:dyDescent="0.2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</row>
    <row r="410" spans="2:16" x14ac:dyDescent="0.2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</row>
    <row r="411" spans="2:16" x14ac:dyDescent="0.2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</row>
    <row r="412" spans="2:16" x14ac:dyDescent="0.2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</row>
    <row r="413" spans="2:16" x14ac:dyDescent="0.2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</row>
    <row r="414" spans="2:16" x14ac:dyDescent="0.2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</row>
    <row r="415" spans="2:16" x14ac:dyDescent="0.2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</row>
    <row r="416" spans="2:16" x14ac:dyDescent="0.2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</row>
    <row r="417" spans="2:16" x14ac:dyDescent="0.2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</row>
    <row r="418" spans="2:16" x14ac:dyDescent="0.2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</row>
    <row r="419" spans="2:16" x14ac:dyDescent="0.2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</row>
    <row r="420" spans="2:16" x14ac:dyDescent="0.2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</row>
    <row r="421" spans="2:16" x14ac:dyDescent="0.2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</row>
    <row r="422" spans="2:16" x14ac:dyDescent="0.2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</row>
    <row r="423" spans="2:16" x14ac:dyDescent="0.2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</row>
    <row r="424" spans="2:16" x14ac:dyDescent="0.2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</row>
    <row r="425" spans="2:16" x14ac:dyDescent="0.2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</row>
    <row r="426" spans="2:16" x14ac:dyDescent="0.2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</row>
    <row r="427" spans="2:16" x14ac:dyDescent="0.2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</row>
    <row r="428" spans="2:16" x14ac:dyDescent="0.2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</row>
    <row r="429" spans="2:16" x14ac:dyDescent="0.2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</row>
    <row r="430" spans="2:16" x14ac:dyDescent="0.2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</row>
    <row r="431" spans="2:16" x14ac:dyDescent="0.2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2:16" x14ac:dyDescent="0.2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</row>
    <row r="433" spans="2:16" x14ac:dyDescent="0.2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</row>
    <row r="434" spans="2:16" x14ac:dyDescent="0.2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</row>
    <row r="435" spans="2:16" x14ac:dyDescent="0.2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</row>
    <row r="436" spans="2:16" x14ac:dyDescent="0.2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</row>
    <row r="437" spans="2:16" x14ac:dyDescent="0.2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</row>
    <row r="438" spans="2:16" x14ac:dyDescent="0.2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</row>
    <row r="439" spans="2:16" x14ac:dyDescent="0.2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</row>
    <row r="440" spans="2:16" x14ac:dyDescent="0.2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</row>
    <row r="441" spans="2:16" x14ac:dyDescent="0.2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</row>
    <row r="442" spans="2:16" x14ac:dyDescent="0.2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</row>
    <row r="443" spans="2:16" x14ac:dyDescent="0.2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</row>
    <row r="444" spans="2:16" x14ac:dyDescent="0.2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</row>
    <row r="445" spans="2:16" x14ac:dyDescent="0.2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</row>
    <row r="446" spans="2:16" x14ac:dyDescent="0.2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</row>
    <row r="447" spans="2:16" x14ac:dyDescent="0.2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</row>
    <row r="448" spans="2:16" x14ac:dyDescent="0.2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</row>
    <row r="449" spans="2:16" x14ac:dyDescent="0.2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</row>
    <row r="450" spans="2:16" x14ac:dyDescent="0.2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</row>
    <row r="451" spans="2:16" x14ac:dyDescent="0.2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</row>
    <row r="452" spans="2:16" x14ac:dyDescent="0.2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</row>
    <row r="453" spans="2:16" x14ac:dyDescent="0.2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</row>
    <row r="454" spans="2:16" x14ac:dyDescent="0.2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</row>
    <row r="455" spans="2:16" x14ac:dyDescent="0.2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</row>
    <row r="456" spans="2:16" x14ac:dyDescent="0.2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</row>
    <row r="457" spans="2:16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</row>
    <row r="458" spans="2:16" x14ac:dyDescent="0.2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</row>
    <row r="459" spans="2:16" x14ac:dyDescent="0.2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</row>
    <row r="460" spans="2:16" x14ac:dyDescent="0.2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</row>
    <row r="461" spans="2:16" x14ac:dyDescent="0.2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</row>
    <row r="462" spans="2:16" x14ac:dyDescent="0.2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</row>
    <row r="463" spans="2:16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</row>
    <row r="464" spans="2:16" x14ac:dyDescent="0.2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</row>
    <row r="465" spans="2:16" x14ac:dyDescent="0.2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</row>
    <row r="466" spans="2:16" x14ac:dyDescent="0.2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2:16" x14ac:dyDescent="0.2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</row>
    <row r="468" spans="2:16" x14ac:dyDescent="0.2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</row>
    <row r="469" spans="2:16" x14ac:dyDescent="0.2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</row>
    <row r="470" spans="2:16" x14ac:dyDescent="0.2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</row>
    <row r="471" spans="2:16" x14ac:dyDescent="0.2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</row>
    <row r="472" spans="2:16" x14ac:dyDescent="0.2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</row>
    <row r="473" spans="2:16" x14ac:dyDescent="0.2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</row>
    <row r="474" spans="2:16" x14ac:dyDescent="0.2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</row>
    <row r="475" spans="2:16" x14ac:dyDescent="0.2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</row>
    <row r="476" spans="2:16" x14ac:dyDescent="0.2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</row>
    <row r="477" spans="2:16" x14ac:dyDescent="0.2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</row>
    <row r="478" spans="2:16" x14ac:dyDescent="0.2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</row>
    <row r="479" spans="2:16" x14ac:dyDescent="0.2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</row>
    <row r="480" spans="2:16" x14ac:dyDescent="0.2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</row>
    <row r="481" spans="2:16" x14ac:dyDescent="0.2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</row>
    <row r="482" spans="2:16" x14ac:dyDescent="0.2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</row>
    <row r="483" spans="2:16" x14ac:dyDescent="0.2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</row>
    <row r="484" spans="2:16" x14ac:dyDescent="0.2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</row>
    <row r="485" spans="2:16" x14ac:dyDescent="0.2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</row>
    <row r="486" spans="2:16" x14ac:dyDescent="0.2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</row>
    <row r="487" spans="2:16" x14ac:dyDescent="0.2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</row>
    <row r="488" spans="2:16" x14ac:dyDescent="0.2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</row>
  </sheetData>
  <mergeCells count="10">
    <mergeCell ref="O3:P4"/>
    <mergeCell ref="C3:N3"/>
    <mergeCell ref="B2:P2"/>
    <mergeCell ref="B3:B5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33"/>
  <sheetViews>
    <sheetView topLeftCell="A4" zoomScale="90" zoomScaleNormal="90" workbookViewId="0">
      <selection activeCell="C31" sqref="C31"/>
    </sheetView>
  </sheetViews>
  <sheetFormatPr defaultRowHeight="15" x14ac:dyDescent="0.25"/>
  <cols>
    <col min="1" max="1" width="2.7109375" style="71" customWidth="1"/>
    <col min="2" max="20" width="12.7109375" style="63" customWidth="1"/>
    <col min="21" max="16384" width="9.140625" style="71"/>
  </cols>
  <sheetData>
    <row r="1" spans="2:21" ht="15.75" thickBot="1" x14ac:dyDescent="0.3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ht="21.95" customHeight="1" thickTop="1" thickBot="1" x14ac:dyDescent="0.3">
      <c r="B2" s="285" t="s">
        <v>345</v>
      </c>
      <c r="C2" s="286"/>
      <c r="D2" s="286"/>
      <c r="E2" s="286"/>
      <c r="F2" s="286"/>
      <c r="G2" s="286"/>
      <c r="H2" s="286"/>
      <c r="I2" s="286"/>
      <c r="J2" s="286"/>
      <c r="K2" s="286"/>
      <c r="L2" s="295"/>
      <c r="M2" s="328"/>
      <c r="N2" s="328"/>
      <c r="O2" s="328"/>
      <c r="P2" s="328"/>
      <c r="Q2" s="328"/>
      <c r="R2" s="328"/>
      <c r="S2" s="328"/>
      <c r="T2" s="329"/>
    </row>
    <row r="3" spans="2:21" ht="21.95" customHeight="1" thickTop="1" thickBot="1" x14ac:dyDescent="0.3">
      <c r="B3" s="288" t="s">
        <v>168</v>
      </c>
      <c r="C3" s="302" t="s">
        <v>219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 t="s">
        <v>170</v>
      </c>
      <c r="T3" s="299"/>
    </row>
    <row r="4" spans="2:21" ht="21.95" customHeight="1" thickTop="1" thickBot="1" x14ac:dyDescent="0.3">
      <c r="B4" s="305"/>
      <c r="C4" s="302" t="s">
        <v>220</v>
      </c>
      <c r="D4" s="303"/>
      <c r="E4" s="304" t="s">
        <v>221</v>
      </c>
      <c r="F4" s="303"/>
      <c r="G4" s="304" t="s">
        <v>222</v>
      </c>
      <c r="H4" s="303"/>
      <c r="I4" s="304" t="s">
        <v>223</v>
      </c>
      <c r="J4" s="303"/>
      <c r="K4" s="304" t="s">
        <v>224</v>
      </c>
      <c r="L4" s="303"/>
      <c r="M4" s="304" t="s">
        <v>225</v>
      </c>
      <c r="N4" s="303"/>
      <c r="O4" s="304" t="s">
        <v>226</v>
      </c>
      <c r="P4" s="303"/>
      <c r="Q4" s="297" t="s">
        <v>201</v>
      </c>
      <c r="R4" s="297"/>
      <c r="S4" s="308"/>
      <c r="T4" s="309"/>
    </row>
    <row r="5" spans="2:21" ht="21.95" customHeight="1" thickTop="1" thickBot="1" x14ac:dyDescent="0.3">
      <c r="B5" s="306"/>
      <c r="C5" s="119" t="s">
        <v>169</v>
      </c>
      <c r="D5" s="118" t="s">
        <v>2</v>
      </c>
      <c r="E5" s="121" t="s">
        <v>169</v>
      </c>
      <c r="F5" s="118" t="s">
        <v>2</v>
      </c>
      <c r="G5" s="121" t="s">
        <v>169</v>
      </c>
      <c r="H5" s="118" t="s">
        <v>2</v>
      </c>
      <c r="I5" s="121" t="s">
        <v>169</v>
      </c>
      <c r="J5" s="118" t="s">
        <v>2</v>
      </c>
      <c r="K5" s="121" t="s">
        <v>169</v>
      </c>
      <c r="L5" s="118" t="s">
        <v>2</v>
      </c>
      <c r="M5" s="121" t="s">
        <v>169</v>
      </c>
      <c r="N5" s="118" t="s">
        <v>2</v>
      </c>
      <c r="O5" s="121" t="s">
        <v>169</v>
      </c>
      <c r="P5" s="118" t="s">
        <v>2</v>
      </c>
      <c r="Q5" s="121" t="s">
        <v>169</v>
      </c>
      <c r="R5" s="114" t="s">
        <v>2</v>
      </c>
      <c r="S5" s="119" t="s">
        <v>169</v>
      </c>
      <c r="T5" s="114" t="s">
        <v>2</v>
      </c>
    </row>
    <row r="6" spans="2:21" ht="21.95" customHeight="1" thickTop="1" x14ac:dyDescent="0.25">
      <c r="B6" s="85" t="s">
        <v>172</v>
      </c>
      <c r="C6" s="154">
        <v>97</v>
      </c>
      <c r="D6" s="90">
        <v>9.7556069596701194E-3</v>
      </c>
      <c r="E6" s="156">
        <v>33</v>
      </c>
      <c r="F6" s="90">
        <v>9.1845254661842464E-3</v>
      </c>
      <c r="G6" s="156">
        <v>45</v>
      </c>
      <c r="H6" s="90">
        <v>1.1401064099315936E-2</v>
      </c>
      <c r="I6" s="156">
        <v>32</v>
      </c>
      <c r="J6" s="90">
        <v>7.540056550424128E-3</v>
      </c>
      <c r="K6" s="156">
        <v>20</v>
      </c>
      <c r="L6" s="90">
        <v>7.7130736598534514E-3</v>
      </c>
      <c r="M6" s="156">
        <v>34</v>
      </c>
      <c r="N6" s="90">
        <v>1.0701920050361977E-2</v>
      </c>
      <c r="O6" s="156">
        <v>13</v>
      </c>
      <c r="P6" s="90">
        <v>1.0228166797797011E-2</v>
      </c>
      <c r="Q6" s="156">
        <v>7</v>
      </c>
      <c r="R6" s="82">
        <v>6.392694063926941E-3</v>
      </c>
      <c r="S6" s="154">
        <v>281</v>
      </c>
      <c r="T6" s="112">
        <v>9.4096373438703404E-3</v>
      </c>
      <c r="U6" s="74"/>
    </row>
    <row r="7" spans="2:21" ht="21.95" customHeight="1" x14ac:dyDescent="0.25">
      <c r="B7" s="85" t="s">
        <v>173</v>
      </c>
      <c r="C7" s="154">
        <v>75</v>
      </c>
      <c r="D7" s="90">
        <v>7.5429950719098863E-3</v>
      </c>
      <c r="E7" s="156">
        <v>36</v>
      </c>
      <c r="F7" s="90">
        <v>1.0019482326746451E-2</v>
      </c>
      <c r="G7" s="156">
        <v>38</v>
      </c>
      <c r="H7" s="90">
        <v>9.6275652394223459E-3</v>
      </c>
      <c r="I7" s="156">
        <v>40</v>
      </c>
      <c r="J7" s="90">
        <v>9.4250706880301596E-3</v>
      </c>
      <c r="K7" s="156">
        <v>15</v>
      </c>
      <c r="L7" s="90">
        <v>5.7848052448900887E-3</v>
      </c>
      <c r="M7" s="156">
        <v>19</v>
      </c>
      <c r="N7" s="90">
        <v>5.9804847340258109E-3</v>
      </c>
      <c r="O7" s="156">
        <v>10</v>
      </c>
      <c r="P7" s="90">
        <v>7.8678206136900079E-3</v>
      </c>
      <c r="Q7" s="156">
        <v>6</v>
      </c>
      <c r="R7" s="82">
        <v>5.4794520547945206E-3</v>
      </c>
      <c r="S7" s="154">
        <v>239</v>
      </c>
      <c r="T7" s="112">
        <v>8.0032146803737068E-3</v>
      </c>
      <c r="U7" s="74"/>
    </row>
    <row r="8" spans="2:21" ht="21.95" customHeight="1" x14ac:dyDescent="0.25">
      <c r="B8" s="85" t="s">
        <v>174</v>
      </c>
      <c r="C8" s="154">
        <v>58</v>
      </c>
      <c r="D8" s="90">
        <v>5.833249522276979E-3</v>
      </c>
      <c r="E8" s="156">
        <v>20</v>
      </c>
      <c r="F8" s="90">
        <v>5.5663790704146955E-3</v>
      </c>
      <c r="G8" s="156">
        <v>20</v>
      </c>
      <c r="H8" s="90">
        <v>5.0671395996959717E-3</v>
      </c>
      <c r="I8" s="156">
        <v>30</v>
      </c>
      <c r="J8" s="90">
        <v>7.0688030160226201E-3</v>
      </c>
      <c r="K8" s="156">
        <v>9</v>
      </c>
      <c r="L8" s="90">
        <v>3.4708831469340532E-3</v>
      </c>
      <c r="M8" s="156">
        <v>25</v>
      </c>
      <c r="N8" s="90">
        <v>7.8690588605602775E-3</v>
      </c>
      <c r="O8" s="156">
        <v>8</v>
      </c>
      <c r="P8" s="90">
        <v>6.2942564909520063E-3</v>
      </c>
      <c r="Q8" s="156">
        <v>4</v>
      </c>
      <c r="R8" s="82">
        <v>3.6529680365296802E-3</v>
      </c>
      <c r="S8" s="154">
        <v>174</v>
      </c>
      <c r="T8" s="112">
        <v>5.8266081773432005E-3</v>
      </c>
      <c r="U8" s="74"/>
    </row>
    <row r="9" spans="2:21" ht="21.95" customHeight="1" x14ac:dyDescent="0.25">
      <c r="B9" s="85" t="s">
        <v>175</v>
      </c>
      <c r="C9" s="154">
        <v>54</v>
      </c>
      <c r="D9" s="90">
        <v>5.430956451775118E-3</v>
      </c>
      <c r="E9" s="156">
        <v>19</v>
      </c>
      <c r="F9" s="90">
        <v>5.2880601168939605E-3</v>
      </c>
      <c r="G9" s="156">
        <v>21</v>
      </c>
      <c r="H9" s="90">
        <v>5.3204965796807705E-3</v>
      </c>
      <c r="I9" s="156">
        <v>27</v>
      </c>
      <c r="J9" s="90">
        <v>6.3619227144203578E-3</v>
      </c>
      <c r="K9" s="156">
        <v>8</v>
      </c>
      <c r="L9" s="90">
        <v>3.0852294639413806E-3</v>
      </c>
      <c r="M9" s="156">
        <v>16</v>
      </c>
      <c r="N9" s="90">
        <v>5.0361976707585772E-3</v>
      </c>
      <c r="O9" s="156">
        <v>6</v>
      </c>
      <c r="P9" s="90">
        <v>4.7206923682140047E-3</v>
      </c>
      <c r="Q9" s="156">
        <v>4</v>
      </c>
      <c r="R9" s="82">
        <v>3.6529680365296802E-3</v>
      </c>
      <c r="S9" s="154">
        <v>155</v>
      </c>
      <c r="T9" s="112">
        <v>5.1903693533804371E-3</v>
      </c>
      <c r="U9" s="74"/>
    </row>
    <row r="10" spans="2:21" ht="21.95" customHeight="1" x14ac:dyDescent="0.25">
      <c r="B10" s="85" t="s">
        <v>176</v>
      </c>
      <c r="C10" s="154">
        <v>42</v>
      </c>
      <c r="D10" s="90">
        <v>4.2240772402695366E-3</v>
      </c>
      <c r="E10" s="156">
        <v>15</v>
      </c>
      <c r="F10" s="90">
        <v>4.174784302811021E-3</v>
      </c>
      <c r="G10" s="156">
        <v>21</v>
      </c>
      <c r="H10" s="90">
        <v>5.3204965796807705E-3</v>
      </c>
      <c r="I10" s="156">
        <v>25</v>
      </c>
      <c r="J10" s="90">
        <v>5.8906691800188499E-3</v>
      </c>
      <c r="K10" s="156">
        <v>13</v>
      </c>
      <c r="L10" s="90">
        <v>5.0134978789047437E-3</v>
      </c>
      <c r="M10" s="156">
        <v>13</v>
      </c>
      <c r="N10" s="90">
        <v>4.0919106074913444E-3</v>
      </c>
      <c r="O10" s="156">
        <v>6</v>
      </c>
      <c r="P10" s="90">
        <v>4.7206923682140047E-3</v>
      </c>
      <c r="Q10" s="156">
        <v>7</v>
      </c>
      <c r="R10" s="82">
        <v>6.392694063926941E-3</v>
      </c>
      <c r="S10" s="154">
        <v>142</v>
      </c>
      <c r="T10" s="112">
        <v>4.7550480527743366E-3</v>
      </c>
      <c r="U10" s="74"/>
    </row>
    <row r="11" spans="2:21" ht="21.95" customHeight="1" x14ac:dyDescent="0.25">
      <c r="B11" s="85" t="s">
        <v>177</v>
      </c>
      <c r="C11" s="154">
        <v>59</v>
      </c>
      <c r="D11" s="90">
        <v>5.9338227899024439E-3</v>
      </c>
      <c r="E11" s="156">
        <v>30</v>
      </c>
      <c r="F11" s="90">
        <v>8.349568605622042E-3</v>
      </c>
      <c r="G11" s="156">
        <v>26</v>
      </c>
      <c r="H11" s="90">
        <v>6.5872814796047634E-3</v>
      </c>
      <c r="I11" s="156">
        <v>26</v>
      </c>
      <c r="J11" s="90">
        <v>6.1262959472196043E-3</v>
      </c>
      <c r="K11" s="156">
        <v>29</v>
      </c>
      <c r="L11" s="90">
        <v>1.1183956806787505E-2</v>
      </c>
      <c r="M11" s="156">
        <v>30</v>
      </c>
      <c r="N11" s="90">
        <v>9.442870632672332E-3</v>
      </c>
      <c r="O11" s="156">
        <v>8</v>
      </c>
      <c r="P11" s="90">
        <v>6.2942564909520063E-3</v>
      </c>
      <c r="Q11" s="156">
        <v>6</v>
      </c>
      <c r="R11" s="82">
        <v>5.4794520547945206E-3</v>
      </c>
      <c r="S11" s="154">
        <v>214</v>
      </c>
      <c r="T11" s="112">
        <v>7.1660583330542815E-3</v>
      </c>
      <c r="U11" s="74"/>
    </row>
    <row r="12" spans="2:21" ht="21.95" customHeight="1" x14ac:dyDescent="0.25">
      <c r="B12" s="85" t="s">
        <v>178</v>
      </c>
      <c r="C12" s="154">
        <v>121</v>
      </c>
      <c r="D12" s="90">
        <v>1.2169365382681284E-2</v>
      </c>
      <c r="E12" s="156">
        <v>39</v>
      </c>
      <c r="F12" s="90">
        <v>1.0854439187308655E-2</v>
      </c>
      <c r="G12" s="156">
        <v>59</v>
      </c>
      <c r="H12" s="90">
        <v>1.4948061819103116E-2</v>
      </c>
      <c r="I12" s="156">
        <v>77</v>
      </c>
      <c r="J12" s="90">
        <v>1.8143261074458059E-2</v>
      </c>
      <c r="K12" s="156">
        <v>45</v>
      </c>
      <c r="L12" s="90">
        <v>1.7354415734670267E-2</v>
      </c>
      <c r="M12" s="156">
        <v>62</v>
      </c>
      <c r="N12" s="90">
        <v>1.9515265974189486E-2</v>
      </c>
      <c r="O12" s="156">
        <v>24</v>
      </c>
      <c r="P12" s="90">
        <v>1.8882769472856019E-2</v>
      </c>
      <c r="Q12" s="156">
        <v>19</v>
      </c>
      <c r="R12" s="82">
        <v>1.7351598173515982E-2</v>
      </c>
      <c r="S12" s="154">
        <v>446</v>
      </c>
      <c r="T12" s="112">
        <v>1.4934869236178549E-2</v>
      </c>
      <c r="U12" s="74"/>
    </row>
    <row r="13" spans="2:21" ht="21.95" customHeight="1" x14ac:dyDescent="0.25">
      <c r="B13" s="85" t="s">
        <v>179</v>
      </c>
      <c r="C13" s="154">
        <v>240</v>
      </c>
      <c r="D13" s="90">
        <v>2.4137584230111635E-2</v>
      </c>
      <c r="E13" s="156">
        <v>151</v>
      </c>
      <c r="F13" s="90">
        <v>4.202616198163095E-2</v>
      </c>
      <c r="G13" s="156">
        <v>151</v>
      </c>
      <c r="H13" s="90">
        <v>3.8256903977704586E-2</v>
      </c>
      <c r="I13" s="156">
        <v>146</v>
      </c>
      <c r="J13" s="90">
        <v>3.4401508011310082E-2</v>
      </c>
      <c r="K13" s="156">
        <v>94</v>
      </c>
      <c r="L13" s="90">
        <v>3.6251446201311224E-2</v>
      </c>
      <c r="M13" s="156">
        <v>140</v>
      </c>
      <c r="N13" s="90">
        <v>4.4066729619137553E-2</v>
      </c>
      <c r="O13" s="156">
        <v>66</v>
      </c>
      <c r="P13" s="90">
        <v>5.192761605035405E-2</v>
      </c>
      <c r="Q13" s="156">
        <v>55</v>
      </c>
      <c r="R13" s="82">
        <v>5.0228310502283102E-2</v>
      </c>
      <c r="S13" s="154">
        <v>1043</v>
      </c>
      <c r="T13" s="112">
        <v>3.4926162810166424E-2</v>
      </c>
      <c r="U13" s="74"/>
    </row>
    <row r="14" spans="2:21" ht="21.95" customHeight="1" x14ac:dyDescent="0.25">
      <c r="B14" s="85" t="s">
        <v>180</v>
      </c>
      <c r="C14" s="154">
        <v>738</v>
      </c>
      <c r="D14" s="90">
        <v>7.4223071507593288E-2</v>
      </c>
      <c r="E14" s="156">
        <v>305</v>
      </c>
      <c r="F14" s="90">
        <v>8.4887280823824102E-2</v>
      </c>
      <c r="G14" s="156">
        <v>306</v>
      </c>
      <c r="H14" s="90">
        <v>7.7527235875348363E-2</v>
      </c>
      <c r="I14" s="156">
        <v>349</v>
      </c>
      <c r="J14" s="90">
        <v>8.2233741753063153E-2</v>
      </c>
      <c r="K14" s="156">
        <v>209</v>
      </c>
      <c r="L14" s="90">
        <v>8.0601619745468575E-2</v>
      </c>
      <c r="M14" s="156">
        <v>251</v>
      </c>
      <c r="N14" s="90">
        <v>7.9005350960025186E-2</v>
      </c>
      <c r="O14" s="156">
        <v>81</v>
      </c>
      <c r="P14" s="90">
        <v>6.372934697088907E-2</v>
      </c>
      <c r="Q14" s="156">
        <v>87</v>
      </c>
      <c r="R14" s="82">
        <v>7.9452054794520555E-2</v>
      </c>
      <c r="S14" s="154">
        <v>2326</v>
      </c>
      <c r="T14" s="112">
        <v>7.7889026554599339E-2</v>
      </c>
      <c r="U14" s="74"/>
    </row>
    <row r="15" spans="2:21" ht="21.95" customHeight="1" x14ac:dyDescent="0.25">
      <c r="B15" s="85" t="s">
        <v>181</v>
      </c>
      <c r="C15" s="154">
        <v>896</v>
      </c>
      <c r="D15" s="90">
        <v>9.0113647792416776E-2</v>
      </c>
      <c r="E15" s="156">
        <v>379</v>
      </c>
      <c r="F15" s="90">
        <v>0.10548288338435848</v>
      </c>
      <c r="G15" s="156">
        <v>395</v>
      </c>
      <c r="H15" s="90">
        <v>0.10007600709399544</v>
      </c>
      <c r="I15" s="156">
        <v>429</v>
      </c>
      <c r="J15" s="90">
        <v>0.10108388312912348</v>
      </c>
      <c r="K15" s="156">
        <v>254</v>
      </c>
      <c r="L15" s="90">
        <v>9.7956035480138842E-2</v>
      </c>
      <c r="M15" s="156">
        <v>329</v>
      </c>
      <c r="N15" s="90">
        <v>0.10355681460497325</v>
      </c>
      <c r="O15" s="156">
        <v>128</v>
      </c>
      <c r="P15" s="90">
        <v>0.1007081038552321</v>
      </c>
      <c r="Q15" s="156">
        <v>102</v>
      </c>
      <c r="R15" s="82">
        <v>9.3150684931506855E-2</v>
      </c>
      <c r="S15" s="154">
        <v>2912</v>
      </c>
      <c r="T15" s="112">
        <v>9.7511971335766667E-2</v>
      </c>
      <c r="U15" s="74"/>
    </row>
    <row r="16" spans="2:21" ht="21.95" customHeight="1" x14ac:dyDescent="0.25">
      <c r="B16" s="85" t="s">
        <v>182</v>
      </c>
      <c r="C16" s="154">
        <v>1284</v>
      </c>
      <c r="D16" s="90">
        <v>0.12913607563109725</v>
      </c>
      <c r="E16" s="156">
        <v>501</v>
      </c>
      <c r="F16" s="90">
        <v>0.13943779571388812</v>
      </c>
      <c r="G16" s="156">
        <v>508</v>
      </c>
      <c r="H16" s="90">
        <v>0.12870534583227769</v>
      </c>
      <c r="I16" s="156">
        <v>566</v>
      </c>
      <c r="J16" s="90">
        <v>0.13336475023562677</v>
      </c>
      <c r="K16" s="156">
        <v>329</v>
      </c>
      <c r="L16" s="90">
        <v>0.12688006170458929</v>
      </c>
      <c r="M16" s="156">
        <v>414</v>
      </c>
      <c r="N16" s="90">
        <v>0.13031161473087818</v>
      </c>
      <c r="O16" s="156">
        <v>163</v>
      </c>
      <c r="P16" s="90">
        <v>0.12824547600314712</v>
      </c>
      <c r="Q16" s="156">
        <v>148</v>
      </c>
      <c r="R16" s="82">
        <v>0.13515981735159818</v>
      </c>
      <c r="S16" s="154">
        <v>3913</v>
      </c>
      <c r="T16" s="112">
        <v>0.13103171148243645</v>
      </c>
      <c r="U16" s="74"/>
    </row>
    <row r="17" spans="2:21" ht="21.95" customHeight="1" x14ac:dyDescent="0.25">
      <c r="B17" s="85" t="s">
        <v>183</v>
      </c>
      <c r="C17" s="154">
        <v>1152</v>
      </c>
      <c r="D17" s="90">
        <v>0.11586040430453586</v>
      </c>
      <c r="E17" s="156">
        <v>421</v>
      </c>
      <c r="F17" s="90">
        <v>0.11717227943222934</v>
      </c>
      <c r="G17" s="156">
        <v>442</v>
      </c>
      <c r="H17" s="90">
        <v>0.11198378515328097</v>
      </c>
      <c r="I17" s="156">
        <v>486</v>
      </c>
      <c r="J17" s="90">
        <v>0.11451460885956645</v>
      </c>
      <c r="K17" s="156">
        <v>314</v>
      </c>
      <c r="L17" s="90">
        <v>0.12109525645969919</v>
      </c>
      <c r="M17" s="156">
        <v>350</v>
      </c>
      <c r="N17" s="90">
        <v>0.11016682404784388</v>
      </c>
      <c r="O17" s="156">
        <v>139</v>
      </c>
      <c r="P17" s="90">
        <v>0.10936270653029111</v>
      </c>
      <c r="Q17" s="156">
        <v>136</v>
      </c>
      <c r="R17" s="82">
        <v>0.12420091324200913</v>
      </c>
      <c r="S17" s="154">
        <v>3440</v>
      </c>
      <c r="T17" s="112">
        <v>0.11519271339115293</v>
      </c>
      <c r="U17" s="74"/>
    </row>
    <row r="18" spans="2:21" ht="21.95" customHeight="1" x14ac:dyDescent="0.25">
      <c r="B18" s="85" t="s">
        <v>184</v>
      </c>
      <c r="C18" s="154">
        <v>752</v>
      </c>
      <c r="D18" s="90">
        <v>7.5631097254349799E-2</v>
      </c>
      <c r="E18" s="156">
        <v>195</v>
      </c>
      <c r="F18" s="90">
        <v>5.4272195936543276E-2</v>
      </c>
      <c r="G18" s="156">
        <v>251</v>
      </c>
      <c r="H18" s="90">
        <v>6.3592601976184437E-2</v>
      </c>
      <c r="I18" s="156">
        <v>266</v>
      </c>
      <c r="J18" s="90">
        <v>6.2676720075400566E-2</v>
      </c>
      <c r="K18" s="156">
        <v>143</v>
      </c>
      <c r="L18" s="90">
        <v>5.5148476667952182E-2</v>
      </c>
      <c r="M18" s="156">
        <v>181</v>
      </c>
      <c r="N18" s="90">
        <v>5.6971986150456407E-2</v>
      </c>
      <c r="O18" s="156">
        <v>76</v>
      </c>
      <c r="P18" s="90">
        <v>5.9795436664044063E-2</v>
      </c>
      <c r="Q18" s="156">
        <v>71</v>
      </c>
      <c r="R18" s="82">
        <v>6.4840182648401828E-2</v>
      </c>
      <c r="S18" s="154">
        <v>1935</v>
      </c>
      <c r="T18" s="112">
        <v>6.4795901282523521E-2</v>
      </c>
      <c r="U18" s="74"/>
    </row>
    <row r="19" spans="2:21" ht="21.95" customHeight="1" x14ac:dyDescent="0.25">
      <c r="B19" s="85" t="s">
        <v>185</v>
      </c>
      <c r="C19" s="154">
        <v>801</v>
      </c>
      <c r="D19" s="90">
        <v>8.0559187367997581E-2</v>
      </c>
      <c r="E19" s="156">
        <v>282</v>
      </c>
      <c r="F19" s="90">
        <v>7.8485944892847201E-2</v>
      </c>
      <c r="G19" s="156">
        <v>299</v>
      </c>
      <c r="H19" s="90">
        <v>7.5753737015454778E-2</v>
      </c>
      <c r="I19" s="156">
        <v>294</v>
      </c>
      <c r="J19" s="90">
        <v>6.9274269557021678E-2</v>
      </c>
      <c r="K19" s="156">
        <v>205</v>
      </c>
      <c r="L19" s="90">
        <v>7.9059005013497885E-2</v>
      </c>
      <c r="M19" s="156">
        <v>231</v>
      </c>
      <c r="N19" s="90">
        <v>7.2710103871576962E-2</v>
      </c>
      <c r="O19" s="156">
        <v>95</v>
      </c>
      <c r="P19" s="90">
        <v>7.4744295830055069E-2</v>
      </c>
      <c r="Q19" s="156">
        <v>83</v>
      </c>
      <c r="R19" s="82">
        <v>7.5799086757990866E-2</v>
      </c>
      <c r="S19" s="154">
        <v>2290</v>
      </c>
      <c r="T19" s="112">
        <v>7.668352141445936E-2</v>
      </c>
      <c r="U19" s="74"/>
    </row>
    <row r="20" spans="2:21" ht="21.95" customHeight="1" x14ac:dyDescent="0.25">
      <c r="B20" s="85" t="s">
        <v>186</v>
      </c>
      <c r="C20" s="154">
        <v>920</v>
      </c>
      <c r="D20" s="90">
        <v>9.2527406215427946E-2</v>
      </c>
      <c r="E20" s="156">
        <v>297</v>
      </c>
      <c r="F20" s="90">
        <v>8.2660729195658228E-2</v>
      </c>
      <c r="G20" s="156">
        <v>311</v>
      </c>
      <c r="H20" s="90">
        <v>7.8794020775272353E-2</v>
      </c>
      <c r="I20" s="156">
        <v>386</v>
      </c>
      <c r="J20" s="90">
        <v>9.0951932139491043E-2</v>
      </c>
      <c r="K20" s="156">
        <v>228</v>
      </c>
      <c r="L20" s="90">
        <v>8.792903972232935E-2</v>
      </c>
      <c r="M20" s="156">
        <v>264</v>
      </c>
      <c r="N20" s="90">
        <v>8.3097261567516525E-2</v>
      </c>
      <c r="O20" s="156">
        <v>115</v>
      </c>
      <c r="P20" s="90">
        <v>9.0479937057435095E-2</v>
      </c>
      <c r="Q20" s="156">
        <v>90</v>
      </c>
      <c r="R20" s="82">
        <v>8.2191780821917804E-2</v>
      </c>
      <c r="S20" s="154">
        <v>2611</v>
      </c>
      <c r="T20" s="112">
        <v>8.7432608914040782E-2</v>
      </c>
      <c r="U20" s="74"/>
    </row>
    <row r="21" spans="2:21" ht="21.95" customHeight="1" x14ac:dyDescent="0.25">
      <c r="B21" s="85" t="s">
        <v>187</v>
      </c>
      <c r="C21" s="154">
        <v>727</v>
      </c>
      <c r="D21" s="90">
        <v>7.311676556371316E-2</v>
      </c>
      <c r="E21" s="156">
        <v>253</v>
      </c>
      <c r="F21" s="90">
        <v>7.0414695240745895E-2</v>
      </c>
      <c r="G21" s="156">
        <v>295</v>
      </c>
      <c r="H21" s="90">
        <v>7.4740309095515586E-2</v>
      </c>
      <c r="I21" s="156">
        <v>300</v>
      </c>
      <c r="J21" s="90">
        <v>7.0688030160226206E-2</v>
      </c>
      <c r="K21" s="156">
        <v>189</v>
      </c>
      <c r="L21" s="90">
        <v>7.2888546085615111E-2</v>
      </c>
      <c r="M21" s="156">
        <v>246</v>
      </c>
      <c r="N21" s="90">
        <v>7.7431539187913123E-2</v>
      </c>
      <c r="O21" s="156">
        <v>98</v>
      </c>
      <c r="P21" s="90">
        <v>7.7104642014162075E-2</v>
      </c>
      <c r="Q21" s="156">
        <v>87</v>
      </c>
      <c r="R21" s="82">
        <v>7.9452054794520555E-2</v>
      </c>
      <c r="S21" s="154">
        <v>2195</v>
      </c>
      <c r="T21" s="112">
        <v>7.350232729464555E-2</v>
      </c>
      <c r="U21" s="74"/>
    </row>
    <row r="22" spans="2:21" ht="21.95" customHeight="1" x14ac:dyDescent="0.25">
      <c r="B22" s="85" t="s">
        <v>188</v>
      </c>
      <c r="C22" s="154">
        <v>460</v>
      </c>
      <c r="D22" s="90">
        <v>4.6263703107713973E-2</v>
      </c>
      <c r="E22" s="156">
        <v>139</v>
      </c>
      <c r="F22" s="90">
        <v>3.8686334539382132E-2</v>
      </c>
      <c r="G22" s="156">
        <v>183</v>
      </c>
      <c r="H22" s="90">
        <v>4.6364327337218139E-2</v>
      </c>
      <c r="I22" s="156">
        <v>181</v>
      </c>
      <c r="J22" s="90">
        <v>4.2648444863336472E-2</v>
      </c>
      <c r="K22" s="156">
        <v>137</v>
      </c>
      <c r="L22" s="90">
        <v>5.2834554569996146E-2</v>
      </c>
      <c r="M22" s="156">
        <v>125</v>
      </c>
      <c r="N22" s="90">
        <v>3.9345294302801384E-2</v>
      </c>
      <c r="O22" s="156">
        <v>63</v>
      </c>
      <c r="P22" s="90">
        <v>4.956726986624705E-2</v>
      </c>
      <c r="Q22" s="156">
        <v>43</v>
      </c>
      <c r="R22" s="82">
        <v>3.9269406392694065E-2</v>
      </c>
      <c r="S22" s="154">
        <v>1331</v>
      </c>
      <c r="T22" s="112">
        <v>4.4570203931286204E-2</v>
      </c>
      <c r="U22" s="74"/>
    </row>
    <row r="23" spans="2:21" ht="21.95" customHeight="1" x14ac:dyDescent="0.25">
      <c r="B23" s="85" t="s">
        <v>189</v>
      </c>
      <c r="C23" s="154">
        <v>299</v>
      </c>
      <c r="D23" s="90">
        <v>3.0071407020014079E-2</v>
      </c>
      <c r="E23" s="156">
        <v>115</v>
      </c>
      <c r="F23" s="90">
        <v>3.2006679654884497E-2</v>
      </c>
      <c r="G23" s="156">
        <v>121</v>
      </c>
      <c r="H23" s="90">
        <v>3.0656194578160628E-2</v>
      </c>
      <c r="I23" s="156">
        <v>131</v>
      </c>
      <c r="J23" s="90">
        <v>3.0867106503298776E-2</v>
      </c>
      <c r="K23" s="156">
        <v>68</v>
      </c>
      <c r="L23" s="90">
        <v>2.6224450443501735E-2</v>
      </c>
      <c r="M23" s="156">
        <v>85</v>
      </c>
      <c r="N23" s="90">
        <v>2.6754800125904941E-2</v>
      </c>
      <c r="O23" s="156">
        <v>43</v>
      </c>
      <c r="P23" s="90">
        <v>3.3831628638867031E-2</v>
      </c>
      <c r="Q23" s="156">
        <v>25</v>
      </c>
      <c r="R23" s="82">
        <v>2.2831050228310501E-2</v>
      </c>
      <c r="S23" s="154">
        <v>887</v>
      </c>
      <c r="T23" s="112">
        <v>2.9702307202893213E-2</v>
      </c>
      <c r="U23" s="74"/>
    </row>
    <row r="24" spans="2:21" ht="21.95" customHeight="1" x14ac:dyDescent="0.25">
      <c r="B24" s="85" t="s">
        <v>190</v>
      </c>
      <c r="C24" s="154">
        <v>228</v>
      </c>
      <c r="D24" s="90">
        <v>2.2930705018606053E-2</v>
      </c>
      <c r="E24" s="156">
        <v>78</v>
      </c>
      <c r="F24" s="90">
        <v>2.170887837461731E-2</v>
      </c>
      <c r="G24" s="156">
        <v>94</v>
      </c>
      <c r="H24" s="90">
        <v>2.3815556118571068E-2</v>
      </c>
      <c r="I24" s="156">
        <v>111</v>
      </c>
      <c r="J24" s="90">
        <v>2.6154571159283695E-2</v>
      </c>
      <c r="K24" s="156">
        <v>66</v>
      </c>
      <c r="L24" s="90">
        <v>2.545314307751639E-2</v>
      </c>
      <c r="M24" s="156">
        <v>83</v>
      </c>
      <c r="N24" s="90">
        <v>2.6125275417060119E-2</v>
      </c>
      <c r="O24" s="156">
        <v>33</v>
      </c>
      <c r="P24" s="90">
        <v>2.5963808025177025E-2</v>
      </c>
      <c r="Q24" s="156">
        <v>20</v>
      </c>
      <c r="R24" s="82">
        <v>1.8264840182648401E-2</v>
      </c>
      <c r="S24" s="154">
        <v>713</v>
      </c>
      <c r="T24" s="112">
        <v>2.387569902555001E-2</v>
      </c>
      <c r="U24" s="74"/>
    </row>
    <row r="25" spans="2:21" ht="21.95" customHeight="1" x14ac:dyDescent="0.25">
      <c r="B25" s="85" t="s">
        <v>191</v>
      </c>
      <c r="C25" s="154">
        <v>200</v>
      </c>
      <c r="D25" s="90">
        <v>2.0114653525093031E-2</v>
      </c>
      <c r="E25" s="156">
        <v>69</v>
      </c>
      <c r="F25" s="90">
        <v>1.9204007792930699E-2</v>
      </c>
      <c r="G25" s="156">
        <v>84</v>
      </c>
      <c r="H25" s="90">
        <v>2.1281986318723082E-2</v>
      </c>
      <c r="I25" s="156">
        <v>75</v>
      </c>
      <c r="J25" s="90">
        <v>1.7672007540056552E-2</v>
      </c>
      <c r="K25" s="156">
        <v>51</v>
      </c>
      <c r="L25" s="90">
        <v>1.9668337832626302E-2</v>
      </c>
      <c r="M25" s="156">
        <v>60</v>
      </c>
      <c r="N25" s="90">
        <v>1.8885741265344664E-2</v>
      </c>
      <c r="O25" s="156">
        <v>25</v>
      </c>
      <c r="P25" s="90">
        <v>1.9669551534225019E-2</v>
      </c>
      <c r="Q25" s="156">
        <v>17</v>
      </c>
      <c r="R25" s="82">
        <v>1.5525114155251141E-2</v>
      </c>
      <c r="S25" s="154">
        <v>581</v>
      </c>
      <c r="T25" s="112">
        <v>1.9455513511703444E-2</v>
      </c>
      <c r="U25" s="74"/>
    </row>
    <row r="26" spans="2:21" ht="21.95" customHeight="1" x14ac:dyDescent="0.25">
      <c r="B26" s="85" t="s">
        <v>192</v>
      </c>
      <c r="C26" s="154">
        <v>174</v>
      </c>
      <c r="D26" s="90">
        <v>1.7499748566830935E-2</v>
      </c>
      <c r="E26" s="156">
        <v>63</v>
      </c>
      <c r="F26" s="90">
        <v>1.753409407180629E-2</v>
      </c>
      <c r="G26" s="156">
        <v>65</v>
      </c>
      <c r="H26" s="90">
        <v>1.6468203699011908E-2</v>
      </c>
      <c r="I26" s="156">
        <v>72</v>
      </c>
      <c r="J26" s="90">
        <v>1.6965127238454288E-2</v>
      </c>
      <c r="K26" s="156">
        <v>41</v>
      </c>
      <c r="L26" s="90">
        <v>1.5811801002699577E-2</v>
      </c>
      <c r="M26" s="156">
        <v>59</v>
      </c>
      <c r="N26" s="90">
        <v>1.8570978910922253E-2</v>
      </c>
      <c r="O26" s="156">
        <v>18</v>
      </c>
      <c r="P26" s="90">
        <v>1.4162077104642014E-2</v>
      </c>
      <c r="Q26" s="156">
        <v>18</v>
      </c>
      <c r="R26" s="82">
        <v>1.643835616438356E-2</v>
      </c>
      <c r="S26" s="154">
        <v>510</v>
      </c>
      <c r="T26" s="112">
        <v>1.7077989485316279E-2</v>
      </c>
      <c r="U26" s="74"/>
    </row>
    <row r="27" spans="2:21" ht="21.95" customHeight="1" x14ac:dyDescent="0.25">
      <c r="B27" s="85" t="s">
        <v>193</v>
      </c>
      <c r="C27" s="154">
        <v>147</v>
      </c>
      <c r="D27" s="90">
        <v>1.4784270340943378E-2</v>
      </c>
      <c r="E27" s="156">
        <v>50</v>
      </c>
      <c r="F27" s="90">
        <v>1.3915947676036738E-2</v>
      </c>
      <c r="G27" s="156">
        <v>72</v>
      </c>
      <c r="H27" s="90">
        <v>1.8241702558905497E-2</v>
      </c>
      <c r="I27" s="156">
        <v>50</v>
      </c>
      <c r="J27" s="90">
        <v>1.17813383600377E-2</v>
      </c>
      <c r="K27" s="156">
        <v>38</v>
      </c>
      <c r="L27" s="90">
        <v>1.4654839953721558E-2</v>
      </c>
      <c r="M27" s="156">
        <v>54</v>
      </c>
      <c r="N27" s="90">
        <v>1.69971671388102E-2</v>
      </c>
      <c r="O27" s="156">
        <v>13</v>
      </c>
      <c r="P27" s="90">
        <v>1.0228166797797011E-2</v>
      </c>
      <c r="Q27" s="156">
        <v>13</v>
      </c>
      <c r="R27" s="82">
        <v>1.1872146118721462E-2</v>
      </c>
      <c r="S27" s="154">
        <v>437</v>
      </c>
      <c r="T27" s="112">
        <v>1.4633492951143556E-2</v>
      </c>
      <c r="U27" s="74"/>
    </row>
    <row r="28" spans="2:21" ht="21.95" customHeight="1" x14ac:dyDescent="0.25">
      <c r="B28" s="85" t="s">
        <v>194</v>
      </c>
      <c r="C28" s="154">
        <v>107</v>
      </c>
      <c r="D28" s="90">
        <v>1.0761339635924771E-2</v>
      </c>
      <c r="E28" s="156">
        <v>39</v>
      </c>
      <c r="F28" s="90">
        <v>1.0854439187308655E-2</v>
      </c>
      <c r="G28" s="156">
        <v>57</v>
      </c>
      <c r="H28" s="90">
        <v>1.444134785913352E-2</v>
      </c>
      <c r="I28" s="156">
        <v>49</v>
      </c>
      <c r="J28" s="90">
        <v>1.1545711592836946E-2</v>
      </c>
      <c r="K28" s="156">
        <v>21</v>
      </c>
      <c r="L28" s="90">
        <v>8.0987273428461248E-3</v>
      </c>
      <c r="M28" s="156">
        <v>29</v>
      </c>
      <c r="N28" s="90">
        <v>9.1281082782499207E-3</v>
      </c>
      <c r="O28" s="156">
        <v>10</v>
      </c>
      <c r="P28" s="90">
        <v>7.8678206136900079E-3</v>
      </c>
      <c r="Q28" s="156">
        <v>15</v>
      </c>
      <c r="R28" s="82">
        <v>1.3698630136986301E-2</v>
      </c>
      <c r="S28" s="154">
        <v>327</v>
      </c>
      <c r="T28" s="112">
        <v>1.0950005022938084E-2</v>
      </c>
      <c r="U28" s="74"/>
    </row>
    <row r="29" spans="2:21" ht="21.95" customHeight="1" x14ac:dyDescent="0.25">
      <c r="B29" s="85" t="s">
        <v>195</v>
      </c>
      <c r="C29" s="154">
        <v>96</v>
      </c>
      <c r="D29" s="90">
        <v>9.6550336920446546E-3</v>
      </c>
      <c r="E29" s="156">
        <v>40</v>
      </c>
      <c r="F29" s="90">
        <v>1.1132758140829391E-2</v>
      </c>
      <c r="G29" s="156">
        <v>52</v>
      </c>
      <c r="H29" s="90">
        <v>1.3174562959209527E-2</v>
      </c>
      <c r="I29" s="156">
        <v>42</v>
      </c>
      <c r="J29" s="90">
        <v>9.8963242224316683E-3</v>
      </c>
      <c r="K29" s="156">
        <v>30</v>
      </c>
      <c r="L29" s="90">
        <v>1.1569610489780177E-2</v>
      </c>
      <c r="M29" s="156">
        <v>38</v>
      </c>
      <c r="N29" s="90">
        <v>1.1960969468051622E-2</v>
      </c>
      <c r="O29" s="156">
        <v>13</v>
      </c>
      <c r="P29" s="90">
        <v>1.0228166797797011E-2</v>
      </c>
      <c r="Q29" s="156">
        <v>10</v>
      </c>
      <c r="R29" s="82">
        <v>9.1324200913242004E-3</v>
      </c>
      <c r="S29" s="154">
        <v>321</v>
      </c>
      <c r="T29" s="112">
        <v>1.0749087499581422E-2</v>
      </c>
      <c r="U29" s="74"/>
    </row>
    <row r="30" spans="2:21" ht="21.95" customHeight="1" thickBot="1" x14ac:dyDescent="0.3">
      <c r="B30" s="85" t="s">
        <v>171</v>
      </c>
      <c r="C30" s="154">
        <v>216</v>
      </c>
      <c r="D30" s="90">
        <v>2.1723825807100472E-2</v>
      </c>
      <c r="E30" s="156">
        <v>24</v>
      </c>
      <c r="F30" s="90">
        <v>6.6796548844976341E-3</v>
      </c>
      <c r="G30" s="156">
        <v>31</v>
      </c>
      <c r="H30" s="90">
        <v>7.8540663795287555E-3</v>
      </c>
      <c r="I30" s="156">
        <v>54</v>
      </c>
      <c r="J30" s="90">
        <v>1.2723845428840716E-2</v>
      </c>
      <c r="K30" s="156">
        <v>37</v>
      </c>
      <c r="L30" s="90">
        <v>1.4269186270728885E-2</v>
      </c>
      <c r="M30" s="156">
        <v>39</v>
      </c>
      <c r="N30" s="90">
        <v>1.2275731822474031E-2</v>
      </c>
      <c r="O30" s="156">
        <v>17</v>
      </c>
      <c r="P30" s="90">
        <v>1.3375295043273014E-2</v>
      </c>
      <c r="Q30" s="156">
        <v>22</v>
      </c>
      <c r="R30" s="82">
        <v>2.0091324200913242E-2</v>
      </c>
      <c r="S30" s="154">
        <v>440</v>
      </c>
      <c r="T30" s="112">
        <v>1.4733951712821887E-2</v>
      </c>
      <c r="U30" s="74"/>
    </row>
    <row r="31" spans="2:21" ht="21.95" customHeight="1" thickTop="1" thickBot="1" x14ac:dyDescent="0.3">
      <c r="B31" s="98" t="s">
        <v>170</v>
      </c>
      <c r="C31" s="155">
        <v>9943</v>
      </c>
      <c r="D31" s="91">
        <v>1.0000000000000002</v>
      </c>
      <c r="E31" s="157">
        <v>3593</v>
      </c>
      <c r="F31" s="91">
        <v>0.99999999999999989</v>
      </c>
      <c r="G31" s="157">
        <v>3947</v>
      </c>
      <c r="H31" s="91">
        <v>1</v>
      </c>
      <c r="I31" s="157">
        <v>4244</v>
      </c>
      <c r="J31" s="91">
        <v>1.0000000000000002</v>
      </c>
      <c r="K31" s="157">
        <v>2593</v>
      </c>
      <c r="L31" s="91">
        <v>1.0000000000000002</v>
      </c>
      <c r="M31" s="157">
        <v>3177</v>
      </c>
      <c r="N31" s="91">
        <v>0.99999999999999989</v>
      </c>
      <c r="O31" s="157">
        <v>1271</v>
      </c>
      <c r="P31" s="91">
        <v>1</v>
      </c>
      <c r="Q31" s="157">
        <v>1095</v>
      </c>
      <c r="R31" s="83">
        <v>1</v>
      </c>
      <c r="S31" s="155">
        <v>29863</v>
      </c>
      <c r="T31" s="116">
        <v>0.99999999999999989</v>
      </c>
      <c r="U31" s="74"/>
    </row>
    <row r="32" spans="2:21" ht="21.95" customHeight="1" thickTop="1" thickBot="1" x14ac:dyDescent="0.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 ht="21.95" customHeight="1" thickTop="1" x14ac:dyDescent="0.25">
      <c r="B33" s="111" t="s">
        <v>196</v>
      </c>
      <c r="C33" s="175"/>
      <c r="D33" s="107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47"/>
      <c r="T33" s="102"/>
    </row>
    <row r="34" spans="2:20" ht="21.95" customHeight="1" thickBot="1" x14ac:dyDescent="0.3">
      <c r="B34" s="108" t="s">
        <v>218</v>
      </c>
      <c r="C34" s="176"/>
      <c r="D34" s="110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 ht="15.75" thickTop="1" x14ac:dyDescent="0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 x14ac:dyDescent="0.2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 x14ac:dyDescent="0.2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 x14ac:dyDescent="0.2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 x14ac:dyDescent="0.2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 x14ac:dyDescent="0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x14ac:dyDescent="0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 x14ac:dyDescent="0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 x14ac:dyDescent="0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 x14ac:dyDescent="0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 x14ac:dyDescent="0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 x14ac:dyDescent="0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 x14ac:dyDescent="0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 x14ac:dyDescent="0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x14ac:dyDescent="0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 x14ac:dyDescent="0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 x14ac:dyDescent="0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 x14ac:dyDescent="0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 x14ac:dyDescent="0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 x14ac:dyDescent="0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x14ac:dyDescent="0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</row>
    <row r="112" spans="2:20" x14ac:dyDescent="0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</row>
    <row r="113" spans="2:20" x14ac:dyDescent="0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2:20" x14ac:dyDescent="0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2:20" x14ac:dyDescent="0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</row>
    <row r="116" spans="2:20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</row>
    <row r="117" spans="2:20" x14ac:dyDescent="0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2:20" x14ac:dyDescent="0.2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</row>
    <row r="119" spans="2:20" x14ac:dyDescent="0.2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20" x14ac:dyDescent="0.2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</row>
    <row r="121" spans="2:20" x14ac:dyDescent="0.2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</row>
    <row r="122" spans="2:20" x14ac:dyDescent="0.2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2:20" x14ac:dyDescent="0.2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  <row r="124" spans="2:20" x14ac:dyDescent="0.2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</row>
    <row r="125" spans="2:20" x14ac:dyDescent="0.2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</row>
    <row r="126" spans="2:20" x14ac:dyDescent="0.2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</row>
    <row r="127" spans="2:20" x14ac:dyDescent="0.2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</row>
    <row r="128" spans="2:20" x14ac:dyDescent="0.2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</row>
    <row r="129" spans="2:20" x14ac:dyDescent="0.2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</row>
    <row r="130" spans="2:20" x14ac:dyDescent="0.2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</row>
    <row r="131" spans="2:20" x14ac:dyDescent="0.2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</row>
    <row r="132" spans="2:20" x14ac:dyDescent="0.2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</row>
    <row r="133" spans="2:20" x14ac:dyDescent="0.2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</row>
    <row r="134" spans="2:20" x14ac:dyDescent="0.2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</row>
    <row r="135" spans="2:20" x14ac:dyDescent="0.2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</row>
    <row r="136" spans="2:20" x14ac:dyDescent="0.2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</row>
    <row r="137" spans="2:20" x14ac:dyDescent="0.2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</row>
    <row r="138" spans="2:20" x14ac:dyDescent="0.2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</row>
    <row r="139" spans="2:20" x14ac:dyDescent="0.2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</row>
    <row r="140" spans="2:20" x14ac:dyDescent="0.2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</row>
    <row r="141" spans="2:20" x14ac:dyDescent="0.2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</row>
    <row r="142" spans="2:20" x14ac:dyDescent="0.2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</row>
    <row r="143" spans="2:20" x14ac:dyDescent="0.2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</row>
    <row r="144" spans="2:20" x14ac:dyDescent="0.2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</row>
    <row r="145" spans="2:20" x14ac:dyDescent="0.2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</row>
    <row r="146" spans="2:20" x14ac:dyDescent="0.2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2:20" x14ac:dyDescent="0.2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2:20" x14ac:dyDescent="0.2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2:20" x14ac:dyDescent="0.2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2:20" x14ac:dyDescent="0.2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</row>
    <row r="151" spans="2:20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</row>
    <row r="152" spans="2:20" x14ac:dyDescent="0.2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</row>
    <row r="153" spans="2:20" x14ac:dyDescent="0.2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</row>
    <row r="154" spans="2:20" x14ac:dyDescent="0.2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</row>
    <row r="155" spans="2:20" x14ac:dyDescent="0.2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</row>
    <row r="156" spans="2:20" x14ac:dyDescent="0.2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</row>
    <row r="157" spans="2:20" x14ac:dyDescent="0.2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</row>
    <row r="158" spans="2:20" x14ac:dyDescent="0.2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</row>
    <row r="159" spans="2:20" x14ac:dyDescent="0.2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</row>
    <row r="160" spans="2:20" x14ac:dyDescent="0.2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</row>
    <row r="161" spans="2:20" x14ac:dyDescent="0.2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2:20" x14ac:dyDescent="0.2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2:20" x14ac:dyDescent="0.2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2:20" x14ac:dyDescent="0.2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  <row r="165" spans="2:20" x14ac:dyDescent="0.2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</row>
    <row r="166" spans="2:20" x14ac:dyDescent="0.2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2:20" x14ac:dyDescent="0.2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2:20" x14ac:dyDescent="0.2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</row>
    <row r="169" spans="2:20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</row>
    <row r="170" spans="2:20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2:20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</row>
    <row r="172" spans="2:20" x14ac:dyDescent="0.2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</row>
    <row r="173" spans="2:20" x14ac:dyDescent="0.2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</row>
    <row r="174" spans="2:20" x14ac:dyDescent="0.2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</row>
    <row r="175" spans="2:20" x14ac:dyDescent="0.2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</row>
    <row r="176" spans="2:20" x14ac:dyDescent="0.2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</row>
    <row r="177" spans="2:20" x14ac:dyDescent="0.2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</row>
    <row r="178" spans="2:20" x14ac:dyDescent="0.2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</row>
    <row r="179" spans="2:20" x14ac:dyDescent="0.2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</row>
    <row r="180" spans="2:20" x14ac:dyDescent="0.2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</row>
    <row r="181" spans="2:20" x14ac:dyDescent="0.2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</row>
    <row r="182" spans="2:20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</row>
    <row r="183" spans="2:20" x14ac:dyDescent="0.2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</row>
    <row r="184" spans="2:20" x14ac:dyDescent="0.2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</row>
    <row r="185" spans="2:20" x14ac:dyDescent="0.2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</row>
    <row r="186" spans="2:20" x14ac:dyDescent="0.2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</row>
    <row r="187" spans="2:20" x14ac:dyDescent="0.2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</row>
    <row r="188" spans="2:20" x14ac:dyDescent="0.2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</row>
    <row r="189" spans="2:20" x14ac:dyDescent="0.2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</row>
    <row r="190" spans="2:20" x14ac:dyDescent="0.2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</row>
    <row r="191" spans="2:20" x14ac:dyDescent="0.2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</row>
    <row r="192" spans="2:20" x14ac:dyDescent="0.2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</row>
    <row r="193" spans="2:20" x14ac:dyDescent="0.2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</row>
    <row r="194" spans="2:20" x14ac:dyDescent="0.2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</row>
    <row r="195" spans="2:20" x14ac:dyDescent="0.2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</row>
    <row r="196" spans="2:20" x14ac:dyDescent="0.2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</row>
    <row r="197" spans="2:20" x14ac:dyDescent="0.2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</row>
    <row r="198" spans="2:20" x14ac:dyDescent="0.2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</row>
    <row r="199" spans="2:20" x14ac:dyDescent="0.2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</row>
    <row r="200" spans="2:20" x14ac:dyDescent="0.2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</row>
    <row r="201" spans="2:20" x14ac:dyDescent="0.2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2:20" x14ac:dyDescent="0.2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</row>
    <row r="203" spans="2:20" x14ac:dyDescent="0.2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</row>
    <row r="204" spans="2:20" x14ac:dyDescent="0.2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</row>
    <row r="205" spans="2:20" x14ac:dyDescent="0.2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</row>
    <row r="206" spans="2:20" x14ac:dyDescent="0.2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</row>
    <row r="207" spans="2:20" x14ac:dyDescent="0.2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</row>
    <row r="208" spans="2:20" x14ac:dyDescent="0.2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</row>
    <row r="209" spans="2:20" x14ac:dyDescent="0.2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</row>
    <row r="210" spans="2:20" x14ac:dyDescent="0.2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</row>
    <row r="211" spans="2:20" x14ac:dyDescent="0.2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</row>
    <row r="212" spans="2:20" x14ac:dyDescent="0.2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</row>
    <row r="213" spans="2:20" x14ac:dyDescent="0.2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</row>
    <row r="214" spans="2:20" x14ac:dyDescent="0.2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2:20" x14ac:dyDescent="0.2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</row>
    <row r="216" spans="2:20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</row>
    <row r="217" spans="2:20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</row>
    <row r="218" spans="2:20" x14ac:dyDescent="0.2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</row>
    <row r="219" spans="2:20" x14ac:dyDescent="0.2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2:20" x14ac:dyDescent="0.2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2:20" x14ac:dyDescent="0.2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</row>
    <row r="222" spans="2:20" x14ac:dyDescent="0.2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</row>
    <row r="223" spans="2:20" x14ac:dyDescent="0.2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2:20" x14ac:dyDescent="0.2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</row>
    <row r="225" spans="2:20" x14ac:dyDescent="0.2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</row>
    <row r="226" spans="2:20" x14ac:dyDescent="0.2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</row>
    <row r="227" spans="2:20" x14ac:dyDescent="0.2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</row>
    <row r="228" spans="2:20" x14ac:dyDescent="0.2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</row>
    <row r="229" spans="2:20" x14ac:dyDescent="0.2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</row>
    <row r="230" spans="2:20" x14ac:dyDescent="0.2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</row>
    <row r="231" spans="2:20" x14ac:dyDescent="0.2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</row>
    <row r="232" spans="2:20" x14ac:dyDescent="0.2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</row>
    <row r="233" spans="2:20" x14ac:dyDescent="0.2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</row>
    <row r="234" spans="2:20" x14ac:dyDescent="0.2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</row>
    <row r="235" spans="2:20" x14ac:dyDescent="0.2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</row>
    <row r="236" spans="2:20" x14ac:dyDescent="0.2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</row>
    <row r="237" spans="2:20" x14ac:dyDescent="0.2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</row>
    <row r="238" spans="2:20" x14ac:dyDescent="0.2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</row>
    <row r="239" spans="2:20" x14ac:dyDescent="0.2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</row>
    <row r="240" spans="2:20" x14ac:dyDescent="0.2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</row>
    <row r="241" spans="2:20" x14ac:dyDescent="0.2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2:20" x14ac:dyDescent="0.2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</row>
    <row r="243" spans="2:20" x14ac:dyDescent="0.2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</row>
    <row r="244" spans="2:20" x14ac:dyDescent="0.25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</row>
    <row r="245" spans="2:20" x14ac:dyDescent="0.25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</row>
    <row r="246" spans="2:20" x14ac:dyDescent="0.25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</row>
    <row r="247" spans="2:20" x14ac:dyDescent="0.25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</row>
    <row r="248" spans="2:20" x14ac:dyDescent="0.25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</row>
    <row r="249" spans="2:20" x14ac:dyDescent="0.25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</row>
    <row r="250" spans="2:20" x14ac:dyDescent="0.25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</row>
    <row r="251" spans="2:20" x14ac:dyDescent="0.25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2:20" x14ac:dyDescent="0.25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</row>
    <row r="253" spans="2:20" x14ac:dyDescent="0.25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</row>
    <row r="254" spans="2:20" x14ac:dyDescent="0.25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</row>
    <row r="255" spans="2:20" x14ac:dyDescent="0.25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</row>
    <row r="256" spans="2:20" x14ac:dyDescent="0.25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</row>
    <row r="257" spans="2:20" x14ac:dyDescent="0.25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</row>
    <row r="258" spans="2:20" x14ac:dyDescent="0.25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</row>
    <row r="259" spans="2:20" x14ac:dyDescent="0.25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</row>
    <row r="260" spans="2:20" x14ac:dyDescent="0.25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</row>
    <row r="261" spans="2:20" x14ac:dyDescent="0.25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</row>
    <row r="262" spans="2:20" x14ac:dyDescent="0.25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</row>
    <row r="263" spans="2:20" x14ac:dyDescent="0.25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</row>
    <row r="264" spans="2:20" x14ac:dyDescent="0.25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</row>
    <row r="265" spans="2:20" x14ac:dyDescent="0.25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</row>
    <row r="266" spans="2:20" x14ac:dyDescent="0.25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</row>
    <row r="267" spans="2:20" x14ac:dyDescent="0.25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</row>
    <row r="268" spans="2:20" x14ac:dyDescent="0.25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</row>
    <row r="269" spans="2:20" x14ac:dyDescent="0.25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</row>
    <row r="270" spans="2:20" x14ac:dyDescent="0.25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</row>
    <row r="271" spans="2:20" x14ac:dyDescent="0.25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</row>
    <row r="272" spans="2:20" x14ac:dyDescent="0.25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2:20" x14ac:dyDescent="0.25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2:20" x14ac:dyDescent="0.25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</row>
    <row r="275" spans="2:20" x14ac:dyDescent="0.25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</row>
    <row r="276" spans="2:20" x14ac:dyDescent="0.25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2:20" x14ac:dyDescent="0.25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2:20" x14ac:dyDescent="0.25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</row>
    <row r="279" spans="2:20" x14ac:dyDescent="0.25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</row>
    <row r="280" spans="2:20" x14ac:dyDescent="0.25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</row>
    <row r="281" spans="2:20" x14ac:dyDescent="0.25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</row>
    <row r="282" spans="2:20" x14ac:dyDescent="0.25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</row>
    <row r="283" spans="2:20" x14ac:dyDescent="0.25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</row>
    <row r="284" spans="2:20" x14ac:dyDescent="0.25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</row>
    <row r="285" spans="2:20" x14ac:dyDescent="0.25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</row>
    <row r="286" spans="2:20" x14ac:dyDescent="0.25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</row>
    <row r="287" spans="2:20" x14ac:dyDescent="0.25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</row>
    <row r="288" spans="2:20" x14ac:dyDescent="0.25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</row>
    <row r="289" spans="2:20" x14ac:dyDescent="0.25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</row>
    <row r="290" spans="2:20" x14ac:dyDescent="0.25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2:20" x14ac:dyDescent="0.25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</row>
    <row r="292" spans="2:20" x14ac:dyDescent="0.2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</row>
    <row r="293" spans="2:20" x14ac:dyDescent="0.25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</row>
    <row r="294" spans="2:20" x14ac:dyDescent="0.25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</row>
    <row r="295" spans="2:20" x14ac:dyDescent="0.25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</row>
    <row r="296" spans="2:20" x14ac:dyDescent="0.25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</row>
    <row r="297" spans="2:20" x14ac:dyDescent="0.25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</row>
    <row r="298" spans="2:20" x14ac:dyDescent="0.25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2:20" x14ac:dyDescent="0.25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</row>
    <row r="300" spans="2:20" x14ac:dyDescent="0.25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</row>
    <row r="301" spans="2:20" x14ac:dyDescent="0.25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</row>
    <row r="302" spans="2:20" x14ac:dyDescent="0.25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</row>
    <row r="303" spans="2:20" x14ac:dyDescent="0.25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</row>
    <row r="304" spans="2:20" x14ac:dyDescent="0.25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</row>
    <row r="305" spans="2:20" x14ac:dyDescent="0.2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</row>
    <row r="306" spans="2:20" x14ac:dyDescent="0.2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</row>
    <row r="307" spans="2:20" x14ac:dyDescent="0.2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</row>
    <row r="308" spans="2:20" x14ac:dyDescent="0.25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</row>
    <row r="309" spans="2:20" x14ac:dyDescent="0.25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</row>
    <row r="310" spans="2:20" x14ac:dyDescent="0.25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</row>
    <row r="311" spans="2:20" x14ac:dyDescent="0.25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</row>
    <row r="312" spans="2:20" x14ac:dyDescent="0.25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</row>
    <row r="313" spans="2:20" x14ac:dyDescent="0.2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</row>
    <row r="314" spans="2:20" x14ac:dyDescent="0.2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</row>
    <row r="315" spans="2:20" x14ac:dyDescent="0.2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</row>
    <row r="316" spans="2:20" x14ac:dyDescent="0.2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</row>
    <row r="317" spans="2:20" x14ac:dyDescent="0.2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</row>
    <row r="318" spans="2:20" x14ac:dyDescent="0.2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</row>
    <row r="319" spans="2:20" x14ac:dyDescent="0.2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</row>
    <row r="320" spans="2:20" x14ac:dyDescent="0.2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</row>
    <row r="321" spans="2:20" x14ac:dyDescent="0.2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</row>
    <row r="322" spans="2:20" x14ac:dyDescent="0.2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2:20" x14ac:dyDescent="0.2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</row>
    <row r="324" spans="2:20" x14ac:dyDescent="0.2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</row>
    <row r="325" spans="2:20" x14ac:dyDescent="0.2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2:20" x14ac:dyDescent="0.2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2:20" x14ac:dyDescent="0.2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</row>
    <row r="328" spans="2:20" x14ac:dyDescent="0.2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0" x14ac:dyDescent="0.2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</row>
    <row r="330" spans="2:20" x14ac:dyDescent="0.2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</row>
    <row r="331" spans="2:20" x14ac:dyDescent="0.2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</row>
    <row r="332" spans="2:20" x14ac:dyDescent="0.2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</row>
    <row r="333" spans="2:20" x14ac:dyDescent="0.2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</row>
  </sheetData>
  <mergeCells count="12">
    <mergeCell ref="K4:L4"/>
    <mergeCell ref="M4:N4"/>
    <mergeCell ref="O4:P4"/>
    <mergeCell ref="Q4:R4"/>
    <mergeCell ref="S3:T4"/>
    <mergeCell ref="C3:R3"/>
    <mergeCell ref="B2:T2"/>
    <mergeCell ref="B3:B5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defaultRowHeight="15" x14ac:dyDescent="0.25"/>
  <cols>
    <col min="1" max="1" width="10.7109375" style="63" customWidth="1"/>
    <col min="2" max="21" width="10.28515625" style="63" customWidth="1"/>
    <col min="22" max="16384" width="9.140625" style="63"/>
  </cols>
  <sheetData>
    <row r="1" spans="1:22" ht="25.15" customHeight="1" thickTop="1" thickBot="1" x14ac:dyDescent="0.3">
      <c r="A1" s="332" t="s">
        <v>92</v>
      </c>
      <c r="B1" s="333"/>
      <c r="C1" s="333"/>
      <c r="D1" s="333"/>
      <c r="E1" s="333"/>
      <c r="F1" s="333"/>
      <c r="G1" s="333"/>
      <c r="H1" s="333"/>
      <c r="I1" s="333"/>
      <c r="J1" s="333"/>
      <c r="K1" s="334"/>
      <c r="L1" s="335"/>
      <c r="M1" s="335"/>
      <c r="N1" s="335"/>
      <c r="O1" s="335"/>
      <c r="P1" s="335"/>
      <c r="Q1" s="335"/>
      <c r="R1" s="335"/>
      <c r="S1" s="335"/>
      <c r="T1" s="335"/>
      <c r="U1" s="336"/>
    </row>
    <row r="2" spans="1:22" ht="25.15" customHeight="1" thickTop="1" thickBot="1" x14ac:dyDescent="0.3">
      <c r="A2" s="337" t="s">
        <v>0</v>
      </c>
      <c r="B2" s="340" t="s">
        <v>33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</row>
    <row r="3" spans="1:22" ht="25.15" customHeight="1" x14ac:dyDescent="0.25">
      <c r="A3" s="338"/>
      <c r="B3" s="343">
        <v>0</v>
      </c>
      <c r="C3" s="344"/>
      <c r="D3" s="330" t="s">
        <v>34</v>
      </c>
      <c r="E3" s="331"/>
      <c r="F3" s="345" t="s">
        <v>35</v>
      </c>
      <c r="G3" s="344"/>
      <c r="H3" s="330" t="s">
        <v>36</v>
      </c>
      <c r="I3" s="331"/>
      <c r="J3" s="345" t="s">
        <v>37</v>
      </c>
      <c r="K3" s="344"/>
      <c r="L3" s="330" t="s">
        <v>38</v>
      </c>
      <c r="M3" s="331"/>
      <c r="N3" s="345" t="s">
        <v>39</v>
      </c>
      <c r="O3" s="344"/>
      <c r="P3" s="330" t="s">
        <v>40</v>
      </c>
      <c r="Q3" s="331"/>
      <c r="R3" s="330" t="s">
        <v>30</v>
      </c>
      <c r="S3" s="331"/>
      <c r="T3" s="330" t="s">
        <v>32</v>
      </c>
      <c r="U3" s="331"/>
    </row>
    <row r="4" spans="1:22" ht="25.15" customHeight="1" thickBot="1" x14ac:dyDescent="0.3">
      <c r="A4" s="339"/>
      <c r="B4" s="9" t="s">
        <v>1</v>
      </c>
      <c r="C4" s="10" t="s">
        <v>2</v>
      </c>
      <c r="D4" s="9" t="s">
        <v>1</v>
      </c>
      <c r="E4" s="11" t="s">
        <v>2</v>
      </c>
      <c r="F4" s="12" t="s">
        <v>1</v>
      </c>
      <c r="G4" s="10" t="s">
        <v>2</v>
      </c>
      <c r="H4" s="9" t="s">
        <v>1</v>
      </c>
      <c r="I4" s="11" t="s">
        <v>2</v>
      </c>
      <c r="J4" s="12" t="s">
        <v>1</v>
      </c>
      <c r="K4" s="10" t="s">
        <v>2</v>
      </c>
      <c r="L4" s="9" t="s">
        <v>1</v>
      </c>
      <c r="M4" s="11" t="s">
        <v>2</v>
      </c>
      <c r="N4" s="12" t="s">
        <v>1</v>
      </c>
      <c r="O4" s="10" t="s">
        <v>2</v>
      </c>
      <c r="P4" s="9" t="s">
        <v>1</v>
      </c>
      <c r="Q4" s="11" t="s">
        <v>2</v>
      </c>
      <c r="R4" s="9" t="s">
        <v>1</v>
      </c>
      <c r="S4" s="11" t="s">
        <v>2</v>
      </c>
      <c r="T4" s="9" t="s">
        <v>1</v>
      </c>
      <c r="U4" s="11" t="s">
        <v>2</v>
      </c>
    </row>
    <row r="5" spans="1:22" x14ac:dyDescent="0.25">
      <c r="A5" s="13" t="s">
        <v>3</v>
      </c>
      <c r="B5" s="24">
        <f>VLOOKUP(V5,[1]Sheet1!$A$217:$U$242,2,FALSE)</f>
        <v>318</v>
      </c>
      <c r="C5" s="14">
        <f>VLOOKUP(V5,[1]Sheet1!$A$217:$U$242,3,FALSE)/100</f>
        <v>8.6099528889370235E-3</v>
      </c>
      <c r="D5" s="24">
        <f>VLOOKUP(V5,[1]Sheet1!$A$217:$U$242,4,FALSE)</f>
        <v>318</v>
      </c>
      <c r="E5" s="15">
        <f>VLOOKUP(V5,[1]Sheet1!$A$217:$U$242,5,FALSE)/100</f>
        <v>8.6099528889370235E-3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97</v>
      </c>
    </row>
    <row r="6" spans="1:22" x14ac:dyDescent="0.25">
      <c r="A6" s="16" t="s">
        <v>4</v>
      </c>
      <c r="B6" s="22">
        <f>VLOOKUP(V6,[1]Sheet1!$A$217:$U$242,2,FALSE)</f>
        <v>233</v>
      </c>
      <c r="C6" s="14">
        <f>VLOOKUP(V6,[1]Sheet1!$A$217:$U$242,3,FALSE)/100</f>
        <v>6.3085503871771267E-3</v>
      </c>
      <c r="D6" s="22">
        <f>VLOOKUP(V6,[1]Sheet1!$A$217:$U$242,4,FALSE)</f>
        <v>233</v>
      </c>
      <c r="E6" s="15">
        <f>VLOOKUP(V6,[1]Sheet1!$A$217:$U$242,5,FALSE)/100</f>
        <v>6.3085503871771267E-3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98</v>
      </c>
    </row>
    <row r="7" spans="1:22" x14ac:dyDescent="0.25">
      <c r="A7" s="16" t="s">
        <v>5</v>
      </c>
      <c r="B7" s="22">
        <f>VLOOKUP(V7,[1]Sheet1!$A$217:$U$242,2,FALSE)</f>
        <v>180</v>
      </c>
      <c r="C7" s="14">
        <f>VLOOKUP(V7,[1]Sheet1!$A$217:$U$242,3,FALSE)/100</f>
        <v>4.8735582390209567E-3</v>
      </c>
      <c r="D7" s="22">
        <f>VLOOKUP(V7,[1]Sheet1!$A$217:$U$242,4,FALSE)</f>
        <v>180</v>
      </c>
      <c r="E7" s="15">
        <f>VLOOKUP(V7,[1]Sheet1!$A$217:$U$242,5,FALSE)/100</f>
        <v>4.8735582390209567E-3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99</v>
      </c>
    </row>
    <row r="8" spans="1:22" x14ac:dyDescent="0.25">
      <c r="A8" s="16" t="s">
        <v>6</v>
      </c>
      <c r="B8" s="22">
        <f>VLOOKUP(V8,[1]Sheet1!$A$217:$U$242,2,FALSE)</f>
        <v>186</v>
      </c>
      <c r="C8" s="14">
        <f>VLOOKUP(V8,[1]Sheet1!$A$217:$U$242,3,FALSE)/100</f>
        <v>5.0360101803216548E-3</v>
      </c>
      <c r="D8" s="22">
        <f>VLOOKUP(V8,[1]Sheet1!$A$217:$U$242,4,FALSE)</f>
        <v>186</v>
      </c>
      <c r="E8" s="15">
        <f>VLOOKUP(V8,[1]Sheet1!$A$217:$U$242,5,FALSE)/100</f>
        <v>5.0360101803216548E-3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100</v>
      </c>
    </row>
    <row r="9" spans="1:22" x14ac:dyDescent="0.25">
      <c r="A9" s="16" t="s">
        <v>7</v>
      </c>
      <c r="B9" s="22">
        <f>VLOOKUP(V9,[1]Sheet1!$A$217:$U$242,2,FALSE)</f>
        <v>160</v>
      </c>
      <c r="C9" s="14">
        <f>VLOOKUP(V9,[1]Sheet1!$A$217:$U$242,3,FALSE)/100</f>
        <v>4.3320517680186278E-3</v>
      </c>
      <c r="D9" s="22">
        <f>VLOOKUP(V9,[1]Sheet1!$A$217:$U$242,4,FALSE)</f>
        <v>160</v>
      </c>
      <c r="E9" s="15">
        <f>VLOOKUP(V9,[1]Sheet1!$A$217:$U$242,5,FALSE)/100</f>
        <v>4.3320517680186278E-3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101</v>
      </c>
    </row>
    <row r="10" spans="1:22" x14ac:dyDescent="0.25">
      <c r="A10" s="16" t="s">
        <v>8</v>
      </c>
      <c r="B10" s="22">
        <f>VLOOKUP(V10,[1]Sheet1!$A$217:$U$242,2,FALSE)</f>
        <v>269</v>
      </c>
      <c r="C10" s="14">
        <f>VLOOKUP(V10,[1]Sheet1!$A$217:$U$242,3,FALSE)/100</f>
        <v>7.2832620349813186E-3</v>
      </c>
      <c r="D10" s="22">
        <f>VLOOKUP(V10,[1]Sheet1!$A$217:$U$242,4,FALSE)</f>
        <v>269</v>
      </c>
      <c r="E10" s="15">
        <f>VLOOKUP(V10,[1]Sheet1!$A$217:$U$242,5,FALSE)/100</f>
        <v>7.2832620349813186E-3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102</v>
      </c>
    </row>
    <row r="11" spans="1:22" x14ac:dyDescent="0.25">
      <c r="A11" s="16" t="s">
        <v>9</v>
      </c>
      <c r="B11" s="22">
        <f>VLOOKUP(V11,[1]Sheet1!$A$217:$U$242,2,FALSE)</f>
        <v>519</v>
      </c>
      <c r="C11" s="14">
        <f>VLOOKUP(V11,[1]Sheet1!$A$217:$U$242,3,FALSE)/100</f>
        <v>1.4052092922510426E-2</v>
      </c>
      <c r="D11" s="22">
        <f>VLOOKUP(V11,[1]Sheet1!$A$217:$U$242,4,FALSE)</f>
        <v>519</v>
      </c>
      <c r="E11" s="15">
        <f>VLOOKUP(V11,[1]Sheet1!$A$217:$U$242,5,FALSE)/100</f>
        <v>1.4052092922510426E-2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103</v>
      </c>
    </row>
    <row r="12" spans="1:22" x14ac:dyDescent="0.25">
      <c r="A12" s="16" t="s">
        <v>10</v>
      </c>
      <c r="B12" s="22">
        <f>VLOOKUP(V12,[1]Sheet1!$A$217:$U$242,2,FALSE)</f>
        <v>1294</v>
      </c>
      <c r="C12" s="14">
        <f>VLOOKUP(V12,[1]Sheet1!$A$217:$U$242,3,FALSE)/100</f>
        <v>3.5035468673850649E-2</v>
      </c>
      <c r="D12" s="22">
        <f>VLOOKUP(V12,[1]Sheet1!$A$217:$U$242,4,FALSE)</f>
        <v>1294</v>
      </c>
      <c r="E12" s="15">
        <f>VLOOKUP(V12,[1]Sheet1!$A$217:$U$242,5,FALSE)/100</f>
        <v>3.5035468673850649E-2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104</v>
      </c>
    </row>
    <row r="13" spans="1:22" x14ac:dyDescent="0.25">
      <c r="A13" s="16" t="s">
        <v>11</v>
      </c>
      <c r="B13" s="22">
        <f>VLOOKUP(V13,[1]Sheet1!$A$217:$U$242,2,FALSE)</f>
        <v>2868</v>
      </c>
      <c r="C13" s="14">
        <f>VLOOKUP(V13,[1]Sheet1!$A$217:$U$242,3,FALSE)/100</f>
        <v>7.7652027941733898E-2</v>
      </c>
      <c r="D13" s="22">
        <f>VLOOKUP(V13,[1]Sheet1!$A$217:$U$242,4,FALSE)</f>
        <v>2868</v>
      </c>
      <c r="E13" s="15">
        <f>VLOOKUP(V13,[1]Sheet1!$A$217:$U$242,5,FALSE)/100</f>
        <v>7.7652027941733898E-2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105</v>
      </c>
    </row>
    <row r="14" spans="1:22" x14ac:dyDescent="0.25">
      <c r="A14" s="16" t="s">
        <v>12</v>
      </c>
      <c r="B14" s="22">
        <f>VLOOKUP(V14,[1]Sheet1!$A$217:$U$242,2,FALSE)</f>
        <v>3738</v>
      </c>
      <c r="C14" s="14">
        <f>VLOOKUP(V14,[1]Sheet1!$A$217:$U$242,3,FALSE)/100</f>
        <v>0.10120755943033519</v>
      </c>
      <c r="D14" s="22">
        <f>VLOOKUP(V14,[1]Sheet1!$A$217:$U$242,4,FALSE)</f>
        <v>3738</v>
      </c>
      <c r="E14" s="15">
        <f>VLOOKUP(V14,[1]Sheet1!$A$217:$U$242,5,FALSE)/100</f>
        <v>0.10120755943033519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106</v>
      </c>
    </row>
    <row r="15" spans="1:22" x14ac:dyDescent="0.25">
      <c r="A15" s="16" t="s">
        <v>13</v>
      </c>
      <c r="B15" s="22">
        <f>VLOOKUP(V15,[1]Sheet1!$A$217:$U$242,2,FALSE)</f>
        <v>4989</v>
      </c>
      <c r="C15" s="14">
        <f>VLOOKUP(V15,[1]Sheet1!$A$217:$U$242,3,FALSE)/100</f>
        <v>0.13507878919153085</v>
      </c>
      <c r="D15" s="22">
        <f>VLOOKUP(V15,[1]Sheet1!$A$217:$U$242,4,FALSE)</f>
        <v>4989</v>
      </c>
      <c r="E15" s="15">
        <f>VLOOKUP(V15,[1]Sheet1!$A$217:$U$242,5,FALSE)/100</f>
        <v>0.13507878919153085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107</v>
      </c>
    </row>
    <row r="16" spans="1:22" x14ac:dyDescent="0.25">
      <c r="A16" s="16" t="s">
        <v>14</v>
      </c>
      <c r="B16" s="22">
        <f>VLOOKUP(V16,[1]Sheet1!$A$217:$U$242,2,FALSE)</f>
        <v>4400</v>
      </c>
      <c r="C16" s="14">
        <f>VLOOKUP(V16,[1]Sheet1!$A$217:$U$242,3,FALSE)/100</f>
        <v>0.11913142362051225</v>
      </c>
      <c r="D16" s="22">
        <f>VLOOKUP(V16,[1]Sheet1!$A$217:$U$242,4,FALSE)</f>
        <v>4400</v>
      </c>
      <c r="E16" s="15">
        <f>VLOOKUP(V16,[1]Sheet1!$A$217:$U$242,5,FALSE)/100</f>
        <v>0.11913142362051225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108</v>
      </c>
    </row>
    <row r="17" spans="1:22" x14ac:dyDescent="0.25">
      <c r="A17" s="16" t="s">
        <v>15</v>
      </c>
      <c r="B17" s="22">
        <f>VLOOKUP(V17,[1]Sheet1!$A$217:$U$242,2,FALSE)</f>
        <v>2232</v>
      </c>
      <c r="C17" s="14">
        <f>VLOOKUP(V17,[1]Sheet1!$A$217:$U$242,3,FALSE)/100</f>
        <v>6.0432122163859854E-2</v>
      </c>
      <c r="D17" s="22">
        <f>VLOOKUP(V17,[1]Sheet1!$A$217:$U$242,4,FALSE)</f>
        <v>2232</v>
      </c>
      <c r="E17" s="15">
        <f>VLOOKUP(V17,[1]Sheet1!$A$217:$U$242,5,FALSE)/100</f>
        <v>6.0432122163859854E-2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109</v>
      </c>
    </row>
    <row r="18" spans="1:22" x14ac:dyDescent="0.25">
      <c r="A18" s="16" t="s">
        <v>16</v>
      </c>
      <c r="B18" s="22">
        <f>VLOOKUP(V18,[1]Sheet1!$A$217:$U$242,2,FALSE)</f>
        <v>2688</v>
      </c>
      <c r="C18" s="14">
        <f>VLOOKUP(V18,[1]Sheet1!$A$217:$U$242,3,FALSE)/100</f>
        <v>7.2778469702712942E-2</v>
      </c>
      <c r="D18" s="22">
        <f>VLOOKUP(V18,[1]Sheet1!$A$217:$U$242,4,FALSE)</f>
        <v>2688</v>
      </c>
      <c r="E18" s="15">
        <f>VLOOKUP(V18,[1]Sheet1!$A$217:$U$242,5,FALSE)/100</f>
        <v>7.2778469702712942E-2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110</v>
      </c>
    </row>
    <row r="19" spans="1:22" x14ac:dyDescent="0.25">
      <c r="A19" s="16" t="s">
        <v>17</v>
      </c>
      <c r="B19" s="22">
        <f>VLOOKUP(V19,[1]Sheet1!$A$217:$U$242,2,FALSE)</f>
        <v>3358</v>
      </c>
      <c r="C19" s="14">
        <f>VLOOKUP(V19,[1]Sheet1!$A$217:$U$242,3,FALSE)/100</f>
        <v>9.0918936481290957E-2</v>
      </c>
      <c r="D19" s="22">
        <f>VLOOKUP(V19,[1]Sheet1!$A$217:$U$242,4,FALSE)</f>
        <v>3358</v>
      </c>
      <c r="E19" s="15">
        <f>VLOOKUP(V19,[1]Sheet1!$A$217:$U$242,5,FALSE)/100</f>
        <v>9.0918936481290957E-2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111</v>
      </c>
    </row>
    <row r="20" spans="1:22" x14ac:dyDescent="0.25">
      <c r="A20" s="16" t="s">
        <v>18</v>
      </c>
      <c r="B20" s="22">
        <f>VLOOKUP(V20,[1]Sheet1!$A$217:$U$242,2,FALSE)</f>
        <v>2862</v>
      </c>
      <c r="C20" s="14">
        <f>VLOOKUP(V20,[1]Sheet1!$A$217:$U$242,3,FALSE)/100</f>
        <v>7.7489576000433213E-2</v>
      </c>
      <c r="D20" s="22">
        <f>VLOOKUP(V20,[1]Sheet1!$A$217:$U$242,4,FALSE)</f>
        <v>2862</v>
      </c>
      <c r="E20" s="15">
        <f>VLOOKUP(V20,[1]Sheet1!$A$217:$U$242,5,FALSE)/100</f>
        <v>7.7489576000433213E-2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112</v>
      </c>
    </row>
    <row r="21" spans="1:22" x14ac:dyDescent="0.25">
      <c r="A21" s="16" t="s">
        <v>19</v>
      </c>
      <c r="B21" s="22">
        <f>VLOOKUP(V21,[1]Sheet1!$A$217:$U$242,2,FALSE)</f>
        <v>1686</v>
      </c>
      <c r="C21" s="14">
        <f>VLOOKUP(V21,[1]Sheet1!$A$217:$U$242,3,FALSE)/100</f>
        <v>4.5648995505496288E-2</v>
      </c>
      <c r="D21" s="22">
        <f>VLOOKUP(V21,[1]Sheet1!$A$217:$U$242,4,FALSE)</f>
        <v>1686</v>
      </c>
      <c r="E21" s="15">
        <f>VLOOKUP(V21,[1]Sheet1!$A$217:$U$242,5,FALSE)/100</f>
        <v>4.5648995505496288E-2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113</v>
      </c>
    </row>
    <row r="22" spans="1:22" x14ac:dyDescent="0.25">
      <c r="A22" s="16" t="s">
        <v>20</v>
      </c>
      <c r="B22" s="22">
        <f>VLOOKUP(V22,[1]Sheet1!$A$217:$U$242,2,FALSE)</f>
        <v>1084</v>
      </c>
      <c r="C22" s="14">
        <f>VLOOKUP(V22,[1]Sheet1!$A$217:$U$242,3,FALSE)/100</f>
        <v>2.9349650728326199E-2</v>
      </c>
      <c r="D22" s="22">
        <f>VLOOKUP(V22,[1]Sheet1!$A$217:$U$242,4,FALSE)</f>
        <v>1084</v>
      </c>
      <c r="E22" s="15">
        <f>VLOOKUP(V22,[1]Sheet1!$A$217:$U$242,5,FALSE)/100</f>
        <v>2.9349650728326199E-2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114</v>
      </c>
    </row>
    <row r="23" spans="1:22" x14ac:dyDescent="0.25">
      <c r="A23" s="16" t="s">
        <v>21</v>
      </c>
      <c r="B23" s="22">
        <f>VLOOKUP(V23,[1]Sheet1!$A$217:$U$242,2,FALSE)</f>
        <v>774</v>
      </c>
      <c r="C23" s="14">
        <f>VLOOKUP(V23,[1]Sheet1!$A$217:$U$242,3,FALSE)/100</f>
        <v>2.0956300427790113E-2</v>
      </c>
      <c r="D23" s="22">
        <f>VLOOKUP(V23,[1]Sheet1!$A$217:$U$242,4,FALSE)</f>
        <v>774</v>
      </c>
      <c r="E23" s="15">
        <f>VLOOKUP(V23,[1]Sheet1!$A$217:$U$242,5,FALSE)/100</f>
        <v>2.0956300427790113E-2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115</v>
      </c>
    </row>
    <row r="24" spans="1:22" x14ac:dyDescent="0.25">
      <c r="A24" s="16" t="s">
        <v>22</v>
      </c>
      <c r="B24" s="22">
        <f>VLOOKUP(V24,[1]Sheet1!$A$217:$U$242,2,FALSE)</f>
        <v>679</v>
      </c>
      <c r="C24" s="14">
        <f>VLOOKUP(V24,[1]Sheet1!$A$217:$U$242,3,FALSE)/100</f>
        <v>1.8384144690529052E-2</v>
      </c>
      <c r="D24" s="22">
        <f>VLOOKUP(V24,[1]Sheet1!$A$217:$U$242,4,FALSE)</f>
        <v>679</v>
      </c>
      <c r="E24" s="15">
        <f>VLOOKUP(V24,[1]Sheet1!$A$217:$U$242,5,FALSE)/100</f>
        <v>1.8384144690529052E-2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116</v>
      </c>
    </row>
    <row r="25" spans="1:22" x14ac:dyDescent="0.25">
      <c r="A25" s="16" t="s">
        <v>23</v>
      </c>
      <c r="B25" s="22">
        <f>VLOOKUP(V25,[1]Sheet1!$A$217:$U$242,2,FALSE)</f>
        <v>614</v>
      </c>
      <c r="C25" s="14">
        <f>VLOOKUP(V25,[1]Sheet1!$A$217:$U$242,3,FALSE)/100</f>
        <v>1.6624248659771482E-2</v>
      </c>
      <c r="D25" s="22">
        <f>VLOOKUP(V25,[1]Sheet1!$A$217:$U$242,4,FALSE)</f>
        <v>614</v>
      </c>
      <c r="E25" s="15">
        <f>VLOOKUP(V25,[1]Sheet1!$A$217:$U$242,5,FALSE)/100</f>
        <v>1.6624248659771482E-2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117</v>
      </c>
    </row>
    <row r="26" spans="1:22" x14ac:dyDescent="0.25">
      <c r="A26" s="16" t="s">
        <v>24</v>
      </c>
      <c r="B26" s="22">
        <f>VLOOKUP(V26,[1]Sheet1!$A$217:$U$242,2,FALSE)</f>
        <v>499</v>
      </c>
      <c r="C26" s="14">
        <f>VLOOKUP(V26,[1]Sheet1!$A$217:$U$242,3,FALSE)/100</f>
        <v>1.3510586451508095E-2</v>
      </c>
      <c r="D26" s="22">
        <f>VLOOKUP(V26,[1]Sheet1!$A$217:$U$242,4,FALSE)</f>
        <v>499</v>
      </c>
      <c r="E26" s="15">
        <f>VLOOKUP(V26,[1]Sheet1!$A$217:$U$242,5,FALSE)/100</f>
        <v>1.3510586451508095E-2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118</v>
      </c>
    </row>
    <row r="27" spans="1:22" x14ac:dyDescent="0.25">
      <c r="A27" s="16" t="s">
        <v>25</v>
      </c>
      <c r="B27" s="22">
        <f>VLOOKUP(V27,[1]Sheet1!$A$217:$U$242,2,FALSE)</f>
        <v>374</v>
      </c>
      <c r="C27" s="14">
        <f>VLOOKUP(V27,[1]Sheet1!$A$217:$U$242,3,FALSE)/100</f>
        <v>1.012617100774354E-2</v>
      </c>
      <c r="D27" s="22">
        <f>VLOOKUP(V27,[1]Sheet1!$A$217:$U$242,4,FALSE)</f>
        <v>374</v>
      </c>
      <c r="E27" s="15">
        <f>VLOOKUP(V27,[1]Sheet1!$A$217:$U$242,5,FALSE)/100</f>
        <v>1.012617100774354E-2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119</v>
      </c>
    </row>
    <row r="28" spans="1:22" x14ac:dyDescent="0.25">
      <c r="A28" s="16" t="s">
        <v>26</v>
      </c>
      <c r="B28" s="22">
        <f>VLOOKUP(V28,[1]Sheet1!$A$217:$U$242,2,FALSE)</f>
        <v>334</v>
      </c>
      <c r="C28" s="14">
        <f>VLOOKUP(V28,[1]Sheet1!$A$217:$U$242,3,FALSE)/100</f>
        <v>9.0431580657388856E-3</v>
      </c>
      <c r="D28" s="22">
        <f>VLOOKUP(V28,[1]Sheet1!$A$217:$U$242,4,FALSE)</f>
        <v>334</v>
      </c>
      <c r="E28" s="15">
        <f>VLOOKUP(V28,[1]Sheet1!$A$217:$U$242,5,FALSE)/100</f>
        <v>9.0431580657388856E-3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120</v>
      </c>
    </row>
    <row r="29" spans="1:22" ht="15.75" thickBot="1" x14ac:dyDescent="0.3">
      <c r="A29" s="17" t="s">
        <v>27</v>
      </c>
      <c r="B29" s="25">
        <f>VLOOKUP(V29,[1]Sheet1!$A$217:$U$242,2,FALSE)</f>
        <v>596</v>
      </c>
      <c r="C29" s="18">
        <f>VLOOKUP(V29,[1]Sheet1!$A$217:$U$242,3,FALSE)/100</f>
        <v>1.6136892835869387E-2</v>
      </c>
      <c r="D29" s="25">
        <f>VLOOKUP(V29,[1]Sheet1!$A$217:$U$242,4,FALSE)</f>
        <v>596</v>
      </c>
      <c r="E29" s="19">
        <f>VLOOKUP(V29,[1]Sheet1!$A$217:$U$242,5,FALSE)/100</f>
        <v>1.6136892835869387E-2</v>
      </c>
      <c r="F29" s="28">
        <f>VLOOKUP(V29,[1]Sheet1!$A$217:$U$242,6,FALSE)</f>
        <v>0</v>
      </c>
      <c r="G29" s="18">
        <f>VLOOKUP(V29,[1]Sheet1!$A$217:$U$242,7,FALSE)/100</f>
        <v>0</v>
      </c>
      <c r="H29" s="25">
        <f>VLOOKUP(V29,[1]Sheet1!$A$217:$U$242,8,FALSE)</f>
        <v>0</v>
      </c>
      <c r="I29" s="19">
        <f>VLOOKUP(V29,[1]Sheet1!$A$217:$U$242,9,FALSE)/100</f>
        <v>0</v>
      </c>
      <c r="J29" s="28">
        <f>VLOOKUP(V29,[1]Sheet1!$A$217:$U$242,10,FALSE)</f>
        <v>0</v>
      </c>
      <c r="K29" s="18">
        <f>VLOOKUP(V29,[1]Sheet1!$A$217:$U$242,11,FALSE)/100</f>
        <v>0</v>
      </c>
      <c r="L29" s="25">
        <f>VLOOKUP(V29,[1]Sheet1!$A$217:$U$242,12,FALSE)</f>
        <v>0</v>
      </c>
      <c r="M29" s="19">
        <f>VLOOKUP(V29,[1]Sheet1!$A$217:$U$242,13,FALSE)/100</f>
        <v>0</v>
      </c>
      <c r="N29" s="25">
        <f>VLOOKUP(V29,[1]Sheet1!$A$217:$U$242,14,FALSE)</f>
        <v>0</v>
      </c>
      <c r="O29" s="19">
        <f>VLOOKUP(V29,[1]Sheet1!$A$217:$U$242,15,FALSE)/100</f>
        <v>0</v>
      </c>
      <c r="P29" s="28">
        <f>VLOOKUP(V29,[1]Sheet1!$A$217:$U$242,16,FALSE)</f>
        <v>0</v>
      </c>
      <c r="Q29" s="19">
        <f>VLOOKUP(V29,[1]Sheet1!$A$217:$U$242,17,FALSE)/100</f>
        <v>0</v>
      </c>
      <c r="R29" s="28">
        <f>VLOOKUP(V29,[1]Sheet1!$A$217:$U$242,18,FALSE)</f>
        <v>0</v>
      </c>
      <c r="S29" s="19">
        <f>VLOOKUP(V29,[1]Sheet1!$A$217:$U$242,19,FALSE)/100</f>
        <v>0</v>
      </c>
      <c r="T29" s="28">
        <f>VLOOKUP(V29,[1]Sheet1!$A$217:$U$242,20,FALSE)</f>
        <v>0</v>
      </c>
      <c r="U29" s="19">
        <f>VLOOKUP(V29,[1]Sheet1!$A$217:$U$242,21,FALSE)/100</f>
        <v>0</v>
      </c>
      <c r="V29" s="67" t="s">
        <v>27</v>
      </c>
    </row>
    <row r="30" spans="1:22" ht="15.75" thickBot="1" x14ac:dyDescent="0.3">
      <c r="A30" s="20" t="s">
        <v>28</v>
      </c>
      <c r="B30" s="23">
        <f>VLOOKUP(V30,[1]Sheet1!$A$217:$U$242,2,FALSE)</f>
        <v>36934</v>
      </c>
      <c r="C30" s="7">
        <f>VLOOKUP(V30,[1]Sheet1!$A$217:$U$242,3,FALSE)/100</f>
        <v>1</v>
      </c>
      <c r="D30" s="23">
        <f>VLOOKUP(V30,[1]Sheet1!$A$217:$U$242,4,FALSE)</f>
        <v>36934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32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J3:K3"/>
    <mergeCell ref="L3:M3"/>
    <mergeCell ref="N3:O3"/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34</vt:i4>
      </vt:variant>
    </vt:vector>
  </HeadingPairs>
  <TitlesOfParts>
    <vt:vector size="34" baseType="lpstr">
      <vt:lpstr>Inhoudsopgave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5.2.8</vt:lpstr>
      <vt:lpstr>5.2.1</vt:lpstr>
      <vt:lpstr>5.2.2</vt:lpstr>
      <vt:lpstr>5.2.3</vt:lpstr>
      <vt:lpstr>5.2.4</vt:lpstr>
      <vt:lpstr>5.2.5</vt:lpstr>
      <vt:lpstr>5.2.6</vt:lpstr>
      <vt:lpstr>5.2.7</vt:lpstr>
      <vt:lpstr>5.3.8</vt:lpstr>
      <vt:lpstr>5.3.1</vt:lpstr>
      <vt:lpstr>5.3.2</vt:lpstr>
      <vt:lpstr>5.3.3</vt:lpstr>
      <vt:lpstr>5.3.4</vt:lpstr>
      <vt:lpstr>5.3.5</vt:lpstr>
      <vt:lpstr>5.3.6</vt:lpstr>
      <vt:lpstr>5.3.7</vt:lpstr>
      <vt:lpstr>5.4.8</vt:lpstr>
      <vt:lpstr>5.4.1</vt:lpstr>
      <vt:lpstr>5.4.2</vt:lpstr>
      <vt:lpstr>5.4.3</vt:lpstr>
      <vt:lpstr>5.4.4</vt:lpstr>
      <vt:lpstr>5.4.5</vt:lpstr>
      <vt:lpstr>5.4.6</vt:lpstr>
      <vt:lpstr>5.4.7</vt:lpstr>
      <vt:lpstr>5.5.8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2019-01-30T07:50:42Z</cp:lastPrinted>
  <dcterms:created xsi:type="dcterms:W3CDTF">2015-01-12T08:29:00Z</dcterms:created>
  <dcterms:modified xsi:type="dcterms:W3CDTF">2023-01-31T09:44:00Z</dcterms:modified>
</cp:coreProperties>
</file>