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CBA31E03-EC9E-4EE0-9993-513915EB97AD}" xr6:coauthVersionLast="36" xr6:coauthVersionMax="36" xr10:uidLastSave="{00000000-0000-0000-0000-000000000000}"/>
  <bookViews>
    <workbookView xWindow="8256" yWindow="32760" windowWidth="8160" windowHeight="5472" tabRatio="833" firstSheet="6" activeTab="32"/>
  </bookViews>
  <sheets>
    <sheet name="Inhoudsopgave" sheetId="1" r:id="rId1"/>
    <sheet name="24.1.1" sheetId="2" r:id="rId2"/>
    <sheet name="24.1.2" sheetId="3" r:id="rId3"/>
    <sheet name="24.1.3" sheetId="4" r:id="rId4"/>
    <sheet name="24.1.4" sheetId="5" r:id="rId5"/>
    <sheet name="24.1.5" sheetId="43" r:id="rId6"/>
    <sheet name="24.1.6" sheetId="7" r:id="rId7"/>
    <sheet name="24.1.7" sheetId="8" r:id="rId8"/>
    <sheet name="5.1.8" sheetId="9" state="hidden" r:id="rId9"/>
    <sheet name="5.2.8" sheetId="17" state="hidden" r:id="rId10"/>
    <sheet name="24.2.1" sheetId="18" r:id="rId11"/>
    <sheet name="24.2.2" sheetId="19" r:id="rId12"/>
    <sheet name="24.2.3" sheetId="20" r:id="rId13"/>
    <sheet name="24.2.4" sheetId="21" r:id="rId14"/>
    <sheet name="24.2.5" sheetId="22" r:id="rId15"/>
    <sheet name="24.2.6" sheetId="23" r:id="rId16"/>
    <sheet name="24.2.7" sheetId="24" r:id="rId17"/>
    <sheet name="5.3.8" sheetId="25" state="hidden" r:id="rId18"/>
    <sheet name="24.3.1" sheetId="26" r:id="rId19"/>
    <sheet name="24.3.2" sheetId="27" r:id="rId20"/>
    <sheet name="24.3.3" sheetId="28" r:id="rId21"/>
    <sheet name="24.3.4" sheetId="29" r:id="rId22"/>
    <sheet name="24.3.5" sheetId="30" r:id="rId23"/>
    <sheet name="24.3.6" sheetId="31" r:id="rId24"/>
    <sheet name="24.3.7" sheetId="32" r:id="rId25"/>
    <sheet name="5.4.8" sheetId="33" state="hidden" r:id="rId26"/>
    <sheet name="24.4.1" sheetId="34" r:id="rId27"/>
    <sheet name="24.4.2" sheetId="35" r:id="rId28"/>
    <sheet name="24.4.3" sheetId="36" r:id="rId29"/>
    <sheet name="24.4.4" sheetId="37" r:id="rId30"/>
    <sheet name="24.4.5" sheetId="38" r:id="rId31"/>
    <sheet name="24.4.6" sheetId="39" r:id="rId32"/>
    <sheet name="24.4.7" sheetId="40" r:id="rId33"/>
    <sheet name="5.5.8" sheetId="41" state="hidden" r:id="rId34"/>
  </sheets>
  <externalReferences>
    <externalReference r:id="rId35"/>
  </externalReferences>
  <calcPr calcId="191029"/>
</workbook>
</file>

<file path=xl/calcChain.xml><?xml version="1.0" encoding="utf-8"?>
<calcChain xmlns="http://schemas.openxmlformats.org/spreadsheetml/2006/main">
  <c r="U21" i="41" l="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U17" i="41"/>
  <c r="T12" i="41"/>
  <c r="T17" i="41"/>
  <c r="S12" i="41"/>
  <c r="R12" i="41"/>
  <c r="R17" i="41"/>
  <c r="Q12" i="41"/>
  <c r="P12" i="41"/>
  <c r="P17" i="41"/>
  <c r="O12" i="41"/>
  <c r="O17" i="41"/>
  <c r="N12" i="41"/>
  <c r="N17" i="41"/>
  <c r="M12" i="41"/>
  <c r="L12" i="41"/>
  <c r="L17" i="41"/>
  <c r="K12" i="41"/>
  <c r="J12" i="41"/>
  <c r="J17" i="41"/>
  <c r="I12" i="41"/>
  <c r="I17" i="41"/>
  <c r="H12" i="41"/>
  <c r="G12" i="41"/>
  <c r="G17" i="41"/>
  <c r="F12" i="41"/>
  <c r="F17" i="41"/>
  <c r="E12" i="41"/>
  <c r="D12" i="41"/>
  <c r="D17" i="41"/>
  <c r="C12" i="41"/>
  <c r="B12" i="41"/>
  <c r="B17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U11" i="41"/>
  <c r="T6" i="41"/>
  <c r="T11" i="41"/>
  <c r="S6" i="41"/>
  <c r="S11" i="41"/>
  <c r="R6" i="41"/>
  <c r="R11" i="41"/>
  <c r="Q6" i="41"/>
  <c r="Q11" i="41"/>
  <c r="P6" i="41"/>
  <c r="O6" i="41"/>
  <c r="O11" i="41"/>
  <c r="N6" i="41"/>
  <c r="N11" i="41"/>
  <c r="M6" i="41"/>
  <c r="L6" i="41"/>
  <c r="K6" i="41"/>
  <c r="K11" i="41"/>
  <c r="J6" i="41"/>
  <c r="J11" i="41"/>
  <c r="I6" i="41"/>
  <c r="I11" i="41"/>
  <c r="H6" i="41"/>
  <c r="H11" i="41"/>
  <c r="G6" i="41"/>
  <c r="F6" i="41"/>
  <c r="F11" i="41"/>
  <c r="E6" i="41"/>
  <c r="D6" i="41"/>
  <c r="D11" i="41"/>
  <c r="C6" i="41"/>
  <c r="C11" i="41"/>
  <c r="B6" i="41"/>
  <c r="B11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S17" i="41"/>
  <c r="C17" i="41"/>
  <c r="G11" i="41"/>
  <c r="E11" i="41"/>
  <c r="L11" i="41"/>
  <c r="M11" i="41"/>
  <c r="P11" i="41"/>
  <c r="E17" i="41"/>
  <c r="H17" i="41"/>
  <c r="K17" i="41"/>
  <c r="M17" i="41"/>
  <c r="Q17" i="41"/>
</calcChain>
</file>

<file path=xl/sharedStrings.xml><?xml version="1.0" encoding="utf-8"?>
<sst xmlns="http://schemas.openxmlformats.org/spreadsheetml/2006/main" count="1608" uniqueCount="373">
  <si>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</si>
  <si>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</si>
  <si>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</si>
  <si>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</si>
  <si>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</si>
  <si>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</si>
  <si>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</si>
  <si>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</si>
  <si>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</si>
  <si>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</si>
  <si>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</si>
  <si>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</si>
  <si>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</si>
  <si>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</si>
  <si>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</si>
  <si>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</si>
  <si>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</si>
  <si>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</si>
  <si>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</si>
  <si>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</si>
  <si>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</si>
  <si>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</si>
  <si>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</si>
  <si>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</si>
  <si>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</si>
  <si>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</si>
  <si>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</si>
  <si>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</si>
  <si>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</si>
  <si>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</si>
  <si>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Mortels</t>
  </si>
  <si>
    <t>Inconnus</t>
  </si>
  <si>
    <t>Total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</si>
  <si>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</si>
  <si>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</si>
  <si>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</si>
  <si>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</si>
  <si>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</si>
  <si>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</si>
  <si>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</si>
  <si>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</si>
  <si>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</si>
  <si>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</si>
  <si>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</si>
  <si>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</si>
  <si>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</si>
  <si>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</si>
  <si>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</si>
  <si>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</si>
  <si>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</si>
  <si>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</si>
  <si>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</si>
  <si>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</si>
  <si>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>Mardi</t>
  </si>
  <si>
    <t>Mercredi</t>
  </si>
  <si>
    <t>Jeudi</t>
  </si>
  <si>
    <t>Vendredi</t>
  </si>
  <si>
    <t>Samedi</t>
  </si>
  <si>
    <t>Dimanche</t>
  </si>
  <si>
    <t>Jour de l'accident</t>
  </si>
  <si>
    <t>Lundi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</si>
  <si>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</si>
  <si>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</si>
  <si>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</si>
  <si>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</si>
  <si>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</si>
  <si>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</si>
  <si>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</si>
  <si>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</si>
  <si>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</si>
  <si>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</si>
  <si>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</si>
  <si>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</si>
  <si>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 de l'accident</t>
  </si>
  <si>
    <t xml:space="preserve">Total 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</si>
  <si>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</si>
  <si>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</si>
  <si>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</si>
  <si>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</si>
  <si>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</si>
  <si>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</si>
  <si>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</si>
  <si>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</si>
  <si>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</si>
  <si>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</si>
  <si>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</si>
  <si>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</si>
  <si>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</si>
  <si>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</si>
  <si>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</si>
  <si>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</si>
  <si>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</si>
  <si>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</si>
  <si>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</si>
  <si>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</si>
  <si>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</si>
  <si>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</si>
  <si>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</si>
  <si>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</si>
  <si>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</si>
  <si>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</si>
  <si>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</si>
  <si>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</si>
  <si>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</si>
  <si>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</si>
  <si>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</si>
  <si>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</si>
  <si>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</si>
  <si>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</si>
  <si>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</si>
  <si>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</si>
  <si>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</si>
  <si>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</si>
  <si>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</si>
  <si>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</si>
  <si>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</si>
  <si>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</si>
  <si>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</si>
  <si>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</si>
  <si>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</si>
  <si>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</si>
  <si>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</si>
  <si>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</si>
  <si>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</si>
  <si>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</si>
  <si>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</si>
  <si>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</si>
  <si>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</si>
  <si>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</si>
  <si>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</si>
  <si>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</si>
  <si>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</si>
  <si>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</si>
  <si>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</si>
  <si>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</si>
  <si>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</si>
  <si>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</si>
  <si>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</si>
  <si>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</si>
  <si>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</si>
  <si>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</si>
  <si>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</si>
  <si>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</si>
  <si>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</si>
  <si>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</si>
  <si>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</si>
  <si>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</si>
  <si>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</si>
  <si>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</si>
  <si>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</si>
  <si>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</si>
  <si>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</si>
  <si>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</si>
  <si>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</si>
  <si>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</si>
  <si>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</si>
  <si>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</si>
  <si>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</si>
  <si>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</si>
  <si>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</si>
  <si>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</si>
  <si>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</si>
  <si>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</si>
  <si>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</si>
  <si>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</si>
  <si>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</si>
  <si>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Stagiaires</t>
  </si>
  <si>
    <t xml:space="preserve">24.1. </t>
  </si>
  <si>
    <t>24.1.1.</t>
  </si>
  <si>
    <t>24.1.2.</t>
  </si>
  <si>
    <t>24.1.3.</t>
  </si>
  <si>
    <t>24.1.4.</t>
  </si>
  <si>
    <t>24.1.6.</t>
  </si>
  <si>
    <t>24.1.7.</t>
  </si>
  <si>
    <t>24.3.</t>
  </si>
  <si>
    <t>24.3.1.</t>
  </si>
  <si>
    <t>24.3.2.</t>
  </si>
  <si>
    <t>24.3.3.</t>
  </si>
  <si>
    <t>24.3.4.</t>
  </si>
  <si>
    <t>24.3.6.</t>
  </si>
  <si>
    <t>24.3.7.</t>
  </si>
  <si>
    <t>24.4.</t>
  </si>
  <si>
    <t>24.4.1.</t>
  </si>
  <si>
    <t>24.4.2.</t>
  </si>
  <si>
    <t>24.4.3.</t>
  </si>
  <si>
    <t>24.4.4.</t>
  </si>
  <si>
    <t>24.4.6.</t>
  </si>
  <si>
    <t>24.4.7.</t>
  </si>
  <si>
    <t>24.1.5.</t>
  </si>
  <si>
    <t>24.3.5.</t>
  </si>
  <si>
    <t>24.4.5.</t>
  </si>
  <si>
    <t>24.2.</t>
  </si>
  <si>
    <t>24.2.1.</t>
  </si>
  <si>
    <t>24.2.2.</t>
  </si>
  <si>
    <t>24.2.3.</t>
  </si>
  <si>
    <t>24.2.4.</t>
  </si>
  <si>
    <t>24.2.5.</t>
  </si>
  <si>
    <t>24.2.6.</t>
  </si>
  <si>
    <t>24.2.7.</t>
  </si>
  <si>
    <t>Uur van het ongeval</t>
  </si>
  <si>
    <t>Dag van het ongeval ( dag van de week )</t>
  </si>
  <si>
    <t>Maand van het ongeval</t>
  </si>
  <si>
    <t xml:space="preserve"> </t>
  </si>
  <si>
    <t>Provincie en gewest waar het ongeval zich voordeed</t>
  </si>
  <si>
    <t>24.1. UUR VAN HET ONGEVAL</t>
  </si>
  <si>
    <t>UUR VAN HET ONGEVAL</t>
  </si>
  <si>
    <t>A</t>
  </si>
  <si>
    <t>TOTAAL</t>
  </si>
  <si>
    <t>Onbekend</t>
  </si>
  <si>
    <t>00 u</t>
  </si>
  <si>
    <t>01 u</t>
  </si>
  <si>
    <t>02 u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</si>
  <si>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</si>
  <si>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</si>
  <si>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</si>
  <si>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</si>
  <si>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</si>
  <si>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</si>
  <si>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</si>
  <si>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</si>
  <si>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</si>
  <si>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</si>
  <si>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</si>
  <si>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</si>
  <si>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</si>
  <si>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</si>
  <si>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</si>
  <si>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</si>
  <si>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</si>
  <si>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</si>
  <si>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</si>
  <si>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</si>
  <si>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</si>
  <si>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COMMENTAAR</t>
  </si>
  <si>
    <t>ZG : zonder gevolg - IT : tijdelijke ongeschiktheid</t>
  </si>
  <si>
    <t>Gevolg van het ongeval</t>
  </si>
  <si>
    <t>ZG</t>
  </si>
  <si>
    <t>TO &lt;= 6 maanden</t>
  </si>
  <si>
    <t>TO &gt; 6 maanden</t>
  </si>
  <si>
    <t>Dodelijk</t>
  </si>
  <si>
    <t>ZG : zonder gevolg - TO : tijdelijke ongeschiktheid</t>
  </si>
  <si>
    <t>Geslacht van het slachtoffer</t>
  </si>
  <si>
    <t>Vrouwen</t>
  </si>
  <si>
    <t>Mannen</t>
  </si>
  <si>
    <t>Generatie van het slachtoffer</t>
  </si>
  <si>
    <t>15-24 jaar</t>
  </si>
  <si>
    <t>25-49 jaar</t>
  </si>
  <si>
    <t>50 jaar en ouder</t>
  </si>
  <si>
    <t>ZG : zonder gevolg -   IT : tijdelijke ongeschiktheid</t>
  </si>
  <si>
    <t>Beroepscategorie van het slachtoffer</t>
  </si>
  <si>
    <t xml:space="preserve">A </t>
  </si>
  <si>
    <t>NMBS</t>
  </si>
  <si>
    <t>Ambtenaeren</t>
  </si>
  <si>
    <t>Contractuele arbeiders</t>
  </si>
  <si>
    <t>Contractuele bedienden</t>
  </si>
  <si>
    <t>Anderen</t>
  </si>
  <si>
    <t>TO : tijdelijke ongeschiktheid</t>
  </si>
  <si>
    <t>Duur van de tijdelijke ongeschiktheid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</si>
  <si>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</si>
  <si>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</si>
  <si>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</si>
  <si>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</si>
  <si>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</si>
  <si>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</si>
  <si>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</si>
  <si>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Maandag</t>
  </si>
  <si>
    <t>Dinsdag</t>
  </si>
  <si>
    <t>Woensdag</t>
  </si>
  <si>
    <t>Donderdag</t>
  </si>
  <si>
    <t>Vrijdag</t>
  </si>
  <si>
    <t>Zaterdag</t>
  </si>
  <si>
    <t>Zondag</t>
  </si>
  <si>
    <t>24.2. DAG VAN HET ONGEVAL ( DAG VAN DE WEEK )</t>
  </si>
  <si>
    <t>TO &gt;6 maanden</t>
  </si>
  <si>
    <t>Ambtenaren</t>
  </si>
  <si>
    <t>TO 1 - 3 manden</t>
  </si>
  <si>
    <t>MAAND VAN HET ONGEVAL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</si>
  <si>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</si>
  <si>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</si>
  <si>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</si>
  <si>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</si>
  <si>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</si>
  <si>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</si>
  <si>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</si>
  <si>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</si>
  <si>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</si>
  <si>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</si>
  <si>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</si>
  <si>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</si>
  <si>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24.3. MAAND VAN HET ONGEVAL</t>
  </si>
  <si>
    <t>DAG VAN HET ONGEVAL</t>
  </si>
  <si>
    <t>15 - 24 jaar</t>
  </si>
  <si>
    <t xml:space="preserve"> TO &lt;= 6 maanden</t>
  </si>
  <si>
    <t>25 - 49 jaar</t>
  </si>
  <si>
    <t xml:space="preserve">     </t>
  </si>
  <si>
    <t>24.5. PROVINCIE EN GEWEST WAAR HET ONGEVAL ZICH VOORDEED</t>
  </si>
  <si>
    <t>PROVINCIE EN GEWEST</t>
  </si>
  <si>
    <t>Jaar</t>
  </si>
  <si>
    <t xml:space="preserve">TOTAAL 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</si>
  <si>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</si>
  <si>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</si>
  <si>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</si>
  <si>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</si>
  <si>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</si>
  <si>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</si>
  <si>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</si>
  <si>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</si>
  <si>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</si>
  <si>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</si>
  <si>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</si>
  <si>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</si>
  <si>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</si>
  <si>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Vreemden</t>
  </si>
  <si>
    <t>24. SPATIO-TEMPORELE KENMERKEN VAN DE ARBEIDSWEGONGEVALLEN IN DE PUBLIEKE SECTOR - 2021</t>
  </si>
  <si>
    <t>Arbeidswegongevallen volgens het uur van het ongeval : evolutie 2015 - 2021</t>
  </si>
  <si>
    <t>Arbeidswegongevallen volgens het uur van het ongeval : verdeling volgens de gevolgen - 2021</t>
  </si>
  <si>
    <t>Arbeidswegongevallen volgens het uur van het ongeval : verdeling volgens de gevolgen en het geslacht - 2021</t>
  </si>
  <si>
    <t>Arbeidswegongevallen volgens het uur van het ongeval : verdeling volgens de gevolgen en de generatie in absolute aantallen - 2021</t>
  </si>
  <si>
    <t>Arbeidswegongevallen volgens het uur van het ongeval : verdeling volgens de gevolgen en de generatie in relatieve aantallen - 2021</t>
  </si>
  <si>
    <t>Arbeidswegongevallen volgens het uur van het ongeval : verdeling volgens de gevolgen en de aard van het werk ( handenarbeid / hoofdarbeid ) - 2021</t>
  </si>
  <si>
    <t>Arbeidswegongevallen volgens het uur van het ongeval : verdeling volgens de duur van de tijdelijke ongeschiktheid - 2021</t>
  </si>
  <si>
    <t>Arbeidswegongevallen volgens de dag van het ongeval : evolutie 2014 - 2021</t>
  </si>
  <si>
    <t>Arbeidswegongevallen volgens de dag van het ongeval : verdeling volgens de gevolgen - 2021</t>
  </si>
  <si>
    <t>Arbeidswegongevallen volgens de dag van het ongeval : verdeling volgens de gevolgen en het geslacht - 2021</t>
  </si>
  <si>
    <t>Arbeidswegongevallen volgens de dag van het ongeval : verdeling volgens de gevolgen en de generatie in absolute aantallen - 2021</t>
  </si>
  <si>
    <t>Arbeidswegongevallen volgens de dag van het ongeval : verdeling volgens de gevolgen en de generatie in relatieve aantallen - 2021</t>
  </si>
  <si>
    <t>Arbeidswegongevallen volgens de dag van het ongeval : verdeling volgens de gevolgen en de aard van het werk - 2021</t>
  </si>
  <si>
    <t>Arbeidswegongevallen volgens de dag van het ongeval : verdeling volgens de duur van de tijdelijke ongeschiktheid - 2021</t>
  </si>
  <si>
    <t>Arbeidswegongevallen volgens de maand van het ongeval : evolutie 2014 - 2021</t>
  </si>
  <si>
    <t>Arbeidswegongevallen volgens de maand van het ongeval : verdeling volgens de gevolgen - 2021</t>
  </si>
  <si>
    <t>Arbeidswegongevallen volgens de maand van het ongeval : verdeling volgens de gevolgen en het geslacht - 2021</t>
  </si>
  <si>
    <t>Arbeidswegongevallen volgens de maand van het ongeval : verdeling volgens de gevolgen en de generatie in absolute aantallen - 2021</t>
  </si>
  <si>
    <t>Arbeidswegongevallen volgens de maand van het ongeval : verdeling volgens de gevolgen en de generatie in relatieve aantallen - 2021</t>
  </si>
  <si>
    <t>Arbeidswegongevallen volgens de maand van het ongeval : verdeling volgens de gevolgen en de aard van het werk - 2021</t>
  </si>
  <si>
    <t>Arbeidswegongevallen volgens de maand van het ongeval : verdeling volgens de duur van de tijdelijke ongeschiktheid - 2021</t>
  </si>
  <si>
    <t>Arbeidswegongevallen volgens de provincie en het gewest waar het ongeval zich voordeed : evolutie 2014 - 2021</t>
  </si>
  <si>
    <t>Arbeidswegongevallen volgens de provincie en het gewest waar het ongeval zich voordeed : verdeling volgens de gevolgen - 2021</t>
  </si>
  <si>
    <t>Arbeidswegongevallen volgens de provincie en het gewest waar het ongeval zich voordeed : verdeling volgens de gevolgen en het geslacht - 2021</t>
  </si>
  <si>
    <t>Arbeidswegongevallen volgens de provincie en het gewest waar het ongeval zich voordeed : verdeling volgens de gevolgen en de generatie in absolute aantallen - 2021</t>
  </si>
  <si>
    <t>Arbeidswegongevallen volgens de provincie en het gewest waar het ongeval zich voordeed : verdeling volgens de gevolgen en de generatie in relatieve aantallen -  2021</t>
  </si>
  <si>
    <t>Arbeidswegongevallen volgens de provincie en het gewest waar het ongeval zich voordeed : verdeling volgens de gevolgen en de aard van het werk - 2021</t>
  </si>
  <si>
    <t>Arbeidswegongevallen volgens de provincie en het gewest waar het ongeval zich voordeed : verdeling volgens de duur van de tijdelijke ongeschiktheid - 2021</t>
  </si>
  <si>
    <t>24.1.1. Arbeidswegongevallen volgens het uur van het ongeval : evolutie 2015 - 2021</t>
  </si>
  <si>
    <t>Verschil 2020 en 2021 in %</t>
  </si>
  <si>
    <t>24.1.2. Arbeidswegongevallen volgens het uur van het ongeval : verdeling volgens de gevolgen - 2021</t>
  </si>
  <si>
    <t>24.1.3. Arbeidswegongevallen volgens het uur van het ongeval : verdeling volgens de gevolgen en het geslacht - 2021</t>
  </si>
  <si>
    <t>24.1.4. Arbeidswegongevallen volgens het uur van het ongeval : verdeling volgens de gevolgen en de generatie in absolute aantallen - 2021</t>
  </si>
  <si>
    <t>24.1.5. Arbeidswegongevallen volgens het uur van het ongeval : verdeling volgens de gevolgen en de generatie in relatieve aantallen - 2021</t>
  </si>
  <si>
    <t>24.1.6. Arbeidswegongevallen volgens het uur van het ongeval : verdeling volgens de gevolgen en de beroepscategorie - 2021</t>
  </si>
  <si>
    <t>24.1.7. Arbeidswegongevallen volgens het uur van het ongeval : verdeling volgens de duur van de tijdelijke ongeschiktheid - 2021</t>
  </si>
  <si>
    <t>24.2.1. Arbeidswegongevallen volgens de dag van het ongeval : evolutie 2014 - 2021</t>
  </si>
  <si>
    <t>24.2.2. Arbeidswegongevallen volgens de dag van het ongeval : verdeling volgens de gevolgen - 2021</t>
  </si>
  <si>
    <t>24.2.3. Arbeidswegongevallen volgens de dag van het ongeval : verdeling volgens de gevolgen en het geslacht - 2021</t>
  </si>
  <si>
    <t>24.2.4. Arbeidswegongevallen volgens de dag van het ongeval : verdeling volgens de gevolgen en de generatie in absolute aantallen - 2021</t>
  </si>
  <si>
    <t>24.2.5. Arbeidswegongevallen volgens de dag van het ongeval : verdeling volgens de gevolgen en de generatie in relatieve aantallen - 2021</t>
  </si>
  <si>
    <t>24.2.6. Arbeidswegongevallen volgens de dag van het ongeval : verdeling volgens de gevolgen en de aard van het werk - 2021</t>
  </si>
  <si>
    <t>24.2.7. Arbeidswegongevallen volgens de dag van het ongeval : verdeling volgens de duur van de tijdelijke ongeschiktheid - 2021</t>
  </si>
  <si>
    <t>24.3.1. Arbeidswegongevallen volgens de maand van het ongeval : evolutie 2014 - 2021</t>
  </si>
  <si>
    <t>24.3.2. Arbeidswegongevallen volgens de maand van het ongeval : verdeling volgens de gevolgen - 2021</t>
  </si>
  <si>
    <t>24.3.3. Arbeidswegongevallen volgens de maand van het ongeval : verdeling volgens de gevolgen en het geslacht - 2021</t>
  </si>
  <si>
    <t>24.3.4. Arbeidswegongevallen volgens de maand van het ongeval : verdeling volgens de gevolgen en de generatie in absolute aantallen - 2021</t>
  </si>
  <si>
    <t>24.3.5. Arbeidsplaatsongevallen volgens de maand van het ongeval : verdeling volgens de gevolgen en de generatie in relatieve aantallen - 2021</t>
  </si>
  <si>
    <t>24.3.6. Arbeidswegongevallen volgens de maand van het ongeval : verdeling volgens de gevolgen en de aard van het werk - 2021</t>
  </si>
  <si>
    <t>24.3.7. Arbeidswegongevallen volgens de maand van het ongeval : verdeling volgens de duur van de tijdelijke ongeschiktheid - 2021</t>
  </si>
  <si>
    <t>24.4.1. Arbeidswegongevallan volgens de provincie en het gewest waar het ongeval zich voordeed : evolutie 2014 - 2021</t>
  </si>
  <si>
    <t>24.4.2. Arbeidswegongevallen volgens de provincie en het gewest waar het ongeval zich voordeed : verdeling volgens de gevolgen - 2021</t>
  </si>
  <si>
    <t>24.4.3. Arbeidswegongevallen volgens de provincie en het gewest waar het ongeval zich voordeed : verdeling volgens de gevolgen en het geslacht - 2021</t>
  </si>
  <si>
    <t>24.4.4. Arbeidswegongevallen volgens de provincie en het gewest waar het ongeval zich voordeed : verdeling volgens de gevolgen en de generatie in absolute aantallen - 2021</t>
  </si>
  <si>
    <t>24.4.5. Arbeidswegongevallen volgens de provincie en het gewest waar het ongeval zich voordeed : verdeling volgens de gevolgen en de generatie in relatieve aantallen - 2021</t>
  </si>
  <si>
    <t>24.4.6. Arbeidswegongevallen volgens de provincie en het gewest waar het ongeval zich voordeed : verdeling volgens de gevolgen en de aard van het werk - 2021</t>
  </si>
  <si>
    <t>24.4.7. Arbeidswegongevallen volgens de provincie en het gewest waar het ongeval zich voordeed : verdeling volgens de duur van de tijdelijke ongeschiktheid - 2021</t>
  </si>
  <si>
    <t>Jaar van het ongeval</t>
  </si>
  <si>
    <t>n-Inconnu-1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</si>
</sst>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2" formatCode="0.0%"/>
    <numFmt numFmtId="179" formatCode="#,##0.00[$%-80C]"/>
  </numFmts>
  <fonts count="30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72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2" fontId="3" fillId="2" borderId="30" xfId="0" applyNumberFormat="1" applyFont="1" applyFill="1" applyBorder="1" applyAlignment="1">
      <alignment horizontal="center" vertical="center"/>
    </xf>
    <xf numFmtId="172" fontId="3" fillId="2" borderId="31" xfId="0" applyNumberFormat="1" applyFont="1" applyFill="1" applyBorder="1" applyAlignment="1">
      <alignment horizontal="center" vertical="center"/>
    </xf>
    <xf numFmtId="172" fontId="3" fillId="0" borderId="32" xfId="0" applyNumberFormat="1" applyFont="1" applyFill="1" applyBorder="1" applyAlignment="1">
      <alignment horizontal="center" vertical="center"/>
    </xf>
    <xf numFmtId="172" fontId="3" fillId="0" borderId="33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center"/>
    </xf>
    <xf numFmtId="172" fontId="3" fillId="2" borderId="17" xfId="0" applyNumberFormat="1" applyFont="1" applyFill="1" applyBorder="1" applyAlignment="1">
      <alignment horizontal="center" vertical="center"/>
    </xf>
    <xf numFmtId="172" fontId="3" fillId="2" borderId="18" xfId="0" applyNumberFormat="1" applyFont="1" applyFill="1" applyBorder="1" applyAlignment="1">
      <alignment horizontal="center" vertical="center"/>
    </xf>
    <xf numFmtId="9" fontId="3" fillId="2" borderId="34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11" fillId="4" borderId="45" xfId="0" applyFont="1" applyFill="1" applyBorder="1" applyAlignment="1">
      <alignment vertical="center"/>
    </xf>
    <xf numFmtId="0" fontId="8" fillId="4" borderId="46" xfId="0" applyFont="1" applyFill="1" applyBorder="1" applyAlignment="1">
      <alignment vertical="center"/>
    </xf>
    <xf numFmtId="0" fontId="12" fillId="5" borderId="45" xfId="0" applyFont="1" applyFill="1" applyBorder="1" applyAlignment="1">
      <alignment vertical="center"/>
    </xf>
    <xf numFmtId="0" fontId="12" fillId="5" borderId="46" xfId="0" applyFont="1" applyFill="1" applyBorder="1" applyAlignment="1">
      <alignment vertical="center"/>
    </xf>
    <xf numFmtId="0" fontId="13" fillId="6" borderId="47" xfId="0" applyFont="1" applyFill="1" applyBorder="1" applyAlignment="1">
      <alignment vertical="center"/>
    </xf>
    <xf numFmtId="0" fontId="14" fillId="6" borderId="48" xfId="1" applyFont="1" applyFill="1" applyBorder="1" applyAlignment="1">
      <alignment vertical="center"/>
    </xf>
    <xf numFmtId="0" fontId="13" fillId="6" borderId="49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10" fontId="0" fillId="3" borderId="0" xfId="0" applyNumberFormat="1" applyFont="1" applyFill="1" applyAlignment="1">
      <alignment vertical="center"/>
    </xf>
    <xf numFmtId="3" fontId="15" fillId="3" borderId="0" xfId="0" applyNumberFormat="1" applyFont="1" applyFill="1" applyAlignment="1">
      <alignment vertical="center"/>
    </xf>
    <xf numFmtId="4" fontId="15" fillId="3" borderId="0" xfId="0" applyNumberFormat="1" applyFont="1" applyFill="1" applyAlignment="1">
      <alignment vertical="center"/>
    </xf>
    <xf numFmtId="179" fontId="15" fillId="3" borderId="0" xfId="0" applyNumberFormat="1" applyFont="1" applyFill="1" applyAlignment="1">
      <alignment vertical="center"/>
    </xf>
    <xf numFmtId="4" fontId="0" fillId="3" borderId="0" xfId="0" applyNumberFormat="1" applyFont="1" applyFill="1" applyAlignment="1">
      <alignment vertical="center"/>
    </xf>
    <xf numFmtId="3" fontId="16" fillId="6" borderId="0" xfId="0" applyNumberFormat="1" applyFont="1" applyFill="1" applyBorder="1" applyAlignment="1">
      <alignment horizontal="center" vertical="center"/>
    </xf>
    <xf numFmtId="172" fontId="17" fillId="6" borderId="0" xfId="0" applyNumberFormat="1" applyFont="1" applyFill="1" applyBorder="1" applyAlignment="1">
      <alignment horizontal="center" vertical="center"/>
    </xf>
    <xf numFmtId="172" fontId="17" fillId="6" borderId="48" xfId="0" applyNumberFormat="1" applyFont="1" applyFill="1" applyBorder="1" applyAlignment="1">
      <alignment horizontal="center" vertical="center"/>
    </xf>
    <xf numFmtId="3" fontId="19" fillId="6" borderId="51" xfId="0" applyNumberFormat="1" applyFont="1" applyFill="1" applyBorder="1" applyAlignment="1">
      <alignment horizontal="center" vertical="center"/>
    </xf>
    <xf numFmtId="9" fontId="17" fillId="6" borderId="51" xfId="0" applyNumberFormat="1" applyFont="1" applyFill="1" applyBorder="1" applyAlignment="1">
      <alignment horizontal="center" vertical="center"/>
    </xf>
    <xf numFmtId="172" fontId="17" fillId="6" borderId="46" xfId="0" applyNumberFormat="1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9" fontId="17" fillId="6" borderId="46" xfId="0" applyNumberFormat="1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 wrapText="1"/>
    </xf>
    <xf numFmtId="3" fontId="16" fillId="6" borderId="55" xfId="0" applyNumberFormat="1" applyFont="1" applyFill="1" applyBorder="1" applyAlignment="1">
      <alignment horizontal="center" vertical="center"/>
    </xf>
    <xf numFmtId="3" fontId="19" fillId="6" borderId="54" xfId="0" applyNumberFormat="1" applyFont="1" applyFill="1" applyBorder="1" applyAlignment="1">
      <alignment horizontal="center" vertical="center"/>
    </xf>
    <xf numFmtId="3" fontId="16" fillId="6" borderId="56" xfId="0" applyNumberFormat="1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9" fontId="17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3" fontId="19" fillId="6" borderId="55" xfId="0" applyNumberFormat="1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left" vertical="center"/>
    </xf>
    <xf numFmtId="9" fontId="22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center" vertical="center"/>
    </xf>
    <xf numFmtId="172" fontId="22" fillId="6" borderId="0" xfId="0" applyNumberFormat="1" applyFont="1" applyFill="1" applyBorder="1" applyAlignment="1">
      <alignment horizontal="center" vertical="center"/>
    </xf>
    <xf numFmtId="9" fontId="22" fillId="6" borderId="0" xfId="0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172" fontId="22" fillId="6" borderId="48" xfId="0" applyNumberFormat="1" applyFont="1" applyFill="1" applyBorder="1" applyAlignment="1">
      <alignment horizontal="center" vertical="center"/>
    </xf>
    <xf numFmtId="9" fontId="22" fillId="6" borderId="51" xfId="0" applyNumberFormat="1" applyFont="1" applyFill="1" applyBorder="1" applyAlignment="1">
      <alignment horizontal="center" vertical="center"/>
    </xf>
    <xf numFmtId="9" fontId="22" fillId="6" borderId="46" xfId="0" applyNumberFormat="1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10" fontId="22" fillId="6" borderId="48" xfId="0" applyNumberFormat="1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6" borderId="48" xfId="0" applyNumberFormat="1" applyFont="1" applyFill="1" applyBorder="1" applyAlignment="1">
      <alignment horizontal="center" vertical="center"/>
    </xf>
    <xf numFmtId="0" fontId="18" fillId="6" borderId="61" xfId="0" applyFont="1" applyFill="1" applyBorder="1" applyAlignment="1">
      <alignment horizontal="center" vertical="center"/>
    </xf>
    <xf numFmtId="3" fontId="18" fillId="6" borderId="46" xfId="0" applyNumberFormat="1" applyFont="1" applyFill="1" applyBorder="1" applyAlignment="1">
      <alignment horizontal="center" vertical="center"/>
    </xf>
    <xf numFmtId="3" fontId="18" fillId="6" borderId="61" xfId="0" applyNumberFormat="1" applyFont="1" applyFill="1" applyBorder="1" applyAlignment="1">
      <alignment horizontal="center" vertical="center"/>
    </xf>
    <xf numFmtId="3" fontId="18" fillId="6" borderId="52" xfId="0" applyNumberFormat="1" applyFont="1" applyFill="1" applyBorder="1" applyAlignment="1">
      <alignment horizontal="center" vertical="center"/>
    </xf>
    <xf numFmtId="3" fontId="18" fillId="6" borderId="57" xfId="0" applyNumberFormat="1" applyFont="1" applyFill="1" applyBorder="1" applyAlignment="1">
      <alignment horizontal="center" vertical="center"/>
    </xf>
    <xf numFmtId="3" fontId="20" fillId="6" borderId="55" xfId="0" applyNumberFormat="1" applyFont="1" applyFill="1" applyBorder="1" applyAlignment="1">
      <alignment horizontal="center" vertical="center"/>
    </xf>
    <xf numFmtId="3" fontId="18" fillId="6" borderId="54" xfId="0" applyNumberFormat="1" applyFont="1" applyFill="1" applyBorder="1" applyAlignment="1">
      <alignment horizontal="center" vertical="center"/>
    </xf>
    <xf numFmtId="3" fontId="20" fillId="6" borderId="63" xfId="0" applyNumberFormat="1" applyFont="1" applyFill="1" applyBorder="1" applyAlignment="1">
      <alignment horizontal="center" vertical="center"/>
    </xf>
    <xf numFmtId="3" fontId="18" fillId="6" borderId="62" xfId="0" applyNumberFormat="1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172" fontId="20" fillId="3" borderId="0" xfId="0" applyNumberFormat="1" applyFont="1" applyFill="1" applyAlignment="1">
      <alignment horizontal="center" vertical="center"/>
    </xf>
    <xf numFmtId="2" fontId="20" fillId="3" borderId="0" xfId="0" applyNumberFormat="1" applyFont="1" applyFill="1" applyAlignment="1">
      <alignment horizontal="center" vertical="center"/>
    </xf>
    <xf numFmtId="172" fontId="20" fillId="6" borderId="0" xfId="0" applyNumberFormat="1" applyFont="1" applyFill="1" applyBorder="1" applyAlignment="1">
      <alignment horizontal="center" vertical="center"/>
    </xf>
    <xf numFmtId="172" fontId="17" fillId="6" borderId="61" xfId="0" applyNumberFormat="1" applyFont="1" applyFill="1" applyBorder="1" applyAlignment="1">
      <alignment horizontal="center" vertical="center"/>
    </xf>
    <xf numFmtId="172" fontId="17" fillId="6" borderId="52" xfId="0" applyNumberFormat="1" applyFont="1" applyFill="1" applyBorder="1" applyAlignment="1">
      <alignment horizontal="center" vertical="center"/>
    </xf>
    <xf numFmtId="9" fontId="17" fillId="6" borderId="57" xfId="0" applyNumberFormat="1" applyFont="1" applyFill="1" applyBorder="1" applyAlignment="1">
      <alignment horizontal="center" vertical="center"/>
    </xf>
    <xf numFmtId="172" fontId="20" fillId="6" borderId="63" xfId="0" applyNumberFormat="1" applyFont="1" applyFill="1" applyBorder="1" applyAlignment="1">
      <alignment horizontal="center" vertical="center"/>
    </xf>
    <xf numFmtId="9" fontId="17" fillId="6" borderId="62" xfId="0" applyNumberFormat="1" applyFont="1" applyFill="1" applyBorder="1" applyAlignment="1">
      <alignment horizontal="center" vertical="center"/>
    </xf>
    <xf numFmtId="172" fontId="20" fillId="6" borderId="55" xfId="0" applyNumberFormat="1" applyFont="1" applyFill="1" applyBorder="1" applyAlignment="1">
      <alignment horizontal="center" vertical="center"/>
    </xf>
    <xf numFmtId="9" fontId="17" fillId="6" borderId="5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3" fontId="20" fillId="6" borderId="58" xfId="0" applyNumberFormat="1" applyFont="1" applyFill="1" applyBorder="1" applyAlignment="1">
      <alignment horizontal="left" vertical="center"/>
    </xf>
    <xf numFmtId="3" fontId="20" fillId="6" borderId="59" xfId="0" applyNumberFormat="1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left" vertical="center"/>
    </xf>
    <xf numFmtId="0" fontId="20" fillId="6" borderId="53" xfId="0" applyFont="1" applyFill="1" applyBorder="1" applyAlignment="1">
      <alignment horizontal="left" vertical="center"/>
    </xf>
    <xf numFmtId="3" fontId="21" fillId="6" borderId="60" xfId="0" applyNumberFormat="1" applyFont="1" applyFill="1" applyBorder="1" applyAlignment="1">
      <alignment horizontal="left" vertical="center"/>
    </xf>
    <xf numFmtId="0" fontId="18" fillId="6" borderId="53" xfId="0" applyFont="1" applyFill="1" applyBorder="1" applyAlignment="1">
      <alignment horizontal="center" vertical="center" wrapText="1"/>
    </xf>
    <xf numFmtId="0" fontId="20" fillId="6" borderId="58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172" fontId="17" fillId="6" borderId="57" xfId="0" applyNumberFormat="1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0" fillId="6" borderId="49" xfId="0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3" fontId="18" fillId="6" borderId="51" xfId="0" applyNumberFormat="1" applyFont="1" applyFill="1" applyBorder="1" applyAlignment="1">
      <alignment horizontal="center" vertical="center"/>
    </xf>
    <xf numFmtId="0" fontId="18" fillId="6" borderId="57" xfId="0" applyFont="1" applyFill="1" applyBorder="1" applyAlignment="1">
      <alignment horizontal="center" vertical="center"/>
    </xf>
    <xf numFmtId="3" fontId="19" fillId="6" borderId="52" xfId="0" applyNumberFormat="1" applyFont="1" applyFill="1" applyBorder="1" applyAlignment="1">
      <alignment horizontal="center" vertical="center"/>
    </xf>
    <xf numFmtId="3" fontId="16" fillId="6" borderId="63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172" fontId="24" fillId="3" borderId="0" xfId="0" applyNumberFormat="1" applyFont="1" applyFill="1" applyBorder="1" applyAlignment="1">
      <alignment horizontal="center" vertical="center"/>
    </xf>
    <xf numFmtId="172" fontId="24" fillId="6" borderId="58" xfId="0" applyNumberFormat="1" applyFont="1" applyFill="1" applyBorder="1" applyAlignment="1">
      <alignment horizontal="center" vertical="center"/>
    </xf>
    <xf numFmtId="172" fontId="24" fillId="6" borderId="50" xfId="0" applyNumberFormat="1" applyFont="1" applyFill="1" applyBorder="1" applyAlignment="1">
      <alignment horizontal="center" vertical="center"/>
    </xf>
    <xf numFmtId="172" fontId="16" fillId="6" borderId="0" xfId="0" applyNumberFormat="1" applyFont="1" applyFill="1" applyBorder="1" applyAlignment="1">
      <alignment horizontal="center" vertical="center"/>
    </xf>
    <xf numFmtId="172" fontId="22" fillId="6" borderId="52" xfId="0" applyNumberFormat="1" applyFont="1" applyFill="1" applyBorder="1" applyAlignment="1">
      <alignment horizontal="center" vertical="center"/>
    </xf>
    <xf numFmtId="9" fontId="22" fillId="6" borderId="57" xfId="0" applyNumberFormat="1" applyFont="1" applyFill="1" applyBorder="1" applyAlignment="1">
      <alignment horizontal="center" vertical="center"/>
    </xf>
    <xf numFmtId="172" fontId="16" fillId="6" borderId="55" xfId="0" applyNumberFormat="1" applyFont="1" applyFill="1" applyBorder="1" applyAlignment="1">
      <alignment horizontal="center" vertical="center"/>
    </xf>
    <xf numFmtId="9" fontId="22" fillId="6" borderId="54" xfId="0" applyNumberFormat="1" applyFont="1" applyFill="1" applyBorder="1" applyAlignment="1">
      <alignment horizontal="center" vertical="center"/>
    </xf>
    <xf numFmtId="172" fontId="16" fillId="6" borderId="63" xfId="0" applyNumberFormat="1" applyFont="1" applyFill="1" applyBorder="1" applyAlignment="1">
      <alignment horizontal="center" vertical="center"/>
    </xf>
    <xf numFmtId="9" fontId="22" fillId="6" borderId="65" xfId="0" applyNumberFormat="1" applyFont="1" applyFill="1" applyBorder="1" applyAlignment="1">
      <alignment horizontal="center" vertical="center"/>
    </xf>
    <xf numFmtId="9" fontId="22" fillId="6" borderId="62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3" fontId="19" fillId="3" borderId="0" xfId="0" applyNumberFormat="1" applyFont="1" applyFill="1" applyAlignment="1">
      <alignment horizontal="center" vertical="center"/>
    </xf>
    <xf numFmtId="0" fontId="20" fillId="6" borderId="59" xfId="0" applyFont="1" applyFill="1" applyBorder="1" applyAlignment="1">
      <alignment horizontal="left" vertical="center"/>
    </xf>
    <xf numFmtId="0" fontId="20" fillId="6" borderId="50" xfId="0" applyFont="1" applyFill="1" applyBorder="1" applyAlignment="1">
      <alignment horizontal="left" vertical="center"/>
    </xf>
    <xf numFmtId="0" fontId="20" fillId="6" borderId="53" xfId="0" applyFont="1" applyFill="1" applyBorder="1" applyAlignment="1">
      <alignment horizontal="left" vertical="center"/>
    </xf>
    <xf numFmtId="0" fontId="18" fillId="6" borderId="47" xfId="0" applyFont="1" applyFill="1" applyBorder="1" applyAlignment="1">
      <alignment horizontal="left" vertical="center"/>
    </xf>
    <xf numFmtId="0" fontId="18" fillId="6" borderId="53" xfId="0" applyFont="1" applyFill="1" applyBorder="1" applyAlignment="1">
      <alignment horizontal="center" vertical="center" wrapText="1"/>
    </xf>
    <xf numFmtId="172" fontId="17" fillId="6" borderId="51" xfId="0" applyNumberFormat="1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left" vertical="center"/>
    </xf>
    <xf numFmtId="3" fontId="19" fillId="6" borderId="57" xfId="0" applyNumberFormat="1" applyFont="1" applyFill="1" applyBorder="1" applyAlignment="1">
      <alignment horizontal="center" vertical="center"/>
    </xf>
    <xf numFmtId="9" fontId="18" fillId="3" borderId="0" xfId="0" applyNumberFormat="1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left" vertical="center" wrapText="1"/>
    </xf>
    <xf numFmtId="172" fontId="17" fillId="6" borderId="57" xfId="3" applyNumberFormat="1" applyFont="1" applyFill="1" applyBorder="1" applyAlignment="1">
      <alignment horizontal="center" vertical="center"/>
    </xf>
    <xf numFmtId="172" fontId="17" fillId="6" borderId="52" xfId="3" applyNumberFormat="1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left" vertical="center" wrapText="1"/>
    </xf>
    <xf numFmtId="3" fontId="8" fillId="8" borderId="54" xfId="0" applyNumberFormat="1" applyFont="1" applyFill="1" applyBorder="1" applyAlignment="1">
      <alignment horizontal="center" vertical="center"/>
    </xf>
    <xf numFmtId="172" fontId="12" fillId="8" borderId="51" xfId="0" applyNumberFormat="1" applyFont="1" applyFill="1" applyBorder="1" applyAlignment="1">
      <alignment horizontal="center" vertical="center"/>
    </xf>
    <xf numFmtId="172" fontId="12" fillId="8" borderId="46" xfId="0" applyNumberFormat="1" applyFont="1" applyFill="1" applyBorder="1" applyAlignment="1">
      <alignment horizontal="center" vertical="center"/>
    </xf>
    <xf numFmtId="172" fontId="12" fillId="8" borderId="57" xfId="3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3" fontId="18" fillId="6" borderId="55" xfId="0" applyNumberFormat="1" applyFont="1" applyFill="1" applyBorder="1" applyAlignment="1">
      <alignment horizontal="center" vertical="center"/>
    </xf>
    <xf numFmtId="3" fontId="19" fillId="6" borderId="62" xfId="0" applyNumberFormat="1" applyFont="1" applyFill="1" applyBorder="1" applyAlignment="1">
      <alignment horizontal="center" vertical="center"/>
    </xf>
    <xf numFmtId="3" fontId="8" fillId="8" borderId="51" xfId="0" applyNumberFormat="1" applyFont="1" applyFill="1" applyBorder="1" applyAlignment="1">
      <alignment horizontal="center" vertical="center"/>
    </xf>
    <xf numFmtId="3" fontId="8" fillId="8" borderId="62" xfId="0" applyNumberFormat="1" applyFont="1" applyFill="1" applyBorder="1" applyAlignment="1">
      <alignment horizontal="center" vertical="center"/>
    </xf>
    <xf numFmtId="3" fontId="8" fillId="8" borderId="57" xfId="0" applyNumberFormat="1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center" vertical="center"/>
    </xf>
    <xf numFmtId="172" fontId="12" fillId="8" borderId="54" xfId="0" applyNumberFormat="1" applyFont="1" applyFill="1" applyBorder="1" applyAlignment="1">
      <alignment horizontal="center" vertical="center"/>
    </xf>
    <xf numFmtId="172" fontId="12" fillId="8" borderId="62" xfId="0" applyNumberFormat="1" applyFont="1" applyFill="1" applyBorder="1" applyAlignment="1">
      <alignment horizontal="center" vertical="center"/>
    </xf>
    <xf numFmtId="172" fontId="12" fillId="8" borderId="57" xfId="0" applyNumberFormat="1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 wrapText="1"/>
    </xf>
    <xf numFmtId="172" fontId="19" fillId="6" borderId="61" xfId="0" applyNumberFormat="1" applyFont="1" applyFill="1" applyBorder="1" applyAlignment="1">
      <alignment horizontal="center" vertical="center"/>
    </xf>
    <xf numFmtId="172" fontId="19" fillId="6" borderId="52" xfId="0" applyNumberFormat="1" applyFont="1" applyFill="1" applyBorder="1" applyAlignment="1">
      <alignment horizontal="center" vertical="center"/>
    </xf>
    <xf numFmtId="172" fontId="18" fillId="6" borderId="54" xfId="0" applyNumberFormat="1" applyFont="1" applyFill="1" applyBorder="1" applyAlignment="1">
      <alignment horizontal="center" vertical="center"/>
    </xf>
    <xf numFmtId="172" fontId="18" fillId="6" borderId="62" xfId="0" applyNumberFormat="1" applyFont="1" applyFill="1" applyBorder="1" applyAlignment="1">
      <alignment horizontal="center" vertical="center"/>
    </xf>
    <xf numFmtId="172" fontId="18" fillId="6" borderId="51" xfId="0" applyNumberFormat="1" applyFont="1" applyFill="1" applyBorder="1" applyAlignment="1">
      <alignment horizontal="center" vertical="center"/>
    </xf>
    <xf numFmtId="172" fontId="18" fillId="6" borderId="57" xfId="0" applyNumberFormat="1" applyFont="1" applyFill="1" applyBorder="1" applyAlignment="1">
      <alignment horizontal="center" vertical="center"/>
    </xf>
    <xf numFmtId="3" fontId="16" fillId="6" borderId="41" xfId="0" applyNumberFormat="1" applyFont="1" applyFill="1" applyBorder="1" applyAlignment="1">
      <alignment horizontal="center" vertical="center"/>
    </xf>
    <xf numFmtId="172" fontId="3" fillId="0" borderId="48" xfId="0" applyNumberFormat="1" applyFont="1" applyBorder="1" applyAlignment="1">
      <alignment horizontal="center"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0" borderId="46" xfId="0" applyNumberFormat="1" applyFont="1" applyBorder="1" applyAlignment="1">
      <alignment horizontal="center" vertical="center"/>
    </xf>
    <xf numFmtId="10" fontId="22" fillId="6" borderId="41" xfId="0" applyNumberFormat="1" applyFont="1" applyFill="1" applyBorder="1" applyAlignment="1">
      <alignment horizontal="center" vertical="center"/>
    </xf>
    <xf numFmtId="3" fontId="19" fillId="6" borderId="56" xfId="0" applyNumberFormat="1" applyFont="1" applyFill="1" applyBorder="1" applyAlignment="1">
      <alignment horizontal="center" vertical="center"/>
    </xf>
    <xf numFmtId="172" fontId="22" fillId="6" borderId="41" xfId="0" applyNumberFormat="1" applyFont="1" applyFill="1" applyBorder="1" applyAlignment="1">
      <alignment horizontal="center" vertical="center"/>
    </xf>
    <xf numFmtId="3" fontId="16" fillId="6" borderId="67" xfId="0" applyNumberFormat="1" applyFont="1" applyFill="1" applyBorder="1" applyAlignment="1">
      <alignment horizontal="center" vertical="center"/>
    </xf>
    <xf numFmtId="3" fontId="19" fillId="6" borderId="66" xfId="0" applyNumberFormat="1" applyFont="1" applyFill="1" applyBorder="1" applyAlignment="1">
      <alignment horizontal="center" vertical="center"/>
    </xf>
    <xf numFmtId="3" fontId="16" fillId="6" borderId="66" xfId="0" applyNumberFormat="1" applyFont="1" applyFill="1" applyBorder="1" applyAlignment="1">
      <alignment horizontal="center" vertical="center"/>
    </xf>
    <xf numFmtId="3" fontId="18" fillId="6" borderId="64" xfId="0" applyNumberFormat="1" applyFont="1" applyFill="1" applyBorder="1" applyAlignment="1">
      <alignment horizontal="center" vertical="center"/>
    </xf>
    <xf numFmtId="172" fontId="20" fillId="6" borderId="56" xfId="0" applyNumberFormat="1" applyFont="1" applyFill="1" applyBorder="1" applyAlignment="1">
      <alignment horizontal="center" vertical="center"/>
    </xf>
    <xf numFmtId="172" fontId="20" fillId="6" borderId="66" xfId="0" applyNumberFormat="1" applyFont="1" applyFill="1" applyBorder="1" applyAlignment="1">
      <alignment horizontal="center" vertical="center"/>
    </xf>
    <xf numFmtId="172" fontId="17" fillId="6" borderId="41" xfId="0" applyNumberFormat="1" applyFont="1" applyFill="1" applyBorder="1" applyAlignment="1">
      <alignment horizontal="center" vertical="center"/>
    </xf>
    <xf numFmtId="9" fontId="17" fillId="6" borderId="65" xfId="0" applyNumberFormat="1" applyFont="1" applyFill="1" applyBorder="1" applyAlignment="1">
      <alignment horizontal="center" vertical="center"/>
    </xf>
    <xf numFmtId="9" fontId="17" fillId="6" borderId="0" xfId="0" applyNumberFormat="1" applyFont="1" applyFill="1" applyBorder="1" applyAlignment="1">
      <alignment horizontal="center" vertical="center"/>
    </xf>
    <xf numFmtId="0" fontId="16" fillId="6" borderId="63" xfId="0" applyNumberFormat="1" applyFont="1" applyFill="1" applyBorder="1" applyAlignment="1">
      <alignment horizontal="center" vertical="center"/>
    </xf>
    <xf numFmtId="9" fontId="22" fillId="6" borderId="0" xfId="3" applyFont="1" applyFill="1" applyBorder="1" applyAlignment="1">
      <alignment horizontal="center" vertical="center"/>
    </xf>
    <xf numFmtId="0" fontId="22" fillId="6" borderId="62" xfId="0" applyNumberFormat="1" applyFont="1" applyFill="1" applyBorder="1" applyAlignment="1">
      <alignment horizontal="center" vertical="center"/>
    </xf>
    <xf numFmtId="9" fontId="22" fillId="6" borderId="51" xfId="3" applyFont="1" applyFill="1" applyBorder="1" applyAlignment="1">
      <alignment horizontal="center" vertical="center"/>
    </xf>
    <xf numFmtId="3" fontId="16" fillId="6" borderId="68" xfId="0" applyNumberFormat="1" applyFont="1" applyFill="1" applyBorder="1" applyAlignment="1">
      <alignment horizontal="center" vertical="center"/>
    </xf>
    <xf numFmtId="172" fontId="22" fillId="6" borderId="47" xfId="0" applyNumberFormat="1" applyFont="1" applyFill="1" applyBorder="1" applyAlignment="1">
      <alignment horizontal="center" vertical="center"/>
    </xf>
    <xf numFmtId="172" fontId="22" fillId="6" borderId="61" xfId="0" applyNumberFormat="1" applyFont="1" applyFill="1" applyBorder="1" applyAlignment="1">
      <alignment horizontal="center" vertical="center"/>
    </xf>
    <xf numFmtId="172" fontId="22" fillId="6" borderId="64" xfId="0" applyNumberFormat="1" applyFont="1" applyFill="1" applyBorder="1" applyAlignment="1">
      <alignment horizontal="center" vertical="center"/>
    </xf>
    <xf numFmtId="9" fontId="22" fillId="6" borderId="64" xfId="0" applyNumberFormat="1" applyFont="1" applyFill="1" applyBorder="1" applyAlignment="1">
      <alignment horizontal="center" vertical="center"/>
    </xf>
    <xf numFmtId="172" fontId="17" fillId="6" borderId="65" xfId="0" applyNumberFormat="1" applyFont="1" applyFill="1" applyBorder="1" applyAlignment="1">
      <alignment horizontal="center" vertical="center"/>
    </xf>
    <xf numFmtId="3" fontId="19" fillId="6" borderId="61" xfId="0" applyNumberFormat="1" applyFont="1" applyFill="1" applyBorder="1" applyAlignment="1">
      <alignment horizontal="center" vertical="center"/>
    </xf>
    <xf numFmtId="172" fontId="12" fillId="8" borderId="65" xfId="0" applyNumberFormat="1" applyFont="1" applyFill="1" applyBorder="1" applyAlignment="1">
      <alignment horizontal="center" vertical="center"/>
    </xf>
    <xf numFmtId="3" fontId="8" fillId="8" borderId="65" xfId="0" applyNumberFormat="1" applyFont="1" applyFill="1" applyBorder="1" applyAlignment="1">
      <alignment horizontal="center" vertical="center"/>
    </xf>
    <xf numFmtId="9" fontId="8" fillId="8" borderId="62" xfId="3" applyFont="1" applyFill="1" applyBorder="1" applyAlignment="1">
      <alignment horizontal="center" vertical="center"/>
    </xf>
    <xf numFmtId="9" fontId="8" fillId="8" borderId="69" xfId="3" applyFont="1" applyFill="1" applyBorder="1" applyAlignment="1">
      <alignment horizontal="center" vertical="center"/>
    </xf>
    <xf numFmtId="9" fontId="12" fillId="8" borderId="51" xfId="3" applyFont="1" applyFill="1" applyBorder="1" applyAlignment="1">
      <alignment horizontal="center" vertical="center"/>
    </xf>
    <xf numFmtId="3" fontId="18" fillId="6" borderId="65" xfId="0" applyNumberFormat="1" applyFont="1" applyFill="1" applyBorder="1" applyAlignment="1">
      <alignment horizontal="center" vertical="center"/>
    </xf>
    <xf numFmtId="0" fontId="8" fillId="8" borderId="62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172" fontId="12" fillId="8" borderId="70" xfId="0" applyNumberFormat="1" applyFont="1" applyFill="1" applyBorder="1" applyAlignment="1">
      <alignment horizontal="center" vertical="center"/>
    </xf>
    <xf numFmtId="172" fontId="26" fillId="6" borderId="55" xfId="0" applyNumberFormat="1" applyFont="1" applyFill="1" applyBorder="1" applyAlignment="1">
      <alignment horizontal="center" vertical="center"/>
    </xf>
    <xf numFmtId="172" fontId="26" fillId="6" borderId="63" xfId="0" applyNumberFormat="1" applyFont="1" applyFill="1" applyBorder="1" applyAlignment="1">
      <alignment horizontal="center" vertical="center"/>
    </xf>
    <xf numFmtId="172" fontId="26" fillId="6" borderId="71" xfId="0" applyNumberFormat="1" applyFont="1" applyFill="1" applyBorder="1" applyAlignment="1">
      <alignment horizontal="center" vertical="center"/>
    </xf>
    <xf numFmtId="172" fontId="26" fillId="6" borderId="52" xfId="0" applyNumberFormat="1" applyFont="1" applyFill="1" applyBorder="1" applyAlignment="1">
      <alignment horizontal="center" vertical="center"/>
    </xf>
    <xf numFmtId="9" fontId="17" fillId="6" borderId="70" xfId="0" applyNumberFormat="1" applyFont="1" applyFill="1" applyBorder="1" applyAlignment="1">
      <alignment horizontal="center" vertical="center"/>
    </xf>
    <xf numFmtId="3" fontId="19" fillId="6" borderId="63" xfId="0" applyNumberFormat="1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18" fillId="6" borderId="51" xfId="0" applyFont="1" applyFill="1" applyBorder="1" applyAlignment="1">
      <alignment horizontal="center" vertical="center"/>
    </xf>
    <xf numFmtId="0" fontId="18" fillId="6" borderId="60" xfId="0" applyFont="1" applyFill="1" applyBorder="1" applyAlignment="1">
      <alignment horizontal="center" vertical="center" wrapText="1"/>
    </xf>
    <xf numFmtId="0" fontId="18" fillId="6" borderId="59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18" fillId="6" borderId="61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8" fillId="6" borderId="64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 wrapText="1"/>
    </xf>
    <xf numFmtId="0" fontId="18" fillId="6" borderId="46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 wrapText="1"/>
    </xf>
    <xf numFmtId="0" fontId="20" fillId="6" borderId="64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48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  <xf numFmtId="0" fontId="18" fillId="6" borderId="80" xfId="0" applyFont="1" applyFill="1" applyBorder="1" applyAlignment="1">
      <alignment horizontal="center" vertical="center" wrapText="1"/>
    </xf>
    <xf numFmtId="0" fontId="18" fillId="6" borderId="81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/>
    </xf>
    <xf numFmtId="0" fontId="18" fillId="6" borderId="83" xfId="0" applyFont="1" applyFill="1" applyBorder="1" applyAlignment="1">
      <alignment horizontal="center" vertical="center"/>
    </xf>
    <xf numFmtId="0" fontId="18" fillId="6" borderId="84" xfId="0" applyFont="1" applyFill="1" applyBorder="1" applyAlignment="1">
      <alignment horizontal="center" vertical="center"/>
    </xf>
    <xf numFmtId="0" fontId="18" fillId="6" borderId="85" xfId="0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63" xfId="0" applyFont="1" applyFill="1" applyBorder="1" applyAlignment="1">
      <alignment horizontal="center" vertical="center" wrapText="1"/>
    </xf>
    <xf numFmtId="0" fontId="18" fillId="6" borderId="71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 wrapText="1"/>
    </xf>
    <xf numFmtId="0" fontId="18" fillId="6" borderId="83" xfId="0" applyFont="1" applyFill="1" applyBorder="1" applyAlignment="1">
      <alignment horizontal="center" vertical="center" wrapText="1"/>
    </xf>
    <xf numFmtId="0" fontId="18" fillId="6" borderId="84" xfId="0" applyFont="1" applyFill="1" applyBorder="1" applyAlignment="1">
      <alignment horizontal="center" vertical="center" wrapText="1"/>
    </xf>
    <xf numFmtId="0" fontId="18" fillId="6" borderId="87" xfId="0" applyFont="1" applyFill="1" applyBorder="1" applyAlignment="1">
      <alignment horizontal="center" vertical="center" wrapText="1"/>
    </xf>
    <xf numFmtId="0" fontId="18" fillId="6" borderId="85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172" fontId="18" fillId="0" borderId="85" xfId="0" applyNumberFormat="1" applyFont="1" applyBorder="1" applyAlignment="1">
      <alignment horizontal="center" vertical="center" wrapText="1"/>
    </xf>
    <xf numFmtId="0" fontId="19" fillId="6" borderId="80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82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/>
    </xf>
    <xf numFmtId="0" fontId="19" fillId="6" borderId="88" xfId="0" applyFont="1" applyFill="1" applyBorder="1" applyAlignment="1">
      <alignment horizontal="center" vertical="center" wrapText="1"/>
    </xf>
    <xf numFmtId="0" fontId="19" fillId="6" borderId="90" xfId="0" applyFont="1" applyFill="1" applyBorder="1" applyAlignment="1">
      <alignment horizontal="center" vertical="center" wrapText="1"/>
    </xf>
    <xf numFmtId="0" fontId="19" fillId="6" borderId="89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/>
    </xf>
    <xf numFmtId="0" fontId="18" fillId="6" borderId="88" xfId="0" applyFont="1" applyFill="1" applyBorder="1" applyAlignment="1">
      <alignment horizontal="center" vertical="center" wrapText="1"/>
    </xf>
    <xf numFmtId="0" fontId="18" fillId="6" borderId="90" xfId="0" applyFont="1" applyFill="1" applyBorder="1" applyAlignment="1">
      <alignment horizontal="center" vertical="center" wrapText="1"/>
    </xf>
    <xf numFmtId="0" fontId="18" fillId="6" borderId="89" xfId="0" applyFont="1" applyFill="1" applyBorder="1" applyAlignment="1">
      <alignment horizontal="center" vertical="center" wrapText="1"/>
    </xf>
    <xf numFmtId="0" fontId="18" fillId="6" borderId="66" xfId="0" applyFont="1" applyFill="1" applyBorder="1" applyAlignment="1">
      <alignment horizontal="center" vertical="center" wrapText="1"/>
    </xf>
    <xf numFmtId="0" fontId="18" fillId="6" borderId="67" xfId="0" applyFont="1" applyFill="1" applyBorder="1" applyAlignment="1">
      <alignment horizontal="center" vertical="center" wrapText="1"/>
    </xf>
    <xf numFmtId="10" fontId="18" fillId="6" borderId="83" xfId="0" applyNumberFormat="1" applyFont="1" applyFill="1" applyBorder="1" applyAlignment="1">
      <alignment horizontal="center" vertical="center"/>
    </xf>
    <xf numFmtId="0" fontId="18" fillId="6" borderId="87" xfId="0" applyFont="1" applyFill="1" applyBorder="1" applyAlignment="1">
      <alignment horizontal="center" vertical="center"/>
    </xf>
    <xf numFmtId="3" fontId="16" fillId="0" borderId="55" xfId="0" applyNumberFormat="1" applyFont="1" applyBorder="1" applyAlignment="1">
      <alignment horizontal="center" vertical="center"/>
    </xf>
    <xf numFmtId="172" fontId="17" fillId="0" borderId="48" xfId="0" applyNumberFormat="1" applyFont="1" applyBorder="1" applyAlignment="1">
      <alignment horizontal="center" vertical="center"/>
    </xf>
    <xf numFmtId="3" fontId="16" fillId="0" borderId="66" xfId="0" applyNumberFormat="1" applyFont="1" applyBorder="1" applyAlignment="1">
      <alignment horizontal="center" vertical="center"/>
    </xf>
    <xf numFmtId="172" fontId="17" fillId="0" borderId="53" xfId="0" applyNumberFormat="1" applyFont="1" applyBorder="1" applyAlignment="1">
      <alignment horizontal="center" vertical="center"/>
    </xf>
    <xf numFmtId="3" fontId="19" fillId="0" borderId="54" xfId="0" applyNumberFormat="1" applyFont="1" applyBorder="1" applyAlignment="1">
      <alignment horizontal="center" vertical="center"/>
    </xf>
    <xf numFmtId="9" fontId="17" fillId="0" borderId="51" xfId="0" applyNumberFormat="1" applyFont="1" applyBorder="1" applyAlignment="1">
      <alignment horizontal="center" vertical="center"/>
    </xf>
    <xf numFmtId="9" fontId="17" fillId="0" borderId="46" xfId="0" applyNumberFormat="1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1" fontId="18" fillId="0" borderId="55" xfId="2" applyNumberFormat="1" applyFont="1" applyBorder="1" applyAlignment="1">
      <alignment horizontal="center" vertical="center"/>
    </xf>
    <xf numFmtId="172" fontId="17" fillId="6" borderId="48" xfId="3" applyNumberFormat="1" applyFont="1" applyFill="1" applyBorder="1" applyAlignment="1">
      <alignment horizontal="center" vertical="center"/>
    </xf>
    <xf numFmtId="1" fontId="18" fillId="0" borderId="66" xfId="2" applyNumberFormat="1" applyFont="1" applyBorder="1" applyAlignment="1">
      <alignment horizontal="center" vertical="center"/>
    </xf>
    <xf numFmtId="172" fontId="17" fillId="6" borderId="53" xfId="3" applyNumberFormat="1" applyFont="1" applyFill="1" applyBorder="1" applyAlignment="1">
      <alignment horizontal="center" vertical="center"/>
    </xf>
    <xf numFmtId="1" fontId="18" fillId="0" borderId="54" xfId="0" applyNumberFormat="1" applyFont="1" applyBorder="1" applyAlignment="1">
      <alignment horizontal="center" vertical="center"/>
    </xf>
    <xf numFmtId="9" fontId="17" fillId="6" borderId="46" xfId="3" applyFont="1" applyFill="1" applyBorder="1" applyAlignment="1">
      <alignment horizontal="center" vertical="center"/>
    </xf>
    <xf numFmtId="0" fontId="20" fillId="6" borderId="90" xfId="0" applyFont="1" applyFill="1" applyBorder="1" applyAlignment="1">
      <alignment horizontal="center" vertical="center" wrapText="1"/>
    </xf>
    <xf numFmtId="0" fontId="20" fillId="6" borderId="89" xfId="0" applyFont="1" applyFill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1" fillId="6" borderId="80" xfId="0" applyFont="1" applyFill="1" applyBorder="1" applyAlignment="1">
      <alignment horizontal="center" vertical="center" wrapText="1"/>
    </xf>
    <xf numFmtId="0" fontId="1" fillId="6" borderId="81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18" fillId="6" borderId="91" xfId="0" applyFont="1" applyFill="1" applyBorder="1" applyAlignment="1">
      <alignment horizontal="center" vertical="center" wrapText="1"/>
    </xf>
    <xf numFmtId="0" fontId="18" fillId="6" borderId="92" xfId="0" applyFont="1" applyFill="1" applyBorder="1" applyAlignment="1">
      <alignment horizontal="center" vertical="center" wrapText="1"/>
    </xf>
    <xf numFmtId="0" fontId="18" fillId="6" borderId="93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18" fillId="6" borderId="95" xfId="0" applyFont="1" applyFill="1" applyBorder="1" applyAlignment="1">
      <alignment horizontal="center" vertical="center" wrapText="1"/>
    </xf>
    <xf numFmtId="0" fontId="18" fillId="6" borderId="96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18" fillId="6" borderId="97" xfId="0" applyFont="1" applyFill="1" applyBorder="1" applyAlignment="1">
      <alignment horizontal="center" vertical="center" wrapText="1"/>
    </xf>
    <xf numFmtId="172" fontId="22" fillId="6" borderId="67" xfId="0" applyNumberFormat="1" applyFont="1" applyFill="1" applyBorder="1" applyAlignment="1">
      <alignment horizontal="center" vertical="center"/>
    </xf>
    <xf numFmtId="3" fontId="7" fillId="8" borderId="54" xfId="0" applyNumberFormat="1" applyFont="1" applyFill="1" applyBorder="1" applyAlignment="1">
      <alignment horizontal="center" vertical="center"/>
    </xf>
    <xf numFmtId="3" fontId="7" fillId="8" borderId="62" xfId="0" applyNumberFormat="1" applyFont="1" applyFill="1" applyBorder="1" applyAlignment="1">
      <alignment horizontal="center" vertical="center"/>
    </xf>
    <xf numFmtId="172" fontId="17" fillId="6" borderId="67" xfId="0" applyNumberFormat="1" applyFont="1" applyFill="1" applyBorder="1" applyAlignment="1">
      <alignment horizontal="center" vertical="center"/>
    </xf>
    <xf numFmtId="3" fontId="20" fillId="6" borderId="67" xfId="0" applyNumberFormat="1" applyFont="1" applyFill="1" applyBorder="1" applyAlignment="1">
      <alignment horizontal="center" vertical="center"/>
    </xf>
    <xf numFmtId="0" fontId="20" fillId="6" borderId="93" xfId="0" applyFont="1" applyFill="1" applyBorder="1" applyAlignment="1">
      <alignment horizontal="center" vertical="center"/>
    </xf>
    <xf numFmtId="0" fontId="20" fillId="6" borderId="90" xfId="0" applyFont="1" applyFill="1" applyBorder="1" applyAlignment="1">
      <alignment horizontal="center" vertical="center"/>
    </xf>
    <xf numFmtId="0" fontId="8" fillId="7" borderId="88" xfId="0" applyFont="1" applyFill="1" applyBorder="1" applyAlignment="1">
      <alignment horizontal="center" vertical="center" wrapText="1"/>
    </xf>
    <xf numFmtId="0" fontId="7" fillId="7" borderId="89" xfId="0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/>
    </xf>
    <xf numFmtId="0" fontId="18" fillId="6" borderId="98" xfId="0" applyFont="1" applyFill="1" applyBorder="1" applyAlignment="1">
      <alignment horizontal="center" vertical="center"/>
    </xf>
    <xf numFmtId="0" fontId="18" fillId="6" borderId="67" xfId="0" applyFont="1" applyFill="1" applyBorder="1" applyAlignment="1">
      <alignment horizontal="center" vertical="center"/>
    </xf>
  </cellXfs>
  <cellStyles count="4">
    <cellStyle name="Hyperlink" xfId="1" builtinId="8"/>
    <cellStyle name="Komma" xfId="2" builtinId="3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7/Data/jaarrapport%202017%20%20hoofdstuk%2024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7">
          <cell r="A217" t="str">
            <v>inconnu</v>
          </cell>
          <cell r="B217">
            <v>70</v>
          </cell>
          <cell r="C217">
            <v>0.65857559507009134</v>
          </cell>
          <cell r="D217">
            <v>70</v>
          </cell>
          <cell r="E217">
            <v>0.65857559507009134</v>
          </cell>
        </row>
        <row r="218">
          <cell r="A218" t="str">
            <v>0,00</v>
          </cell>
          <cell r="B218">
            <v>20</v>
          </cell>
          <cell r="C218">
            <v>0.18816445573431179</v>
          </cell>
          <cell r="D218">
            <v>20</v>
          </cell>
          <cell r="E218">
            <v>0.18816445573431179</v>
          </cell>
        </row>
        <row r="219">
          <cell r="A219" t="str">
            <v>1,00</v>
          </cell>
          <cell r="B219">
            <v>7</v>
          </cell>
          <cell r="C219">
            <v>6.5857559507009125E-2</v>
          </cell>
          <cell r="D219">
            <v>7</v>
          </cell>
          <cell r="E219">
            <v>6.5857559507009125E-2</v>
          </cell>
        </row>
        <row r="220">
          <cell r="A220" t="str">
            <v>2,00</v>
          </cell>
          <cell r="B220">
            <v>5</v>
          </cell>
          <cell r="C220">
            <v>4.7041113933577947E-2</v>
          </cell>
          <cell r="D220">
            <v>5</v>
          </cell>
          <cell r="E220">
            <v>4.7041113933577947E-2</v>
          </cell>
        </row>
        <row r="221">
          <cell r="A221" t="str">
            <v>3,00</v>
          </cell>
          <cell r="B221">
            <v>9</v>
          </cell>
          <cell r="C221">
            <v>8.467400508044029E-2</v>
          </cell>
          <cell r="D221">
            <v>9</v>
          </cell>
          <cell r="E221">
            <v>8.467400508044029E-2</v>
          </cell>
        </row>
        <row r="222">
          <cell r="A222" t="str">
            <v>4,00</v>
          </cell>
          <cell r="B222">
            <v>55</v>
          </cell>
          <cell r="C222">
            <v>0.5174522532693574</v>
          </cell>
          <cell r="D222">
            <v>55</v>
          </cell>
          <cell r="E222">
            <v>0.5174522532693574</v>
          </cell>
        </row>
        <row r="223">
          <cell r="A223" t="str">
            <v>5,00</v>
          </cell>
          <cell r="B223">
            <v>262</v>
          </cell>
          <cell r="C223">
            <v>2.4649543701194845</v>
          </cell>
          <cell r="D223">
            <v>262</v>
          </cell>
          <cell r="E223">
            <v>2.4649543701194845</v>
          </cell>
        </row>
        <row r="224">
          <cell r="A224" t="str">
            <v>6,00</v>
          </cell>
          <cell r="B224">
            <v>863</v>
          </cell>
          <cell r="C224">
            <v>8.1192962649355529</v>
          </cell>
          <cell r="D224">
            <v>863</v>
          </cell>
          <cell r="E224">
            <v>8.1192962649355529</v>
          </cell>
        </row>
        <row r="225">
          <cell r="A225" t="str">
            <v>7,00</v>
          </cell>
          <cell r="B225">
            <v>2374</v>
          </cell>
          <cell r="C225">
            <v>22.335120895662811</v>
          </cell>
          <cell r="D225">
            <v>2374</v>
          </cell>
          <cell r="E225">
            <v>22.335120895662811</v>
          </cell>
        </row>
        <row r="226">
          <cell r="A226" t="str">
            <v>8,00</v>
          </cell>
          <cell r="B226">
            <v>1838</v>
          </cell>
          <cell r="C226">
            <v>17.292313481983253</v>
          </cell>
          <cell r="D226">
            <v>1838</v>
          </cell>
          <cell r="E226">
            <v>17.292313481983253</v>
          </cell>
        </row>
        <row r="227">
          <cell r="A227" t="str">
            <v>9,00</v>
          </cell>
          <cell r="B227">
            <v>460</v>
          </cell>
          <cell r="C227">
            <v>4.3277824818891713</v>
          </cell>
          <cell r="D227">
            <v>460</v>
          </cell>
          <cell r="E227">
            <v>4.3277824818891713</v>
          </cell>
        </row>
        <row r="228">
          <cell r="A228" t="str">
            <v>10,00</v>
          </cell>
          <cell r="B228">
            <v>203</v>
          </cell>
          <cell r="C228">
            <v>1.9098692257032643</v>
          </cell>
          <cell r="D228">
            <v>203</v>
          </cell>
          <cell r="E228">
            <v>1.9098692257032643</v>
          </cell>
        </row>
        <row r="229">
          <cell r="A229" t="str">
            <v>11,00</v>
          </cell>
          <cell r="B229">
            <v>224</v>
          </cell>
          <cell r="C229">
            <v>2.107441904224292</v>
          </cell>
          <cell r="D229">
            <v>224</v>
          </cell>
          <cell r="E229">
            <v>2.107441904224292</v>
          </cell>
        </row>
        <row r="230">
          <cell r="A230" t="str">
            <v>12,00</v>
          </cell>
          <cell r="B230">
            <v>566</v>
          </cell>
          <cell r="C230">
            <v>5.325054097281023</v>
          </cell>
          <cell r="D230">
            <v>566</v>
          </cell>
          <cell r="E230">
            <v>5.325054097281023</v>
          </cell>
        </row>
        <row r="231">
          <cell r="A231" t="str">
            <v>13,00</v>
          </cell>
          <cell r="B231">
            <v>378</v>
          </cell>
          <cell r="C231">
            <v>3.5563082133784927</v>
          </cell>
          <cell r="D231">
            <v>378</v>
          </cell>
          <cell r="E231">
            <v>3.5563082133784927</v>
          </cell>
        </row>
        <row r="232">
          <cell r="A232" t="str">
            <v>14,00</v>
          </cell>
          <cell r="B232">
            <v>249</v>
          </cell>
          <cell r="C232">
            <v>2.3426474738921819</v>
          </cell>
          <cell r="D232">
            <v>249</v>
          </cell>
          <cell r="E232">
            <v>2.3426474738921819</v>
          </cell>
        </row>
        <row r="233">
          <cell r="A233" t="str">
            <v>15,00</v>
          </cell>
          <cell r="B233">
            <v>435</v>
          </cell>
          <cell r="C233">
            <v>4.0925769122212818</v>
          </cell>
          <cell r="D233">
            <v>435</v>
          </cell>
          <cell r="E233">
            <v>4.0925769122212818</v>
          </cell>
        </row>
        <row r="234">
          <cell r="A234" t="str">
            <v>16,00</v>
          </cell>
          <cell r="B234">
            <v>1013</v>
          </cell>
          <cell r="C234">
            <v>9.5305296829428929</v>
          </cell>
          <cell r="D234">
            <v>1013</v>
          </cell>
          <cell r="E234">
            <v>9.5305296829428929</v>
          </cell>
        </row>
        <row r="235">
          <cell r="A235" t="str">
            <v>17,00</v>
          </cell>
          <cell r="B235">
            <v>800</v>
          </cell>
          <cell r="C235">
            <v>7.5265782293724719</v>
          </cell>
          <cell r="D235">
            <v>800</v>
          </cell>
          <cell r="E235">
            <v>7.5265782293724719</v>
          </cell>
        </row>
        <row r="236">
          <cell r="A236" t="str">
            <v>18,00</v>
          </cell>
          <cell r="B236">
            <v>365</v>
          </cell>
          <cell r="C236">
            <v>3.4340013171511909</v>
          </cell>
          <cell r="D236">
            <v>365</v>
          </cell>
          <cell r="E236">
            <v>3.4340013171511909</v>
          </cell>
        </row>
        <row r="237">
          <cell r="A237" t="str">
            <v>19,00</v>
          </cell>
          <cell r="B237">
            <v>152</v>
          </cell>
          <cell r="C237">
            <v>1.4300498635807697</v>
          </cell>
          <cell r="D237">
            <v>152</v>
          </cell>
          <cell r="E237">
            <v>1.4300498635807697</v>
          </cell>
        </row>
        <row r="238">
          <cell r="A238" t="str">
            <v>20,00</v>
          </cell>
          <cell r="B238">
            <v>79</v>
          </cell>
          <cell r="C238">
            <v>0.74324960015053165</v>
          </cell>
          <cell r="D238">
            <v>79</v>
          </cell>
          <cell r="E238">
            <v>0.74324960015053165</v>
          </cell>
        </row>
        <row r="239">
          <cell r="A239" t="str">
            <v>21,00</v>
          </cell>
          <cell r="B239">
            <v>90</v>
          </cell>
          <cell r="C239">
            <v>0.84674005080440307</v>
          </cell>
          <cell r="D239">
            <v>90</v>
          </cell>
          <cell r="E239">
            <v>0.84674005080440307</v>
          </cell>
        </row>
        <row r="240">
          <cell r="A240" t="str">
            <v>22,00</v>
          </cell>
          <cell r="B240">
            <v>80</v>
          </cell>
          <cell r="C240">
            <v>0.75265782293724715</v>
          </cell>
          <cell r="D240">
            <v>80</v>
          </cell>
          <cell r="E240">
            <v>0.75265782293724715</v>
          </cell>
        </row>
        <row r="241">
          <cell r="A241" t="str">
            <v>23,00</v>
          </cell>
          <cell r="B241">
            <v>32</v>
          </cell>
          <cell r="C241">
            <v>0.30106312917489886</v>
          </cell>
          <cell r="D241">
            <v>32</v>
          </cell>
          <cell r="E241">
            <v>0.30106312917489886</v>
          </cell>
        </row>
        <row r="242">
          <cell r="A242" t="str">
            <v>Total</v>
          </cell>
          <cell r="B242">
            <v>10629</v>
          </cell>
          <cell r="C242">
            <v>100</v>
          </cell>
          <cell r="D242">
            <v>10629</v>
          </cell>
          <cell r="E242">
            <v>100</v>
          </cell>
        </row>
        <row r="370">
          <cell r="A370" t="str">
            <v>a-1ère heure</v>
          </cell>
          <cell r="B370">
            <v>921</v>
          </cell>
          <cell r="C370">
            <v>8.6649731865650566</v>
          </cell>
          <cell r="D370">
            <v>921</v>
          </cell>
          <cell r="E370">
            <v>8.6649731865650566</v>
          </cell>
        </row>
        <row r="371">
          <cell r="A371" t="str">
            <v>b-2ème heure</v>
          </cell>
          <cell r="B371">
            <v>77</v>
          </cell>
          <cell r="C371">
            <v>0.72443315457710034</v>
          </cell>
          <cell r="D371">
            <v>77</v>
          </cell>
          <cell r="E371">
            <v>0.72443315457710034</v>
          </cell>
        </row>
        <row r="372">
          <cell r="A372" t="str">
            <v>c-3ème heure</v>
          </cell>
          <cell r="B372">
            <v>50</v>
          </cell>
          <cell r="C372">
            <v>0.47041113933577949</v>
          </cell>
          <cell r="D372">
            <v>50</v>
          </cell>
          <cell r="E372">
            <v>0.47041113933577949</v>
          </cell>
        </row>
        <row r="373">
          <cell r="A373" t="str">
            <v>d-4ème heure</v>
          </cell>
          <cell r="B373">
            <v>59</v>
          </cell>
          <cell r="C373">
            <v>0.5550851444162197</v>
          </cell>
          <cell r="D373">
            <v>59</v>
          </cell>
          <cell r="E373">
            <v>0.5550851444162197</v>
          </cell>
        </row>
        <row r="374">
          <cell r="A374" t="str">
            <v>e-5ème heure</v>
          </cell>
          <cell r="B374">
            <v>165</v>
          </cell>
          <cell r="C374">
            <v>1.5523567598080723</v>
          </cell>
          <cell r="D374">
            <v>165</v>
          </cell>
          <cell r="E374">
            <v>1.5523567598080723</v>
          </cell>
        </row>
        <row r="375">
          <cell r="A375" t="str">
            <v>f-6ème heure</v>
          </cell>
          <cell r="B375">
            <v>113</v>
          </cell>
          <cell r="C375">
            <v>1.0631291748988616</v>
          </cell>
          <cell r="D375">
            <v>113</v>
          </cell>
          <cell r="E375">
            <v>1.0631291748988616</v>
          </cell>
        </row>
        <row r="376">
          <cell r="A376" t="str">
            <v>g-7ème heure</v>
          </cell>
          <cell r="B376">
            <v>67</v>
          </cell>
          <cell r="C376">
            <v>0.63035092670994441</v>
          </cell>
          <cell r="D376">
            <v>67</v>
          </cell>
          <cell r="E376">
            <v>0.63035092670994441</v>
          </cell>
        </row>
        <row r="377">
          <cell r="A377" t="str">
            <v>h-8ème heure</v>
          </cell>
          <cell r="B377">
            <v>120</v>
          </cell>
          <cell r="C377">
            <v>1.1289867344058706</v>
          </cell>
          <cell r="D377">
            <v>120</v>
          </cell>
          <cell r="E377">
            <v>1.1289867344058706</v>
          </cell>
        </row>
        <row r="378">
          <cell r="A378" t="str">
            <v>i-9ème heure</v>
          </cell>
          <cell r="B378">
            <v>424</v>
          </cell>
          <cell r="C378">
            <v>3.98908646156741</v>
          </cell>
          <cell r="D378">
            <v>424</v>
          </cell>
          <cell r="E378">
            <v>3.98908646156741</v>
          </cell>
        </row>
        <row r="379">
          <cell r="A379" t="str">
            <v>j-10ème heure</v>
          </cell>
          <cell r="B379">
            <v>421</v>
          </cell>
          <cell r="C379">
            <v>3.9608617932072634</v>
          </cell>
          <cell r="D379">
            <v>421</v>
          </cell>
          <cell r="E379">
            <v>3.9608617932072634</v>
          </cell>
        </row>
        <row r="380">
          <cell r="A380" t="str">
            <v>k-&gt; 11ème heure</v>
          </cell>
          <cell r="B380">
            <v>207</v>
          </cell>
          <cell r="C380">
            <v>1.947502116850127</v>
          </cell>
          <cell r="D380">
            <v>207</v>
          </cell>
          <cell r="E380">
            <v>1.947502116850127</v>
          </cell>
        </row>
        <row r="381">
          <cell r="A381" t="str">
            <v>l-Inconnu</v>
          </cell>
          <cell r="B381">
            <v>8005</v>
          </cell>
          <cell r="C381">
            <v>75.312823407658286</v>
          </cell>
          <cell r="D381">
            <v>8005</v>
          </cell>
          <cell r="E381">
            <v>75.312823407658286</v>
          </cell>
        </row>
        <row r="382">
          <cell r="A382" t="str">
            <v>Total</v>
          </cell>
          <cell r="B382">
            <v>10629</v>
          </cell>
          <cell r="C382">
            <v>100</v>
          </cell>
          <cell r="D382">
            <v>10629</v>
          </cell>
          <cell r="E382">
            <v>100</v>
          </cell>
        </row>
        <row r="385">
          <cell r="A385" t="str">
            <v>5.3.1.  Arbeidsplaatsongevallen volgens dag van het ongeval : evolutie 2011 - 2017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2126</v>
          </cell>
          <cell r="C387">
            <v>20.001881644557344</v>
          </cell>
        </row>
        <row r="388">
          <cell r="A388" t="str">
            <v>b-Mardi</v>
          </cell>
          <cell r="B388">
            <v>2460</v>
          </cell>
          <cell r="C388">
            <v>23.144228055320351</v>
          </cell>
        </row>
        <row r="389">
          <cell r="A389" t="str">
            <v>c-Mercredi</v>
          </cell>
          <cell r="B389">
            <v>1813</v>
          </cell>
          <cell r="C389">
            <v>17.057107912315363</v>
          </cell>
        </row>
        <row r="390">
          <cell r="A390" t="str">
            <v>d-Jeudi</v>
          </cell>
          <cell r="B390">
            <v>2238</v>
          </cell>
          <cell r="C390">
            <v>21.055602596669491</v>
          </cell>
        </row>
        <row r="391">
          <cell r="A391" t="str">
            <v>e-Vendredi</v>
          </cell>
          <cell r="B391">
            <v>1538</v>
          </cell>
          <cell r="C391">
            <v>14.469846645968579</v>
          </cell>
        </row>
        <row r="392">
          <cell r="A392" t="str">
            <v>f-Samedi</v>
          </cell>
          <cell r="B392">
            <v>226</v>
          </cell>
          <cell r="C392">
            <v>2.1262583497977232</v>
          </cell>
        </row>
        <row r="393">
          <cell r="A393" t="str">
            <v>g-Dimanche</v>
          </cell>
          <cell r="B393">
            <v>228</v>
          </cell>
          <cell r="C393">
            <v>2.1450747953711544</v>
          </cell>
        </row>
        <row r="394">
          <cell r="A394" t="str">
            <v>Total</v>
          </cell>
          <cell r="B394">
            <v>10629</v>
          </cell>
          <cell r="C394">
            <v>100</v>
          </cell>
        </row>
        <row r="397">
          <cell r="A397" t="str">
            <v>5.3.2.  Arbeidsplaatsongevallen volgens dag van het ongeval : verdeling volgens gevolgen- 2017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589</v>
          </cell>
          <cell r="C399">
            <v>18.914579319203597</v>
          </cell>
          <cell r="D399">
            <v>1475</v>
          </cell>
          <cell r="E399">
            <v>20.586182833217027</v>
          </cell>
          <cell r="F399">
            <v>62</v>
          </cell>
          <cell r="G399">
            <v>18.075801749271136</v>
          </cell>
          <cell r="H399">
            <v>0</v>
          </cell>
          <cell r="I399">
            <v>0</v>
          </cell>
          <cell r="J399">
            <v>2126</v>
          </cell>
          <cell r="K399">
            <v>20.001881644557344</v>
          </cell>
        </row>
        <row r="400">
          <cell r="A400" t="str">
            <v>b-Mardi</v>
          </cell>
          <cell r="B400">
            <v>734</v>
          </cell>
          <cell r="C400">
            <v>23.570969813744384</v>
          </cell>
          <cell r="D400">
            <v>1649</v>
          </cell>
          <cell r="E400">
            <v>23.014654570830427</v>
          </cell>
          <cell r="F400">
            <v>74</v>
          </cell>
          <cell r="G400">
            <v>21.574344023323615</v>
          </cell>
          <cell r="H400">
            <v>3</v>
          </cell>
          <cell r="I400">
            <v>42.857142857142854</v>
          </cell>
          <cell r="J400">
            <v>2460</v>
          </cell>
          <cell r="K400">
            <v>23.144228055320351</v>
          </cell>
        </row>
        <row r="401">
          <cell r="A401" t="str">
            <v>c-Mercredi</v>
          </cell>
          <cell r="B401">
            <v>516</v>
          </cell>
          <cell r="C401">
            <v>16.570327552986512</v>
          </cell>
          <cell r="D401">
            <v>1221</v>
          </cell>
          <cell r="E401">
            <v>17.041172365666434</v>
          </cell>
          <cell r="F401">
            <v>74</v>
          </cell>
          <cell r="G401">
            <v>21.574344023323615</v>
          </cell>
          <cell r="H401">
            <v>2</v>
          </cell>
          <cell r="I401">
            <v>28.571428571428569</v>
          </cell>
          <cell r="J401">
            <v>1813</v>
          </cell>
          <cell r="K401">
            <v>17.057107912315363</v>
          </cell>
        </row>
        <row r="402">
          <cell r="A402" t="str">
            <v>d-Jeudi</v>
          </cell>
          <cell r="B402">
            <v>668</v>
          </cell>
          <cell r="C402">
            <v>21.451509312780992</v>
          </cell>
          <cell r="D402">
            <v>1501</v>
          </cell>
          <cell r="E402">
            <v>20.949057920446617</v>
          </cell>
          <cell r="F402">
            <v>68</v>
          </cell>
          <cell r="G402">
            <v>19.825072886297377</v>
          </cell>
          <cell r="H402">
            <v>1</v>
          </cell>
          <cell r="I402">
            <v>14.285714285714285</v>
          </cell>
          <cell r="J402">
            <v>2238</v>
          </cell>
          <cell r="K402">
            <v>21.055602596669491</v>
          </cell>
        </row>
        <row r="403">
          <cell r="A403" t="str">
            <v>e-Vendredi</v>
          </cell>
          <cell r="B403">
            <v>512</v>
          </cell>
          <cell r="C403">
            <v>16.441875401412972</v>
          </cell>
          <cell r="D403">
            <v>979</v>
          </cell>
          <cell r="E403">
            <v>13.663642707606419</v>
          </cell>
          <cell r="F403">
            <v>46</v>
          </cell>
          <cell r="G403">
            <v>13.411078717201168</v>
          </cell>
          <cell r="H403">
            <v>1</v>
          </cell>
          <cell r="I403">
            <v>14.285714285714285</v>
          </cell>
          <cell r="J403">
            <v>1538</v>
          </cell>
          <cell r="K403">
            <v>14.469846645968579</v>
          </cell>
        </row>
        <row r="404">
          <cell r="A404" t="str">
            <v>f-Samedi</v>
          </cell>
          <cell r="B404">
            <v>46</v>
          </cell>
          <cell r="C404">
            <v>1.4771997430956969</v>
          </cell>
          <cell r="D404">
            <v>169</v>
          </cell>
          <cell r="E404">
            <v>2.358688066992324</v>
          </cell>
          <cell r="F404">
            <v>11</v>
          </cell>
          <cell r="G404">
            <v>3.2069970845481048</v>
          </cell>
          <cell r="H404">
            <v>0</v>
          </cell>
          <cell r="I404">
            <v>0</v>
          </cell>
          <cell r="J404">
            <v>226</v>
          </cell>
          <cell r="K404">
            <v>2.1262583497977232</v>
          </cell>
        </row>
        <row r="405">
          <cell r="A405" t="str">
            <v>g-Dimanche</v>
          </cell>
          <cell r="B405">
            <v>49</v>
          </cell>
          <cell r="C405">
            <v>1.573538856775851</v>
          </cell>
          <cell r="D405">
            <v>171</v>
          </cell>
          <cell r="E405">
            <v>2.3866015352407537</v>
          </cell>
          <cell r="F405">
            <v>8</v>
          </cell>
          <cell r="G405">
            <v>2.3323615160349855</v>
          </cell>
          <cell r="H405">
            <v>0</v>
          </cell>
          <cell r="I405">
            <v>0</v>
          </cell>
          <cell r="J405">
            <v>228</v>
          </cell>
          <cell r="K405">
            <v>2.1450747953711544</v>
          </cell>
        </row>
        <row r="406">
          <cell r="A406" t="str">
            <v>Total</v>
          </cell>
          <cell r="B406">
            <v>3114</v>
          </cell>
          <cell r="C406">
            <v>100</v>
          </cell>
          <cell r="D406">
            <v>7165</v>
          </cell>
          <cell r="E406">
            <v>100</v>
          </cell>
          <cell r="F406">
            <v>343</v>
          </cell>
          <cell r="G406">
            <v>100</v>
          </cell>
          <cell r="H406">
            <v>7</v>
          </cell>
          <cell r="I406">
            <v>100</v>
          </cell>
          <cell r="J406">
            <v>10629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- 2017</v>
          </cell>
        </row>
        <row r="410">
          <cell r="J410" t="str">
            <v>1- Femme</v>
          </cell>
          <cell r="T410" t="str">
            <v>2- Homme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4-Mortel</v>
          </cell>
          <cell r="J411" t="str">
            <v>Total</v>
          </cell>
          <cell r="L411" t="str">
            <v>1-CSS</v>
          </cell>
          <cell r="N411" t="str">
            <v>2-IT &lt;= 6 MOIS</v>
          </cell>
          <cell r="P411" t="str">
            <v>3-IT &gt; 6 MOIS</v>
          </cell>
          <cell r="R411" t="str">
            <v>4-Mortel</v>
          </cell>
          <cell r="T411" t="str">
            <v>Total</v>
          </cell>
        </row>
        <row r="412">
          <cell r="A412" t="str">
            <v>a-Lundi</v>
          </cell>
          <cell r="B412">
            <v>409</v>
          </cell>
          <cell r="C412">
            <v>19.569377990430624</v>
          </cell>
          <cell r="D412">
            <v>916</v>
          </cell>
          <cell r="E412">
            <v>20.700564971751408</v>
          </cell>
          <cell r="F412">
            <v>42</v>
          </cell>
          <cell r="G412">
            <v>18.502202643171806</v>
          </cell>
          <cell r="H412">
            <v>0</v>
          </cell>
          <cell r="I412">
            <v>0</v>
          </cell>
          <cell r="J412">
            <v>1367</v>
          </cell>
          <cell r="K412">
            <v>20.266864343958488</v>
          </cell>
          <cell r="L412">
            <v>180</v>
          </cell>
          <cell r="M412">
            <v>17.578125</v>
          </cell>
          <cell r="N412">
            <v>559</v>
          </cell>
          <cell r="O412">
            <v>20.401459854014597</v>
          </cell>
          <cell r="P412">
            <v>20</v>
          </cell>
          <cell r="Q412">
            <v>17.241379310344829</v>
          </cell>
          <cell r="R412">
            <v>0</v>
          </cell>
          <cell r="S412">
            <v>0</v>
          </cell>
          <cell r="T412">
            <v>759</v>
          </cell>
          <cell r="U412">
            <v>19.541709577754894</v>
          </cell>
        </row>
        <row r="413">
          <cell r="A413" t="str">
            <v>b-Mardi</v>
          </cell>
          <cell r="B413">
            <v>518</v>
          </cell>
          <cell r="C413">
            <v>24.784688995215312</v>
          </cell>
          <cell r="D413">
            <v>1066</v>
          </cell>
          <cell r="E413">
            <v>24.09039548022599</v>
          </cell>
          <cell r="F413">
            <v>54</v>
          </cell>
          <cell r="G413">
            <v>23.788546255506606</v>
          </cell>
          <cell r="H413">
            <v>2</v>
          </cell>
          <cell r="I413">
            <v>66.666666666666657</v>
          </cell>
          <cell r="J413">
            <v>1640</v>
          </cell>
          <cell r="K413">
            <v>24.314306893995553</v>
          </cell>
          <cell r="L413">
            <v>216</v>
          </cell>
          <cell r="M413">
            <v>21.09375</v>
          </cell>
          <cell r="N413">
            <v>583</v>
          </cell>
          <cell r="O413">
            <v>21.277372262773721</v>
          </cell>
          <cell r="P413">
            <v>20</v>
          </cell>
          <cell r="Q413">
            <v>17.241379310344829</v>
          </cell>
          <cell r="R413">
            <v>1</v>
          </cell>
          <cell r="S413">
            <v>25</v>
          </cell>
          <cell r="T413">
            <v>820</v>
          </cell>
          <cell r="U413">
            <v>21.112255406797118</v>
          </cell>
        </row>
        <row r="414">
          <cell r="A414" t="str">
            <v>c-Mercredi</v>
          </cell>
          <cell r="B414">
            <v>325</v>
          </cell>
          <cell r="C414">
            <v>15.550239234449762</v>
          </cell>
          <cell r="D414">
            <v>726</v>
          </cell>
          <cell r="E414">
            <v>16.406779661016948</v>
          </cell>
          <cell r="F414">
            <v>51</v>
          </cell>
          <cell r="G414">
            <v>22.466960352422905</v>
          </cell>
          <cell r="H414">
            <v>1</v>
          </cell>
          <cell r="I414">
            <v>33.333333333333329</v>
          </cell>
          <cell r="J414">
            <v>1103</v>
          </cell>
          <cell r="K414">
            <v>16.352853965900668</v>
          </cell>
          <cell r="L414">
            <v>191</v>
          </cell>
          <cell r="M414">
            <v>18.65234375</v>
          </cell>
          <cell r="N414">
            <v>495</v>
          </cell>
          <cell r="O414">
            <v>18.065693430656935</v>
          </cell>
          <cell r="P414">
            <v>23</v>
          </cell>
          <cell r="Q414">
            <v>19.827586206896552</v>
          </cell>
          <cell r="R414">
            <v>1</v>
          </cell>
          <cell r="S414">
            <v>25</v>
          </cell>
          <cell r="T414">
            <v>710</v>
          </cell>
          <cell r="U414">
            <v>18.280123583934088</v>
          </cell>
        </row>
        <row r="415">
          <cell r="A415" t="str">
            <v>d-Jeudi</v>
          </cell>
          <cell r="B415">
            <v>442</v>
          </cell>
          <cell r="C415">
            <v>21.148325358851675</v>
          </cell>
          <cell r="D415">
            <v>940</v>
          </cell>
          <cell r="E415">
            <v>21.242937853107343</v>
          </cell>
          <cell r="F415">
            <v>42</v>
          </cell>
          <cell r="G415">
            <v>18.502202643171806</v>
          </cell>
          <cell r="H415">
            <v>0</v>
          </cell>
          <cell r="I415">
            <v>0</v>
          </cell>
          <cell r="J415">
            <v>1424</v>
          </cell>
          <cell r="K415">
            <v>21.111934766493697</v>
          </cell>
          <cell r="L415">
            <v>226</v>
          </cell>
          <cell r="M415">
            <v>22.0703125</v>
          </cell>
          <cell r="N415">
            <v>561</v>
          </cell>
          <cell r="O415">
            <v>20.474452554744527</v>
          </cell>
          <cell r="P415">
            <v>26</v>
          </cell>
          <cell r="Q415">
            <v>22.413793103448278</v>
          </cell>
          <cell r="R415">
            <v>1</v>
          </cell>
          <cell r="S415">
            <v>25</v>
          </cell>
          <cell r="T415">
            <v>814</v>
          </cell>
          <cell r="U415">
            <v>20.957775489186407</v>
          </cell>
        </row>
        <row r="416">
          <cell r="A416" t="str">
            <v>e-Vendredi</v>
          </cell>
          <cell r="B416">
            <v>342</v>
          </cell>
          <cell r="C416">
            <v>16.363636363636363</v>
          </cell>
          <cell r="D416">
            <v>609</v>
          </cell>
          <cell r="E416">
            <v>13.762711864406779</v>
          </cell>
          <cell r="F416">
            <v>28</v>
          </cell>
          <cell r="G416">
            <v>12.334801762114537</v>
          </cell>
          <cell r="H416">
            <v>0</v>
          </cell>
          <cell r="I416">
            <v>0</v>
          </cell>
          <cell r="J416">
            <v>979</v>
          </cell>
          <cell r="K416">
            <v>14.51445515196442</v>
          </cell>
          <cell r="L416">
            <v>170</v>
          </cell>
          <cell r="M416">
            <v>16.6015625</v>
          </cell>
          <cell r="N416">
            <v>370</v>
          </cell>
          <cell r="O416">
            <v>13.503649635036496</v>
          </cell>
          <cell r="P416">
            <v>18</v>
          </cell>
          <cell r="Q416">
            <v>15.517241379310343</v>
          </cell>
          <cell r="R416">
            <v>1</v>
          </cell>
          <cell r="S416">
            <v>25</v>
          </cell>
          <cell r="T416">
            <v>559</v>
          </cell>
          <cell r="U416">
            <v>14.392378990731206</v>
          </cell>
        </row>
        <row r="417">
          <cell r="A417" t="str">
            <v>f-Samedi</v>
          </cell>
          <cell r="B417">
            <v>30</v>
          </cell>
          <cell r="C417">
            <v>1.4354066985645932</v>
          </cell>
          <cell r="D417">
            <v>84</v>
          </cell>
          <cell r="E417">
            <v>1.8983050847457625</v>
          </cell>
          <cell r="F417">
            <v>7</v>
          </cell>
          <cell r="G417">
            <v>3.0837004405286343</v>
          </cell>
          <cell r="H417">
            <v>0</v>
          </cell>
          <cell r="I417">
            <v>0</v>
          </cell>
          <cell r="J417">
            <v>121</v>
          </cell>
          <cell r="K417">
            <v>1.7939214232765011</v>
          </cell>
          <cell r="L417">
            <v>16</v>
          </cell>
          <cell r="M417">
            <v>1.5625</v>
          </cell>
          <cell r="N417">
            <v>85</v>
          </cell>
          <cell r="O417">
            <v>3.1021897810218979</v>
          </cell>
          <cell r="P417">
            <v>4</v>
          </cell>
          <cell r="Q417">
            <v>3.4482758620689653</v>
          </cell>
          <cell r="R417">
            <v>0</v>
          </cell>
          <cell r="S417">
            <v>0</v>
          </cell>
          <cell r="T417">
            <v>105</v>
          </cell>
          <cell r="U417">
            <v>2.7033985581874358</v>
          </cell>
        </row>
        <row r="418">
          <cell r="A418" t="str">
            <v>g-Dimanche</v>
          </cell>
          <cell r="B418">
            <v>24</v>
          </cell>
          <cell r="C418">
            <v>1.1483253588516746</v>
          </cell>
          <cell r="D418">
            <v>84</v>
          </cell>
          <cell r="E418">
            <v>1.8983050847457625</v>
          </cell>
          <cell r="F418">
            <v>3</v>
          </cell>
          <cell r="G418">
            <v>1.3215859030837003</v>
          </cell>
          <cell r="H418">
            <v>0</v>
          </cell>
          <cell r="I418">
            <v>0</v>
          </cell>
          <cell r="J418">
            <v>111</v>
          </cell>
          <cell r="K418">
            <v>1.6456634544106747</v>
          </cell>
          <cell r="L418">
            <v>25</v>
          </cell>
          <cell r="M418">
            <v>2.44140625</v>
          </cell>
          <cell r="N418">
            <v>87</v>
          </cell>
          <cell r="O418">
            <v>3.1751824817518246</v>
          </cell>
          <cell r="P418">
            <v>5</v>
          </cell>
          <cell r="Q418">
            <v>4.3103448275862073</v>
          </cell>
          <cell r="R418">
            <v>0</v>
          </cell>
          <cell r="S418">
            <v>0</v>
          </cell>
          <cell r="T418">
            <v>117</v>
          </cell>
          <cell r="U418">
            <v>3.0123583934088574</v>
          </cell>
        </row>
        <row r="419">
          <cell r="A419" t="str">
            <v>Total</v>
          </cell>
          <cell r="B419">
            <v>2090</v>
          </cell>
          <cell r="C419">
            <v>100</v>
          </cell>
          <cell r="D419">
            <v>4425</v>
          </cell>
          <cell r="E419">
            <v>100</v>
          </cell>
          <cell r="F419">
            <v>227</v>
          </cell>
          <cell r="G419">
            <v>100</v>
          </cell>
          <cell r="H419">
            <v>3</v>
          </cell>
          <cell r="I419">
            <v>100</v>
          </cell>
          <cell r="J419">
            <v>6745</v>
          </cell>
          <cell r="K419">
            <v>100</v>
          </cell>
          <cell r="L419">
            <v>1024</v>
          </cell>
          <cell r="M419">
            <v>100</v>
          </cell>
          <cell r="N419">
            <v>2740</v>
          </cell>
          <cell r="O419">
            <v>100</v>
          </cell>
          <cell r="P419">
            <v>116</v>
          </cell>
          <cell r="Q419">
            <v>100</v>
          </cell>
          <cell r="R419">
            <v>4</v>
          </cell>
          <cell r="S419">
            <v>100</v>
          </cell>
          <cell r="T419">
            <v>3884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2017</v>
          </cell>
        </row>
        <row r="423">
          <cell r="F423" t="str">
            <v>15 - 24 ans</v>
          </cell>
          <cell r="K423" t="str">
            <v>25 - 49 ans</v>
          </cell>
          <cell r="P423" t="str">
            <v>50 ans et plus</v>
          </cell>
          <cell r="Q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4-Mortel</v>
          </cell>
          <cell r="F424" t="str">
            <v>Total</v>
          </cell>
          <cell r="G424" t="str">
            <v>1-CSS</v>
          </cell>
          <cell r="H424" t="str">
            <v>2-IT &lt;= 6 MOIS</v>
          </cell>
          <cell r="I424" t="str">
            <v>3-IT &gt; 6 MOIS</v>
          </cell>
          <cell r="J424" t="str">
            <v>4-Mortel</v>
          </cell>
          <cell r="K424" t="str">
            <v>Total</v>
          </cell>
          <cell r="L424" t="str">
            <v>1-CSS</v>
          </cell>
          <cell r="M424" t="str">
            <v>2-IT &lt;= 6 MOIS</v>
          </cell>
          <cell r="N424" t="str">
            <v>3-IT &gt; 6 MOIS</v>
          </cell>
          <cell r="O424" t="str">
            <v>4-Mortel</v>
          </cell>
          <cell r="P424" t="str">
            <v>Total</v>
          </cell>
        </row>
        <row r="425">
          <cell r="A425" t="str">
            <v>a-Lundi</v>
          </cell>
          <cell r="B425">
            <v>24</v>
          </cell>
          <cell r="C425">
            <v>87</v>
          </cell>
          <cell r="D425">
            <v>0</v>
          </cell>
          <cell r="E425">
            <v>0</v>
          </cell>
          <cell r="F425">
            <v>111</v>
          </cell>
          <cell r="G425">
            <v>360</v>
          </cell>
          <cell r="H425">
            <v>900</v>
          </cell>
          <cell r="I425">
            <v>34</v>
          </cell>
          <cell r="J425">
            <v>0</v>
          </cell>
          <cell r="K425">
            <v>1294</v>
          </cell>
          <cell r="L425">
            <v>205</v>
          </cell>
          <cell r="M425">
            <v>488</v>
          </cell>
          <cell r="N425">
            <v>28</v>
          </cell>
          <cell r="O425">
            <v>0</v>
          </cell>
          <cell r="P425">
            <v>721</v>
          </cell>
          <cell r="Q425">
            <v>2126</v>
          </cell>
        </row>
        <row r="426">
          <cell r="A426" t="str">
            <v>b-Mardi</v>
          </cell>
          <cell r="B426">
            <v>39</v>
          </cell>
          <cell r="C426">
            <v>68</v>
          </cell>
          <cell r="D426">
            <v>2</v>
          </cell>
          <cell r="E426">
            <v>1</v>
          </cell>
          <cell r="F426">
            <v>110</v>
          </cell>
          <cell r="G426">
            <v>449</v>
          </cell>
          <cell r="H426">
            <v>1012</v>
          </cell>
          <cell r="I426">
            <v>38</v>
          </cell>
          <cell r="J426">
            <v>2</v>
          </cell>
          <cell r="K426">
            <v>1501</v>
          </cell>
          <cell r="L426">
            <v>246</v>
          </cell>
          <cell r="M426">
            <v>569</v>
          </cell>
          <cell r="N426">
            <v>34</v>
          </cell>
          <cell r="O426">
            <v>0</v>
          </cell>
          <cell r="P426">
            <v>849</v>
          </cell>
          <cell r="Q426">
            <v>2460</v>
          </cell>
        </row>
        <row r="427">
          <cell r="A427" t="str">
            <v>c-Mercredi</v>
          </cell>
          <cell r="B427">
            <v>25</v>
          </cell>
          <cell r="C427">
            <v>73</v>
          </cell>
          <cell r="D427">
            <v>0</v>
          </cell>
          <cell r="E427">
            <v>0</v>
          </cell>
          <cell r="F427">
            <v>98</v>
          </cell>
          <cell r="G427">
            <v>331</v>
          </cell>
          <cell r="H427">
            <v>700</v>
          </cell>
          <cell r="I427">
            <v>39</v>
          </cell>
          <cell r="J427">
            <v>1</v>
          </cell>
          <cell r="K427">
            <v>1071</v>
          </cell>
          <cell r="L427">
            <v>160</v>
          </cell>
          <cell r="M427">
            <v>448</v>
          </cell>
          <cell r="N427">
            <v>35</v>
          </cell>
          <cell r="O427">
            <v>1</v>
          </cell>
          <cell r="P427">
            <v>644</v>
          </cell>
          <cell r="Q427">
            <v>1813</v>
          </cell>
        </row>
        <row r="428">
          <cell r="A428" t="str">
            <v>d-Jeudi</v>
          </cell>
          <cell r="B428">
            <v>32</v>
          </cell>
          <cell r="C428">
            <v>90</v>
          </cell>
          <cell r="D428">
            <v>1</v>
          </cell>
          <cell r="E428">
            <v>0</v>
          </cell>
          <cell r="F428">
            <v>123</v>
          </cell>
          <cell r="G428">
            <v>414</v>
          </cell>
          <cell r="H428">
            <v>878</v>
          </cell>
          <cell r="I428">
            <v>35</v>
          </cell>
          <cell r="J428">
            <v>1</v>
          </cell>
          <cell r="K428">
            <v>1328</v>
          </cell>
          <cell r="L428">
            <v>222</v>
          </cell>
          <cell r="M428">
            <v>533</v>
          </cell>
          <cell r="N428">
            <v>32</v>
          </cell>
          <cell r="O428">
            <v>0</v>
          </cell>
          <cell r="P428">
            <v>787</v>
          </cell>
          <cell r="Q428">
            <v>2238</v>
          </cell>
        </row>
        <row r="429">
          <cell r="A429" t="str">
            <v>e-Vendredi</v>
          </cell>
          <cell r="B429">
            <v>17</v>
          </cell>
          <cell r="C429">
            <v>52</v>
          </cell>
          <cell r="D429">
            <v>1</v>
          </cell>
          <cell r="E429">
            <v>0</v>
          </cell>
          <cell r="F429">
            <v>70</v>
          </cell>
          <cell r="G429">
            <v>336</v>
          </cell>
          <cell r="H429">
            <v>619</v>
          </cell>
          <cell r="I429">
            <v>25</v>
          </cell>
          <cell r="J429">
            <v>0</v>
          </cell>
          <cell r="K429">
            <v>980</v>
          </cell>
          <cell r="L429">
            <v>159</v>
          </cell>
          <cell r="M429">
            <v>308</v>
          </cell>
          <cell r="N429">
            <v>20</v>
          </cell>
          <cell r="O429">
            <v>1</v>
          </cell>
          <cell r="P429">
            <v>488</v>
          </cell>
          <cell r="Q429">
            <v>1538</v>
          </cell>
        </row>
        <row r="430">
          <cell r="A430" t="str">
            <v>f-Samedi</v>
          </cell>
          <cell r="B430">
            <v>4</v>
          </cell>
          <cell r="C430">
            <v>10</v>
          </cell>
          <cell r="D430">
            <v>0</v>
          </cell>
          <cell r="E430">
            <v>0</v>
          </cell>
          <cell r="F430">
            <v>14</v>
          </cell>
          <cell r="G430">
            <v>32</v>
          </cell>
          <cell r="H430">
            <v>116</v>
          </cell>
          <cell r="I430">
            <v>7</v>
          </cell>
          <cell r="J430">
            <v>0</v>
          </cell>
          <cell r="K430">
            <v>155</v>
          </cell>
          <cell r="L430">
            <v>10</v>
          </cell>
          <cell r="M430">
            <v>43</v>
          </cell>
          <cell r="N430">
            <v>4</v>
          </cell>
          <cell r="O430">
            <v>0</v>
          </cell>
          <cell r="P430">
            <v>57</v>
          </cell>
          <cell r="Q430">
            <v>226</v>
          </cell>
        </row>
        <row r="431">
          <cell r="A431" t="str">
            <v>g-Dimanche</v>
          </cell>
          <cell r="B431">
            <v>3</v>
          </cell>
          <cell r="C431">
            <v>15</v>
          </cell>
          <cell r="D431">
            <v>0</v>
          </cell>
          <cell r="E431">
            <v>0</v>
          </cell>
          <cell r="F431">
            <v>18</v>
          </cell>
          <cell r="G431">
            <v>31</v>
          </cell>
          <cell r="H431">
            <v>105</v>
          </cell>
          <cell r="I431">
            <v>6</v>
          </cell>
          <cell r="J431">
            <v>0</v>
          </cell>
          <cell r="K431">
            <v>142</v>
          </cell>
          <cell r="L431">
            <v>15</v>
          </cell>
          <cell r="M431">
            <v>51</v>
          </cell>
          <cell r="N431">
            <v>2</v>
          </cell>
          <cell r="O431">
            <v>0</v>
          </cell>
          <cell r="P431">
            <v>68</v>
          </cell>
          <cell r="Q431">
            <v>228</v>
          </cell>
        </row>
        <row r="432">
          <cell r="A432" t="str">
            <v>Total</v>
          </cell>
          <cell r="B432">
            <v>144</v>
          </cell>
          <cell r="C432">
            <v>395</v>
          </cell>
          <cell r="D432">
            <v>4</v>
          </cell>
          <cell r="E432">
            <v>1</v>
          </cell>
          <cell r="F432">
            <v>544</v>
          </cell>
          <cell r="G432">
            <v>1953</v>
          </cell>
          <cell r="H432">
            <v>4330</v>
          </cell>
          <cell r="I432">
            <v>184</v>
          </cell>
          <cell r="J432">
            <v>4</v>
          </cell>
          <cell r="K432">
            <v>6471</v>
          </cell>
          <cell r="L432">
            <v>1017</v>
          </cell>
          <cell r="M432">
            <v>2440</v>
          </cell>
          <cell r="N432">
            <v>155</v>
          </cell>
          <cell r="O432">
            <v>2</v>
          </cell>
          <cell r="P432">
            <v>3614</v>
          </cell>
          <cell r="Q432">
            <v>10629</v>
          </cell>
        </row>
        <row r="435">
          <cell r="A435" t="str">
            <v>5.3.5.  Arbeidsplaatsongevallen volgens dag van het ongeval : verdeling volgens gevolgen en generatie in relatieve frequentie 2017</v>
          </cell>
        </row>
        <row r="436">
          <cell r="F436" t="str">
            <v>15 - 24 ans</v>
          </cell>
          <cell r="K436" t="str">
            <v>25 - 49 ans</v>
          </cell>
          <cell r="P436" t="str">
            <v>50 ans et plus</v>
          </cell>
          <cell r="Q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4-Mortel</v>
          </cell>
          <cell r="F437" t="str">
            <v>Total</v>
          </cell>
          <cell r="G437" t="str">
            <v>1-CSS</v>
          </cell>
          <cell r="H437" t="str">
            <v>2-IT &lt;= 6 MOIS</v>
          </cell>
          <cell r="I437" t="str">
            <v>3-IT &gt; 6 MOIS</v>
          </cell>
          <cell r="J437" t="str">
            <v>4-Mortel</v>
          </cell>
          <cell r="K437" t="str">
            <v>Total</v>
          </cell>
          <cell r="L437" t="str">
            <v>1-CSS</v>
          </cell>
          <cell r="M437" t="str">
            <v>2-IT &lt;= 6 MOIS</v>
          </cell>
          <cell r="N437" t="str">
            <v>3-IT &gt; 6 MOIS</v>
          </cell>
          <cell r="O437" t="str">
            <v>4-Mortel</v>
          </cell>
          <cell r="P437" t="str">
            <v>Total</v>
          </cell>
        </row>
        <row r="438">
          <cell r="A438" t="str">
            <v>a-Lundi</v>
          </cell>
          <cell r="B438">
            <v>16.666666666666664</v>
          </cell>
          <cell r="C438">
            <v>22.025316455696203</v>
          </cell>
          <cell r="D438">
            <v>0</v>
          </cell>
          <cell r="E438">
            <v>0</v>
          </cell>
          <cell r="F438">
            <v>20.40441176470588</v>
          </cell>
          <cell r="G438">
            <v>18.433179723502306</v>
          </cell>
          <cell r="H438">
            <v>20.785219399538111</v>
          </cell>
          <cell r="I438">
            <v>18.478260869565215</v>
          </cell>
          <cell r="J438">
            <v>0</v>
          </cell>
          <cell r="K438">
            <v>19.996909287590789</v>
          </cell>
          <cell r="L438">
            <v>20.15732546705998</v>
          </cell>
          <cell r="M438">
            <v>20</v>
          </cell>
          <cell r="N438">
            <v>18.064516129032256</v>
          </cell>
          <cell r="O438">
            <v>0</v>
          </cell>
          <cell r="P438">
            <v>19.950193691200884</v>
          </cell>
          <cell r="Q438">
            <v>20.001881644557344</v>
          </cell>
        </row>
        <row r="439">
          <cell r="A439" t="str">
            <v>b-Mardi</v>
          </cell>
          <cell r="B439">
            <v>27.083333333333329</v>
          </cell>
          <cell r="C439">
            <v>17.215189873417721</v>
          </cell>
          <cell r="D439">
            <v>50</v>
          </cell>
          <cell r="E439">
            <v>100</v>
          </cell>
          <cell r="F439">
            <v>20.22058823529412</v>
          </cell>
          <cell r="G439">
            <v>22.990271377368153</v>
          </cell>
          <cell r="H439">
            <v>23.371824480369515</v>
          </cell>
          <cell r="I439">
            <v>20.652173913043477</v>
          </cell>
          <cell r="J439">
            <v>50</v>
          </cell>
          <cell r="K439">
            <v>23.195796631123475</v>
          </cell>
          <cell r="L439">
            <v>24.188790560471976</v>
          </cell>
          <cell r="M439">
            <v>23.319672131147541</v>
          </cell>
          <cell r="N439">
            <v>21.935483870967747</v>
          </cell>
          <cell r="O439">
            <v>0</v>
          </cell>
          <cell r="P439">
            <v>23.491975650249032</v>
          </cell>
          <cell r="Q439">
            <v>23.144228055320351</v>
          </cell>
        </row>
        <row r="440">
          <cell r="A440" t="str">
            <v>c-Mercredi</v>
          </cell>
          <cell r="B440">
            <v>17.361111111111111</v>
          </cell>
          <cell r="C440">
            <v>18.481012658227851</v>
          </cell>
          <cell r="D440">
            <v>0</v>
          </cell>
          <cell r="E440">
            <v>0</v>
          </cell>
          <cell r="F440">
            <v>18.014705882352942</v>
          </cell>
          <cell r="G440">
            <v>16.948284690220174</v>
          </cell>
          <cell r="H440">
            <v>16.166281755196305</v>
          </cell>
          <cell r="I440">
            <v>21.195652173913047</v>
          </cell>
          <cell r="J440">
            <v>25</v>
          </cell>
          <cell r="K440">
            <v>16.550764951321277</v>
          </cell>
          <cell r="L440">
            <v>15.732546705998034</v>
          </cell>
          <cell r="M440">
            <v>18.360655737704917</v>
          </cell>
          <cell r="N440">
            <v>22.58064516129032</v>
          </cell>
          <cell r="O440">
            <v>50</v>
          </cell>
          <cell r="P440">
            <v>17.819590481460985</v>
          </cell>
          <cell r="Q440">
            <v>17.057107912315363</v>
          </cell>
        </row>
        <row r="441">
          <cell r="A441" t="str">
            <v>d-Jeudi</v>
          </cell>
          <cell r="B441">
            <v>22.222222222222221</v>
          </cell>
          <cell r="C441">
            <v>22.784810126582279</v>
          </cell>
          <cell r="D441">
            <v>25</v>
          </cell>
          <cell r="E441">
            <v>0</v>
          </cell>
          <cell r="F441">
            <v>22.610294117647058</v>
          </cell>
          <cell r="G441">
            <v>21.198156682027651</v>
          </cell>
          <cell r="H441">
            <v>20.277136258660509</v>
          </cell>
          <cell r="I441">
            <v>19.021739130434785</v>
          </cell>
          <cell r="J441">
            <v>25</v>
          </cell>
          <cell r="K441">
            <v>20.522330397156544</v>
          </cell>
          <cell r="L441">
            <v>21.828908554572273</v>
          </cell>
          <cell r="M441">
            <v>21.844262295081968</v>
          </cell>
          <cell r="N441">
            <v>20.64516129032258</v>
          </cell>
          <cell r="O441">
            <v>0</v>
          </cell>
          <cell r="P441">
            <v>21.776425013835084</v>
          </cell>
          <cell r="Q441">
            <v>21.055602596669491</v>
          </cell>
        </row>
        <row r="442">
          <cell r="A442" t="str">
            <v>e-Vendredi</v>
          </cell>
          <cell r="B442">
            <v>11.805555555555554</v>
          </cell>
          <cell r="C442">
            <v>13.164556962025317</v>
          </cell>
          <cell r="D442">
            <v>25</v>
          </cell>
          <cell r="E442">
            <v>0</v>
          </cell>
          <cell r="F442">
            <v>12.867647058823529</v>
          </cell>
          <cell r="G442">
            <v>17.20430107526882</v>
          </cell>
          <cell r="H442">
            <v>14.295612009237878</v>
          </cell>
          <cell r="I442">
            <v>13.586956521739131</v>
          </cell>
          <cell r="J442">
            <v>0</v>
          </cell>
          <cell r="K442">
            <v>15.144490805130584</v>
          </cell>
          <cell r="L442">
            <v>15.634218289085547</v>
          </cell>
          <cell r="M442">
            <v>12.622950819672132</v>
          </cell>
          <cell r="N442">
            <v>12.903225806451612</v>
          </cell>
          <cell r="O442">
            <v>50</v>
          </cell>
          <cell r="P442">
            <v>13.503043718871059</v>
          </cell>
          <cell r="Q442">
            <v>14.469846645968579</v>
          </cell>
        </row>
        <row r="443">
          <cell r="A443" t="str">
            <v>f-Samedi</v>
          </cell>
          <cell r="B443">
            <v>2.7777777777777777</v>
          </cell>
          <cell r="C443">
            <v>2.5316455696202533</v>
          </cell>
          <cell r="D443">
            <v>0</v>
          </cell>
          <cell r="E443">
            <v>0</v>
          </cell>
          <cell r="F443">
            <v>2.5735294117647056</v>
          </cell>
          <cell r="G443">
            <v>1.638504864311316</v>
          </cell>
          <cell r="H443">
            <v>2.6789838337182448</v>
          </cell>
          <cell r="I443">
            <v>3.804347826086957</v>
          </cell>
          <cell r="J443">
            <v>0</v>
          </cell>
          <cell r="K443">
            <v>2.3953021171380002</v>
          </cell>
          <cell r="L443">
            <v>0.98328416912487715</v>
          </cell>
          <cell r="M443">
            <v>1.762295081967213</v>
          </cell>
          <cell r="N443">
            <v>2.5806451612903225</v>
          </cell>
          <cell r="O443">
            <v>0</v>
          </cell>
          <cell r="P443">
            <v>1.5771997786386276</v>
          </cell>
          <cell r="Q443">
            <v>2.1262583497977232</v>
          </cell>
        </row>
        <row r="444">
          <cell r="A444" t="str">
            <v>g-Dimanche</v>
          </cell>
          <cell r="B444">
            <v>2.083333333333333</v>
          </cell>
          <cell r="C444">
            <v>3.79746835443038</v>
          </cell>
          <cell r="D444">
            <v>0</v>
          </cell>
          <cell r="E444">
            <v>0</v>
          </cell>
          <cell r="F444">
            <v>3.3088235294117654</v>
          </cell>
          <cell r="G444">
            <v>1.5873015873015874</v>
          </cell>
          <cell r="H444">
            <v>2.424942263279446</v>
          </cell>
          <cell r="I444">
            <v>3.2608695652173911</v>
          </cell>
          <cell r="J444">
            <v>0</v>
          </cell>
          <cell r="K444">
            <v>2.1944058105393296</v>
          </cell>
          <cell r="L444">
            <v>1.4749262536873156</v>
          </cell>
          <cell r="M444">
            <v>2.0901639344262297</v>
          </cell>
          <cell r="N444">
            <v>1.2903225806451613</v>
          </cell>
          <cell r="O444">
            <v>0</v>
          </cell>
          <cell r="P444">
            <v>1.8815716657443278</v>
          </cell>
          <cell r="Q444">
            <v>2.1450747953711544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  <cell r="Q445">
            <v>100</v>
          </cell>
        </row>
        <row r="448">
          <cell r="A448" t="str">
            <v>5.3.6.  Arbeidsplaatsongevallen volgens dag van het ongeval : verdeling volgens gevolgen en aard van het werk (hoofd-/handarbeid) - 2017</v>
          </cell>
        </row>
        <row r="449">
          <cell r="J449" t="str">
            <v>Andere</v>
          </cell>
          <cell r="T449" t="str">
            <v>Contractueel arbeider</v>
          </cell>
        </row>
        <row r="450">
          <cell r="B450" t="str">
            <v>1-CSS</v>
          </cell>
          <cell r="D450" t="str">
            <v>2-IT &lt;= 6 MOIS</v>
          </cell>
          <cell r="F450" t="str">
            <v>3-IT &gt; 6 MOIS</v>
          </cell>
          <cell r="H450" t="str">
            <v>4-Mortel</v>
          </cell>
          <cell r="J450" t="str">
            <v>Total</v>
          </cell>
          <cell r="L450" t="str">
            <v>1-CSS</v>
          </cell>
          <cell r="N450" t="str">
            <v>2-IT &lt;= 6 MOIS</v>
          </cell>
          <cell r="P450" t="str">
            <v>3-IT &gt; 6 MOIS</v>
          </cell>
          <cell r="R450" t="str">
            <v>4-Mortel</v>
          </cell>
          <cell r="T450" t="str">
            <v>Total</v>
          </cell>
        </row>
        <row r="451">
          <cell r="A451" t="str">
            <v>a-Lundi</v>
          </cell>
          <cell r="B451">
            <v>43</v>
          </cell>
          <cell r="C451">
            <v>18.942731277533039</v>
          </cell>
          <cell r="D451">
            <v>137</v>
          </cell>
          <cell r="E451">
            <v>19.377652050919377</v>
          </cell>
          <cell r="F451">
            <v>5</v>
          </cell>
          <cell r="G451">
            <v>12.195121951219512</v>
          </cell>
          <cell r="H451">
            <v>0</v>
          </cell>
          <cell r="I451">
            <v>0</v>
          </cell>
          <cell r="J451">
            <v>185</v>
          </cell>
          <cell r="K451">
            <v>18.954918032786885</v>
          </cell>
          <cell r="L451">
            <v>25</v>
          </cell>
          <cell r="M451">
            <v>16.891891891891891</v>
          </cell>
          <cell r="N451">
            <v>171</v>
          </cell>
          <cell r="O451">
            <v>20.43010752688172</v>
          </cell>
          <cell r="P451">
            <v>8</v>
          </cell>
          <cell r="Q451">
            <v>19.047619047619047</v>
          </cell>
          <cell r="R451">
            <v>0</v>
          </cell>
          <cell r="S451">
            <v>0</v>
          </cell>
          <cell r="T451">
            <v>204</v>
          </cell>
          <cell r="U451">
            <v>19.844357976653697</v>
          </cell>
        </row>
        <row r="452">
          <cell r="A452" t="str">
            <v>b-Mardi</v>
          </cell>
          <cell r="B452">
            <v>58</v>
          </cell>
          <cell r="C452">
            <v>25.55066079295154</v>
          </cell>
          <cell r="D452">
            <v>171</v>
          </cell>
          <cell r="E452">
            <v>24.186704384724191</v>
          </cell>
          <cell r="F452">
            <v>6</v>
          </cell>
          <cell r="G452">
            <v>14.634146341463413</v>
          </cell>
          <cell r="H452">
            <v>1</v>
          </cell>
          <cell r="I452">
            <v>100</v>
          </cell>
          <cell r="J452">
            <v>236</v>
          </cell>
          <cell r="K452">
            <v>24.180327868852459</v>
          </cell>
          <cell r="L452">
            <v>34</v>
          </cell>
          <cell r="M452">
            <v>22.972972972972975</v>
          </cell>
          <cell r="N452">
            <v>199</v>
          </cell>
          <cell r="O452">
            <v>23.775388291517324</v>
          </cell>
          <cell r="P452">
            <v>11</v>
          </cell>
          <cell r="Q452">
            <v>26.190476190476193</v>
          </cell>
          <cell r="R452">
            <v>1</v>
          </cell>
          <cell r="S452">
            <v>100</v>
          </cell>
          <cell r="T452">
            <v>245</v>
          </cell>
          <cell r="U452">
            <v>23.832684824902728</v>
          </cell>
        </row>
        <row r="453">
          <cell r="A453" t="str">
            <v>c-Mercredi</v>
          </cell>
          <cell r="B453">
            <v>48</v>
          </cell>
          <cell r="C453">
            <v>21.145374449339204</v>
          </cell>
          <cell r="D453">
            <v>121</v>
          </cell>
          <cell r="E453">
            <v>17.114568599717114</v>
          </cell>
          <cell r="F453">
            <v>9</v>
          </cell>
          <cell r="G453">
            <v>21.951219512195124</v>
          </cell>
          <cell r="H453">
            <v>0</v>
          </cell>
          <cell r="I453">
            <v>0</v>
          </cell>
          <cell r="J453">
            <v>178</v>
          </cell>
          <cell r="K453">
            <v>18.237704918032787</v>
          </cell>
          <cell r="L453">
            <v>17</v>
          </cell>
          <cell r="M453">
            <v>11.486486486486488</v>
          </cell>
          <cell r="N453">
            <v>138</v>
          </cell>
          <cell r="O453">
            <v>16.487455197132618</v>
          </cell>
          <cell r="P453">
            <v>10</v>
          </cell>
          <cell r="Q453">
            <v>23.809523809523807</v>
          </cell>
          <cell r="R453">
            <v>0</v>
          </cell>
          <cell r="S453">
            <v>0</v>
          </cell>
          <cell r="T453">
            <v>165</v>
          </cell>
          <cell r="U453">
            <v>16.050583657587548</v>
          </cell>
        </row>
        <row r="454">
          <cell r="A454" t="str">
            <v>d-Jeudi</v>
          </cell>
          <cell r="B454">
            <v>40</v>
          </cell>
          <cell r="C454">
            <v>17.621145374449341</v>
          </cell>
          <cell r="D454">
            <v>152</v>
          </cell>
          <cell r="E454">
            <v>21.499292786421496</v>
          </cell>
          <cell r="F454">
            <v>14</v>
          </cell>
          <cell r="G454">
            <v>34.146341463414636</v>
          </cell>
          <cell r="H454">
            <v>0</v>
          </cell>
          <cell r="I454">
            <v>0</v>
          </cell>
          <cell r="J454">
            <v>206</v>
          </cell>
          <cell r="K454">
            <v>21.106557377049182</v>
          </cell>
          <cell r="L454">
            <v>35</v>
          </cell>
          <cell r="M454">
            <v>23.648648648648649</v>
          </cell>
          <cell r="N454">
            <v>175</v>
          </cell>
          <cell r="O454">
            <v>20.908004778972522</v>
          </cell>
          <cell r="P454">
            <v>5</v>
          </cell>
          <cell r="Q454">
            <v>11.904761904761903</v>
          </cell>
          <cell r="R454">
            <v>0</v>
          </cell>
          <cell r="S454">
            <v>0</v>
          </cell>
          <cell r="T454">
            <v>215</v>
          </cell>
          <cell r="U454">
            <v>20.914396887159533</v>
          </cell>
        </row>
        <row r="455">
          <cell r="A455" t="str">
            <v>e-Vendredi</v>
          </cell>
          <cell r="B455">
            <v>36</v>
          </cell>
          <cell r="C455">
            <v>15.859030837004406</v>
          </cell>
          <cell r="D455">
            <v>100</v>
          </cell>
          <cell r="E455">
            <v>14.144271570014144</v>
          </cell>
          <cell r="F455">
            <v>5</v>
          </cell>
          <cell r="G455">
            <v>12.195121951219512</v>
          </cell>
          <cell r="H455">
            <v>0</v>
          </cell>
          <cell r="I455">
            <v>0</v>
          </cell>
          <cell r="J455">
            <v>141</v>
          </cell>
          <cell r="K455">
            <v>14.446721311475409</v>
          </cell>
          <cell r="L455">
            <v>25</v>
          </cell>
          <cell r="M455">
            <v>16.891891891891891</v>
          </cell>
          <cell r="N455">
            <v>116</v>
          </cell>
          <cell r="O455">
            <v>13.859020310633214</v>
          </cell>
          <cell r="P455">
            <v>6</v>
          </cell>
          <cell r="Q455">
            <v>14.285714285714285</v>
          </cell>
          <cell r="R455">
            <v>0</v>
          </cell>
          <cell r="S455">
            <v>0</v>
          </cell>
          <cell r="T455">
            <v>147</v>
          </cell>
          <cell r="U455">
            <v>14.299610894941633</v>
          </cell>
        </row>
        <row r="456">
          <cell r="A456" t="str">
            <v>f-Samedi</v>
          </cell>
          <cell r="B456">
            <v>2</v>
          </cell>
          <cell r="C456">
            <v>0.88105726872246704</v>
          </cell>
          <cell r="D456">
            <v>13</v>
          </cell>
          <cell r="E456">
            <v>1.8387553041018387</v>
          </cell>
          <cell r="F456">
            <v>2</v>
          </cell>
          <cell r="G456">
            <v>4.8780487804878048</v>
          </cell>
          <cell r="H456">
            <v>0</v>
          </cell>
          <cell r="I456">
            <v>0</v>
          </cell>
          <cell r="J456">
            <v>17</v>
          </cell>
          <cell r="K456">
            <v>1.7418032786885247</v>
          </cell>
          <cell r="L456">
            <v>6</v>
          </cell>
          <cell r="M456">
            <v>4.0540540540540544</v>
          </cell>
          <cell r="N456">
            <v>14</v>
          </cell>
          <cell r="O456">
            <v>1.6726403823178015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</v>
          </cell>
          <cell r="U456">
            <v>1.9455252918287937</v>
          </cell>
        </row>
        <row r="457">
          <cell r="A457" t="str">
            <v>g-Dimanche</v>
          </cell>
          <cell r="B457">
            <v>0</v>
          </cell>
          <cell r="C457">
            <v>0</v>
          </cell>
          <cell r="D457">
            <v>13</v>
          </cell>
          <cell r="E457">
            <v>1.8387553041018387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13</v>
          </cell>
          <cell r="K457">
            <v>1.331967213114754</v>
          </cell>
          <cell r="L457">
            <v>6</v>
          </cell>
          <cell r="M457">
            <v>4.0540540540540544</v>
          </cell>
          <cell r="N457">
            <v>24</v>
          </cell>
          <cell r="O457">
            <v>2.8673835125448028</v>
          </cell>
          <cell r="P457">
            <v>2</v>
          </cell>
          <cell r="Q457">
            <v>4.7619047619047619</v>
          </cell>
          <cell r="R457">
            <v>0</v>
          </cell>
          <cell r="S457">
            <v>0</v>
          </cell>
          <cell r="T457">
            <v>32</v>
          </cell>
          <cell r="U457">
            <v>3.1128404669260705</v>
          </cell>
        </row>
        <row r="458">
          <cell r="A458" t="str">
            <v>Total</v>
          </cell>
          <cell r="B458">
            <v>227</v>
          </cell>
          <cell r="C458">
            <v>100</v>
          </cell>
          <cell r="D458">
            <v>707</v>
          </cell>
          <cell r="E458">
            <v>100</v>
          </cell>
          <cell r="F458">
            <v>41</v>
          </cell>
          <cell r="G458">
            <v>100</v>
          </cell>
          <cell r="H458">
            <v>1</v>
          </cell>
          <cell r="I458">
            <v>100</v>
          </cell>
          <cell r="J458">
            <v>976</v>
          </cell>
          <cell r="K458">
            <v>100</v>
          </cell>
          <cell r="L458">
            <v>148</v>
          </cell>
          <cell r="M458">
            <v>100</v>
          </cell>
          <cell r="N458">
            <v>837</v>
          </cell>
          <cell r="O458">
            <v>100</v>
          </cell>
          <cell r="P458">
            <v>42</v>
          </cell>
          <cell r="Q458">
            <v>100</v>
          </cell>
          <cell r="R458">
            <v>1</v>
          </cell>
          <cell r="S458">
            <v>100</v>
          </cell>
          <cell r="T458">
            <v>1028</v>
          </cell>
          <cell r="U458">
            <v>100</v>
          </cell>
        </row>
        <row r="461">
          <cell r="A461" t="str">
            <v>5.3.7.  Arbeidsplaatsongevallen volgens dag van het ongeval :  verdeling volgens duur van de tijdelijke ongeschiktheid - 2017</v>
          </cell>
        </row>
        <row r="462">
          <cell r="B462" t="str">
            <v>a-ITT 0 jour</v>
          </cell>
          <cell r="D462" t="str">
            <v>b-ITT 1 à 3 jours</v>
          </cell>
          <cell r="F462" t="str">
            <v>c-ITT 4 à 7 jours</v>
          </cell>
          <cell r="H462" t="str">
            <v>d-ITT 8 à 15 jours</v>
          </cell>
          <cell r="J462" t="str">
            <v>e-ITT 16 à 30 jours</v>
          </cell>
          <cell r="L462" t="str">
            <v>f-ITT 1 à 3 mois</v>
          </cell>
          <cell r="N462" t="str">
            <v>g-ITT 4 à 6 mois</v>
          </cell>
          <cell r="P462" t="str">
            <v>h-ITT &gt; 6 mois</v>
          </cell>
          <cell r="R462" t="str">
            <v>Total</v>
          </cell>
        </row>
        <row r="463">
          <cell r="A463" t="str">
            <v>a-Lundi</v>
          </cell>
          <cell r="B463">
            <v>593</v>
          </cell>
          <cell r="C463">
            <v>18.921506062539887</v>
          </cell>
          <cell r="D463">
            <v>347</v>
          </cell>
          <cell r="E463">
            <v>17.997925311203318</v>
          </cell>
          <cell r="F463">
            <v>386</v>
          </cell>
          <cell r="G463">
            <v>28.031953522149603</v>
          </cell>
          <cell r="H463">
            <v>243</v>
          </cell>
          <cell r="I463">
            <v>17.246273953158266</v>
          </cell>
          <cell r="J463">
            <v>162</v>
          </cell>
          <cell r="K463">
            <v>19.081272084805654</v>
          </cell>
          <cell r="L463">
            <v>242</v>
          </cell>
          <cell r="M463">
            <v>20.988725065047696</v>
          </cell>
          <cell r="N463">
            <v>91</v>
          </cell>
          <cell r="O463">
            <v>20.871559633027523</v>
          </cell>
          <cell r="P463">
            <v>62</v>
          </cell>
          <cell r="Q463">
            <v>18.075801749271136</v>
          </cell>
          <cell r="R463">
            <v>2126</v>
          </cell>
          <cell r="S463">
            <v>20.001881644557344</v>
          </cell>
        </row>
        <row r="464">
          <cell r="A464" t="str">
            <v>b-Mardi</v>
          </cell>
          <cell r="B464">
            <v>739</v>
          </cell>
          <cell r="C464">
            <v>23.580089342693046</v>
          </cell>
          <cell r="D464">
            <v>479</v>
          </cell>
          <cell r="E464">
            <v>24.844398340248961</v>
          </cell>
          <cell r="F464">
            <v>326</v>
          </cell>
          <cell r="G464">
            <v>23.674655047204066</v>
          </cell>
          <cell r="H464">
            <v>328</v>
          </cell>
          <cell r="I464">
            <v>23.278921220723916</v>
          </cell>
          <cell r="J464">
            <v>168</v>
          </cell>
          <cell r="K464">
            <v>19.78798586572438</v>
          </cell>
          <cell r="L464">
            <v>250</v>
          </cell>
          <cell r="M464">
            <v>21.682567215958372</v>
          </cell>
          <cell r="N464">
            <v>96</v>
          </cell>
          <cell r="O464">
            <v>22.018348623853214</v>
          </cell>
          <cell r="P464">
            <v>74</v>
          </cell>
          <cell r="Q464">
            <v>21.574344023323615</v>
          </cell>
          <cell r="R464">
            <v>2460</v>
          </cell>
          <cell r="S464">
            <v>23.144228055320351</v>
          </cell>
        </row>
        <row r="465">
          <cell r="A465" t="str">
            <v>c-Mercredi</v>
          </cell>
          <cell r="B465">
            <v>520</v>
          </cell>
          <cell r="C465">
            <v>16.592214422463307</v>
          </cell>
          <cell r="D465">
            <v>380</v>
          </cell>
          <cell r="E465">
            <v>19.709543568464731</v>
          </cell>
          <cell r="F465">
            <v>176</v>
          </cell>
          <cell r="G465">
            <v>12.781408859840234</v>
          </cell>
          <cell r="H465">
            <v>263</v>
          </cell>
          <cell r="I465">
            <v>18.665720369056068</v>
          </cell>
          <cell r="J465">
            <v>150</v>
          </cell>
          <cell r="K465">
            <v>17.667844522968199</v>
          </cell>
          <cell r="L465">
            <v>186</v>
          </cell>
          <cell r="M465">
            <v>16.131830008673028</v>
          </cell>
          <cell r="N465">
            <v>64</v>
          </cell>
          <cell r="O465">
            <v>14.678899082568808</v>
          </cell>
          <cell r="P465">
            <v>74</v>
          </cell>
          <cell r="Q465">
            <v>21.574344023323615</v>
          </cell>
          <cell r="R465">
            <v>1813</v>
          </cell>
          <cell r="S465">
            <v>17.057107912315363</v>
          </cell>
        </row>
        <row r="466">
          <cell r="A466" t="str">
            <v>d-Jeudi</v>
          </cell>
          <cell r="B466">
            <v>673</v>
          </cell>
          <cell r="C466">
            <v>21.474154435226545</v>
          </cell>
          <cell r="D466">
            <v>424</v>
          </cell>
          <cell r="E466">
            <v>21.991701244813282</v>
          </cell>
          <cell r="F466">
            <v>257</v>
          </cell>
          <cell r="G466">
            <v>18.663761801016705</v>
          </cell>
          <cell r="H466">
            <v>323</v>
          </cell>
          <cell r="I466">
            <v>22.924059616749467</v>
          </cell>
          <cell r="J466">
            <v>192</v>
          </cell>
          <cell r="K466">
            <v>22.614840989399294</v>
          </cell>
          <cell r="L466">
            <v>218</v>
          </cell>
          <cell r="M466">
            <v>18.9071986123157</v>
          </cell>
          <cell r="N466">
            <v>83</v>
          </cell>
          <cell r="O466">
            <v>19.036697247706421</v>
          </cell>
          <cell r="P466">
            <v>68</v>
          </cell>
          <cell r="Q466">
            <v>19.825072886297377</v>
          </cell>
          <cell r="R466">
            <v>2238</v>
          </cell>
          <cell r="S466">
            <v>21.055602596669491</v>
          </cell>
        </row>
        <row r="467">
          <cell r="A467" t="str">
            <v>e-Vendredi</v>
          </cell>
          <cell r="B467">
            <v>514</v>
          </cell>
          <cell r="C467">
            <v>16.400765794511805</v>
          </cell>
          <cell r="D467">
            <v>237</v>
          </cell>
          <cell r="E467">
            <v>12.292531120331949</v>
          </cell>
          <cell r="F467">
            <v>162</v>
          </cell>
          <cell r="G467">
            <v>11.764705882352938</v>
          </cell>
          <cell r="H467">
            <v>193</v>
          </cell>
          <cell r="I467">
            <v>13.697657913413769</v>
          </cell>
          <cell r="J467">
            <v>120</v>
          </cell>
          <cell r="K467">
            <v>14.134275618374559</v>
          </cell>
          <cell r="L467">
            <v>189</v>
          </cell>
          <cell r="M467">
            <v>16.392020815264527</v>
          </cell>
          <cell r="N467">
            <v>77</v>
          </cell>
          <cell r="O467">
            <v>17.660550458715598</v>
          </cell>
          <cell r="P467">
            <v>46</v>
          </cell>
          <cell r="Q467">
            <v>13.411078717201168</v>
          </cell>
          <cell r="R467">
            <v>1538</v>
          </cell>
          <cell r="S467">
            <v>14.469846645968579</v>
          </cell>
        </row>
        <row r="468">
          <cell r="A468" t="str">
            <v>f-Samedi</v>
          </cell>
          <cell r="B468">
            <v>46</v>
          </cell>
          <cell r="C468">
            <v>1.4677728142948312</v>
          </cell>
          <cell r="D468">
            <v>29</v>
          </cell>
          <cell r="E468">
            <v>1.5041493775933612</v>
          </cell>
          <cell r="F468">
            <v>37</v>
          </cell>
          <cell r="G468">
            <v>2.6870007262164126</v>
          </cell>
          <cell r="H468">
            <v>31</v>
          </cell>
          <cell r="I468">
            <v>2.2001419446415897</v>
          </cell>
          <cell r="J468">
            <v>30</v>
          </cell>
          <cell r="K468">
            <v>3.5335689045936398</v>
          </cell>
          <cell r="L468">
            <v>29</v>
          </cell>
          <cell r="M468">
            <v>2.5151777970511708</v>
          </cell>
          <cell r="N468">
            <v>13</v>
          </cell>
          <cell r="O468">
            <v>2.9816513761467887</v>
          </cell>
          <cell r="P468">
            <v>11</v>
          </cell>
          <cell r="Q468">
            <v>3.2069970845481048</v>
          </cell>
          <cell r="R468">
            <v>226</v>
          </cell>
          <cell r="S468">
            <v>2.1262583497977232</v>
          </cell>
        </row>
        <row r="469">
          <cell r="A469" t="str">
            <v>g-Dimanche</v>
          </cell>
          <cell r="B469">
            <v>49</v>
          </cell>
          <cell r="C469">
            <v>1.5634971282705807</v>
          </cell>
          <cell r="D469">
            <v>32</v>
          </cell>
          <cell r="E469">
            <v>1.6597510373443984</v>
          </cell>
          <cell r="F469">
            <v>33</v>
          </cell>
          <cell r="G469">
            <v>2.3965141612200433</v>
          </cell>
          <cell r="H469">
            <v>28</v>
          </cell>
          <cell r="I469">
            <v>1.9872249822569199</v>
          </cell>
          <cell r="J469">
            <v>27</v>
          </cell>
          <cell r="K469">
            <v>3.1802120141342751</v>
          </cell>
          <cell r="L469">
            <v>39</v>
          </cell>
          <cell r="M469">
            <v>3.3824804856895061</v>
          </cell>
          <cell r="N469">
            <v>12</v>
          </cell>
          <cell r="O469">
            <v>2.7522935779816518</v>
          </cell>
          <cell r="P469">
            <v>8</v>
          </cell>
          <cell r="Q469">
            <v>2.3323615160349855</v>
          </cell>
          <cell r="R469">
            <v>228</v>
          </cell>
          <cell r="S469">
            <v>2.1450747953711544</v>
          </cell>
        </row>
        <row r="470">
          <cell r="A470" t="str">
            <v>Total</v>
          </cell>
          <cell r="B470">
            <v>3134</v>
          </cell>
          <cell r="C470">
            <v>100</v>
          </cell>
          <cell r="D470">
            <v>1928</v>
          </cell>
          <cell r="E470">
            <v>100</v>
          </cell>
          <cell r="F470">
            <v>1377</v>
          </cell>
          <cell r="G470">
            <v>100</v>
          </cell>
          <cell r="H470">
            <v>1409</v>
          </cell>
          <cell r="I470">
            <v>100</v>
          </cell>
          <cell r="J470">
            <v>849</v>
          </cell>
          <cell r="K470">
            <v>100</v>
          </cell>
          <cell r="L470">
            <v>1153</v>
          </cell>
          <cell r="M470">
            <v>100</v>
          </cell>
          <cell r="N470">
            <v>436</v>
          </cell>
          <cell r="O470">
            <v>100</v>
          </cell>
          <cell r="P470">
            <v>343</v>
          </cell>
          <cell r="Q470">
            <v>100</v>
          </cell>
          <cell r="R470">
            <v>10629</v>
          </cell>
          <cell r="S470">
            <v>100</v>
          </cell>
        </row>
        <row r="473">
          <cell r="A473" t="str">
            <v>5.3.8.  Arbeidsplaatsongevallen volgens dag van het ongeval :  verdeling volgens voorziene graad van blijvende ongeschiktheid - 2017</v>
          </cell>
        </row>
        <row r="474">
          <cell r="D474" t="str">
            <v>Total</v>
          </cell>
        </row>
        <row r="475">
          <cell r="A475" t="str">
            <v>a-Lundi</v>
          </cell>
          <cell r="B475">
            <v>2126</v>
          </cell>
          <cell r="C475">
            <v>20.001881644557344</v>
          </cell>
          <cell r="D475">
            <v>2126</v>
          </cell>
          <cell r="E475">
            <v>20.001881644557344</v>
          </cell>
        </row>
        <row r="476">
          <cell r="A476" t="str">
            <v>b-Mardi</v>
          </cell>
          <cell r="B476">
            <v>2460</v>
          </cell>
          <cell r="C476">
            <v>23.144228055320351</v>
          </cell>
          <cell r="D476">
            <v>2460</v>
          </cell>
          <cell r="E476">
            <v>23.144228055320351</v>
          </cell>
        </row>
        <row r="477">
          <cell r="A477" t="str">
            <v>c-Mercredi</v>
          </cell>
          <cell r="B477">
            <v>1813</v>
          </cell>
          <cell r="C477">
            <v>17.057107912315363</v>
          </cell>
          <cell r="D477">
            <v>1813</v>
          </cell>
          <cell r="E477">
            <v>17.057107912315363</v>
          </cell>
        </row>
        <row r="478">
          <cell r="A478" t="str">
            <v>d-Jeudi</v>
          </cell>
          <cell r="B478">
            <v>2238</v>
          </cell>
          <cell r="C478">
            <v>21.055602596669491</v>
          </cell>
          <cell r="D478">
            <v>2238</v>
          </cell>
          <cell r="E478">
            <v>21.055602596669491</v>
          </cell>
        </row>
        <row r="479">
          <cell r="A479" t="str">
            <v>e-Vendredi</v>
          </cell>
          <cell r="B479">
            <v>1538</v>
          </cell>
          <cell r="C479">
            <v>14.469846645968579</v>
          </cell>
          <cell r="D479">
            <v>1538</v>
          </cell>
          <cell r="E479">
            <v>14.469846645968579</v>
          </cell>
        </row>
        <row r="480">
          <cell r="A480" t="str">
            <v>f-Samedi</v>
          </cell>
          <cell r="B480">
            <v>226</v>
          </cell>
          <cell r="C480">
            <v>2.1262583497977232</v>
          </cell>
          <cell r="D480">
            <v>226</v>
          </cell>
          <cell r="E480">
            <v>2.1262583497977232</v>
          </cell>
        </row>
        <row r="481">
          <cell r="A481" t="str">
            <v>g-Dimanche</v>
          </cell>
          <cell r="B481">
            <v>228</v>
          </cell>
          <cell r="C481">
            <v>2.1450747953711544</v>
          </cell>
          <cell r="D481">
            <v>228</v>
          </cell>
          <cell r="E481">
            <v>2.1450747953711544</v>
          </cell>
        </row>
        <row r="482">
          <cell r="A482" t="str">
            <v>Total</v>
          </cell>
          <cell r="B482">
            <v>10629</v>
          </cell>
          <cell r="C482">
            <v>100</v>
          </cell>
          <cell r="D482">
            <v>10629</v>
          </cell>
          <cell r="E482">
            <v>100</v>
          </cell>
        </row>
        <row r="485">
          <cell r="A485" t="str">
            <v>5.4.1.  Arbeidsplaatsongevallen volgens maand van het ongeval : evolutie 2011 - 2017</v>
          </cell>
        </row>
        <row r="486">
          <cell r="B486" t="str">
            <v>Total</v>
          </cell>
        </row>
        <row r="487">
          <cell r="A487" t="str">
            <v>a-Janvier</v>
          </cell>
          <cell r="B487">
            <v>1557</v>
          </cell>
          <cell r="C487">
            <v>14.648602878916172</v>
          </cell>
        </row>
        <row r="488">
          <cell r="A488" t="str">
            <v>b-Février</v>
          </cell>
          <cell r="B488">
            <v>830</v>
          </cell>
          <cell r="C488">
            <v>7.8088249129739395</v>
          </cell>
        </row>
        <row r="489">
          <cell r="A489" t="str">
            <v>c-Mars</v>
          </cell>
          <cell r="B489">
            <v>849</v>
          </cell>
          <cell r="C489">
            <v>7.9875811459215349</v>
          </cell>
        </row>
        <row r="490">
          <cell r="A490" t="str">
            <v>d-Avril</v>
          </cell>
          <cell r="B490">
            <v>601</v>
          </cell>
          <cell r="C490">
            <v>5.6543418948160697</v>
          </cell>
        </row>
        <row r="491">
          <cell r="A491" t="str">
            <v>e-Mai</v>
          </cell>
          <cell r="B491">
            <v>887</v>
          </cell>
          <cell r="C491">
            <v>8.3450936118167292</v>
          </cell>
        </row>
        <row r="492">
          <cell r="A492" t="str">
            <v>f-Juin</v>
          </cell>
          <cell r="B492">
            <v>855</v>
          </cell>
          <cell r="C492">
            <v>8.0440304826418281</v>
          </cell>
        </row>
        <row r="493">
          <cell r="A493" t="str">
            <v>g-Juillet</v>
          </cell>
          <cell r="B493">
            <v>431</v>
          </cell>
          <cell r="C493">
            <v>4.0549440210744194</v>
          </cell>
        </row>
        <row r="494">
          <cell r="A494" t="str">
            <v>h-Août</v>
          </cell>
          <cell r="B494">
            <v>530</v>
          </cell>
          <cell r="C494">
            <v>4.9863580769592621</v>
          </cell>
        </row>
        <row r="495">
          <cell r="A495" t="str">
            <v>i-Septembre</v>
          </cell>
          <cell r="B495">
            <v>862</v>
          </cell>
          <cell r="C495">
            <v>8.1098880421488388</v>
          </cell>
        </row>
        <row r="496">
          <cell r="A496" t="str">
            <v>j-Octobre</v>
          </cell>
          <cell r="B496">
            <v>1074</v>
          </cell>
          <cell r="C496">
            <v>10.104431272932542</v>
          </cell>
        </row>
        <row r="497">
          <cell r="A497" t="str">
            <v>k-Novembre</v>
          </cell>
          <cell r="B497">
            <v>1120</v>
          </cell>
          <cell r="C497">
            <v>10.537209521121461</v>
          </cell>
        </row>
        <row r="498">
          <cell r="A498" t="str">
            <v>l-Décembre</v>
          </cell>
          <cell r="B498">
            <v>1033</v>
          </cell>
          <cell r="C498">
            <v>9.7186941386772041</v>
          </cell>
        </row>
        <row r="499">
          <cell r="A499" t="str">
            <v>Total</v>
          </cell>
          <cell r="B499">
            <v>10629</v>
          </cell>
          <cell r="C499">
            <v>100</v>
          </cell>
        </row>
        <row r="502">
          <cell r="A502" t="str">
            <v>5.4.2.  Arbeidsplaatsongevallen volgens maand van het ongeval : verdeling volgens gevolgen- 2017</v>
          </cell>
        </row>
        <row r="503">
          <cell r="B503" t="str">
            <v>1-CSS</v>
          </cell>
          <cell r="D503" t="str">
            <v>2-IT &lt;= 6 MOIS</v>
          </cell>
          <cell r="F503" t="str">
            <v>3-IT &gt; 6 MOIS</v>
          </cell>
          <cell r="H503" t="str">
            <v>4-Mortel</v>
          </cell>
          <cell r="J503" t="str">
            <v>Total</v>
          </cell>
        </row>
        <row r="504">
          <cell r="A504" t="str">
            <v>a-Janvier</v>
          </cell>
          <cell r="B504">
            <v>449</v>
          </cell>
          <cell r="C504">
            <v>14.418754014129739</v>
          </cell>
          <cell r="D504">
            <v>1057</v>
          </cell>
          <cell r="E504">
            <v>14.752267969295184</v>
          </cell>
          <cell r="F504">
            <v>51</v>
          </cell>
          <cell r="G504">
            <v>14.868804664723031</v>
          </cell>
          <cell r="H504">
            <v>0</v>
          </cell>
          <cell r="I504">
            <v>0</v>
          </cell>
          <cell r="J504">
            <v>1557</v>
          </cell>
          <cell r="K504">
            <v>14.648602878916172</v>
          </cell>
        </row>
        <row r="505">
          <cell r="A505" t="str">
            <v>b-Février</v>
          </cell>
          <cell r="B505">
            <v>244</v>
          </cell>
          <cell r="C505">
            <v>7.8355812459858702</v>
          </cell>
          <cell r="D505">
            <v>568</v>
          </cell>
          <cell r="E505">
            <v>7.9274249825540828</v>
          </cell>
          <cell r="F505">
            <v>18</v>
          </cell>
          <cell r="G505">
            <v>5.2478134110787176</v>
          </cell>
          <cell r="H505">
            <v>0</v>
          </cell>
          <cell r="I505">
            <v>0</v>
          </cell>
          <cell r="J505">
            <v>830</v>
          </cell>
          <cell r="K505">
            <v>7.8088249129739395</v>
          </cell>
        </row>
        <row r="506">
          <cell r="A506" t="str">
            <v>c-Mars</v>
          </cell>
          <cell r="B506">
            <v>246</v>
          </cell>
          <cell r="C506">
            <v>7.8998073217726388</v>
          </cell>
          <cell r="D506">
            <v>572</v>
          </cell>
          <cell r="E506">
            <v>7.9832519190509421</v>
          </cell>
          <cell r="F506">
            <v>30</v>
          </cell>
          <cell r="G506">
            <v>8.7463556851311957</v>
          </cell>
          <cell r="H506">
            <v>1</v>
          </cell>
          <cell r="I506">
            <v>14.285714285714285</v>
          </cell>
          <cell r="J506">
            <v>849</v>
          </cell>
          <cell r="K506">
            <v>7.9875811459215349</v>
          </cell>
        </row>
        <row r="507">
          <cell r="A507" t="str">
            <v>d-Avril</v>
          </cell>
          <cell r="B507">
            <v>193</v>
          </cell>
          <cell r="C507">
            <v>6.1978163134232496</v>
          </cell>
          <cell r="D507">
            <v>385</v>
          </cell>
          <cell r="E507">
            <v>5.3733426378227485</v>
          </cell>
          <cell r="F507">
            <v>23</v>
          </cell>
          <cell r="G507">
            <v>6.7055393586005838</v>
          </cell>
          <cell r="H507">
            <v>0</v>
          </cell>
          <cell r="I507">
            <v>0</v>
          </cell>
          <cell r="J507">
            <v>601</v>
          </cell>
          <cell r="K507">
            <v>5.6543418948160697</v>
          </cell>
        </row>
        <row r="508">
          <cell r="A508" t="str">
            <v>e-Mai</v>
          </cell>
          <cell r="B508">
            <v>240</v>
          </cell>
          <cell r="C508">
            <v>7.7071290944123305</v>
          </cell>
          <cell r="D508">
            <v>614</v>
          </cell>
          <cell r="E508">
            <v>8.5694347522679699</v>
          </cell>
          <cell r="F508">
            <v>32</v>
          </cell>
          <cell r="G508">
            <v>9.3294460641399422</v>
          </cell>
          <cell r="H508">
            <v>1</v>
          </cell>
          <cell r="I508">
            <v>14.285714285714285</v>
          </cell>
          <cell r="J508">
            <v>887</v>
          </cell>
          <cell r="K508">
            <v>8.3450936118167292</v>
          </cell>
        </row>
        <row r="509">
          <cell r="A509" t="str">
            <v>f-Juin</v>
          </cell>
          <cell r="B509">
            <v>273</v>
          </cell>
          <cell r="C509">
            <v>8.7668593448940264</v>
          </cell>
          <cell r="D509">
            <v>550</v>
          </cell>
          <cell r="E509">
            <v>7.6762037683182145</v>
          </cell>
          <cell r="F509">
            <v>32</v>
          </cell>
          <cell r="G509">
            <v>9.3294460641399422</v>
          </cell>
          <cell r="H509">
            <v>0</v>
          </cell>
          <cell r="I509">
            <v>0</v>
          </cell>
          <cell r="J509">
            <v>855</v>
          </cell>
          <cell r="K509">
            <v>8.0440304826418281</v>
          </cell>
        </row>
        <row r="510">
          <cell r="A510" t="str">
            <v>g-Juillet</v>
          </cell>
          <cell r="B510">
            <v>109</v>
          </cell>
          <cell r="C510">
            <v>3.5003211303789339</v>
          </cell>
          <cell r="D510">
            <v>302</v>
          </cell>
          <cell r="E510">
            <v>4.2149337055129097</v>
          </cell>
          <cell r="F510">
            <v>19</v>
          </cell>
          <cell r="G510">
            <v>5.5393586005830908</v>
          </cell>
          <cell r="H510">
            <v>1</v>
          </cell>
          <cell r="I510">
            <v>14.285714285714285</v>
          </cell>
          <cell r="J510">
            <v>431</v>
          </cell>
          <cell r="K510">
            <v>4.0549440210744194</v>
          </cell>
        </row>
        <row r="511">
          <cell r="A511" t="str">
            <v>h-Août</v>
          </cell>
          <cell r="B511">
            <v>143</v>
          </cell>
          <cell r="C511">
            <v>4.592164418754014</v>
          </cell>
          <cell r="D511">
            <v>373</v>
          </cell>
          <cell r="E511">
            <v>5.2058618283321696</v>
          </cell>
          <cell r="F511">
            <v>14</v>
          </cell>
          <cell r="G511">
            <v>4.0816326530612246</v>
          </cell>
          <cell r="H511">
            <v>0</v>
          </cell>
          <cell r="I511">
            <v>0</v>
          </cell>
          <cell r="J511">
            <v>530</v>
          </cell>
          <cell r="K511">
            <v>4.9863580769592621</v>
          </cell>
        </row>
        <row r="512">
          <cell r="A512" t="str">
            <v>i-Septembre</v>
          </cell>
          <cell r="B512">
            <v>231</v>
          </cell>
          <cell r="C512">
            <v>7.4181117533718695</v>
          </cell>
          <cell r="D512">
            <v>599</v>
          </cell>
          <cell r="E512">
            <v>8.3600837404047468</v>
          </cell>
          <cell r="F512">
            <v>31</v>
          </cell>
          <cell r="G512">
            <v>9.037900874635568</v>
          </cell>
          <cell r="H512">
            <v>1</v>
          </cell>
          <cell r="I512">
            <v>14.285714285714285</v>
          </cell>
          <cell r="J512">
            <v>862</v>
          </cell>
          <cell r="K512">
            <v>8.1098880421488388</v>
          </cell>
        </row>
        <row r="513">
          <cell r="A513" t="str">
            <v>j-Octobre</v>
          </cell>
          <cell r="B513">
            <v>322</v>
          </cell>
          <cell r="C513">
            <v>10.340398201669879</v>
          </cell>
          <cell r="D513">
            <v>725</v>
          </cell>
          <cell r="E513">
            <v>10.118632240055828</v>
          </cell>
          <cell r="F513">
            <v>26</v>
          </cell>
          <cell r="G513">
            <v>7.5801749271137036</v>
          </cell>
          <cell r="H513">
            <v>1</v>
          </cell>
          <cell r="I513">
            <v>14.285714285714285</v>
          </cell>
          <cell r="J513">
            <v>1074</v>
          </cell>
          <cell r="K513">
            <v>10.104431272932542</v>
          </cell>
        </row>
        <row r="514">
          <cell r="A514" t="str">
            <v>k-Novembre</v>
          </cell>
          <cell r="B514">
            <v>341</v>
          </cell>
          <cell r="C514">
            <v>10.950545921644188</v>
          </cell>
          <cell r="D514">
            <v>743</v>
          </cell>
          <cell r="E514">
            <v>10.369853454291695</v>
          </cell>
          <cell r="F514">
            <v>35</v>
          </cell>
          <cell r="G514">
            <v>10.204081632653061</v>
          </cell>
          <cell r="H514">
            <v>1</v>
          </cell>
          <cell r="I514">
            <v>14.285714285714285</v>
          </cell>
          <cell r="J514">
            <v>1120</v>
          </cell>
          <cell r="K514">
            <v>10.537209521121461</v>
          </cell>
        </row>
        <row r="515">
          <cell r="A515" t="str">
            <v>l-Décembre</v>
          </cell>
          <cell r="B515">
            <v>323</v>
          </cell>
          <cell r="C515">
            <v>10.372511239563261</v>
          </cell>
          <cell r="D515">
            <v>677</v>
          </cell>
          <cell r="E515">
            <v>9.4487090020935103</v>
          </cell>
          <cell r="F515">
            <v>32</v>
          </cell>
          <cell r="G515">
            <v>9.3294460641399422</v>
          </cell>
          <cell r="H515">
            <v>1</v>
          </cell>
          <cell r="I515">
            <v>14.285714285714285</v>
          </cell>
          <cell r="J515">
            <v>1033</v>
          </cell>
          <cell r="K515">
            <v>9.7186941386772041</v>
          </cell>
        </row>
        <row r="516">
          <cell r="A516" t="str">
            <v>Total</v>
          </cell>
          <cell r="B516">
            <v>3114</v>
          </cell>
          <cell r="C516">
            <v>100</v>
          </cell>
          <cell r="D516">
            <v>7165</v>
          </cell>
          <cell r="E516">
            <v>100</v>
          </cell>
          <cell r="F516">
            <v>343</v>
          </cell>
          <cell r="G516">
            <v>100</v>
          </cell>
          <cell r="H516">
            <v>7</v>
          </cell>
          <cell r="I516">
            <v>100</v>
          </cell>
          <cell r="J516">
            <v>10629</v>
          </cell>
          <cell r="K516">
            <v>100</v>
          </cell>
        </row>
        <row r="519">
          <cell r="A519" t="str">
            <v>5.4.3.  Arbeidsplaatsongevallen volgens maand van het ongeval  : verdeling volgens gevolgen en geslacht - 2017</v>
          </cell>
        </row>
        <row r="520">
          <cell r="J520" t="str">
            <v>1- Femme</v>
          </cell>
          <cell r="T520" t="str">
            <v>2- Homme</v>
          </cell>
        </row>
        <row r="521">
          <cell r="B521" t="str">
            <v>1-CSS</v>
          </cell>
          <cell r="D521" t="str">
            <v>2-IT &lt;= 6 MOIS</v>
          </cell>
          <cell r="F521" t="str">
            <v>3-IT &gt; 6 MOIS</v>
          </cell>
          <cell r="H521" t="str">
            <v>4-Mortel</v>
          </cell>
          <cell r="J521" t="str">
            <v>Total</v>
          </cell>
          <cell r="L521" t="str">
            <v>1-CSS</v>
          </cell>
          <cell r="N521" t="str">
            <v>2-IT &lt;= 6 MOIS</v>
          </cell>
          <cell r="P521" t="str">
            <v>3-IT &gt; 6 MOIS</v>
          </cell>
          <cell r="R521" t="str">
            <v>4-Mortel</v>
          </cell>
          <cell r="T521" t="str">
            <v>Total</v>
          </cell>
        </row>
        <row r="522">
          <cell r="A522" t="str">
            <v>a-Janvier</v>
          </cell>
          <cell r="B522">
            <v>289</v>
          </cell>
          <cell r="C522">
            <v>13.827751196172249</v>
          </cell>
          <cell r="D522">
            <v>650</v>
          </cell>
          <cell r="E522">
            <v>14.689265536723164</v>
          </cell>
          <cell r="F522">
            <v>37</v>
          </cell>
          <cell r="G522">
            <v>16.299559471365637</v>
          </cell>
          <cell r="H522">
            <v>0</v>
          </cell>
          <cell r="I522">
            <v>0</v>
          </cell>
          <cell r="J522">
            <v>976</v>
          </cell>
          <cell r="K522">
            <v>14.469977761304669</v>
          </cell>
          <cell r="L522">
            <v>160</v>
          </cell>
          <cell r="M522">
            <v>15.625</v>
          </cell>
          <cell r="N522">
            <v>407</v>
          </cell>
          <cell r="O522">
            <v>14.854014598540148</v>
          </cell>
          <cell r="P522">
            <v>14</v>
          </cell>
          <cell r="Q522">
            <v>12.068965517241379</v>
          </cell>
          <cell r="R522">
            <v>0</v>
          </cell>
          <cell r="S522">
            <v>0</v>
          </cell>
          <cell r="T522">
            <v>581</v>
          </cell>
          <cell r="U522">
            <v>14.958805355303811</v>
          </cell>
        </row>
        <row r="523">
          <cell r="A523" t="str">
            <v>b-Février</v>
          </cell>
          <cell r="B523">
            <v>171</v>
          </cell>
          <cell r="C523">
            <v>8.1818181818181817</v>
          </cell>
          <cell r="D523">
            <v>371</v>
          </cell>
          <cell r="E523">
            <v>8.3841807909604515</v>
          </cell>
          <cell r="F523">
            <v>11</v>
          </cell>
          <cell r="G523">
            <v>4.8458149779735686</v>
          </cell>
          <cell r="H523">
            <v>0</v>
          </cell>
          <cell r="I523">
            <v>0</v>
          </cell>
          <cell r="J523">
            <v>553</v>
          </cell>
          <cell r="K523">
            <v>8.1986656782802072</v>
          </cell>
          <cell r="L523">
            <v>73</v>
          </cell>
          <cell r="M523">
            <v>7.12890625</v>
          </cell>
          <cell r="N523">
            <v>197</v>
          </cell>
          <cell r="O523">
            <v>7.1897810218978115</v>
          </cell>
          <cell r="P523">
            <v>7</v>
          </cell>
          <cell r="Q523">
            <v>6.0344827586206895</v>
          </cell>
          <cell r="R523">
            <v>0</v>
          </cell>
          <cell r="S523">
            <v>0</v>
          </cell>
          <cell r="T523">
            <v>277</v>
          </cell>
          <cell r="U523">
            <v>7.1318228630278062</v>
          </cell>
        </row>
        <row r="524">
          <cell r="A524" t="str">
            <v>c-Mars</v>
          </cell>
          <cell r="B524">
            <v>165</v>
          </cell>
          <cell r="C524">
            <v>7.8947368421052628</v>
          </cell>
          <cell r="D524">
            <v>361</v>
          </cell>
          <cell r="E524">
            <v>8.158192090395481</v>
          </cell>
          <cell r="F524">
            <v>22</v>
          </cell>
          <cell r="G524">
            <v>9.6916299559471373</v>
          </cell>
          <cell r="H524">
            <v>0</v>
          </cell>
          <cell r="I524">
            <v>0</v>
          </cell>
          <cell r="J524">
            <v>548</v>
          </cell>
          <cell r="K524">
            <v>8.1245366938472934</v>
          </cell>
          <cell r="L524">
            <v>81</v>
          </cell>
          <cell r="M524">
            <v>7.91015625</v>
          </cell>
          <cell r="N524">
            <v>211</v>
          </cell>
          <cell r="O524">
            <v>7.7007299270072993</v>
          </cell>
          <cell r="P524">
            <v>8</v>
          </cell>
          <cell r="Q524">
            <v>6.8965517241379306</v>
          </cell>
          <cell r="R524">
            <v>1</v>
          </cell>
          <cell r="S524">
            <v>25</v>
          </cell>
          <cell r="T524">
            <v>301</v>
          </cell>
          <cell r="U524">
            <v>7.7497425334706493</v>
          </cell>
        </row>
        <row r="525">
          <cell r="A525" t="str">
            <v>d-Avril</v>
          </cell>
          <cell r="B525">
            <v>117</v>
          </cell>
          <cell r="C525">
            <v>5.598086124401914</v>
          </cell>
          <cell r="D525">
            <v>246</v>
          </cell>
          <cell r="E525">
            <v>5.5593220338983045</v>
          </cell>
          <cell r="F525">
            <v>14</v>
          </cell>
          <cell r="G525">
            <v>6.1674008810572687</v>
          </cell>
          <cell r="H525">
            <v>0</v>
          </cell>
          <cell r="I525">
            <v>0</v>
          </cell>
          <cell r="J525">
            <v>377</v>
          </cell>
          <cell r="K525">
            <v>5.5893254262416603</v>
          </cell>
          <cell r="L525">
            <v>76</v>
          </cell>
          <cell r="M525">
            <v>7.421875</v>
          </cell>
          <cell r="N525">
            <v>139</v>
          </cell>
          <cell r="O525">
            <v>5.0729927007299276</v>
          </cell>
          <cell r="P525">
            <v>9</v>
          </cell>
          <cell r="Q525">
            <v>7.7586206896551717</v>
          </cell>
          <cell r="R525">
            <v>0</v>
          </cell>
          <cell r="S525">
            <v>0</v>
          </cell>
          <cell r="T525">
            <v>224</v>
          </cell>
          <cell r="U525">
            <v>5.7672502574665296</v>
          </cell>
        </row>
        <row r="526">
          <cell r="A526" t="str">
            <v>e-Mai</v>
          </cell>
          <cell r="B526">
            <v>157</v>
          </cell>
          <cell r="C526">
            <v>7.5119617224880377</v>
          </cell>
          <cell r="D526">
            <v>389</v>
          </cell>
          <cell r="E526">
            <v>8.7909604519774014</v>
          </cell>
          <cell r="F526">
            <v>20</v>
          </cell>
          <cell r="G526">
            <v>8.8105726872246706</v>
          </cell>
          <cell r="H526">
            <v>1</v>
          </cell>
          <cell r="I526">
            <v>33.333333333333329</v>
          </cell>
          <cell r="J526">
            <v>567</v>
          </cell>
          <cell r="K526">
            <v>8.4062268346923652</v>
          </cell>
          <cell r="L526">
            <v>83</v>
          </cell>
          <cell r="M526">
            <v>8.10546875</v>
          </cell>
          <cell r="N526">
            <v>225</v>
          </cell>
          <cell r="O526">
            <v>8.2116788321167888</v>
          </cell>
          <cell r="P526">
            <v>12</v>
          </cell>
          <cell r="Q526">
            <v>10.344827586206897</v>
          </cell>
          <cell r="R526">
            <v>0</v>
          </cell>
          <cell r="S526">
            <v>0</v>
          </cell>
          <cell r="T526">
            <v>320</v>
          </cell>
          <cell r="U526">
            <v>8.2389289392378995</v>
          </cell>
        </row>
        <row r="527">
          <cell r="A527" t="str">
            <v>f-Juin</v>
          </cell>
          <cell r="B527">
            <v>176</v>
          </cell>
          <cell r="C527">
            <v>8.4210526315789469</v>
          </cell>
          <cell r="D527">
            <v>333</v>
          </cell>
          <cell r="E527">
            <v>7.5254237288135588</v>
          </cell>
          <cell r="F527">
            <v>15</v>
          </cell>
          <cell r="G527">
            <v>6.607929515418502</v>
          </cell>
          <cell r="H527">
            <v>0</v>
          </cell>
          <cell r="I527">
            <v>0</v>
          </cell>
          <cell r="J527">
            <v>524</v>
          </cell>
          <cell r="K527">
            <v>7.7687175685693113</v>
          </cell>
          <cell r="L527">
            <v>97</v>
          </cell>
          <cell r="M527">
            <v>9.47265625</v>
          </cell>
          <cell r="N527">
            <v>217</v>
          </cell>
          <cell r="O527">
            <v>7.9197080291970794</v>
          </cell>
          <cell r="P527">
            <v>17</v>
          </cell>
          <cell r="Q527">
            <v>14.655172413793103</v>
          </cell>
          <cell r="R527">
            <v>0</v>
          </cell>
          <cell r="S527">
            <v>0</v>
          </cell>
          <cell r="T527">
            <v>331</v>
          </cell>
          <cell r="U527">
            <v>8.5221421215242028</v>
          </cell>
        </row>
        <row r="528">
          <cell r="A528" t="str">
            <v>g-Juillet</v>
          </cell>
          <cell r="B528">
            <v>77</v>
          </cell>
          <cell r="C528">
            <v>3.6842105263157889</v>
          </cell>
          <cell r="D528">
            <v>170</v>
          </cell>
          <cell r="E528">
            <v>3.8418079096045199</v>
          </cell>
          <cell r="F528">
            <v>14</v>
          </cell>
          <cell r="G528">
            <v>6.1674008810572687</v>
          </cell>
          <cell r="H528">
            <v>1</v>
          </cell>
          <cell r="I528">
            <v>33.333333333333329</v>
          </cell>
          <cell r="J528">
            <v>262</v>
          </cell>
          <cell r="K528">
            <v>3.8843587842846556</v>
          </cell>
          <cell r="L528">
            <v>32</v>
          </cell>
          <cell r="M528">
            <v>3.125</v>
          </cell>
          <cell r="N528">
            <v>132</v>
          </cell>
          <cell r="O528">
            <v>4.8175182481751824</v>
          </cell>
          <cell r="P528">
            <v>5</v>
          </cell>
          <cell r="Q528">
            <v>4.3103448275862073</v>
          </cell>
          <cell r="R528">
            <v>0</v>
          </cell>
          <cell r="S528">
            <v>0</v>
          </cell>
          <cell r="T528">
            <v>169</v>
          </cell>
          <cell r="U528">
            <v>4.3511843460350157</v>
          </cell>
        </row>
        <row r="529">
          <cell r="A529" t="str">
            <v>h-Août</v>
          </cell>
          <cell r="B529">
            <v>96</v>
          </cell>
          <cell r="C529">
            <v>4.5933014354066986</v>
          </cell>
          <cell r="D529">
            <v>196</v>
          </cell>
          <cell r="E529">
            <v>4.4293785310734464</v>
          </cell>
          <cell r="F529">
            <v>10</v>
          </cell>
          <cell r="G529">
            <v>4.4052863436123353</v>
          </cell>
          <cell r="H529">
            <v>0</v>
          </cell>
          <cell r="I529">
            <v>0</v>
          </cell>
          <cell r="J529">
            <v>302</v>
          </cell>
          <cell r="K529">
            <v>4.4773906597479618</v>
          </cell>
          <cell r="L529">
            <v>47</v>
          </cell>
          <cell r="M529">
            <v>4.58984375</v>
          </cell>
          <cell r="N529">
            <v>177</v>
          </cell>
          <cell r="O529">
            <v>6.4598540145985393</v>
          </cell>
          <cell r="P529">
            <v>4</v>
          </cell>
          <cell r="Q529">
            <v>3.4482758620689653</v>
          </cell>
          <cell r="R529">
            <v>0</v>
          </cell>
          <cell r="S529">
            <v>0</v>
          </cell>
          <cell r="T529">
            <v>228</v>
          </cell>
          <cell r="U529">
            <v>5.8702368692070035</v>
          </cell>
        </row>
        <row r="530">
          <cell r="A530" t="str">
            <v>i-Septembre</v>
          </cell>
          <cell r="B530">
            <v>155</v>
          </cell>
          <cell r="C530">
            <v>7.4162679425837315</v>
          </cell>
          <cell r="D530">
            <v>371</v>
          </cell>
          <cell r="E530">
            <v>8.3841807909604515</v>
          </cell>
          <cell r="F530">
            <v>22</v>
          </cell>
          <cell r="G530">
            <v>9.6916299559471373</v>
          </cell>
          <cell r="H530">
            <v>0</v>
          </cell>
          <cell r="I530">
            <v>0</v>
          </cell>
          <cell r="J530">
            <v>548</v>
          </cell>
          <cell r="K530">
            <v>8.1245366938472934</v>
          </cell>
          <cell r="L530">
            <v>76</v>
          </cell>
          <cell r="M530">
            <v>7.421875</v>
          </cell>
          <cell r="N530">
            <v>228</v>
          </cell>
          <cell r="O530">
            <v>8.3211678832116789</v>
          </cell>
          <cell r="P530">
            <v>9</v>
          </cell>
          <cell r="Q530">
            <v>7.7586206896551717</v>
          </cell>
          <cell r="R530">
            <v>1</v>
          </cell>
          <cell r="S530">
            <v>25</v>
          </cell>
          <cell r="T530">
            <v>314</v>
          </cell>
          <cell r="U530">
            <v>8.0844490216271883</v>
          </cell>
        </row>
        <row r="531">
          <cell r="A531" t="str">
            <v>j-Octobre</v>
          </cell>
          <cell r="B531">
            <v>235</v>
          </cell>
          <cell r="C531">
            <v>11.244019138755981</v>
          </cell>
          <cell r="D531">
            <v>446</v>
          </cell>
          <cell r="E531">
            <v>10.07909604519774</v>
          </cell>
          <cell r="F531">
            <v>19</v>
          </cell>
          <cell r="G531">
            <v>8.3700440528634363</v>
          </cell>
          <cell r="H531">
            <v>0</v>
          </cell>
          <cell r="I531">
            <v>0</v>
          </cell>
          <cell r="J531">
            <v>700</v>
          </cell>
          <cell r="K531">
            <v>10.378057820607859</v>
          </cell>
          <cell r="L531">
            <v>87</v>
          </cell>
          <cell r="M531">
            <v>8.49609375</v>
          </cell>
          <cell r="N531">
            <v>279</v>
          </cell>
          <cell r="O531">
            <v>10.182481751824819</v>
          </cell>
          <cell r="P531">
            <v>7</v>
          </cell>
          <cell r="Q531">
            <v>6.0344827586206895</v>
          </cell>
          <cell r="R531">
            <v>1</v>
          </cell>
          <cell r="S531">
            <v>25</v>
          </cell>
          <cell r="T531">
            <v>374</v>
          </cell>
          <cell r="U531">
            <v>9.6292481977342934</v>
          </cell>
        </row>
        <row r="532">
          <cell r="A532" t="str">
            <v>k-Novembre</v>
          </cell>
          <cell r="B532">
            <v>232</v>
          </cell>
          <cell r="C532">
            <v>11.100478468899521</v>
          </cell>
          <cell r="D532">
            <v>467</v>
          </cell>
          <cell r="E532">
            <v>10.553672316384182</v>
          </cell>
          <cell r="F532">
            <v>23</v>
          </cell>
          <cell r="G532">
            <v>10.13215859030837</v>
          </cell>
          <cell r="H532">
            <v>1</v>
          </cell>
          <cell r="I532">
            <v>33.333333333333329</v>
          </cell>
          <cell r="J532">
            <v>723</v>
          </cell>
          <cell r="K532">
            <v>10.719051148999261</v>
          </cell>
          <cell r="L532">
            <v>109</v>
          </cell>
          <cell r="M532">
            <v>10.64453125</v>
          </cell>
          <cell r="N532">
            <v>276</v>
          </cell>
          <cell r="O532">
            <v>10.072992700729927</v>
          </cell>
          <cell r="P532">
            <v>12</v>
          </cell>
          <cell r="Q532">
            <v>10.344827586206897</v>
          </cell>
          <cell r="R532">
            <v>0</v>
          </cell>
          <cell r="S532">
            <v>0</v>
          </cell>
          <cell r="T532">
            <v>397</v>
          </cell>
          <cell r="U532">
            <v>10.221421215242019</v>
          </cell>
        </row>
        <row r="533">
          <cell r="A533" t="str">
            <v>l-Décembre</v>
          </cell>
          <cell r="B533">
            <v>220</v>
          </cell>
          <cell r="C533">
            <v>10.526315789473683</v>
          </cell>
          <cell r="D533">
            <v>425</v>
          </cell>
          <cell r="E533">
            <v>9.6045197740112993</v>
          </cell>
          <cell r="F533">
            <v>20</v>
          </cell>
          <cell r="G533">
            <v>8.8105726872246706</v>
          </cell>
          <cell r="H533">
            <v>0</v>
          </cell>
          <cell r="I533">
            <v>0</v>
          </cell>
          <cell r="J533">
            <v>665</v>
          </cell>
          <cell r="K533">
            <v>9.8591549295774641</v>
          </cell>
          <cell r="L533">
            <v>103</v>
          </cell>
          <cell r="M533">
            <v>10.05859375</v>
          </cell>
          <cell r="N533">
            <v>252</v>
          </cell>
          <cell r="O533">
            <v>9.1970802919708028</v>
          </cell>
          <cell r="P533">
            <v>12</v>
          </cell>
          <cell r="Q533">
            <v>10.344827586206897</v>
          </cell>
          <cell r="R533">
            <v>1</v>
          </cell>
          <cell r="S533">
            <v>25</v>
          </cell>
          <cell r="T533">
            <v>368</v>
          </cell>
          <cell r="U533">
            <v>9.474768280123584</v>
          </cell>
        </row>
        <row r="534">
          <cell r="A534" t="str">
            <v>Total</v>
          </cell>
          <cell r="B534">
            <v>2090</v>
          </cell>
          <cell r="C534">
            <v>100</v>
          </cell>
          <cell r="D534">
            <v>4425</v>
          </cell>
          <cell r="E534">
            <v>100</v>
          </cell>
          <cell r="F534">
            <v>227</v>
          </cell>
          <cell r="G534">
            <v>100</v>
          </cell>
          <cell r="H534">
            <v>3</v>
          </cell>
          <cell r="I534">
            <v>100</v>
          </cell>
          <cell r="J534">
            <v>6745</v>
          </cell>
          <cell r="K534">
            <v>100</v>
          </cell>
          <cell r="L534">
            <v>1024</v>
          </cell>
          <cell r="M534">
            <v>100</v>
          </cell>
          <cell r="N534">
            <v>2740</v>
          </cell>
          <cell r="O534">
            <v>100</v>
          </cell>
          <cell r="P534">
            <v>116</v>
          </cell>
          <cell r="Q534">
            <v>100</v>
          </cell>
          <cell r="R534">
            <v>4</v>
          </cell>
          <cell r="S534">
            <v>100</v>
          </cell>
          <cell r="T534">
            <v>3884</v>
          </cell>
          <cell r="U534">
            <v>100</v>
          </cell>
        </row>
        <row r="537">
          <cell r="A537" t="str">
            <v>5.4.4.  Arbeidsplaatsongevallen volgens maand van het ongeval : verdeling volgens gevolgen en generatie in absolute frequentie 2017</v>
          </cell>
        </row>
        <row r="538">
          <cell r="F538" t="str">
            <v>15 - 24 ans</v>
          </cell>
          <cell r="K538" t="str">
            <v>25 - 49 ans</v>
          </cell>
          <cell r="P538" t="str">
            <v>50 ans et plus</v>
          </cell>
          <cell r="Q538" t="str">
            <v>Total</v>
          </cell>
        </row>
        <row r="539">
          <cell r="B539" t="str">
            <v>1-CSS</v>
          </cell>
          <cell r="C539" t="str">
            <v>2-IT &lt;= 6 MOIS</v>
          </cell>
          <cell r="D539" t="str">
            <v>3-IT &gt; 6 MOIS</v>
          </cell>
          <cell r="E539" t="str">
            <v>4-Mortel</v>
          </cell>
          <cell r="F539" t="str">
            <v>Total</v>
          </cell>
          <cell r="G539" t="str">
            <v>1-CSS</v>
          </cell>
          <cell r="H539" t="str">
            <v>2-IT &lt;= 6 MOIS</v>
          </cell>
          <cell r="I539" t="str">
            <v>3-IT &gt; 6 MOIS</v>
          </cell>
          <cell r="J539" t="str">
            <v>4-Mortel</v>
          </cell>
          <cell r="K539" t="str">
            <v>Total</v>
          </cell>
          <cell r="L539" t="str">
            <v>1-CSS</v>
          </cell>
          <cell r="M539" t="str">
            <v>2-IT &lt;= 6 MOIS</v>
          </cell>
          <cell r="N539" t="str">
            <v>3-IT &gt; 6 MOIS</v>
          </cell>
          <cell r="O539" t="str">
            <v>4-Mortel</v>
          </cell>
          <cell r="P539" t="str">
            <v>Total</v>
          </cell>
        </row>
        <row r="540">
          <cell r="A540" t="str">
            <v>a-Janvier</v>
          </cell>
          <cell r="B540">
            <v>14</v>
          </cell>
          <cell r="C540">
            <v>54</v>
          </cell>
          <cell r="D540">
            <v>0</v>
          </cell>
          <cell r="E540">
            <v>0</v>
          </cell>
          <cell r="F540">
            <v>68</v>
          </cell>
          <cell r="G540">
            <v>268</v>
          </cell>
          <cell r="H540">
            <v>633</v>
          </cell>
          <cell r="I540">
            <v>23</v>
          </cell>
          <cell r="J540">
            <v>0</v>
          </cell>
          <cell r="K540">
            <v>924</v>
          </cell>
          <cell r="L540">
            <v>167</v>
          </cell>
          <cell r="M540">
            <v>370</v>
          </cell>
          <cell r="N540">
            <v>28</v>
          </cell>
          <cell r="O540">
            <v>0</v>
          </cell>
          <cell r="P540">
            <v>565</v>
          </cell>
          <cell r="Q540">
            <v>1557</v>
          </cell>
        </row>
        <row r="541">
          <cell r="A541" t="str">
            <v>b-Février</v>
          </cell>
          <cell r="B541">
            <v>12</v>
          </cell>
          <cell r="C541">
            <v>39</v>
          </cell>
          <cell r="D541">
            <v>0</v>
          </cell>
          <cell r="E541">
            <v>0</v>
          </cell>
          <cell r="F541">
            <v>51</v>
          </cell>
          <cell r="G541">
            <v>159</v>
          </cell>
          <cell r="H541">
            <v>339</v>
          </cell>
          <cell r="I541">
            <v>11</v>
          </cell>
          <cell r="J541">
            <v>0</v>
          </cell>
          <cell r="K541">
            <v>509</v>
          </cell>
          <cell r="L541">
            <v>73</v>
          </cell>
          <cell r="M541">
            <v>190</v>
          </cell>
          <cell r="N541">
            <v>7</v>
          </cell>
          <cell r="O541">
            <v>0</v>
          </cell>
          <cell r="P541">
            <v>270</v>
          </cell>
          <cell r="Q541">
            <v>830</v>
          </cell>
        </row>
        <row r="542">
          <cell r="A542" t="str">
            <v>c-Mars</v>
          </cell>
          <cell r="B542">
            <v>15</v>
          </cell>
          <cell r="C542">
            <v>26</v>
          </cell>
          <cell r="D542">
            <v>1</v>
          </cell>
          <cell r="E542">
            <v>0</v>
          </cell>
          <cell r="F542">
            <v>42</v>
          </cell>
          <cell r="G542">
            <v>149</v>
          </cell>
          <cell r="H542">
            <v>340</v>
          </cell>
          <cell r="I542">
            <v>18</v>
          </cell>
          <cell r="J542">
            <v>1</v>
          </cell>
          <cell r="K542">
            <v>508</v>
          </cell>
          <cell r="L542">
            <v>82</v>
          </cell>
          <cell r="M542">
            <v>206</v>
          </cell>
          <cell r="N542">
            <v>11</v>
          </cell>
          <cell r="O542">
            <v>0</v>
          </cell>
          <cell r="P542">
            <v>299</v>
          </cell>
          <cell r="Q542">
            <v>849</v>
          </cell>
        </row>
        <row r="543">
          <cell r="A543" t="str">
            <v>d-Avril</v>
          </cell>
          <cell r="B543">
            <v>10</v>
          </cell>
          <cell r="C543">
            <v>15</v>
          </cell>
          <cell r="D543">
            <v>0</v>
          </cell>
          <cell r="E543">
            <v>0</v>
          </cell>
          <cell r="F543">
            <v>25</v>
          </cell>
          <cell r="G543">
            <v>127</v>
          </cell>
          <cell r="H543">
            <v>246</v>
          </cell>
          <cell r="I543">
            <v>18</v>
          </cell>
          <cell r="J543">
            <v>0</v>
          </cell>
          <cell r="K543">
            <v>391</v>
          </cell>
          <cell r="L543">
            <v>56</v>
          </cell>
          <cell r="M543">
            <v>124</v>
          </cell>
          <cell r="N543">
            <v>5</v>
          </cell>
          <cell r="O543">
            <v>0</v>
          </cell>
          <cell r="P543">
            <v>185</v>
          </cell>
          <cell r="Q543">
            <v>601</v>
          </cell>
        </row>
        <row r="544">
          <cell r="A544" t="str">
            <v>e-Mai</v>
          </cell>
          <cell r="B544">
            <v>13</v>
          </cell>
          <cell r="C544">
            <v>25</v>
          </cell>
          <cell r="D544">
            <v>0</v>
          </cell>
          <cell r="E544">
            <v>0</v>
          </cell>
          <cell r="F544">
            <v>38</v>
          </cell>
          <cell r="G544">
            <v>158</v>
          </cell>
          <cell r="H544">
            <v>384</v>
          </cell>
          <cell r="I544">
            <v>19</v>
          </cell>
          <cell r="J544">
            <v>1</v>
          </cell>
          <cell r="K544">
            <v>562</v>
          </cell>
          <cell r="L544">
            <v>69</v>
          </cell>
          <cell r="M544">
            <v>205</v>
          </cell>
          <cell r="N544">
            <v>13</v>
          </cell>
          <cell r="O544">
            <v>0</v>
          </cell>
          <cell r="P544">
            <v>287</v>
          </cell>
          <cell r="Q544">
            <v>887</v>
          </cell>
        </row>
        <row r="545">
          <cell r="A545" t="str">
            <v>f-Juin</v>
          </cell>
          <cell r="B545">
            <v>9</v>
          </cell>
          <cell r="C545">
            <v>24</v>
          </cell>
          <cell r="D545">
            <v>1</v>
          </cell>
          <cell r="E545">
            <v>0</v>
          </cell>
          <cell r="F545">
            <v>34</v>
          </cell>
          <cell r="G545">
            <v>175</v>
          </cell>
          <cell r="H545">
            <v>334</v>
          </cell>
          <cell r="I545">
            <v>17</v>
          </cell>
          <cell r="J545">
            <v>0</v>
          </cell>
          <cell r="K545">
            <v>526</v>
          </cell>
          <cell r="L545">
            <v>89</v>
          </cell>
          <cell r="M545">
            <v>192</v>
          </cell>
          <cell r="N545">
            <v>14</v>
          </cell>
          <cell r="O545">
            <v>0</v>
          </cell>
          <cell r="P545">
            <v>295</v>
          </cell>
          <cell r="Q545">
            <v>855</v>
          </cell>
        </row>
        <row r="546">
          <cell r="A546" t="str">
            <v>g-Juillet</v>
          </cell>
          <cell r="B546">
            <v>5</v>
          </cell>
          <cell r="C546">
            <v>26</v>
          </cell>
          <cell r="D546">
            <v>0</v>
          </cell>
          <cell r="E546">
            <v>0</v>
          </cell>
          <cell r="F546">
            <v>31</v>
          </cell>
          <cell r="G546">
            <v>73</v>
          </cell>
          <cell r="H546">
            <v>184</v>
          </cell>
          <cell r="I546">
            <v>13</v>
          </cell>
          <cell r="J546">
            <v>0</v>
          </cell>
          <cell r="K546">
            <v>270</v>
          </cell>
          <cell r="L546">
            <v>31</v>
          </cell>
          <cell r="M546">
            <v>92</v>
          </cell>
          <cell r="N546">
            <v>6</v>
          </cell>
          <cell r="O546">
            <v>1</v>
          </cell>
          <cell r="P546">
            <v>130</v>
          </cell>
          <cell r="Q546">
            <v>431</v>
          </cell>
        </row>
        <row r="547">
          <cell r="A547" t="str">
            <v>h-Août</v>
          </cell>
          <cell r="B547">
            <v>8</v>
          </cell>
          <cell r="C547">
            <v>29</v>
          </cell>
          <cell r="D547">
            <v>0</v>
          </cell>
          <cell r="E547">
            <v>0</v>
          </cell>
          <cell r="F547">
            <v>37</v>
          </cell>
          <cell r="G547">
            <v>83</v>
          </cell>
          <cell r="H547">
            <v>211</v>
          </cell>
          <cell r="I547">
            <v>5</v>
          </cell>
          <cell r="J547">
            <v>0</v>
          </cell>
          <cell r="K547">
            <v>299</v>
          </cell>
          <cell r="L547">
            <v>52</v>
          </cell>
          <cell r="M547">
            <v>133</v>
          </cell>
          <cell r="N547">
            <v>9</v>
          </cell>
          <cell r="O547">
            <v>0</v>
          </cell>
          <cell r="P547">
            <v>194</v>
          </cell>
          <cell r="Q547">
            <v>530</v>
          </cell>
        </row>
        <row r="548">
          <cell r="A548" t="str">
            <v>i-Septembre</v>
          </cell>
          <cell r="B548">
            <v>11</v>
          </cell>
          <cell r="C548">
            <v>39</v>
          </cell>
          <cell r="D548">
            <v>0</v>
          </cell>
          <cell r="E548">
            <v>0</v>
          </cell>
          <cell r="F548">
            <v>50</v>
          </cell>
          <cell r="G548">
            <v>148</v>
          </cell>
          <cell r="H548">
            <v>383</v>
          </cell>
          <cell r="I548">
            <v>15</v>
          </cell>
          <cell r="J548">
            <v>1</v>
          </cell>
          <cell r="K548">
            <v>547</v>
          </cell>
          <cell r="L548">
            <v>72</v>
          </cell>
          <cell r="M548">
            <v>177</v>
          </cell>
          <cell r="N548">
            <v>16</v>
          </cell>
          <cell r="O548">
            <v>0</v>
          </cell>
          <cell r="P548">
            <v>265</v>
          </cell>
          <cell r="Q548">
            <v>862</v>
          </cell>
        </row>
        <row r="549">
          <cell r="A549" t="str">
            <v>j-Octobre</v>
          </cell>
          <cell r="B549">
            <v>17</v>
          </cell>
          <cell r="C549">
            <v>35</v>
          </cell>
          <cell r="D549">
            <v>0</v>
          </cell>
          <cell r="E549">
            <v>0</v>
          </cell>
          <cell r="F549">
            <v>52</v>
          </cell>
          <cell r="G549">
            <v>204</v>
          </cell>
          <cell r="H549">
            <v>433</v>
          </cell>
          <cell r="I549">
            <v>12</v>
          </cell>
          <cell r="J549">
            <v>1</v>
          </cell>
          <cell r="K549">
            <v>650</v>
          </cell>
          <cell r="L549">
            <v>101</v>
          </cell>
          <cell r="M549">
            <v>257</v>
          </cell>
          <cell r="N549">
            <v>14</v>
          </cell>
          <cell r="O549">
            <v>0</v>
          </cell>
          <cell r="P549">
            <v>372</v>
          </cell>
          <cell r="Q549">
            <v>1074</v>
          </cell>
        </row>
        <row r="550">
          <cell r="A550" t="str">
            <v>k-Novembre</v>
          </cell>
          <cell r="B550">
            <v>16</v>
          </cell>
          <cell r="C550">
            <v>39</v>
          </cell>
          <cell r="D550">
            <v>2</v>
          </cell>
          <cell r="E550">
            <v>1</v>
          </cell>
          <cell r="F550">
            <v>58</v>
          </cell>
          <cell r="G550">
            <v>210</v>
          </cell>
          <cell r="H550">
            <v>448</v>
          </cell>
          <cell r="I550">
            <v>18</v>
          </cell>
          <cell r="J550">
            <v>0</v>
          </cell>
          <cell r="K550">
            <v>676</v>
          </cell>
          <cell r="L550">
            <v>115</v>
          </cell>
          <cell r="M550">
            <v>256</v>
          </cell>
          <cell r="N550">
            <v>15</v>
          </cell>
          <cell r="O550">
            <v>0</v>
          </cell>
          <cell r="P550">
            <v>386</v>
          </cell>
          <cell r="Q550">
            <v>1120</v>
          </cell>
        </row>
        <row r="551">
          <cell r="A551" t="str">
            <v>l-Décembre</v>
          </cell>
          <cell r="B551">
            <v>14</v>
          </cell>
          <cell r="C551">
            <v>44</v>
          </cell>
          <cell r="D551">
            <v>0</v>
          </cell>
          <cell r="E551">
            <v>0</v>
          </cell>
          <cell r="F551">
            <v>58</v>
          </cell>
          <cell r="G551">
            <v>199</v>
          </cell>
          <cell r="H551">
            <v>395</v>
          </cell>
          <cell r="I551">
            <v>15</v>
          </cell>
          <cell r="J551">
            <v>0</v>
          </cell>
          <cell r="K551">
            <v>609</v>
          </cell>
          <cell r="L551">
            <v>110</v>
          </cell>
          <cell r="M551">
            <v>238</v>
          </cell>
          <cell r="N551">
            <v>17</v>
          </cell>
          <cell r="O551">
            <v>1</v>
          </cell>
          <cell r="P551">
            <v>366</v>
          </cell>
          <cell r="Q551">
            <v>1033</v>
          </cell>
        </row>
        <row r="552">
          <cell r="A552" t="str">
            <v>Total</v>
          </cell>
          <cell r="B552">
            <v>144</v>
          </cell>
          <cell r="C552">
            <v>395</v>
          </cell>
          <cell r="D552">
            <v>4</v>
          </cell>
          <cell r="E552">
            <v>1</v>
          </cell>
          <cell r="F552">
            <v>544</v>
          </cell>
          <cell r="G552">
            <v>1953</v>
          </cell>
          <cell r="H552">
            <v>4330</v>
          </cell>
          <cell r="I552">
            <v>184</v>
          </cell>
          <cell r="J552">
            <v>4</v>
          </cell>
          <cell r="K552">
            <v>6471</v>
          </cell>
          <cell r="L552">
            <v>1017</v>
          </cell>
          <cell r="M552">
            <v>2440</v>
          </cell>
          <cell r="N552">
            <v>155</v>
          </cell>
          <cell r="O552">
            <v>2</v>
          </cell>
          <cell r="P552">
            <v>3614</v>
          </cell>
          <cell r="Q552">
            <v>10629</v>
          </cell>
        </row>
        <row r="555">
          <cell r="A555" t="str">
            <v>5.4.5.  Arbeidsplaatsongevallen volgens maand van het ongeval : verdeling volgens gevolgen en generatie in relatieve frequentie 2017</v>
          </cell>
        </row>
        <row r="556">
          <cell r="F556" t="str">
            <v>15 - 24 ans</v>
          </cell>
          <cell r="K556" t="str">
            <v>25 - 49 ans</v>
          </cell>
          <cell r="P556" t="str">
            <v>50 ans et plus</v>
          </cell>
          <cell r="Q556" t="str">
            <v>Total</v>
          </cell>
        </row>
        <row r="557">
          <cell r="B557" t="str">
            <v>1-CSS</v>
          </cell>
          <cell r="C557" t="str">
            <v>2-IT &lt;= 6 MOIS</v>
          </cell>
          <cell r="D557" t="str">
            <v>3-IT &gt; 6 MOIS</v>
          </cell>
          <cell r="E557" t="str">
            <v>4-Mortel</v>
          </cell>
          <cell r="F557" t="str">
            <v>Total</v>
          </cell>
          <cell r="G557" t="str">
            <v>1-CSS</v>
          </cell>
          <cell r="H557" t="str">
            <v>2-IT &lt;= 6 MOIS</v>
          </cell>
          <cell r="I557" t="str">
            <v>3-IT &gt; 6 MOIS</v>
          </cell>
          <cell r="J557" t="str">
            <v>4-Mortel</v>
          </cell>
          <cell r="K557" t="str">
            <v>Total</v>
          </cell>
          <cell r="L557" t="str">
            <v>1-CSS</v>
          </cell>
          <cell r="M557" t="str">
            <v>2-IT &lt;= 6 MOIS</v>
          </cell>
          <cell r="N557" t="str">
            <v>3-IT &gt; 6 MOIS</v>
          </cell>
          <cell r="O557" t="str">
            <v>4-Mortel</v>
          </cell>
          <cell r="P557" t="str">
            <v>Total</v>
          </cell>
        </row>
        <row r="558">
          <cell r="A558" t="str">
            <v>a-Janvier</v>
          </cell>
          <cell r="B558">
            <v>9.7222222222222232</v>
          </cell>
          <cell r="C558">
            <v>13.670886075949367</v>
          </cell>
          <cell r="D558">
            <v>0</v>
          </cell>
          <cell r="E558">
            <v>0</v>
          </cell>
          <cell r="F558">
            <v>12.5</v>
          </cell>
          <cell r="G558">
            <v>13.722478238607271</v>
          </cell>
          <cell r="H558">
            <v>14.6189376443418</v>
          </cell>
          <cell r="I558">
            <v>12.5</v>
          </cell>
          <cell r="J558">
            <v>0</v>
          </cell>
          <cell r="K558">
            <v>14.279091330551688</v>
          </cell>
          <cell r="L558">
            <v>16.420845624385446</v>
          </cell>
          <cell r="M558">
            <v>15.163934426229508</v>
          </cell>
          <cell r="N558">
            <v>18.064516129032256</v>
          </cell>
          <cell r="O558">
            <v>0</v>
          </cell>
          <cell r="P558">
            <v>15.633646928610961</v>
          </cell>
          <cell r="Q558">
            <v>14.648602878916172</v>
          </cell>
        </row>
        <row r="559">
          <cell r="A559" t="str">
            <v>b-Février</v>
          </cell>
          <cell r="B559">
            <v>8.3333333333333321</v>
          </cell>
          <cell r="C559">
            <v>9.8734177215189867</v>
          </cell>
          <cell r="D559">
            <v>0</v>
          </cell>
          <cell r="E559">
            <v>0</v>
          </cell>
          <cell r="F559">
            <v>9.375</v>
          </cell>
          <cell r="G559">
            <v>8.1413210445468511</v>
          </cell>
          <cell r="H559">
            <v>7.8290993071593542</v>
          </cell>
          <cell r="I559">
            <v>5.9782608695652177</v>
          </cell>
          <cell r="J559">
            <v>0</v>
          </cell>
          <cell r="K559">
            <v>7.8658630814402724</v>
          </cell>
          <cell r="L559">
            <v>7.1779744346116034</v>
          </cell>
          <cell r="M559">
            <v>7.7868852459016402</v>
          </cell>
          <cell r="N559">
            <v>4.5161290322580641</v>
          </cell>
          <cell r="O559">
            <v>0</v>
          </cell>
          <cell r="P559">
            <v>7.4709463198671839</v>
          </cell>
          <cell r="Q559">
            <v>7.8088249129739395</v>
          </cell>
        </row>
        <row r="560">
          <cell r="A560" t="str">
            <v>c-Mars</v>
          </cell>
          <cell r="B560">
            <v>10.416666666666668</v>
          </cell>
          <cell r="C560">
            <v>6.5822784810126587</v>
          </cell>
          <cell r="D560">
            <v>25</v>
          </cell>
          <cell r="E560">
            <v>0</v>
          </cell>
          <cell r="F560">
            <v>7.7205882352941186</v>
          </cell>
          <cell r="G560">
            <v>7.6292882744495651</v>
          </cell>
          <cell r="H560">
            <v>7.8521939953810627</v>
          </cell>
          <cell r="I560">
            <v>9.7826086956521738</v>
          </cell>
          <cell r="J560">
            <v>25</v>
          </cell>
          <cell r="K560">
            <v>7.8504095193942218</v>
          </cell>
          <cell r="L560">
            <v>8.0629301868239924</v>
          </cell>
          <cell r="M560">
            <v>8.442622950819672</v>
          </cell>
          <cell r="N560">
            <v>7.096774193548387</v>
          </cell>
          <cell r="O560">
            <v>0</v>
          </cell>
          <cell r="P560">
            <v>8.2733812949640289</v>
          </cell>
          <cell r="Q560">
            <v>7.9875811459215349</v>
          </cell>
        </row>
        <row r="561">
          <cell r="A561" t="str">
            <v>d-Avril</v>
          </cell>
          <cell r="B561">
            <v>6.9444444444444446</v>
          </cell>
          <cell r="C561">
            <v>3.79746835443038</v>
          </cell>
          <cell r="D561">
            <v>0</v>
          </cell>
          <cell r="E561">
            <v>0</v>
          </cell>
          <cell r="F561">
            <v>4.5955882352941178</v>
          </cell>
          <cell r="G561">
            <v>6.5028161802355351</v>
          </cell>
          <cell r="H561">
            <v>5.6812933025404151</v>
          </cell>
          <cell r="I561">
            <v>9.7826086956521738</v>
          </cell>
          <cell r="J561">
            <v>0</v>
          </cell>
          <cell r="K561">
            <v>6.0423427600061812</v>
          </cell>
          <cell r="L561">
            <v>5.5063913470993127</v>
          </cell>
          <cell r="M561">
            <v>5.081967213114754</v>
          </cell>
          <cell r="N561">
            <v>3.225806451612903</v>
          </cell>
          <cell r="O561">
            <v>0</v>
          </cell>
          <cell r="P561">
            <v>5.1189817376867737</v>
          </cell>
          <cell r="Q561">
            <v>5.6543418948160697</v>
          </cell>
        </row>
        <row r="562">
          <cell r="A562" t="str">
            <v>e-Mai</v>
          </cell>
          <cell r="B562">
            <v>9.0277777777777768</v>
          </cell>
          <cell r="C562">
            <v>6.3291139240506338</v>
          </cell>
          <cell r="D562">
            <v>0</v>
          </cell>
          <cell r="E562">
            <v>0</v>
          </cell>
          <cell r="F562">
            <v>6.9852941176470589</v>
          </cell>
          <cell r="G562">
            <v>8.090117767537123</v>
          </cell>
          <cell r="H562">
            <v>8.868360277136258</v>
          </cell>
          <cell r="I562">
            <v>10.326086956521738</v>
          </cell>
          <cell r="J562">
            <v>25</v>
          </cell>
          <cell r="K562">
            <v>8.6849018698810081</v>
          </cell>
          <cell r="L562">
            <v>6.784660766961653</v>
          </cell>
          <cell r="M562">
            <v>8.4016393442622945</v>
          </cell>
          <cell r="N562">
            <v>8.3870967741935498</v>
          </cell>
          <cell r="O562">
            <v>0</v>
          </cell>
          <cell r="P562">
            <v>7.9413392363032642</v>
          </cell>
          <cell r="Q562">
            <v>8.3450936118167292</v>
          </cell>
        </row>
        <row r="563">
          <cell r="A563" t="str">
            <v>f-Juin</v>
          </cell>
          <cell r="B563">
            <v>6.25</v>
          </cell>
          <cell r="C563">
            <v>6.0759493670886071</v>
          </cell>
          <cell r="D563">
            <v>25</v>
          </cell>
          <cell r="E563">
            <v>0</v>
          </cell>
          <cell r="F563">
            <v>6.25</v>
          </cell>
          <cell r="G563">
            <v>8.9605734767025087</v>
          </cell>
          <cell r="H563">
            <v>7.7136258660508075</v>
          </cell>
          <cell r="I563">
            <v>9.2391304347826075</v>
          </cell>
          <cell r="J563">
            <v>0</v>
          </cell>
          <cell r="K563">
            <v>8.12857363622315</v>
          </cell>
          <cell r="L563">
            <v>8.7512291052114062</v>
          </cell>
          <cell r="M563">
            <v>7.8688524590163942</v>
          </cell>
          <cell r="N563">
            <v>9.0322580645161281</v>
          </cell>
          <cell r="O563">
            <v>0</v>
          </cell>
          <cell r="P563">
            <v>8.1627006087437746</v>
          </cell>
          <cell r="Q563">
            <v>8.0440304826418281</v>
          </cell>
        </row>
        <row r="564">
          <cell r="A564" t="str">
            <v>g-Juillet</v>
          </cell>
          <cell r="B564">
            <v>3.4722222222222223</v>
          </cell>
          <cell r="C564">
            <v>6.5822784810126587</v>
          </cell>
          <cell r="D564">
            <v>0</v>
          </cell>
          <cell r="E564">
            <v>0</v>
          </cell>
          <cell r="F564">
            <v>5.6985294117647065</v>
          </cell>
          <cell r="G564">
            <v>3.7378392217101895</v>
          </cell>
          <cell r="H564">
            <v>4.2494226327944569</v>
          </cell>
          <cell r="I564">
            <v>7.0652173913043477</v>
          </cell>
          <cell r="J564">
            <v>0</v>
          </cell>
          <cell r="K564">
            <v>4.1724617524339358</v>
          </cell>
          <cell r="L564">
            <v>3.0481809242871192</v>
          </cell>
          <cell r="M564">
            <v>3.7704918032786892</v>
          </cell>
          <cell r="N564">
            <v>3.870967741935484</v>
          </cell>
          <cell r="O564">
            <v>50</v>
          </cell>
          <cell r="P564">
            <v>3.5971223021582732</v>
          </cell>
          <cell r="Q564">
            <v>4.0549440210744194</v>
          </cell>
        </row>
        <row r="565">
          <cell r="A565" t="str">
            <v>h-Août</v>
          </cell>
          <cell r="B565">
            <v>5.5555555555555554</v>
          </cell>
          <cell r="C565">
            <v>7.3417721518987342</v>
          </cell>
          <cell r="D565">
            <v>0</v>
          </cell>
          <cell r="E565">
            <v>0</v>
          </cell>
          <cell r="F565">
            <v>6.8014705882352935</v>
          </cell>
          <cell r="G565">
            <v>4.2498719918074759</v>
          </cell>
          <cell r="H565">
            <v>4.8729792147806004</v>
          </cell>
          <cell r="I565">
            <v>2.7173913043478262</v>
          </cell>
          <cell r="J565">
            <v>0</v>
          </cell>
          <cell r="K565">
            <v>4.6206150517694322</v>
          </cell>
          <cell r="L565">
            <v>5.1130776794493604</v>
          </cell>
          <cell r="M565">
            <v>5.4508196721311482</v>
          </cell>
          <cell r="N565">
            <v>5.806451612903226</v>
          </cell>
          <cell r="O565">
            <v>0</v>
          </cell>
          <cell r="P565">
            <v>5.3680132816823463</v>
          </cell>
          <cell r="Q565">
            <v>4.9863580769592621</v>
          </cell>
        </row>
        <row r="566">
          <cell r="A566" t="str">
            <v>i-Septembre</v>
          </cell>
          <cell r="B566">
            <v>7.6388888888888893</v>
          </cell>
          <cell r="C566">
            <v>9.8734177215189867</v>
          </cell>
          <cell r="D566">
            <v>0</v>
          </cell>
          <cell r="E566">
            <v>0</v>
          </cell>
          <cell r="F566">
            <v>9.1911764705882355</v>
          </cell>
          <cell r="G566">
            <v>7.5780849974398361</v>
          </cell>
          <cell r="H566">
            <v>8.8452655889145504</v>
          </cell>
          <cell r="I566">
            <v>8.1521739130434785</v>
          </cell>
          <cell r="J566">
            <v>25</v>
          </cell>
          <cell r="K566">
            <v>8.4530984391902333</v>
          </cell>
          <cell r="L566">
            <v>7.0796460176991154</v>
          </cell>
          <cell r="M566">
            <v>7.2540983606557381</v>
          </cell>
          <cell r="N566">
            <v>10.32258064516129</v>
          </cell>
          <cell r="O566">
            <v>0</v>
          </cell>
          <cell r="P566">
            <v>7.3325954620918647</v>
          </cell>
          <cell r="Q566">
            <v>8.1098880421488388</v>
          </cell>
        </row>
        <row r="567">
          <cell r="A567" t="str">
            <v>j-Octobre</v>
          </cell>
          <cell r="B567">
            <v>11.805555555555554</v>
          </cell>
          <cell r="C567">
            <v>8.8607594936708853</v>
          </cell>
          <cell r="D567">
            <v>0</v>
          </cell>
          <cell r="E567">
            <v>0</v>
          </cell>
          <cell r="F567">
            <v>9.5588235294117645</v>
          </cell>
          <cell r="G567">
            <v>10.445468509984639</v>
          </cell>
          <cell r="H567">
            <v>10</v>
          </cell>
          <cell r="I567">
            <v>6.5217391304347823</v>
          </cell>
          <cell r="J567">
            <v>25</v>
          </cell>
          <cell r="K567">
            <v>10.044815329933551</v>
          </cell>
          <cell r="L567">
            <v>9.9311701081612576</v>
          </cell>
          <cell r="M567">
            <v>10.532786885245901</v>
          </cell>
          <cell r="N567">
            <v>9.0322580645161281</v>
          </cell>
          <cell r="O567">
            <v>0</v>
          </cell>
          <cell r="P567">
            <v>10.293303818483675</v>
          </cell>
          <cell r="Q567">
            <v>10.104431272932542</v>
          </cell>
        </row>
        <row r="568">
          <cell r="A568" t="str">
            <v>k-Novembre</v>
          </cell>
          <cell r="B568">
            <v>11.111111111111111</v>
          </cell>
          <cell r="C568">
            <v>9.8734177215189867</v>
          </cell>
          <cell r="D568">
            <v>50</v>
          </cell>
          <cell r="E568">
            <v>100</v>
          </cell>
          <cell r="F568">
            <v>10.661764705882353</v>
          </cell>
          <cell r="G568">
            <v>10.75268817204301</v>
          </cell>
          <cell r="H568">
            <v>10.346420323325635</v>
          </cell>
          <cell r="I568">
            <v>9.7826086956521738</v>
          </cell>
          <cell r="J568">
            <v>0</v>
          </cell>
          <cell r="K568">
            <v>10.446607943130893</v>
          </cell>
          <cell r="L568">
            <v>11.307767944936085</v>
          </cell>
          <cell r="M568">
            <v>10.491803278688524</v>
          </cell>
          <cell r="N568">
            <v>9.67741935483871</v>
          </cell>
          <cell r="O568">
            <v>0</v>
          </cell>
          <cell r="P568">
            <v>10.680686220254564</v>
          </cell>
          <cell r="Q568">
            <v>10.537209521121461</v>
          </cell>
        </row>
        <row r="569">
          <cell r="A569" t="str">
            <v>l-Décembre</v>
          </cell>
          <cell r="B569">
            <v>9.7222222222222232</v>
          </cell>
          <cell r="C569">
            <v>11.139240506329113</v>
          </cell>
          <cell r="D569">
            <v>0</v>
          </cell>
          <cell r="E569">
            <v>0</v>
          </cell>
          <cell r="F569">
            <v>10.661764705882353</v>
          </cell>
          <cell r="G569">
            <v>10.189452124935997</v>
          </cell>
          <cell r="H569">
            <v>9.122401847575059</v>
          </cell>
          <cell r="I569">
            <v>8.1521739130434785</v>
          </cell>
          <cell r="J569">
            <v>0</v>
          </cell>
          <cell r="K569">
            <v>9.4112192860454336</v>
          </cell>
          <cell r="L569">
            <v>10.816125860373647</v>
          </cell>
          <cell r="M569">
            <v>9.7540983606557372</v>
          </cell>
          <cell r="N569">
            <v>10.967741935483874</v>
          </cell>
          <cell r="O569">
            <v>50</v>
          </cell>
          <cell r="P569">
            <v>10.127282789153293</v>
          </cell>
          <cell r="Q569">
            <v>9.7186941386772041</v>
          </cell>
        </row>
        <row r="570">
          <cell r="A570" t="str">
            <v>Total</v>
          </cell>
          <cell r="B570">
            <v>100</v>
          </cell>
          <cell r="C570">
            <v>100</v>
          </cell>
          <cell r="D570">
            <v>100</v>
          </cell>
          <cell r="E570">
            <v>100</v>
          </cell>
          <cell r="F570">
            <v>100</v>
          </cell>
          <cell r="G570">
            <v>100</v>
          </cell>
          <cell r="H570">
            <v>100</v>
          </cell>
          <cell r="I570">
            <v>100</v>
          </cell>
          <cell r="J570">
            <v>100</v>
          </cell>
          <cell r="K570">
            <v>100</v>
          </cell>
          <cell r="L570">
            <v>100</v>
          </cell>
          <cell r="M570">
            <v>100</v>
          </cell>
          <cell r="N570">
            <v>100</v>
          </cell>
          <cell r="O570">
            <v>100</v>
          </cell>
          <cell r="P570">
            <v>100</v>
          </cell>
          <cell r="Q570">
            <v>100</v>
          </cell>
        </row>
        <row r="573">
          <cell r="A573" t="str">
            <v>5.4.6.  Arbeidsplaatsongevallen volgens maand van het ongeval : verdeling volgens gevolgen en aard van het werk (hoofd-/handarbeid) - 2017</v>
          </cell>
        </row>
        <row r="574">
          <cell r="J574" t="str">
            <v>Andere</v>
          </cell>
          <cell r="T574" t="str">
            <v>Contractueel arbeider</v>
          </cell>
        </row>
        <row r="575">
          <cell r="B575" t="str">
            <v>1-CSS</v>
          </cell>
          <cell r="D575" t="str">
            <v>2-IT &lt;= 6 MOIS</v>
          </cell>
          <cell r="F575" t="str">
            <v>3-IT &gt; 6 MOIS</v>
          </cell>
          <cell r="H575" t="str">
            <v>4-Mortel</v>
          </cell>
          <cell r="J575" t="str">
            <v>Total</v>
          </cell>
          <cell r="L575" t="str">
            <v>1-CSS</v>
          </cell>
          <cell r="N575" t="str">
            <v>2-IT &lt;= 6 MOIS</v>
          </cell>
          <cell r="P575" t="str">
            <v>3-IT &gt; 6 MOIS</v>
          </cell>
          <cell r="R575" t="str">
            <v>4-Mortel</v>
          </cell>
          <cell r="T575" t="str">
            <v>Total</v>
          </cell>
        </row>
        <row r="576">
          <cell r="A576" t="str">
            <v>a-Janvier</v>
          </cell>
          <cell r="B576">
            <v>25</v>
          </cell>
          <cell r="C576">
            <v>11.013215859030836</v>
          </cell>
          <cell r="D576">
            <v>113</v>
          </cell>
          <cell r="E576">
            <v>15.983026874115984</v>
          </cell>
          <cell r="F576">
            <v>7</v>
          </cell>
          <cell r="G576">
            <v>17.073170731707318</v>
          </cell>
          <cell r="H576">
            <v>0</v>
          </cell>
          <cell r="I576">
            <v>0</v>
          </cell>
          <cell r="J576">
            <v>145</v>
          </cell>
          <cell r="K576">
            <v>14.856557377049182</v>
          </cell>
          <cell r="L576">
            <v>25</v>
          </cell>
          <cell r="M576">
            <v>16.891891891891891</v>
          </cell>
          <cell r="N576">
            <v>141</v>
          </cell>
          <cell r="O576">
            <v>16.845878136200717</v>
          </cell>
          <cell r="P576">
            <v>5</v>
          </cell>
          <cell r="Q576">
            <v>11.904761904761903</v>
          </cell>
          <cell r="R576">
            <v>0</v>
          </cell>
          <cell r="S576">
            <v>0</v>
          </cell>
          <cell r="T576">
            <v>171</v>
          </cell>
          <cell r="U576">
            <v>16.634241245136185</v>
          </cell>
        </row>
        <row r="577">
          <cell r="A577" t="str">
            <v>b-Février</v>
          </cell>
          <cell r="B577">
            <v>19</v>
          </cell>
          <cell r="C577">
            <v>8.3700440528634363</v>
          </cell>
          <cell r="D577">
            <v>55</v>
          </cell>
          <cell r="E577">
            <v>7.7793493635077793</v>
          </cell>
          <cell r="F577">
            <v>3</v>
          </cell>
          <cell r="G577">
            <v>7.3170731707317067</v>
          </cell>
          <cell r="H577">
            <v>0</v>
          </cell>
          <cell r="I577">
            <v>0</v>
          </cell>
          <cell r="J577">
            <v>77</v>
          </cell>
          <cell r="K577">
            <v>7.889344262295082</v>
          </cell>
          <cell r="L577">
            <v>9</v>
          </cell>
          <cell r="M577">
            <v>6.0810810810810816</v>
          </cell>
          <cell r="N577">
            <v>55</v>
          </cell>
          <cell r="O577">
            <v>6.5710872162485074</v>
          </cell>
          <cell r="P577">
            <v>4</v>
          </cell>
          <cell r="Q577">
            <v>9.5238095238095237</v>
          </cell>
          <cell r="R577">
            <v>0</v>
          </cell>
          <cell r="S577">
            <v>0</v>
          </cell>
          <cell r="T577">
            <v>68</v>
          </cell>
          <cell r="U577">
            <v>6.6147859922179002</v>
          </cell>
        </row>
        <row r="578">
          <cell r="A578" t="str">
            <v>c-Mars</v>
          </cell>
          <cell r="B578">
            <v>23</v>
          </cell>
          <cell r="C578">
            <v>10.13215859030837</v>
          </cell>
          <cell r="D578">
            <v>55</v>
          </cell>
          <cell r="E578">
            <v>7.7793493635077793</v>
          </cell>
          <cell r="F578">
            <v>6</v>
          </cell>
          <cell r="G578">
            <v>14.634146341463413</v>
          </cell>
          <cell r="H578">
            <v>0</v>
          </cell>
          <cell r="I578">
            <v>0</v>
          </cell>
          <cell r="J578">
            <v>84</v>
          </cell>
          <cell r="K578">
            <v>8.6065573770491799</v>
          </cell>
          <cell r="L578">
            <v>11</v>
          </cell>
          <cell r="M578">
            <v>7.4324324324324325</v>
          </cell>
          <cell r="N578">
            <v>56</v>
          </cell>
          <cell r="O578">
            <v>6.6905615292712062</v>
          </cell>
          <cell r="P578">
            <v>6</v>
          </cell>
          <cell r="Q578">
            <v>14.285714285714285</v>
          </cell>
          <cell r="R578">
            <v>0</v>
          </cell>
          <cell r="S578">
            <v>0</v>
          </cell>
          <cell r="T578">
            <v>73</v>
          </cell>
          <cell r="U578">
            <v>7.1011673151750969</v>
          </cell>
        </row>
        <row r="579">
          <cell r="A579" t="str">
            <v>d-Avril</v>
          </cell>
          <cell r="B579">
            <v>13</v>
          </cell>
          <cell r="C579">
            <v>5.7268722466960353</v>
          </cell>
          <cell r="D579">
            <v>36</v>
          </cell>
          <cell r="E579">
            <v>5.0919377652050919</v>
          </cell>
          <cell r="F579">
            <v>3</v>
          </cell>
          <cell r="G579">
            <v>7.3170731707317067</v>
          </cell>
          <cell r="H579">
            <v>0</v>
          </cell>
          <cell r="I579">
            <v>0</v>
          </cell>
          <cell r="J579">
            <v>52</v>
          </cell>
          <cell r="K579">
            <v>5.3278688524590159</v>
          </cell>
          <cell r="L579">
            <v>6</v>
          </cell>
          <cell r="M579">
            <v>4.0540540540540544</v>
          </cell>
          <cell r="N579">
            <v>44</v>
          </cell>
          <cell r="O579">
            <v>5.2568697729988063</v>
          </cell>
          <cell r="P579">
            <v>4</v>
          </cell>
          <cell r="Q579">
            <v>9.5238095238095237</v>
          </cell>
          <cell r="R579">
            <v>0</v>
          </cell>
          <cell r="S579">
            <v>0</v>
          </cell>
          <cell r="T579">
            <v>54</v>
          </cell>
          <cell r="U579">
            <v>5.2529182879377432</v>
          </cell>
        </row>
        <row r="580">
          <cell r="A580" t="str">
            <v>e-Mai</v>
          </cell>
          <cell r="B580">
            <v>20</v>
          </cell>
          <cell r="C580">
            <v>8.8105726872246706</v>
          </cell>
          <cell r="D580">
            <v>55</v>
          </cell>
          <cell r="E580">
            <v>7.7793493635077793</v>
          </cell>
          <cell r="F580">
            <v>2</v>
          </cell>
          <cell r="G580">
            <v>4.8780487804878048</v>
          </cell>
          <cell r="H580">
            <v>1</v>
          </cell>
          <cell r="I580">
            <v>100</v>
          </cell>
          <cell r="J580">
            <v>78</v>
          </cell>
          <cell r="K580">
            <v>7.9918032786885256</v>
          </cell>
          <cell r="L580">
            <v>10</v>
          </cell>
          <cell r="M580">
            <v>6.756756756756757</v>
          </cell>
          <cell r="N580">
            <v>78</v>
          </cell>
          <cell r="O580">
            <v>9.3189964157706093</v>
          </cell>
          <cell r="P580">
            <v>4</v>
          </cell>
          <cell r="Q580">
            <v>9.5238095238095237</v>
          </cell>
          <cell r="R580">
            <v>0</v>
          </cell>
          <cell r="S580">
            <v>0</v>
          </cell>
          <cell r="T580">
            <v>92</v>
          </cell>
          <cell r="U580">
            <v>8.9494163424124515</v>
          </cell>
        </row>
        <row r="581">
          <cell r="A581" t="str">
            <v>f-Juin</v>
          </cell>
          <cell r="B581">
            <v>23</v>
          </cell>
          <cell r="C581">
            <v>10.13215859030837</v>
          </cell>
          <cell r="D581">
            <v>47</v>
          </cell>
          <cell r="E581">
            <v>6.6478076379066486</v>
          </cell>
          <cell r="F581">
            <v>1</v>
          </cell>
          <cell r="G581">
            <v>2.4390243902439024</v>
          </cell>
          <cell r="H581">
            <v>0</v>
          </cell>
          <cell r="I581">
            <v>0</v>
          </cell>
          <cell r="J581">
            <v>71</v>
          </cell>
          <cell r="K581">
            <v>7.274590163934425</v>
          </cell>
          <cell r="L581">
            <v>8</v>
          </cell>
          <cell r="M581">
            <v>5.4054054054054053</v>
          </cell>
          <cell r="N581">
            <v>70</v>
          </cell>
          <cell r="O581">
            <v>8.3632019115890071</v>
          </cell>
          <cell r="P581">
            <v>6</v>
          </cell>
          <cell r="Q581">
            <v>14.285714285714285</v>
          </cell>
          <cell r="R581">
            <v>0</v>
          </cell>
          <cell r="S581">
            <v>0</v>
          </cell>
          <cell r="T581">
            <v>84</v>
          </cell>
          <cell r="U581">
            <v>8.1712062256809332</v>
          </cell>
        </row>
        <row r="582">
          <cell r="A582" t="str">
            <v>g-Juillet</v>
          </cell>
          <cell r="B582">
            <v>3</v>
          </cell>
          <cell r="C582">
            <v>1.3215859030837003</v>
          </cell>
          <cell r="D582">
            <v>35</v>
          </cell>
          <cell r="E582">
            <v>4.9504950495049505</v>
          </cell>
          <cell r="F582">
            <v>5</v>
          </cell>
          <cell r="G582">
            <v>12.195121951219512</v>
          </cell>
          <cell r="H582">
            <v>0</v>
          </cell>
          <cell r="I582">
            <v>0</v>
          </cell>
          <cell r="J582">
            <v>43</v>
          </cell>
          <cell r="K582">
            <v>4.4057377049180326</v>
          </cell>
          <cell r="L582">
            <v>10</v>
          </cell>
          <cell r="M582">
            <v>6.756756756756757</v>
          </cell>
          <cell r="N582">
            <v>33</v>
          </cell>
          <cell r="O582">
            <v>3.9426523297491034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43</v>
          </cell>
          <cell r="U582">
            <v>4.182879377431906</v>
          </cell>
        </row>
        <row r="583">
          <cell r="A583" t="str">
            <v>h-Août</v>
          </cell>
          <cell r="B583">
            <v>7</v>
          </cell>
          <cell r="C583">
            <v>3.0837004405286343</v>
          </cell>
          <cell r="D583">
            <v>37</v>
          </cell>
          <cell r="E583">
            <v>5.2333804809052333</v>
          </cell>
          <cell r="F583">
            <v>1</v>
          </cell>
          <cell r="G583">
            <v>2.4390243902439024</v>
          </cell>
          <cell r="H583">
            <v>0</v>
          </cell>
          <cell r="I583">
            <v>0</v>
          </cell>
          <cell r="J583">
            <v>45</v>
          </cell>
          <cell r="K583">
            <v>4.610655737704918</v>
          </cell>
          <cell r="L583">
            <v>13</v>
          </cell>
          <cell r="M583">
            <v>8.7837837837837842</v>
          </cell>
          <cell r="N583">
            <v>41</v>
          </cell>
          <cell r="O583">
            <v>4.8984468339307048</v>
          </cell>
          <cell r="P583">
            <v>2</v>
          </cell>
          <cell r="Q583">
            <v>4.7619047619047619</v>
          </cell>
          <cell r="R583">
            <v>0</v>
          </cell>
          <cell r="S583">
            <v>0</v>
          </cell>
          <cell r="T583">
            <v>56</v>
          </cell>
          <cell r="U583">
            <v>5.4474708171206228</v>
          </cell>
        </row>
        <row r="584">
          <cell r="A584" t="str">
            <v>i-Septembre</v>
          </cell>
          <cell r="B584">
            <v>21</v>
          </cell>
          <cell r="C584">
            <v>9.251101321585903</v>
          </cell>
          <cell r="D584">
            <v>72</v>
          </cell>
          <cell r="E584">
            <v>10.183875530410184</v>
          </cell>
          <cell r="F584">
            <v>3</v>
          </cell>
          <cell r="G584">
            <v>7.3170731707317067</v>
          </cell>
          <cell r="H584">
            <v>0</v>
          </cell>
          <cell r="I584">
            <v>0</v>
          </cell>
          <cell r="J584">
            <v>96</v>
          </cell>
          <cell r="K584">
            <v>9.8360655737704921</v>
          </cell>
          <cell r="L584">
            <v>14</v>
          </cell>
          <cell r="M584">
            <v>9.4594594594594597</v>
          </cell>
          <cell r="N584">
            <v>59</v>
          </cell>
          <cell r="O584">
            <v>7.0489844683393077</v>
          </cell>
          <cell r="P584">
            <v>2</v>
          </cell>
          <cell r="Q584">
            <v>4.7619047619047619</v>
          </cell>
          <cell r="R584">
            <v>0</v>
          </cell>
          <cell r="S584">
            <v>0</v>
          </cell>
          <cell r="T584">
            <v>75</v>
          </cell>
          <cell r="U584">
            <v>7.2957198443579774</v>
          </cell>
        </row>
        <row r="585">
          <cell r="A585" t="str">
            <v>j-Octobre</v>
          </cell>
          <cell r="B585">
            <v>20</v>
          </cell>
          <cell r="C585">
            <v>8.8105726872246706</v>
          </cell>
          <cell r="D585">
            <v>80</v>
          </cell>
          <cell r="E585">
            <v>11.315417256011315</v>
          </cell>
          <cell r="F585">
            <v>3</v>
          </cell>
          <cell r="G585">
            <v>7.3170731707317067</v>
          </cell>
          <cell r="H585">
            <v>0</v>
          </cell>
          <cell r="I585">
            <v>0</v>
          </cell>
          <cell r="J585">
            <v>103</v>
          </cell>
          <cell r="K585">
            <v>10.553278688524591</v>
          </cell>
          <cell r="L585">
            <v>8</v>
          </cell>
          <cell r="M585">
            <v>5.4054054054054053</v>
          </cell>
          <cell r="N585">
            <v>85</v>
          </cell>
          <cell r="O585">
            <v>10.15531660692951</v>
          </cell>
          <cell r="P585">
            <v>1</v>
          </cell>
          <cell r="Q585">
            <v>2.3809523809523809</v>
          </cell>
          <cell r="R585">
            <v>0</v>
          </cell>
          <cell r="S585">
            <v>0</v>
          </cell>
          <cell r="T585">
            <v>94</v>
          </cell>
          <cell r="U585">
            <v>9.1439688715953302</v>
          </cell>
        </row>
        <row r="586">
          <cell r="A586" t="str">
            <v>k-Novembre</v>
          </cell>
          <cell r="B586">
            <v>27</v>
          </cell>
          <cell r="C586">
            <v>11.894273127753303</v>
          </cell>
          <cell r="D586">
            <v>56</v>
          </cell>
          <cell r="E586">
            <v>7.9207920792079207</v>
          </cell>
          <cell r="F586">
            <v>3</v>
          </cell>
          <cell r="G586">
            <v>7.3170731707317067</v>
          </cell>
          <cell r="H586">
            <v>0</v>
          </cell>
          <cell r="I586">
            <v>0</v>
          </cell>
          <cell r="J586">
            <v>86</v>
          </cell>
          <cell r="K586">
            <v>8.8114754098360653</v>
          </cell>
          <cell r="L586">
            <v>14</v>
          </cell>
          <cell r="M586">
            <v>9.4594594594594597</v>
          </cell>
          <cell r="N586">
            <v>84</v>
          </cell>
          <cell r="O586">
            <v>10.035842293906811</v>
          </cell>
          <cell r="P586">
            <v>3</v>
          </cell>
          <cell r="Q586">
            <v>7.1428571428571423</v>
          </cell>
          <cell r="R586">
            <v>1</v>
          </cell>
          <cell r="S586">
            <v>100</v>
          </cell>
          <cell r="T586">
            <v>102</v>
          </cell>
          <cell r="U586">
            <v>9.9221789883268485</v>
          </cell>
        </row>
        <row r="587">
          <cell r="A587" t="str">
            <v>l-Décembre</v>
          </cell>
          <cell r="B587">
            <v>26</v>
          </cell>
          <cell r="C587">
            <v>11.453744493392071</v>
          </cell>
          <cell r="D587">
            <v>66</v>
          </cell>
          <cell r="E587">
            <v>9.3352192362093351</v>
          </cell>
          <cell r="F587">
            <v>4</v>
          </cell>
          <cell r="G587">
            <v>9.7560975609756095</v>
          </cell>
          <cell r="H587">
            <v>0</v>
          </cell>
          <cell r="I587">
            <v>0</v>
          </cell>
          <cell r="J587">
            <v>96</v>
          </cell>
          <cell r="K587">
            <v>9.8360655737704921</v>
          </cell>
          <cell r="L587">
            <v>20</v>
          </cell>
          <cell r="M587">
            <v>13.513513513513514</v>
          </cell>
          <cell r="N587">
            <v>91</v>
          </cell>
          <cell r="O587">
            <v>10.87216248506571</v>
          </cell>
          <cell r="P587">
            <v>5</v>
          </cell>
          <cell r="Q587">
            <v>11.904761904761903</v>
          </cell>
          <cell r="R587">
            <v>0</v>
          </cell>
          <cell r="S587">
            <v>0</v>
          </cell>
          <cell r="T587">
            <v>116</v>
          </cell>
          <cell r="U587">
            <v>11.284046692607005</v>
          </cell>
        </row>
        <row r="588">
          <cell r="A588" t="str">
            <v>Total</v>
          </cell>
          <cell r="B588">
            <v>227</v>
          </cell>
          <cell r="C588">
            <v>100</v>
          </cell>
          <cell r="D588">
            <v>707</v>
          </cell>
          <cell r="E588">
            <v>100</v>
          </cell>
          <cell r="F588">
            <v>41</v>
          </cell>
          <cell r="G588">
            <v>100</v>
          </cell>
          <cell r="H588">
            <v>1</v>
          </cell>
          <cell r="I588">
            <v>100</v>
          </cell>
          <cell r="J588">
            <v>976</v>
          </cell>
          <cell r="K588">
            <v>100</v>
          </cell>
          <cell r="L588">
            <v>148</v>
          </cell>
          <cell r="M588">
            <v>100</v>
          </cell>
          <cell r="N588">
            <v>837</v>
          </cell>
          <cell r="O588">
            <v>100</v>
          </cell>
          <cell r="P588">
            <v>42</v>
          </cell>
          <cell r="Q588">
            <v>100</v>
          </cell>
          <cell r="R588">
            <v>1</v>
          </cell>
          <cell r="S588">
            <v>100</v>
          </cell>
          <cell r="T588">
            <v>1028</v>
          </cell>
          <cell r="U588">
            <v>100</v>
          </cell>
        </row>
        <row r="591">
          <cell r="A591" t="str">
            <v>5.4.7.  Arbeidsplaatsongevallen volgens maand van het ongeval :  verdeling volgens duur van de tijdelijke ongeschiktheid - 2017</v>
          </cell>
        </row>
        <row r="592">
          <cell r="B592" t="str">
            <v>a-ITT 0 jour</v>
          </cell>
          <cell r="D592" t="str">
            <v>b-ITT 1 à 3 jours</v>
          </cell>
          <cell r="F592" t="str">
            <v>c-ITT 4 à 7 jours</v>
          </cell>
          <cell r="H592" t="str">
            <v>d-ITT 8 à 15 jours</v>
          </cell>
          <cell r="J592" t="str">
            <v>e-ITT 16 à 30 jours</v>
          </cell>
          <cell r="L592" t="str">
            <v>f-ITT 1 à 3 mois</v>
          </cell>
          <cell r="N592" t="str">
            <v>g-ITT 4 à 6 mois</v>
          </cell>
          <cell r="P592" t="str">
            <v>h-ITT &gt; 6 mois</v>
          </cell>
          <cell r="R592" t="str">
            <v>Total</v>
          </cell>
        </row>
        <row r="593">
          <cell r="A593" t="str">
            <v>a-Janvier</v>
          </cell>
          <cell r="B593">
            <v>451</v>
          </cell>
          <cell r="C593">
            <v>14.390555201021062</v>
          </cell>
          <cell r="D593">
            <v>285</v>
          </cell>
          <cell r="E593">
            <v>14.78215767634855</v>
          </cell>
          <cell r="F593">
            <v>204</v>
          </cell>
          <cell r="G593">
            <v>14.814814814814813</v>
          </cell>
          <cell r="H593">
            <v>192</v>
          </cell>
          <cell r="I593">
            <v>13.626685592618879</v>
          </cell>
          <cell r="J593">
            <v>142</v>
          </cell>
          <cell r="K593">
            <v>16.725559481743225</v>
          </cell>
          <cell r="L593">
            <v>164</v>
          </cell>
          <cell r="M593">
            <v>14.22376409366869</v>
          </cell>
          <cell r="N593">
            <v>68</v>
          </cell>
          <cell r="O593">
            <v>15.596330275229359</v>
          </cell>
          <cell r="P593">
            <v>51</v>
          </cell>
          <cell r="Q593">
            <v>14.868804664723031</v>
          </cell>
          <cell r="R593">
            <v>1557</v>
          </cell>
          <cell r="S593">
            <v>14.648602878916172</v>
          </cell>
        </row>
        <row r="594">
          <cell r="A594" t="str">
            <v>b-Février</v>
          </cell>
          <cell r="B594">
            <v>244</v>
          </cell>
          <cell r="C594">
            <v>7.7855775366943201</v>
          </cell>
          <cell r="D594">
            <v>161</v>
          </cell>
          <cell r="E594">
            <v>8.3506224066390029</v>
          </cell>
          <cell r="F594">
            <v>100</v>
          </cell>
          <cell r="G594">
            <v>7.2621641249092237</v>
          </cell>
          <cell r="H594">
            <v>119</v>
          </cell>
          <cell r="I594">
            <v>8.4457061745919084</v>
          </cell>
          <cell r="J594">
            <v>61</v>
          </cell>
          <cell r="K594">
            <v>7.1849234393404</v>
          </cell>
          <cell r="L594">
            <v>95</v>
          </cell>
          <cell r="M594">
            <v>8.2393755420641792</v>
          </cell>
          <cell r="N594">
            <v>32</v>
          </cell>
          <cell r="O594">
            <v>7.3394495412844041</v>
          </cell>
          <cell r="P594">
            <v>18</v>
          </cell>
          <cell r="Q594">
            <v>5.2478134110787176</v>
          </cell>
          <cell r="R594">
            <v>830</v>
          </cell>
          <cell r="S594">
            <v>7.8088249129739395</v>
          </cell>
        </row>
        <row r="595">
          <cell r="A595" t="str">
            <v>c-Mars</v>
          </cell>
          <cell r="B595">
            <v>249</v>
          </cell>
          <cell r="C595">
            <v>7.9451180599872373</v>
          </cell>
          <cell r="D595">
            <v>169</v>
          </cell>
          <cell r="E595">
            <v>8.7655601659751028</v>
          </cell>
          <cell r="F595">
            <v>97</v>
          </cell>
          <cell r="G595">
            <v>7.0442992011619454</v>
          </cell>
          <cell r="H595">
            <v>106</v>
          </cell>
          <cell r="I595">
            <v>7.5230660042583386</v>
          </cell>
          <cell r="J595">
            <v>86</v>
          </cell>
          <cell r="K595">
            <v>10.129564193168433</v>
          </cell>
          <cell r="L595">
            <v>82</v>
          </cell>
          <cell r="M595">
            <v>7.1118820468343449</v>
          </cell>
          <cell r="N595">
            <v>30</v>
          </cell>
          <cell r="O595">
            <v>6.8807339449541276</v>
          </cell>
          <cell r="P595">
            <v>30</v>
          </cell>
          <cell r="Q595">
            <v>8.7463556851311957</v>
          </cell>
          <cell r="R595">
            <v>849</v>
          </cell>
          <cell r="S595">
            <v>7.9875811459215349</v>
          </cell>
        </row>
        <row r="596">
          <cell r="A596" t="str">
            <v>d-Avril</v>
          </cell>
          <cell r="B596">
            <v>195</v>
          </cell>
          <cell r="C596">
            <v>6.2220804084237393</v>
          </cell>
          <cell r="D596">
            <v>97</v>
          </cell>
          <cell r="E596">
            <v>5.0311203319502074</v>
          </cell>
          <cell r="F596">
            <v>71</v>
          </cell>
          <cell r="G596">
            <v>5.1561365286855478</v>
          </cell>
          <cell r="H596">
            <v>76</v>
          </cell>
          <cell r="I596">
            <v>5.3938963804116398</v>
          </cell>
          <cell r="J596">
            <v>41</v>
          </cell>
          <cell r="K596">
            <v>4.8292108362779746</v>
          </cell>
          <cell r="L596">
            <v>80</v>
          </cell>
          <cell r="M596">
            <v>6.9384215091066777</v>
          </cell>
          <cell r="N596">
            <v>18</v>
          </cell>
          <cell r="O596">
            <v>4.1284403669724776</v>
          </cell>
          <cell r="P596">
            <v>23</v>
          </cell>
          <cell r="Q596">
            <v>6.7055393586005838</v>
          </cell>
          <cell r="R596">
            <v>601</v>
          </cell>
          <cell r="S596">
            <v>5.6543418948160697</v>
          </cell>
        </row>
        <row r="597">
          <cell r="A597" t="str">
            <v>e-Mai</v>
          </cell>
          <cell r="B597">
            <v>243</v>
          </cell>
          <cell r="C597">
            <v>7.7536694320357382</v>
          </cell>
          <cell r="D597">
            <v>162</v>
          </cell>
          <cell r="E597">
            <v>8.4024896265560169</v>
          </cell>
          <cell r="F597">
            <v>112</v>
          </cell>
          <cell r="G597">
            <v>8.1336238198983288</v>
          </cell>
          <cell r="H597">
            <v>139</v>
          </cell>
          <cell r="I597">
            <v>9.8651525904897088</v>
          </cell>
          <cell r="J597">
            <v>67</v>
          </cell>
          <cell r="K597">
            <v>7.8916372202591303</v>
          </cell>
          <cell r="L597">
            <v>88</v>
          </cell>
          <cell r="M597">
            <v>7.6322636600173466</v>
          </cell>
          <cell r="N597">
            <v>44</v>
          </cell>
          <cell r="O597">
            <v>10.091743119266056</v>
          </cell>
          <cell r="P597">
            <v>32</v>
          </cell>
          <cell r="Q597">
            <v>9.3294460641399422</v>
          </cell>
          <cell r="R597">
            <v>887</v>
          </cell>
          <cell r="S597">
            <v>8.3450936118167292</v>
          </cell>
        </row>
        <row r="598">
          <cell r="A598" t="str">
            <v>f-Juin</v>
          </cell>
          <cell r="B598">
            <v>275</v>
          </cell>
          <cell r="C598">
            <v>8.7747287811104027</v>
          </cell>
          <cell r="D598">
            <v>152</v>
          </cell>
          <cell r="E598">
            <v>7.8838174273858916</v>
          </cell>
          <cell r="F598">
            <v>111</v>
          </cell>
          <cell r="G598">
            <v>8.0610021786492378</v>
          </cell>
          <cell r="H598">
            <v>115</v>
          </cell>
          <cell r="I598">
            <v>8.1618168914123483</v>
          </cell>
          <cell r="J598">
            <v>58</v>
          </cell>
          <cell r="K598">
            <v>6.8315665488810362</v>
          </cell>
          <cell r="L598">
            <v>86</v>
          </cell>
          <cell r="M598">
            <v>7.4588031222896793</v>
          </cell>
          <cell r="N598">
            <v>26</v>
          </cell>
          <cell r="O598">
            <v>5.9633027522935773</v>
          </cell>
          <cell r="P598">
            <v>32</v>
          </cell>
          <cell r="Q598">
            <v>9.3294460641399422</v>
          </cell>
          <cell r="R598">
            <v>855</v>
          </cell>
          <cell r="S598">
            <v>8.0440304826418281</v>
          </cell>
        </row>
        <row r="599">
          <cell r="A599" t="str">
            <v>g-Juillet</v>
          </cell>
          <cell r="B599">
            <v>113</v>
          </cell>
          <cell r="C599">
            <v>3.6056158264199105</v>
          </cell>
          <cell r="D599">
            <v>70</v>
          </cell>
          <cell r="E599">
            <v>3.6307053941908718</v>
          </cell>
          <cell r="F599">
            <v>59</v>
          </cell>
          <cell r="G599">
            <v>4.2846768336964418</v>
          </cell>
          <cell r="H599">
            <v>46</v>
          </cell>
          <cell r="I599">
            <v>3.2647267565649396</v>
          </cell>
          <cell r="J599">
            <v>39</v>
          </cell>
          <cell r="K599">
            <v>4.5936395759717312</v>
          </cell>
          <cell r="L599">
            <v>65</v>
          </cell>
          <cell r="M599">
            <v>5.6374674761491761</v>
          </cell>
          <cell r="N599">
            <v>20</v>
          </cell>
          <cell r="O599">
            <v>4.5871559633027523</v>
          </cell>
          <cell r="P599">
            <v>19</v>
          </cell>
          <cell r="Q599">
            <v>5.5393586005830908</v>
          </cell>
          <cell r="R599">
            <v>431</v>
          </cell>
          <cell r="S599">
            <v>4.0549440210744194</v>
          </cell>
        </row>
        <row r="600">
          <cell r="A600" t="str">
            <v>h-Août</v>
          </cell>
          <cell r="B600">
            <v>144</v>
          </cell>
          <cell r="C600">
            <v>4.5947670708359922</v>
          </cell>
          <cell r="D600">
            <v>90</v>
          </cell>
          <cell r="E600">
            <v>4.6680497925311206</v>
          </cell>
          <cell r="F600">
            <v>68</v>
          </cell>
          <cell r="G600">
            <v>4.9382716049382713</v>
          </cell>
          <cell r="H600">
            <v>79</v>
          </cell>
          <cell r="I600">
            <v>5.6068133427963094</v>
          </cell>
          <cell r="J600">
            <v>43</v>
          </cell>
          <cell r="K600">
            <v>5.0647820965842163</v>
          </cell>
          <cell r="L600">
            <v>58</v>
          </cell>
          <cell r="M600">
            <v>5.0303555941023417</v>
          </cell>
          <cell r="N600">
            <v>34</v>
          </cell>
          <cell r="O600">
            <v>7.7981651376146797</v>
          </cell>
          <cell r="P600">
            <v>14</v>
          </cell>
          <cell r="Q600">
            <v>4.0816326530612246</v>
          </cell>
          <cell r="R600">
            <v>530</v>
          </cell>
          <cell r="S600">
            <v>4.9863580769592621</v>
          </cell>
        </row>
        <row r="601">
          <cell r="A601" t="str">
            <v>i-Septembre</v>
          </cell>
          <cell r="B601">
            <v>231</v>
          </cell>
          <cell r="C601">
            <v>7.3707721761327374</v>
          </cell>
          <cell r="D601">
            <v>146</v>
          </cell>
          <cell r="E601">
            <v>7.5726141078838172</v>
          </cell>
          <cell r="F601">
            <v>112</v>
          </cell>
          <cell r="G601">
            <v>8.1336238198983288</v>
          </cell>
          <cell r="H601">
            <v>134</v>
          </cell>
          <cell r="I601">
            <v>9.5102909865152583</v>
          </cell>
          <cell r="J601">
            <v>66</v>
          </cell>
          <cell r="K601">
            <v>7.7738515901060081</v>
          </cell>
          <cell r="L601">
            <v>90</v>
          </cell>
          <cell r="M601">
            <v>7.8057241977450129</v>
          </cell>
          <cell r="N601">
            <v>52</v>
          </cell>
          <cell r="O601">
            <v>11.926605504587155</v>
          </cell>
          <cell r="P601">
            <v>31</v>
          </cell>
          <cell r="Q601">
            <v>9.037900874635568</v>
          </cell>
          <cell r="R601">
            <v>862</v>
          </cell>
          <cell r="S601">
            <v>8.1098880421488388</v>
          </cell>
        </row>
        <row r="602">
          <cell r="A602" t="str">
            <v>j-Octobre</v>
          </cell>
          <cell r="B602">
            <v>322</v>
          </cell>
          <cell r="C602">
            <v>10.274409700063819</v>
          </cell>
          <cell r="D602">
            <v>196</v>
          </cell>
          <cell r="E602">
            <v>10.165975103734439</v>
          </cell>
          <cell r="F602">
            <v>142</v>
          </cell>
          <cell r="G602">
            <v>10.312273057371096</v>
          </cell>
          <cell r="H602">
            <v>138</v>
          </cell>
          <cell r="I602">
            <v>9.7941802696948184</v>
          </cell>
          <cell r="J602">
            <v>85</v>
          </cell>
          <cell r="K602">
            <v>10.011778563015312</v>
          </cell>
          <cell r="L602">
            <v>122</v>
          </cell>
          <cell r="M602">
            <v>10.581092801387685</v>
          </cell>
          <cell r="N602">
            <v>43</v>
          </cell>
          <cell r="O602">
            <v>9.862385321100918</v>
          </cell>
          <cell r="P602">
            <v>26</v>
          </cell>
          <cell r="Q602">
            <v>7.5801749271137036</v>
          </cell>
          <cell r="R602">
            <v>1074</v>
          </cell>
          <cell r="S602">
            <v>10.104431272932542</v>
          </cell>
        </row>
        <row r="603">
          <cell r="A603" t="str">
            <v>k-Novembre</v>
          </cell>
          <cell r="B603">
            <v>343</v>
          </cell>
          <cell r="C603">
            <v>10.944479897894064</v>
          </cell>
          <cell r="D603">
            <v>203</v>
          </cell>
          <cell r="E603">
            <v>10.529045643153527</v>
          </cell>
          <cell r="F603">
            <v>154</v>
          </cell>
          <cell r="G603">
            <v>11.183732752360203</v>
          </cell>
          <cell r="H603">
            <v>142</v>
          </cell>
          <cell r="I603">
            <v>10.078069552874378</v>
          </cell>
          <cell r="J603">
            <v>82</v>
          </cell>
          <cell r="K603">
            <v>9.6584216725559493</v>
          </cell>
          <cell r="L603">
            <v>123</v>
          </cell>
          <cell r="M603">
            <v>10.667823070251519</v>
          </cell>
          <cell r="N603">
            <v>38</v>
          </cell>
          <cell r="O603">
            <v>8.7155963302752291</v>
          </cell>
          <cell r="P603">
            <v>35</v>
          </cell>
          <cell r="Q603">
            <v>10.204081632653061</v>
          </cell>
          <cell r="R603">
            <v>1120</v>
          </cell>
          <cell r="S603">
            <v>10.537209521121461</v>
          </cell>
        </row>
        <row r="604">
          <cell r="A604" t="str">
            <v>l-Décembre</v>
          </cell>
          <cell r="B604">
            <v>324</v>
          </cell>
          <cell r="C604">
            <v>10.338225909380983</v>
          </cell>
          <cell r="D604">
            <v>197</v>
          </cell>
          <cell r="E604">
            <v>10.217842323651452</v>
          </cell>
          <cell r="F604">
            <v>147</v>
          </cell>
          <cell r="G604">
            <v>10.675381263616558</v>
          </cell>
          <cell r="H604">
            <v>123</v>
          </cell>
          <cell r="I604">
            <v>8.7295954577714685</v>
          </cell>
          <cell r="J604">
            <v>79</v>
          </cell>
          <cell r="K604">
            <v>9.3050647820965828</v>
          </cell>
          <cell r="L604">
            <v>100</v>
          </cell>
          <cell r="M604">
            <v>8.6730268863833473</v>
          </cell>
          <cell r="N604">
            <v>31</v>
          </cell>
          <cell r="O604">
            <v>7.1100917431192663</v>
          </cell>
          <cell r="P604">
            <v>32</v>
          </cell>
          <cell r="Q604">
            <v>9.3294460641399422</v>
          </cell>
          <cell r="R604">
            <v>1033</v>
          </cell>
          <cell r="S604">
            <v>9.7186941386772041</v>
          </cell>
        </row>
        <row r="605">
          <cell r="A605" t="str">
            <v>Total</v>
          </cell>
          <cell r="B605">
            <v>3134</v>
          </cell>
          <cell r="C605">
            <v>100</v>
          </cell>
          <cell r="D605">
            <v>1928</v>
          </cell>
          <cell r="E605">
            <v>100</v>
          </cell>
          <cell r="F605">
            <v>1377</v>
          </cell>
          <cell r="G605">
            <v>100</v>
          </cell>
          <cell r="H605">
            <v>1409</v>
          </cell>
          <cell r="I605">
            <v>100</v>
          </cell>
          <cell r="J605">
            <v>849</v>
          </cell>
          <cell r="K605">
            <v>100</v>
          </cell>
          <cell r="L605">
            <v>1153</v>
          </cell>
          <cell r="M605">
            <v>100</v>
          </cell>
          <cell r="N605">
            <v>436</v>
          </cell>
          <cell r="O605">
            <v>100</v>
          </cell>
          <cell r="P605">
            <v>343</v>
          </cell>
          <cell r="Q605">
            <v>100</v>
          </cell>
          <cell r="R605">
            <v>10629</v>
          </cell>
          <cell r="S605">
            <v>100</v>
          </cell>
        </row>
        <row r="608">
          <cell r="A608" t="str">
            <v>5.4.8.  Arbeidsplaatsongevallen volgens maand van het ongeval :  verdeling volgens voorziene graad van blijvende ongeschiktheid - 2017</v>
          </cell>
        </row>
        <row r="609">
          <cell r="D609" t="str">
            <v>Total</v>
          </cell>
        </row>
        <row r="610">
          <cell r="A610" t="str">
            <v>a-Janvier</v>
          </cell>
          <cell r="B610">
            <v>1557</v>
          </cell>
          <cell r="C610">
            <v>14.648602878916172</v>
          </cell>
          <cell r="D610">
            <v>1557</v>
          </cell>
          <cell r="E610">
            <v>14.648602878916172</v>
          </cell>
        </row>
        <row r="611">
          <cell r="A611" t="str">
            <v>b-Février</v>
          </cell>
          <cell r="B611">
            <v>830</v>
          </cell>
          <cell r="C611">
            <v>7.8088249129739395</v>
          </cell>
          <cell r="D611">
            <v>830</v>
          </cell>
          <cell r="E611">
            <v>7.8088249129739395</v>
          </cell>
        </row>
        <row r="612">
          <cell r="A612" t="str">
            <v>c-Mars</v>
          </cell>
          <cell r="B612">
            <v>849</v>
          </cell>
          <cell r="C612">
            <v>7.9875811459215349</v>
          </cell>
          <cell r="D612">
            <v>849</v>
          </cell>
          <cell r="E612">
            <v>7.9875811459215349</v>
          </cell>
        </row>
        <row r="613">
          <cell r="A613" t="str">
            <v>d-Avril</v>
          </cell>
          <cell r="B613">
            <v>601</v>
          </cell>
          <cell r="C613">
            <v>5.6543418948160697</v>
          </cell>
          <cell r="D613">
            <v>601</v>
          </cell>
          <cell r="E613">
            <v>5.6543418948160697</v>
          </cell>
        </row>
        <row r="614">
          <cell r="A614" t="str">
            <v>e-Mai</v>
          </cell>
          <cell r="B614">
            <v>887</v>
          </cell>
          <cell r="C614">
            <v>8.3450936118167292</v>
          </cell>
          <cell r="D614">
            <v>887</v>
          </cell>
          <cell r="E614">
            <v>8.3450936118167292</v>
          </cell>
        </row>
        <row r="615">
          <cell r="A615" t="str">
            <v>f-Juin</v>
          </cell>
          <cell r="B615">
            <v>855</v>
          </cell>
          <cell r="C615">
            <v>8.0440304826418281</v>
          </cell>
          <cell r="D615">
            <v>855</v>
          </cell>
          <cell r="E615">
            <v>8.0440304826418281</v>
          </cell>
        </row>
        <row r="616">
          <cell r="A616" t="str">
            <v>g-Juillet</v>
          </cell>
          <cell r="B616">
            <v>431</v>
          </cell>
          <cell r="C616">
            <v>4.0549440210744194</v>
          </cell>
          <cell r="D616">
            <v>431</v>
          </cell>
          <cell r="E616">
            <v>4.0549440210744194</v>
          </cell>
        </row>
        <row r="617">
          <cell r="A617" t="str">
            <v>h-Août</v>
          </cell>
          <cell r="B617">
            <v>530</v>
          </cell>
          <cell r="C617">
            <v>4.9863580769592621</v>
          </cell>
          <cell r="D617">
            <v>530</v>
          </cell>
          <cell r="E617">
            <v>4.9863580769592621</v>
          </cell>
        </row>
        <row r="618">
          <cell r="A618" t="str">
            <v>i-Septembre</v>
          </cell>
          <cell r="B618">
            <v>862</v>
          </cell>
          <cell r="C618">
            <v>8.1098880421488388</v>
          </cell>
          <cell r="D618">
            <v>862</v>
          </cell>
          <cell r="E618">
            <v>8.1098880421488388</v>
          </cell>
        </row>
        <row r="619">
          <cell r="A619" t="str">
            <v>j-Octobre</v>
          </cell>
          <cell r="B619">
            <v>1074</v>
          </cell>
          <cell r="C619">
            <v>10.104431272932542</v>
          </cell>
          <cell r="D619">
            <v>1074</v>
          </cell>
          <cell r="E619">
            <v>10.104431272932542</v>
          </cell>
        </row>
        <row r="620">
          <cell r="A620" t="str">
            <v>k-Novembre</v>
          </cell>
          <cell r="B620">
            <v>1120</v>
          </cell>
          <cell r="C620">
            <v>10.537209521121461</v>
          </cell>
          <cell r="D620">
            <v>1120</v>
          </cell>
          <cell r="E620">
            <v>10.537209521121461</v>
          </cell>
        </row>
        <row r="621">
          <cell r="A621" t="str">
            <v>l-Décembre</v>
          </cell>
          <cell r="B621">
            <v>1033</v>
          </cell>
          <cell r="C621">
            <v>9.7186941386772041</v>
          </cell>
          <cell r="D621">
            <v>1033</v>
          </cell>
          <cell r="E621">
            <v>9.7186941386772041</v>
          </cell>
        </row>
        <row r="622">
          <cell r="A622" t="str">
            <v>Total</v>
          </cell>
          <cell r="B622">
            <v>10629</v>
          </cell>
          <cell r="C622">
            <v>100</v>
          </cell>
          <cell r="D622">
            <v>10629</v>
          </cell>
          <cell r="E622">
            <v>100</v>
          </cell>
        </row>
        <row r="625">
          <cell r="A625" t="str">
            <v>5.5.1.  Arbeidsplaatsongevallen volgens provincie en gewest van het ongeval : evolutie 2011 - 2017</v>
          </cell>
        </row>
        <row r="626">
          <cell r="B626" t="str">
            <v>Total</v>
          </cell>
        </row>
        <row r="627">
          <cell r="A627" t="str">
            <v>a-Bruxelles - Brussel</v>
          </cell>
          <cell r="B627">
            <v>1406</v>
          </cell>
          <cell r="C627">
            <v>13.227961238122118</v>
          </cell>
        </row>
        <row r="628">
          <cell r="A628" t="str">
            <v>b-Antwerpen</v>
          </cell>
          <cell r="B628">
            <v>1505</v>
          </cell>
          <cell r="C628">
            <v>14.159375294006962</v>
          </cell>
        </row>
        <row r="629">
          <cell r="A629" t="str">
            <v>c-Limburg</v>
          </cell>
          <cell r="B629">
            <v>411</v>
          </cell>
          <cell r="C629">
            <v>3.8667795653401074</v>
          </cell>
        </row>
        <row r="630">
          <cell r="A630" t="str">
            <v>d-Oost-Vlaanderen</v>
          </cell>
          <cell r="B630">
            <v>1267</v>
          </cell>
          <cell r="C630">
            <v>11.920218270768652</v>
          </cell>
        </row>
        <row r="631">
          <cell r="A631" t="str">
            <v>e-Vlaams-Brabant</v>
          </cell>
          <cell r="B631">
            <v>680</v>
          </cell>
          <cell r="C631">
            <v>6.3975914949666004</v>
          </cell>
        </row>
        <row r="632">
          <cell r="A632" t="str">
            <v>f-West-Vlaanderen</v>
          </cell>
          <cell r="B632">
            <v>805</v>
          </cell>
          <cell r="C632">
            <v>7.5736193433060501</v>
          </cell>
        </row>
        <row r="633">
          <cell r="A633" t="str">
            <v>g-Brabant Wallon</v>
          </cell>
          <cell r="B633">
            <v>171</v>
          </cell>
          <cell r="C633">
            <v>1.6088060965283657</v>
          </cell>
        </row>
        <row r="634">
          <cell r="A634" t="str">
            <v>h-Hainaut</v>
          </cell>
          <cell r="B634">
            <v>747</v>
          </cell>
          <cell r="C634">
            <v>7.0279424216765456</v>
          </cell>
        </row>
        <row r="635">
          <cell r="A635" t="str">
            <v>i-Liège</v>
          </cell>
          <cell r="B635">
            <v>720</v>
          </cell>
          <cell r="C635">
            <v>6.7739204064352245</v>
          </cell>
        </row>
        <row r="636">
          <cell r="A636" t="str">
            <v>j-Luxembourg</v>
          </cell>
          <cell r="B636">
            <v>120</v>
          </cell>
          <cell r="C636">
            <v>1.1289867344058706</v>
          </cell>
        </row>
        <row r="637">
          <cell r="A637" t="str">
            <v>k-Namur</v>
          </cell>
          <cell r="B637">
            <v>343</v>
          </cell>
          <cell r="C637">
            <v>3.2270204158434472</v>
          </cell>
        </row>
        <row r="638">
          <cell r="A638" t="str">
            <v>l-Buitenland</v>
          </cell>
          <cell r="B638">
            <v>18</v>
          </cell>
          <cell r="C638">
            <v>0.16934801016088058</v>
          </cell>
        </row>
        <row r="639">
          <cell r="A639" t="str">
            <v>n-Inconnu</v>
          </cell>
          <cell r="B639">
            <v>2436</v>
          </cell>
          <cell r="C639">
            <v>22.918430708439175</v>
          </cell>
        </row>
        <row r="640">
          <cell r="A640" t="str">
            <v>Total</v>
          </cell>
          <cell r="B640">
            <v>10629</v>
          </cell>
          <cell r="C640">
            <v>100</v>
          </cell>
        </row>
        <row r="643">
          <cell r="A643" t="str">
            <v>5.5.2.  Arbeidsplaatsongevallen volgens provincie en gewest van het ongeval : verdeling volgens gevolgen- 2017</v>
          </cell>
        </row>
        <row r="644">
          <cell r="B644" t="str">
            <v>1-CSS</v>
          </cell>
          <cell r="D644" t="str">
            <v>2-IT &lt;= 6 MOIS</v>
          </cell>
          <cell r="F644" t="str">
            <v>3-IT &gt; 6 MOIS</v>
          </cell>
          <cell r="H644" t="str">
            <v>4-Mortel</v>
          </cell>
          <cell r="J644" t="str">
            <v>Total</v>
          </cell>
        </row>
        <row r="645">
          <cell r="A645" t="str">
            <v>a-Bruxelles - Brussel</v>
          </cell>
          <cell r="B645">
            <v>376</v>
          </cell>
          <cell r="C645">
            <v>12.074502247912653</v>
          </cell>
          <cell r="D645">
            <v>968</v>
          </cell>
          <cell r="E645">
            <v>13.510118632240056</v>
          </cell>
          <cell r="F645">
            <v>62</v>
          </cell>
          <cell r="G645">
            <v>18.075801749271136</v>
          </cell>
          <cell r="H645">
            <v>0</v>
          </cell>
          <cell r="I645">
            <v>0</v>
          </cell>
          <cell r="J645">
            <v>1406</v>
          </cell>
          <cell r="K645">
            <v>13.227961238122118</v>
          </cell>
        </row>
        <row r="646">
          <cell r="A646" t="str">
            <v>b-Antwerpen</v>
          </cell>
          <cell r="B646">
            <v>424</v>
          </cell>
          <cell r="C646">
            <v>13.615928066795117</v>
          </cell>
          <cell r="D646">
            <v>1040</v>
          </cell>
          <cell r="E646">
            <v>14.515003489183533</v>
          </cell>
          <cell r="F646">
            <v>39</v>
          </cell>
          <cell r="G646">
            <v>11.370262390670554</v>
          </cell>
          <cell r="H646">
            <v>2</v>
          </cell>
          <cell r="I646">
            <v>28.571428571428569</v>
          </cell>
          <cell r="J646">
            <v>1505</v>
          </cell>
          <cell r="K646">
            <v>14.159375294006962</v>
          </cell>
        </row>
        <row r="647">
          <cell r="A647" t="str">
            <v>c-Limburg</v>
          </cell>
          <cell r="B647">
            <v>124</v>
          </cell>
          <cell r="C647">
            <v>3.9820166987797041</v>
          </cell>
          <cell r="D647">
            <v>279</v>
          </cell>
          <cell r="E647">
            <v>3.8939288206559666</v>
          </cell>
          <cell r="F647">
            <v>8</v>
          </cell>
          <cell r="G647">
            <v>2.3323615160349855</v>
          </cell>
          <cell r="H647">
            <v>0</v>
          </cell>
          <cell r="I647">
            <v>0</v>
          </cell>
          <cell r="J647">
            <v>411</v>
          </cell>
          <cell r="K647">
            <v>3.8667795653401074</v>
          </cell>
        </row>
        <row r="648">
          <cell r="A648" t="str">
            <v>d-Oost-Vlaanderen</v>
          </cell>
          <cell r="B648">
            <v>373</v>
          </cell>
          <cell r="C648">
            <v>11.978163134232499</v>
          </cell>
          <cell r="D648">
            <v>860</v>
          </cell>
          <cell r="E648">
            <v>12.002791346824843</v>
          </cell>
          <cell r="F648">
            <v>33</v>
          </cell>
          <cell r="G648">
            <v>9.6209912536443145</v>
          </cell>
          <cell r="H648">
            <v>1</v>
          </cell>
          <cell r="I648">
            <v>14.285714285714285</v>
          </cell>
          <cell r="J648">
            <v>1267</v>
          </cell>
          <cell r="K648">
            <v>11.920218270768652</v>
          </cell>
        </row>
        <row r="649">
          <cell r="A649" t="str">
            <v>e-Vlaams-Brabant</v>
          </cell>
          <cell r="B649">
            <v>169</v>
          </cell>
          <cell r="C649">
            <v>5.4271034039820165</v>
          </cell>
          <cell r="D649">
            <v>484</v>
          </cell>
          <cell r="E649">
            <v>6.7550593161200281</v>
          </cell>
          <cell r="F649">
            <v>27</v>
          </cell>
          <cell r="G649">
            <v>7.8717201166180768</v>
          </cell>
          <cell r="H649">
            <v>0</v>
          </cell>
          <cell r="I649">
            <v>0</v>
          </cell>
          <cell r="J649">
            <v>680</v>
          </cell>
          <cell r="K649">
            <v>6.3975914949666004</v>
          </cell>
        </row>
        <row r="650">
          <cell r="A650" t="str">
            <v>f-West-Vlaanderen</v>
          </cell>
          <cell r="B650">
            <v>231</v>
          </cell>
          <cell r="C650">
            <v>7.4181117533718695</v>
          </cell>
          <cell r="D650">
            <v>560</v>
          </cell>
          <cell r="E650">
            <v>7.8157711095603624</v>
          </cell>
          <cell r="F650">
            <v>13</v>
          </cell>
          <cell r="G650">
            <v>3.7900874635568518</v>
          </cell>
          <cell r="H650">
            <v>1</v>
          </cell>
          <cell r="I650">
            <v>14.285714285714285</v>
          </cell>
          <cell r="J650">
            <v>805</v>
          </cell>
          <cell r="K650">
            <v>7.5736193433060501</v>
          </cell>
        </row>
        <row r="651">
          <cell r="A651" t="str">
            <v>g-Brabant Wallon</v>
          </cell>
          <cell r="B651">
            <v>35</v>
          </cell>
          <cell r="C651">
            <v>1.1239563262684649</v>
          </cell>
          <cell r="D651">
            <v>128</v>
          </cell>
          <cell r="E651">
            <v>1.7864619678995115</v>
          </cell>
          <cell r="F651">
            <v>7</v>
          </cell>
          <cell r="G651">
            <v>2.0408163265306123</v>
          </cell>
          <cell r="H651">
            <v>1</v>
          </cell>
          <cell r="I651">
            <v>14.285714285714285</v>
          </cell>
          <cell r="J651">
            <v>171</v>
          </cell>
          <cell r="K651">
            <v>1.6088060965283657</v>
          </cell>
        </row>
        <row r="652">
          <cell r="A652" t="str">
            <v>h-Hainaut</v>
          </cell>
          <cell r="B652">
            <v>137</v>
          </cell>
          <cell r="C652">
            <v>4.3994861913937058</v>
          </cell>
          <cell r="D652">
            <v>571</v>
          </cell>
          <cell r="E652">
            <v>7.9692951849267262</v>
          </cell>
          <cell r="F652">
            <v>38</v>
          </cell>
          <cell r="G652">
            <v>11.078717201166182</v>
          </cell>
          <cell r="H652">
            <v>1</v>
          </cell>
          <cell r="I652">
            <v>14.285714285714285</v>
          </cell>
          <cell r="J652">
            <v>747</v>
          </cell>
          <cell r="K652">
            <v>7.0279424216765456</v>
          </cell>
        </row>
        <row r="653">
          <cell r="A653" t="str">
            <v>i-Liège</v>
          </cell>
          <cell r="B653">
            <v>165</v>
          </cell>
          <cell r="C653">
            <v>5.2986512524084777</v>
          </cell>
          <cell r="D653">
            <v>526</v>
          </cell>
          <cell r="E653">
            <v>7.3412421493370559</v>
          </cell>
          <cell r="F653">
            <v>28</v>
          </cell>
          <cell r="G653">
            <v>8.1632653061224492</v>
          </cell>
          <cell r="H653">
            <v>1</v>
          </cell>
          <cell r="I653">
            <v>14.285714285714285</v>
          </cell>
          <cell r="J653">
            <v>720</v>
          </cell>
          <cell r="K653">
            <v>6.7739204064352245</v>
          </cell>
        </row>
        <row r="654">
          <cell r="A654" t="str">
            <v>j-Luxembourg</v>
          </cell>
          <cell r="B654">
            <v>23</v>
          </cell>
          <cell r="C654">
            <v>0.73859987154784845</v>
          </cell>
          <cell r="D654">
            <v>94</v>
          </cell>
          <cell r="E654">
            <v>1.3119330076762037</v>
          </cell>
          <cell r="F654">
            <v>3</v>
          </cell>
          <cell r="G654">
            <v>0.87463556851311952</v>
          </cell>
          <cell r="H654">
            <v>0</v>
          </cell>
          <cell r="I654">
            <v>0</v>
          </cell>
          <cell r="J654">
            <v>120</v>
          </cell>
          <cell r="K654">
            <v>1.1289867344058706</v>
          </cell>
        </row>
        <row r="655">
          <cell r="A655" t="str">
            <v>k-Namur</v>
          </cell>
          <cell r="B655">
            <v>72</v>
          </cell>
          <cell r="C655">
            <v>2.3121387283236992</v>
          </cell>
          <cell r="D655">
            <v>257</v>
          </cell>
          <cell r="E655">
            <v>3.5868806699232376</v>
          </cell>
          <cell r="F655">
            <v>14</v>
          </cell>
          <cell r="G655">
            <v>4.0816326530612246</v>
          </cell>
          <cell r="H655">
            <v>0</v>
          </cell>
          <cell r="I655">
            <v>0</v>
          </cell>
          <cell r="J655">
            <v>343</v>
          </cell>
          <cell r="K655">
            <v>3.2270204158434472</v>
          </cell>
        </row>
        <row r="656">
          <cell r="A656" t="str">
            <v>l-Buitenland</v>
          </cell>
          <cell r="B656">
            <v>9</v>
          </cell>
          <cell r="C656">
            <v>0.28901734104046239</v>
          </cell>
          <cell r="D656">
            <v>9</v>
          </cell>
          <cell r="E656">
            <v>0.1256106071179344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18</v>
          </cell>
          <cell r="K656">
            <v>0.16934801016088058</v>
          </cell>
        </row>
        <row r="657">
          <cell r="A657" t="str">
            <v>n-Inconnu</v>
          </cell>
          <cell r="B657">
            <v>976</v>
          </cell>
          <cell r="C657">
            <v>31.342324983943481</v>
          </cell>
          <cell r="D657">
            <v>1389</v>
          </cell>
          <cell r="E657">
            <v>19.385903698534541</v>
          </cell>
          <cell r="F657">
            <v>71</v>
          </cell>
          <cell r="G657">
            <v>20.699708454810494</v>
          </cell>
          <cell r="H657">
            <v>0</v>
          </cell>
          <cell r="I657">
            <v>0</v>
          </cell>
          <cell r="J657">
            <v>2436</v>
          </cell>
          <cell r="K657">
            <v>22.918430708439175</v>
          </cell>
        </row>
        <row r="658">
          <cell r="A658" t="str">
            <v>Total</v>
          </cell>
          <cell r="B658">
            <v>3114</v>
          </cell>
          <cell r="C658">
            <v>100</v>
          </cell>
          <cell r="D658">
            <v>7165</v>
          </cell>
          <cell r="E658">
            <v>100</v>
          </cell>
          <cell r="F658">
            <v>343</v>
          </cell>
          <cell r="G658">
            <v>100</v>
          </cell>
          <cell r="H658">
            <v>7</v>
          </cell>
          <cell r="I658">
            <v>100</v>
          </cell>
          <cell r="J658">
            <v>10629</v>
          </cell>
          <cell r="K658">
            <v>100</v>
          </cell>
        </row>
        <row r="661">
          <cell r="A661" t="str">
            <v>5.5.3.  Arbeidsplaatsongevallen volgens provincie en gewest van het ongeval  : verdeling volgens gevolgen en geslacht - 2017</v>
          </cell>
        </row>
        <row r="662">
          <cell r="J662" t="str">
            <v>1- Femme</v>
          </cell>
          <cell r="T662" t="str">
            <v>2- Homme</v>
          </cell>
        </row>
        <row r="663">
          <cell r="B663" t="str">
            <v>1-CSS</v>
          </cell>
          <cell r="D663" t="str">
            <v>2-IT &lt;= 6 MOIS</v>
          </cell>
          <cell r="F663" t="str">
            <v>3-IT &gt; 6 MOIS</v>
          </cell>
          <cell r="H663" t="str">
            <v>4-Mortel</v>
          </cell>
          <cell r="J663" t="str">
            <v>Total</v>
          </cell>
          <cell r="L663" t="str">
            <v>1-CSS</v>
          </cell>
          <cell r="N663" t="str">
            <v>2-IT &lt;= 6 MOIS</v>
          </cell>
          <cell r="P663" t="str">
            <v>3-IT &gt; 6 MOIS</v>
          </cell>
          <cell r="R663" t="str">
            <v>4-Mortel</v>
          </cell>
          <cell r="T663" t="str">
            <v>Total</v>
          </cell>
        </row>
        <row r="664">
          <cell r="A664" t="str">
            <v>a-Bruxelles - Brussel</v>
          </cell>
          <cell r="B664">
            <v>247</v>
          </cell>
          <cell r="C664">
            <v>11.818181818181818</v>
          </cell>
          <cell r="D664">
            <v>598</v>
          </cell>
          <cell r="E664">
            <v>13.51412429378531</v>
          </cell>
          <cell r="F664">
            <v>36</v>
          </cell>
          <cell r="G664">
            <v>15.859030837004406</v>
          </cell>
          <cell r="H664">
            <v>0</v>
          </cell>
          <cell r="I664">
            <v>0</v>
          </cell>
          <cell r="J664">
            <v>881</v>
          </cell>
          <cell r="K664">
            <v>13.061527057079317</v>
          </cell>
          <cell r="L664">
            <v>129</v>
          </cell>
          <cell r="M664">
            <v>12.59765625</v>
          </cell>
          <cell r="N664">
            <v>370</v>
          </cell>
          <cell r="O664">
            <v>13.503649635036496</v>
          </cell>
          <cell r="P664">
            <v>26</v>
          </cell>
          <cell r="Q664">
            <v>22.413793103448278</v>
          </cell>
          <cell r="R664">
            <v>0</v>
          </cell>
          <cell r="S664">
            <v>0</v>
          </cell>
          <cell r="T664">
            <v>525</v>
          </cell>
          <cell r="U664">
            <v>13.516992790937179</v>
          </cell>
        </row>
        <row r="665">
          <cell r="A665" t="str">
            <v>b-Antwerpen</v>
          </cell>
          <cell r="B665">
            <v>246</v>
          </cell>
          <cell r="C665">
            <v>11.770334928229666</v>
          </cell>
          <cell r="D665">
            <v>574</v>
          </cell>
          <cell r="E665">
            <v>12.971751412429377</v>
          </cell>
          <cell r="F665">
            <v>24</v>
          </cell>
          <cell r="G665">
            <v>10.572687224669602</v>
          </cell>
          <cell r="H665">
            <v>0</v>
          </cell>
          <cell r="I665">
            <v>0</v>
          </cell>
          <cell r="J665">
            <v>844</v>
          </cell>
          <cell r="K665">
            <v>12.512972572275761</v>
          </cell>
          <cell r="L665">
            <v>178</v>
          </cell>
          <cell r="M665">
            <v>17.3828125</v>
          </cell>
          <cell r="N665">
            <v>466</v>
          </cell>
          <cell r="O665">
            <v>17.007299270072991</v>
          </cell>
          <cell r="P665">
            <v>15</v>
          </cell>
          <cell r="Q665">
            <v>12.931034482758621</v>
          </cell>
          <cell r="R665">
            <v>2</v>
          </cell>
          <cell r="S665">
            <v>50</v>
          </cell>
          <cell r="T665">
            <v>661</v>
          </cell>
          <cell r="U665">
            <v>17.018537590113286</v>
          </cell>
        </row>
        <row r="666">
          <cell r="A666" t="str">
            <v>c-Limburg</v>
          </cell>
          <cell r="B666">
            <v>76</v>
          </cell>
          <cell r="C666">
            <v>3.6363636363636362</v>
          </cell>
          <cell r="D666">
            <v>162</v>
          </cell>
          <cell r="E666">
            <v>3.6610169491525424</v>
          </cell>
          <cell r="F666">
            <v>7</v>
          </cell>
          <cell r="G666">
            <v>3.0837004405286343</v>
          </cell>
          <cell r="H666">
            <v>0</v>
          </cell>
          <cell r="I666">
            <v>0</v>
          </cell>
          <cell r="J666">
            <v>245</v>
          </cell>
          <cell r="K666">
            <v>3.6323202372127503</v>
          </cell>
          <cell r="L666">
            <v>48</v>
          </cell>
          <cell r="M666">
            <v>4.6875</v>
          </cell>
          <cell r="N666">
            <v>117</v>
          </cell>
          <cell r="O666">
            <v>4.2700729927007295</v>
          </cell>
          <cell r="P666">
            <v>1</v>
          </cell>
          <cell r="Q666">
            <v>0.86206896551724133</v>
          </cell>
          <cell r="R666">
            <v>0</v>
          </cell>
          <cell r="S666">
            <v>0</v>
          </cell>
          <cell r="T666">
            <v>166</v>
          </cell>
          <cell r="U666">
            <v>4.2739443872296601</v>
          </cell>
        </row>
        <row r="667">
          <cell r="A667" t="str">
            <v>d-Oost-Vlaanderen</v>
          </cell>
          <cell r="B667">
            <v>251</v>
          </cell>
          <cell r="C667">
            <v>12.009569377990431</v>
          </cell>
          <cell r="D667">
            <v>496</v>
          </cell>
          <cell r="E667">
            <v>11.209039548022599</v>
          </cell>
          <cell r="F667">
            <v>24</v>
          </cell>
          <cell r="G667">
            <v>10.572687224669602</v>
          </cell>
          <cell r="H667">
            <v>0</v>
          </cell>
          <cell r="I667">
            <v>0</v>
          </cell>
          <cell r="J667">
            <v>771</v>
          </cell>
          <cell r="K667">
            <v>11.430689399555227</v>
          </cell>
          <cell r="L667">
            <v>122</v>
          </cell>
          <cell r="M667">
            <v>11.9140625</v>
          </cell>
          <cell r="N667">
            <v>364</v>
          </cell>
          <cell r="O667">
            <v>13.284671532846714</v>
          </cell>
          <cell r="P667">
            <v>9</v>
          </cell>
          <cell r="Q667">
            <v>7.7586206896551717</v>
          </cell>
          <cell r="R667">
            <v>1</v>
          </cell>
          <cell r="S667">
            <v>25</v>
          </cell>
          <cell r="T667">
            <v>496</v>
          </cell>
          <cell r="U667">
            <v>12.770339855818742</v>
          </cell>
        </row>
        <row r="668">
          <cell r="A668" t="str">
            <v>e-Vlaams-Brabant</v>
          </cell>
          <cell r="B668">
            <v>90</v>
          </cell>
          <cell r="C668">
            <v>4.3062200956937797</v>
          </cell>
          <cell r="D668">
            <v>256</v>
          </cell>
          <cell r="E668">
            <v>5.7853107344632768</v>
          </cell>
          <cell r="F668">
            <v>14</v>
          </cell>
          <cell r="G668">
            <v>6.1674008810572687</v>
          </cell>
          <cell r="H668">
            <v>0</v>
          </cell>
          <cell r="I668">
            <v>0</v>
          </cell>
          <cell r="J668">
            <v>360</v>
          </cell>
          <cell r="K668">
            <v>5.3372868791697554</v>
          </cell>
          <cell r="L668">
            <v>79</v>
          </cell>
          <cell r="M668">
            <v>7.71484375</v>
          </cell>
          <cell r="N668">
            <v>228</v>
          </cell>
          <cell r="O668">
            <v>8.3211678832116789</v>
          </cell>
          <cell r="P668">
            <v>13</v>
          </cell>
          <cell r="Q668">
            <v>11.206896551724139</v>
          </cell>
          <cell r="R668">
            <v>0</v>
          </cell>
          <cell r="S668">
            <v>0</v>
          </cell>
          <cell r="T668">
            <v>320</v>
          </cell>
          <cell r="U668">
            <v>8.2389289392378995</v>
          </cell>
        </row>
        <row r="669">
          <cell r="A669" t="str">
            <v>f-West-Vlaanderen</v>
          </cell>
          <cell r="B669">
            <v>158</v>
          </cell>
          <cell r="C669">
            <v>7.5598086124401913</v>
          </cell>
          <cell r="D669">
            <v>335</v>
          </cell>
          <cell r="E669">
            <v>7.5706214689265554</v>
          </cell>
          <cell r="F669">
            <v>9</v>
          </cell>
          <cell r="G669">
            <v>3.9647577092511015</v>
          </cell>
          <cell r="H669">
            <v>1</v>
          </cell>
          <cell r="I669">
            <v>33.333333333333329</v>
          </cell>
          <cell r="J669">
            <v>503</v>
          </cell>
          <cell r="K669">
            <v>7.4573758339510743</v>
          </cell>
          <cell r="L669">
            <v>73</v>
          </cell>
          <cell r="M669">
            <v>7.12890625</v>
          </cell>
          <cell r="N669">
            <v>225</v>
          </cell>
          <cell r="O669">
            <v>8.2116788321167888</v>
          </cell>
          <cell r="P669">
            <v>4</v>
          </cell>
          <cell r="Q669">
            <v>3.4482758620689653</v>
          </cell>
          <cell r="R669">
            <v>0</v>
          </cell>
          <cell r="S669">
            <v>0</v>
          </cell>
          <cell r="T669">
            <v>302</v>
          </cell>
          <cell r="U669">
            <v>7.7754891864057676</v>
          </cell>
        </row>
        <row r="670">
          <cell r="A670" t="str">
            <v>g-Brabant Wallon</v>
          </cell>
          <cell r="B670">
            <v>24</v>
          </cell>
          <cell r="C670">
            <v>1.1483253588516746</v>
          </cell>
          <cell r="D670">
            <v>78</v>
          </cell>
          <cell r="E670">
            <v>1.7627118644067794</v>
          </cell>
          <cell r="F670">
            <v>6</v>
          </cell>
          <cell r="G670">
            <v>2.6431718061674006</v>
          </cell>
          <cell r="H670">
            <v>1</v>
          </cell>
          <cell r="I670">
            <v>33.333333333333329</v>
          </cell>
          <cell r="J670">
            <v>109</v>
          </cell>
          <cell r="K670">
            <v>1.6160118606375093</v>
          </cell>
          <cell r="L670">
            <v>11</v>
          </cell>
          <cell r="M670">
            <v>1.07421875</v>
          </cell>
          <cell r="N670">
            <v>50</v>
          </cell>
          <cell r="O670">
            <v>1.8248175182481752</v>
          </cell>
          <cell r="P670">
            <v>1</v>
          </cell>
          <cell r="Q670">
            <v>0.86206896551724133</v>
          </cell>
          <cell r="R670">
            <v>0</v>
          </cell>
          <cell r="S670">
            <v>0</v>
          </cell>
          <cell r="T670">
            <v>62</v>
          </cell>
          <cell r="U670">
            <v>1.5962924819773427</v>
          </cell>
        </row>
        <row r="671">
          <cell r="A671" t="str">
            <v>h-Hainaut</v>
          </cell>
          <cell r="B671">
            <v>105</v>
          </cell>
          <cell r="C671">
            <v>5.0239234449760763</v>
          </cell>
          <cell r="D671">
            <v>366</v>
          </cell>
          <cell r="E671">
            <v>8.2711864406779654</v>
          </cell>
          <cell r="F671">
            <v>27</v>
          </cell>
          <cell r="G671">
            <v>11.894273127753303</v>
          </cell>
          <cell r="H671">
            <v>1</v>
          </cell>
          <cell r="I671">
            <v>33.333333333333329</v>
          </cell>
          <cell r="J671">
            <v>499</v>
          </cell>
          <cell r="K671">
            <v>7.3980726464047439</v>
          </cell>
          <cell r="L671">
            <v>32</v>
          </cell>
          <cell r="M671">
            <v>3.125</v>
          </cell>
          <cell r="N671">
            <v>205</v>
          </cell>
          <cell r="O671">
            <v>7.4817518248175192</v>
          </cell>
          <cell r="P671">
            <v>11</v>
          </cell>
          <cell r="Q671">
            <v>9.4827586206896548</v>
          </cell>
          <cell r="R671">
            <v>0</v>
          </cell>
          <cell r="S671">
            <v>0</v>
          </cell>
          <cell r="T671">
            <v>248</v>
          </cell>
          <cell r="U671">
            <v>6.385169927909371</v>
          </cell>
        </row>
        <row r="672">
          <cell r="A672" t="str">
            <v>i-Liège</v>
          </cell>
          <cell r="B672">
            <v>127</v>
          </cell>
          <cell r="C672">
            <v>6.0765550239234445</v>
          </cell>
          <cell r="D672">
            <v>353</v>
          </cell>
          <cell r="E672">
            <v>7.9774011299435026</v>
          </cell>
          <cell r="F672">
            <v>15</v>
          </cell>
          <cell r="G672">
            <v>6.607929515418502</v>
          </cell>
          <cell r="H672">
            <v>0</v>
          </cell>
          <cell r="I672">
            <v>0</v>
          </cell>
          <cell r="J672">
            <v>495</v>
          </cell>
          <cell r="K672">
            <v>7.3387694588584145</v>
          </cell>
          <cell r="L672">
            <v>38</v>
          </cell>
          <cell r="M672">
            <v>3.7109375</v>
          </cell>
          <cell r="N672">
            <v>173</v>
          </cell>
          <cell r="O672">
            <v>6.3138686131386859</v>
          </cell>
          <cell r="P672">
            <v>13</v>
          </cell>
          <cell r="Q672">
            <v>11.206896551724139</v>
          </cell>
          <cell r="R672">
            <v>1</v>
          </cell>
          <cell r="S672">
            <v>25</v>
          </cell>
          <cell r="T672">
            <v>225</v>
          </cell>
          <cell r="U672">
            <v>5.7929969104016479</v>
          </cell>
        </row>
        <row r="673">
          <cell r="A673" t="str">
            <v>j-Luxembourg</v>
          </cell>
          <cell r="B673">
            <v>10</v>
          </cell>
          <cell r="C673">
            <v>0.47846889952153115</v>
          </cell>
          <cell r="D673">
            <v>60</v>
          </cell>
          <cell r="E673">
            <v>1.3559322033898302</v>
          </cell>
          <cell r="F673">
            <v>2</v>
          </cell>
          <cell r="G673">
            <v>0.88105726872246704</v>
          </cell>
          <cell r="H673">
            <v>0</v>
          </cell>
          <cell r="I673">
            <v>0</v>
          </cell>
          <cell r="J673">
            <v>72</v>
          </cell>
          <cell r="K673">
            <v>1.0674573758339512</v>
          </cell>
          <cell r="L673">
            <v>13</v>
          </cell>
          <cell r="M673">
            <v>1.26953125</v>
          </cell>
          <cell r="N673">
            <v>34</v>
          </cell>
          <cell r="O673">
            <v>1.2408759124087592</v>
          </cell>
          <cell r="P673">
            <v>1</v>
          </cell>
          <cell r="Q673">
            <v>0.86206896551724133</v>
          </cell>
          <cell r="R673">
            <v>0</v>
          </cell>
          <cell r="S673">
            <v>0</v>
          </cell>
          <cell r="T673">
            <v>48</v>
          </cell>
          <cell r="U673">
            <v>1.2358393408856849</v>
          </cell>
        </row>
        <row r="674">
          <cell r="A674" t="str">
            <v>k-Namur</v>
          </cell>
          <cell r="B674">
            <v>50</v>
          </cell>
          <cell r="C674">
            <v>2.3923444976076556</v>
          </cell>
          <cell r="D674">
            <v>148</v>
          </cell>
          <cell r="E674">
            <v>3.3446327683615822</v>
          </cell>
          <cell r="F674">
            <v>9</v>
          </cell>
          <cell r="G674">
            <v>3.9647577092511015</v>
          </cell>
          <cell r="H674">
            <v>0</v>
          </cell>
          <cell r="I674">
            <v>0</v>
          </cell>
          <cell r="J674">
            <v>207</v>
          </cell>
          <cell r="K674">
            <v>3.0689399555226093</v>
          </cell>
          <cell r="L674">
            <v>22</v>
          </cell>
          <cell r="M674">
            <v>2.1484375</v>
          </cell>
          <cell r="N674">
            <v>109</v>
          </cell>
          <cell r="O674">
            <v>3.9781021897810223</v>
          </cell>
          <cell r="P674">
            <v>5</v>
          </cell>
          <cell r="Q674">
            <v>4.3103448275862073</v>
          </cell>
          <cell r="R674">
            <v>0</v>
          </cell>
          <cell r="S674">
            <v>0</v>
          </cell>
          <cell r="T674">
            <v>136</v>
          </cell>
          <cell r="U674">
            <v>3.5015447991761075</v>
          </cell>
        </row>
        <row r="675">
          <cell r="A675" t="str">
            <v>l-Buitenland</v>
          </cell>
          <cell r="B675">
            <v>5</v>
          </cell>
          <cell r="C675">
            <v>0.23923444976076558</v>
          </cell>
          <cell r="D675">
            <v>6</v>
          </cell>
          <cell r="E675">
            <v>0.13559322033898305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11</v>
          </cell>
          <cell r="K675">
            <v>0.16308376575240918</v>
          </cell>
          <cell r="L675">
            <v>4</v>
          </cell>
          <cell r="M675">
            <v>0.390625</v>
          </cell>
          <cell r="N675">
            <v>3</v>
          </cell>
          <cell r="O675">
            <v>0.10948905109489053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7</v>
          </cell>
          <cell r="U675">
            <v>0.18022657054582905</v>
          </cell>
        </row>
        <row r="676">
          <cell r="A676" t="str">
            <v>n-Inconnu</v>
          </cell>
          <cell r="B676">
            <v>701</v>
          </cell>
          <cell r="C676">
            <v>33.540669856459331</v>
          </cell>
          <cell r="D676">
            <v>993</v>
          </cell>
          <cell r="E676">
            <v>22.440677966101692</v>
          </cell>
          <cell r="F676">
            <v>54</v>
          </cell>
          <cell r="G676">
            <v>23.788546255506606</v>
          </cell>
          <cell r="H676">
            <v>0</v>
          </cell>
          <cell r="I676">
            <v>0</v>
          </cell>
          <cell r="J676">
            <v>1748</v>
          </cell>
          <cell r="K676">
            <v>25.91549295774648</v>
          </cell>
          <cell r="L676">
            <v>275</v>
          </cell>
          <cell r="M676">
            <v>26.85546875</v>
          </cell>
          <cell r="N676">
            <v>396</v>
          </cell>
          <cell r="O676">
            <v>14.452554744525548</v>
          </cell>
          <cell r="P676">
            <v>17</v>
          </cell>
          <cell r="Q676">
            <v>14.655172413793103</v>
          </cell>
          <cell r="R676">
            <v>0</v>
          </cell>
          <cell r="S676">
            <v>0</v>
          </cell>
          <cell r="T676">
            <v>688</v>
          </cell>
          <cell r="U676">
            <v>17.713697219361482</v>
          </cell>
        </row>
        <row r="677">
          <cell r="A677" t="str">
            <v>Total</v>
          </cell>
          <cell r="B677">
            <v>2090</v>
          </cell>
          <cell r="C677">
            <v>100</v>
          </cell>
          <cell r="D677">
            <v>4425</v>
          </cell>
          <cell r="E677">
            <v>100</v>
          </cell>
          <cell r="F677">
            <v>227</v>
          </cell>
          <cell r="G677">
            <v>100</v>
          </cell>
          <cell r="H677">
            <v>3</v>
          </cell>
          <cell r="I677">
            <v>100</v>
          </cell>
          <cell r="J677">
            <v>6745</v>
          </cell>
          <cell r="K677">
            <v>100</v>
          </cell>
          <cell r="L677">
            <v>1024</v>
          </cell>
          <cell r="M677">
            <v>100</v>
          </cell>
          <cell r="N677">
            <v>2740</v>
          </cell>
          <cell r="O677">
            <v>100</v>
          </cell>
          <cell r="P677">
            <v>116</v>
          </cell>
          <cell r="Q677">
            <v>100</v>
          </cell>
          <cell r="R677">
            <v>4</v>
          </cell>
          <cell r="S677">
            <v>100</v>
          </cell>
          <cell r="T677">
            <v>3884</v>
          </cell>
          <cell r="U677">
            <v>100</v>
          </cell>
        </row>
        <row r="680">
          <cell r="A680" t="str">
            <v>5.5.4.  Arbeidsplaatsongevallen volgens provincie en gewest van het ongeval : verdeling volgens gevolgen en generatie in absolute frequentie 2017</v>
          </cell>
        </row>
        <row r="681">
          <cell r="F681" t="str">
            <v>15 - 24 ans</v>
          </cell>
          <cell r="K681" t="str">
            <v>25 - 49 ans</v>
          </cell>
          <cell r="P681" t="str">
            <v>50 ans et plus</v>
          </cell>
          <cell r="Q681" t="str">
            <v>Total</v>
          </cell>
        </row>
        <row r="682">
          <cell r="B682" t="str">
            <v>1-CSS</v>
          </cell>
          <cell r="C682" t="str">
            <v>2-IT &lt;= 6 MOIS</v>
          </cell>
          <cell r="D682" t="str">
            <v>3-IT &gt; 6 MOIS</v>
          </cell>
          <cell r="E682" t="str">
            <v>4-Mortel</v>
          </cell>
          <cell r="F682" t="str">
            <v>Total</v>
          </cell>
          <cell r="G682" t="str">
            <v>1-CSS</v>
          </cell>
          <cell r="H682" t="str">
            <v>2-IT &lt;= 6 MOIS</v>
          </cell>
          <cell r="I682" t="str">
            <v>3-IT &gt; 6 MOIS</v>
          </cell>
          <cell r="J682" t="str">
            <v>4-Mortel</v>
          </cell>
          <cell r="K682" t="str">
            <v>Total</v>
          </cell>
          <cell r="L682" t="str">
            <v>1-CSS</v>
          </cell>
          <cell r="M682" t="str">
            <v>2-IT &lt;= 6 MOIS</v>
          </cell>
          <cell r="N682" t="str">
            <v>3-IT &gt; 6 MOIS</v>
          </cell>
          <cell r="O682" t="str">
            <v>4-Mortel</v>
          </cell>
          <cell r="P682" t="str">
            <v>Total</v>
          </cell>
        </row>
        <row r="683">
          <cell r="A683" t="str">
            <v>a-Bruxelles - Brussel</v>
          </cell>
          <cell r="B683">
            <v>15</v>
          </cell>
          <cell r="C683">
            <v>43</v>
          </cell>
          <cell r="D683">
            <v>0</v>
          </cell>
          <cell r="E683">
            <v>0</v>
          </cell>
          <cell r="F683">
            <v>58</v>
          </cell>
          <cell r="G683">
            <v>233</v>
          </cell>
          <cell r="H683">
            <v>593</v>
          </cell>
          <cell r="I683">
            <v>32</v>
          </cell>
          <cell r="J683">
            <v>0</v>
          </cell>
          <cell r="K683">
            <v>858</v>
          </cell>
          <cell r="L683">
            <v>128</v>
          </cell>
          <cell r="M683">
            <v>332</v>
          </cell>
          <cell r="N683">
            <v>30</v>
          </cell>
          <cell r="O683">
            <v>0</v>
          </cell>
          <cell r="P683">
            <v>490</v>
          </cell>
          <cell r="Q683">
            <v>1406</v>
          </cell>
        </row>
        <row r="684">
          <cell r="A684" t="str">
            <v>b-Antwerpen</v>
          </cell>
          <cell r="B684">
            <v>14</v>
          </cell>
          <cell r="C684">
            <v>67</v>
          </cell>
          <cell r="D684">
            <v>1</v>
          </cell>
          <cell r="E684">
            <v>0</v>
          </cell>
          <cell r="F684">
            <v>82</v>
          </cell>
          <cell r="G684">
            <v>266</v>
          </cell>
          <cell r="H684">
            <v>608</v>
          </cell>
          <cell r="I684">
            <v>20</v>
          </cell>
          <cell r="J684">
            <v>2</v>
          </cell>
          <cell r="K684">
            <v>896</v>
          </cell>
          <cell r="L684">
            <v>144</v>
          </cell>
          <cell r="M684">
            <v>365</v>
          </cell>
          <cell r="N684">
            <v>18</v>
          </cell>
          <cell r="O684">
            <v>0</v>
          </cell>
          <cell r="P684">
            <v>527</v>
          </cell>
          <cell r="Q684">
            <v>1505</v>
          </cell>
        </row>
        <row r="685">
          <cell r="A685" t="str">
            <v>c-Limburg</v>
          </cell>
          <cell r="B685">
            <v>3</v>
          </cell>
          <cell r="C685">
            <v>18</v>
          </cell>
          <cell r="D685">
            <v>0</v>
          </cell>
          <cell r="E685">
            <v>0</v>
          </cell>
          <cell r="F685">
            <v>21</v>
          </cell>
          <cell r="G685">
            <v>74</v>
          </cell>
          <cell r="H685">
            <v>163</v>
          </cell>
          <cell r="I685">
            <v>7</v>
          </cell>
          <cell r="J685">
            <v>0</v>
          </cell>
          <cell r="K685">
            <v>244</v>
          </cell>
          <cell r="L685">
            <v>47</v>
          </cell>
          <cell r="M685">
            <v>98</v>
          </cell>
          <cell r="N685">
            <v>1</v>
          </cell>
          <cell r="O685">
            <v>0</v>
          </cell>
          <cell r="P685">
            <v>146</v>
          </cell>
          <cell r="Q685">
            <v>411</v>
          </cell>
        </row>
        <row r="686">
          <cell r="A686" t="str">
            <v>d-Oost-Vlaanderen</v>
          </cell>
          <cell r="B686">
            <v>18</v>
          </cell>
          <cell r="C686">
            <v>61</v>
          </cell>
          <cell r="D686">
            <v>0</v>
          </cell>
          <cell r="E686">
            <v>0</v>
          </cell>
          <cell r="F686">
            <v>79</v>
          </cell>
          <cell r="G686">
            <v>236</v>
          </cell>
          <cell r="H686">
            <v>510</v>
          </cell>
          <cell r="I686">
            <v>16</v>
          </cell>
          <cell r="J686">
            <v>0</v>
          </cell>
          <cell r="K686">
            <v>762</v>
          </cell>
          <cell r="L686">
            <v>119</v>
          </cell>
          <cell r="M686">
            <v>289</v>
          </cell>
          <cell r="N686">
            <v>17</v>
          </cell>
          <cell r="O686">
            <v>1</v>
          </cell>
          <cell r="P686">
            <v>426</v>
          </cell>
          <cell r="Q686">
            <v>1267</v>
          </cell>
        </row>
        <row r="687">
          <cell r="A687" t="str">
            <v>e-Vlaams-Brabant</v>
          </cell>
          <cell r="B687">
            <v>5</v>
          </cell>
          <cell r="C687">
            <v>21</v>
          </cell>
          <cell r="D687">
            <v>0</v>
          </cell>
          <cell r="E687">
            <v>0</v>
          </cell>
          <cell r="F687">
            <v>26</v>
          </cell>
          <cell r="G687">
            <v>114</v>
          </cell>
          <cell r="H687">
            <v>284</v>
          </cell>
          <cell r="I687">
            <v>13</v>
          </cell>
          <cell r="J687">
            <v>0</v>
          </cell>
          <cell r="K687">
            <v>411</v>
          </cell>
          <cell r="L687">
            <v>50</v>
          </cell>
          <cell r="M687">
            <v>179</v>
          </cell>
          <cell r="N687">
            <v>14</v>
          </cell>
          <cell r="O687">
            <v>0</v>
          </cell>
          <cell r="P687">
            <v>243</v>
          </cell>
          <cell r="Q687">
            <v>680</v>
          </cell>
        </row>
        <row r="688">
          <cell r="A688" t="str">
            <v>f-West-Vlaanderen</v>
          </cell>
          <cell r="B688">
            <v>15</v>
          </cell>
          <cell r="C688">
            <v>50</v>
          </cell>
          <cell r="D688">
            <v>0</v>
          </cell>
          <cell r="E688">
            <v>1</v>
          </cell>
          <cell r="F688">
            <v>66</v>
          </cell>
          <cell r="G688">
            <v>138</v>
          </cell>
          <cell r="H688">
            <v>321</v>
          </cell>
          <cell r="I688">
            <v>7</v>
          </cell>
          <cell r="J688">
            <v>0</v>
          </cell>
          <cell r="K688">
            <v>466</v>
          </cell>
          <cell r="L688">
            <v>78</v>
          </cell>
          <cell r="M688">
            <v>189</v>
          </cell>
          <cell r="N688">
            <v>6</v>
          </cell>
          <cell r="O688">
            <v>0</v>
          </cell>
          <cell r="P688">
            <v>273</v>
          </cell>
          <cell r="Q688">
            <v>805</v>
          </cell>
        </row>
        <row r="689">
          <cell r="A689" t="str">
            <v>g-Brabant Wallon</v>
          </cell>
          <cell r="B689">
            <v>2</v>
          </cell>
          <cell r="C689">
            <v>3</v>
          </cell>
          <cell r="D689">
            <v>0</v>
          </cell>
          <cell r="E689">
            <v>0</v>
          </cell>
          <cell r="F689">
            <v>5</v>
          </cell>
          <cell r="G689">
            <v>27</v>
          </cell>
          <cell r="H689">
            <v>76</v>
          </cell>
          <cell r="I689">
            <v>2</v>
          </cell>
          <cell r="J689">
            <v>0</v>
          </cell>
          <cell r="K689">
            <v>105</v>
          </cell>
          <cell r="L689">
            <v>6</v>
          </cell>
          <cell r="M689">
            <v>49</v>
          </cell>
          <cell r="N689">
            <v>5</v>
          </cell>
          <cell r="O689">
            <v>1</v>
          </cell>
          <cell r="P689">
            <v>61</v>
          </cell>
          <cell r="Q689">
            <v>171</v>
          </cell>
        </row>
        <row r="690">
          <cell r="A690" t="str">
            <v>h-Hainaut</v>
          </cell>
          <cell r="B690">
            <v>6</v>
          </cell>
          <cell r="C690">
            <v>23</v>
          </cell>
          <cell r="D690">
            <v>0</v>
          </cell>
          <cell r="E690">
            <v>0</v>
          </cell>
          <cell r="F690">
            <v>29</v>
          </cell>
          <cell r="G690">
            <v>86</v>
          </cell>
          <cell r="H690">
            <v>380</v>
          </cell>
          <cell r="I690">
            <v>26</v>
          </cell>
          <cell r="J690">
            <v>1</v>
          </cell>
          <cell r="K690">
            <v>493</v>
          </cell>
          <cell r="L690">
            <v>45</v>
          </cell>
          <cell r="M690">
            <v>168</v>
          </cell>
          <cell r="N690">
            <v>12</v>
          </cell>
          <cell r="O690">
            <v>0</v>
          </cell>
          <cell r="P690">
            <v>225</v>
          </cell>
          <cell r="Q690">
            <v>747</v>
          </cell>
        </row>
        <row r="691">
          <cell r="A691" t="str">
            <v>i-Liège</v>
          </cell>
          <cell r="B691">
            <v>2</v>
          </cell>
          <cell r="C691">
            <v>25</v>
          </cell>
          <cell r="D691">
            <v>1</v>
          </cell>
          <cell r="E691">
            <v>0</v>
          </cell>
          <cell r="F691">
            <v>28</v>
          </cell>
          <cell r="G691">
            <v>103</v>
          </cell>
          <cell r="H691">
            <v>336</v>
          </cell>
          <cell r="I691">
            <v>15</v>
          </cell>
          <cell r="J691">
            <v>1</v>
          </cell>
          <cell r="K691">
            <v>455</v>
          </cell>
          <cell r="L691">
            <v>60</v>
          </cell>
          <cell r="M691">
            <v>165</v>
          </cell>
          <cell r="N691">
            <v>12</v>
          </cell>
          <cell r="O691">
            <v>0</v>
          </cell>
          <cell r="P691">
            <v>237</v>
          </cell>
          <cell r="Q691">
            <v>720</v>
          </cell>
        </row>
        <row r="692">
          <cell r="A692" t="str">
            <v>j-Luxembourg</v>
          </cell>
          <cell r="B692">
            <v>3</v>
          </cell>
          <cell r="C692">
            <v>12</v>
          </cell>
          <cell r="D692">
            <v>0</v>
          </cell>
          <cell r="E692">
            <v>0</v>
          </cell>
          <cell r="F692">
            <v>15</v>
          </cell>
          <cell r="G692">
            <v>15</v>
          </cell>
          <cell r="H692">
            <v>54</v>
          </cell>
          <cell r="I692">
            <v>1</v>
          </cell>
          <cell r="J692">
            <v>0</v>
          </cell>
          <cell r="K692">
            <v>70</v>
          </cell>
          <cell r="L692">
            <v>5</v>
          </cell>
          <cell r="M692">
            <v>28</v>
          </cell>
          <cell r="N692">
            <v>2</v>
          </cell>
          <cell r="O692">
            <v>0</v>
          </cell>
          <cell r="P692">
            <v>35</v>
          </cell>
          <cell r="Q692">
            <v>120</v>
          </cell>
        </row>
        <row r="693">
          <cell r="A693" t="str">
            <v>k-Namur</v>
          </cell>
          <cell r="B693">
            <v>2</v>
          </cell>
          <cell r="C693">
            <v>20</v>
          </cell>
          <cell r="D693">
            <v>1</v>
          </cell>
          <cell r="E693">
            <v>0</v>
          </cell>
          <cell r="F693">
            <v>23</v>
          </cell>
          <cell r="G693">
            <v>45</v>
          </cell>
          <cell r="H693">
            <v>156</v>
          </cell>
          <cell r="I693">
            <v>7</v>
          </cell>
          <cell r="J693">
            <v>0</v>
          </cell>
          <cell r="K693">
            <v>208</v>
          </cell>
          <cell r="L693">
            <v>25</v>
          </cell>
          <cell r="M693">
            <v>81</v>
          </cell>
          <cell r="N693">
            <v>6</v>
          </cell>
          <cell r="O693">
            <v>0</v>
          </cell>
          <cell r="P693">
            <v>112</v>
          </cell>
          <cell r="Q693">
            <v>343</v>
          </cell>
        </row>
        <row r="694">
          <cell r="A694" t="str">
            <v>l-Buitenland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6</v>
          </cell>
          <cell r="H694">
            <v>8</v>
          </cell>
          <cell r="I694">
            <v>0</v>
          </cell>
          <cell r="J694">
            <v>0</v>
          </cell>
          <cell r="K694">
            <v>14</v>
          </cell>
          <cell r="L694">
            <v>3</v>
          </cell>
          <cell r="M694">
            <v>1</v>
          </cell>
          <cell r="N694">
            <v>0</v>
          </cell>
          <cell r="O694">
            <v>0</v>
          </cell>
          <cell r="P694">
            <v>4</v>
          </cell>
          <cell r="Q694">
            <v>18</v>
          </cell>
        </row>
        <row r="695">
          <cell r="A695" t="str">
            <v>n-Inconnu</v>
          </cell>
          <cell r="B695">
            <v>59</v>
          </cell>
          <cell r="C695">
            <v>52</v>
          </cell>
          <cell r="D695">
            <v>1</v>
          </cell>
          <cell r="E695">
            <v>0</v>
          </cell>
          <cell r="F695">
            <v>112</v>
          </cell>
          <cell r="G695">
            <v>610</v>
          </cell>
          <cell r="H695">
            <v>841</v>
          </cell>
          <cell r="I695">
            <v>38</v>
          </cell>
          <cell r="J695">
            <v>0</v>
          </cell>
          <cell r="K695">
            <v>1489</v>
          </cell>
          <cell r="L695">
            <v>307</v>
          </cell>
          <cell r="M695">
            <v>496</v>
          </cell>
          <cell r="N695">
            <v>32</v>
          </cell>
          <cell r="O695">
            <v>0</v>
          </cell>
          <cell r="P695">
            <v>835</v>
          </cell>
          <cell r="Q695">
            <v>2436</v>
          </cell>
        </row>
        <row r="696">
          <cell r="A696" t="str">
            <v>Total</v>
          </cell>
          <cell r="B696">
            <v>144</v>
          </cell>
          <cell r="C696">
            <v>395</v>
          </cell>
          <cell r="D696">
            <v>4</v>
          </cell>
          <cell r="E696">
            <v>1</v>
          </cell>
          <cell r="F696">
            <v>544</v>
          </cell>
          <cell r="G696">
            <v>1953</v>
          </cell>
          <cell r="H696">
            <v>4330</v>
          </cell>
          <cell r="I696">
            <v>184</v>
          </cell>
          <cell r="J696">
            <v>4</v>
          </cell>
          <cell r="K696">
            <v>6471</v>
          </cell>
          <cell r="L696">
            <v>1017</v>
          </cell>
          <cell r="M696">
            <v>2440</v>
          </cell>
          <cell r="N696">
            <v>155</v>
          </cell>
          <cell r="O696">
            <v>2</v>
          </cell>
          <cell r="P696">
            <v>3614</v>
          </cell>
          <cell r="Q696">
            <v>10629</v>
          </cell>
        </row>
        <row r="699">
          <cell r="A699" t="str">
            <v>5.5.5.  Arbeidsplaatsongevallen volgens provincie en gewest van het ongeval : verdeling volgens gevolgen en generatie in relatieve frequentie 2017</v>
          </cell>
        </row>
        <row r="700">
          <cell r="F700" t="str">
            <v>15 - 24 ans</v>
          </cell>
          <cell r="K700" t="str">
            <v>25 - 49 ans</v>
          </cell>
          <cell r="P700" t="str">
            <v>50 ans et plus</v>
          </cell>
          <cell r="Q700" t="str">
            <v>Total</v>
          </cell>
        </row>
        <row r="701">
          <cell r="B701" t="str">
            <v>1-CSS</v>
          </cell>
          <cell r="C701" t="str">
            <v>2-IT &lt;= 6 MOIS</v>
          </cell>
          <cell r="D701" t="str">
            <v>3-IT &gt; 6 MOIS</v>
          </cell>
          <cell r="E701" t="str">
            <v>4-Mortel</v>
          </cell>
          <cell r="F701" t="str">
            <v>Total</v>
          </cell>
          <cell r="G701" t="str">
            <v>1-CSS</v>
          </cell>
          <cell r="H701" t="str">
            <v>2-IT &lt;= 6 MOIS</v>
          </cell>
          <cell r="I701" t="str">
            <v>3-IT &gt; 6 MOIS</v>
          </cell>
          <cell r="J701" t="str">
            <v>4-Mortel</v>
          </cell>
          <cell r="K701" t="str">
            <v>Total</v>
          </cell>
          <cell r="L701" t="str">
            <v>1-CSS</v>
          </cell>
          <cell r="M701" t="str">
            <v>2-IT &lt;= 6 MOIS</v>
          </cell>
          <cell r="N701" t="str">
            <v>3-IT &gt; 6 MOIS</v>
          </cell>
          <cell r="O701" t="str">
            <v>4-Mortel</v>
          </cell>
          <cell r="P701" t="str">
            <v>Total</v>
          </cell>
        </row>
        <row r="702">
          <cell r="A702" t="str">
            <v>a-Bruxelles - Brussel</v>
          </cell>
          <cell r="B702">
            <v>10.416666666666668</v>
          </cell>
          <cell r="C702">
            <v>10.88607594936709</v>
          </cell>
          <cell r="D702">
            <v>0</v>
          </cell>
          <cell r="E702">
            <v>0</v>
          </cell>
          <cell r="F702">
            <v>10.661764705882353</v>
          </cell>
          <cell r="G702">
            <v>11.93036354326677</v>
          </cell>
          <cell r="H702">
            <v>13.695150115473444</v>
          </cell>
          <cell r="I702">
            <v>17.391304347826086</v>
          </cell>
          <cell r="J702">
            <v>0</v>
          </cell>
          <cell r="K702">
            <v>13.259156235512284</v>
          </cell>
          <cell r="L702">
            <v>12.586037364798425</v>
          </cell>
          <cell r="M702">
            <v>13.60655737704918</v>
          </cell>
          <cell r="N702">
            <v>19.35483870967742</v>
          </cell>
          <cell r="O702">
            <v>0</v>
          </cell>
          <cell r="P702">
            <v>13.558384061981185</v>
          </cell>
          <cell r="Q702">
            <v>13.227961238122118</v>
          </cell>
        </row>
        <row r="703">
          <cell r="A703" t="str">
            <v>b-Antwerpen</v>
          </cell>
          <cell r="B703">
            <v>9.7222222222222232</v>
          </cell>
          <cell r="C703">
            <v>16.962025316455694</v>
          </cell>
          <cell r="D703">
            <v>25</v>
          </cell>
          <cell r="E703">
            <v>0</v>
          </cell>
          <cell r="F703">
            <v>15.073529411764705</v>
          </cell>
          <cell r="G703">
            <v>13.620071684587815</v>
          </cell>
          <cell r="H703">
            <v>14.041570438799077</v>
          </cell>
          <cell r="I703">
            <v>10.869565217391305</v>
          </cell>
          <cell r="J703">
            <v>50</v>
          </cell>
          <cell r="K703">
            <v>13.846391593262247</v>
          </cell>
          <cell r="L703">
            <v>14.159292035398231</v>
          </cell>
          <cell r="M703">
            <v>14.959016393442623</v>
          </cell>
          <cell r="N703">
            <v>11.612903225806452</v>
          </cell>
          <cell r="O703">
            <v>0</v>
          </cell>
          <cell r="P703">
            <v>14.582180409518539</v>
          </cell>
          <cell r="Q703">
            <v>14.159375294006962</v>
          </cell>
        </row>
        <row r="704">
          <cell r="A704" t="str">
            <v>c-Limburg</v>
          </cell>
          <cell r="B704">
            <v>2.083333333333333</v>
          </cell>
          <cell r="C704">
            <v>4.556962025316456</v>
          </cell>
          <cell r="D704">
            <v>0</v>
          </cell>
          <cell r="E704">
            <v>0</v>
          </cell>
          <cell r="F704">
            <v>3.8602941176470593</v>
          </cell>
          <cell r="G704">
            <v>3.7890424987199181</v>
          </cell>
          <cell r="H704">
            <v>3.7644341801385677</v>
          </cell>
          <cell r="I704">
            <v>3.804347826086957</v>
          </cell>
          <cell r="J704">
            <v>0</v>
          </cell>
          <cell r="K704">
            <v>3.7706691392365941</v>
          </cell>
          <cell r="L704">
            <v>4.6214355948869228</v>
          </cell>
          <cell r="M704">
            <v>4.0163934426229506</v>
          </cell>
          <cell r="N704">
            <v>0.64516129032258063</v>
          </cell>
          <cell r="O704">
            <v>0</v>
          </cell>
          <cell r="P704">
            <v>4.0398450470392913</v>
          </cell>
          <cell r="Q704">
            <v>3.8667795653401074</v>
          </cell>
        </row>
        <row r="705">
          <cell r="A705" t="str">
            <v>d-Oost-Vlaanderen</v>
          </cell>
          <cell r="B705">
            <v>12.5</v>
          </cell>
          <cell r="C705">
            <v>15.443037974683543</v>
          </cell>
          <cell r="D705">
            <v>0</v>
          </cell>
          <cell r="E705">
            <v>0</v>
          </cell>
          <cell r="F705">
            <v>14.522058823529413</v>
          </cell>
          <cell r="G705">
            <v>12.083973374295955</v>
          </cell>
          <cell r="H705">
            <v>11.778290993071593</v>
          </cell>
          <cell r="I705">
            <v>8.695652173913043</v>
          </cell>
          <cell r="J705">
            <v>0</v>
          </cell>
          <cell r="K705">
            <v>11.775614279091331</v>
          </cell>
          <cell r="L705">
            <v>11.701081612586037</v>
          </cell>
          <cell r="M705">
            <v>11.844262295081966</v>
          </cell>
          <cell r="N705">
            <v>10.967741935483874</v>
          </cell>
          <cell r="O705">
            <v>50</v>
          </cell>
          <cell r="P705">
            <v>11.787493082457111</v>
          </cell>
          <cell r="Q705">
            <v>11.920218270768652</v>
          </cell>
        </row>
        <row r="706">
          <cell r="A706" t="str">
            <v>e-Vlaams-Brabant</v>
          </cell>
          <cell r="B706">
            <v>3.4722222222222223</v>
          </cell>
          <cell r="C706">
            <v>5.3164556962025316</v>
          </cell>
          <cell r="D706">
            <v>0</v>
          </cell>
          <cell r="E706">
            <v>0</v>
          </cell>
          <cell r="F706">
            <v>4.7794117647058822</v>
          </cell>
          <cell r="G706">
            <v>5.837173579109062</v>
          </cell>
          <cell r="H706">
            <v>6.5588914549653587</v>
          </cell>
          <cell r="I706">
            <v>7.0652173913043477</v>
          </cell>
          <cell r="J706">
            <v>0</v>
          </cell>
          <cell r="K706">
            <v>6.351414000927214</v>
          </cell>
          <cell r="L706">
            <v>4.9164208456243852</v>
          </cell>
          <cell r="M706">
            <v>7.3360655737704921</v>
          </cell>
          <cell r="N706">
            <v>9.0322580645161281</v>
          </cell>
          <cell r="O706">
            <v>0</v>
          </cell>
          <cell r="P706">
            <v>6.7238516878804653</v>
          </cell>
          <cell r="Q706">
            <v>6.3975914949666004</v>
          </cell>
        </row>
        <row r="707">
          <cell r="A707" t="str">
            <v>f-West-Vlaanderen</v>
          </cell>
          <cell r="B707">
            <v>10.416666666666668</v>
          </cell>
          <cell r="C707">
            <v>12.658227848101268</v>
          </cell>
          <cell r="D707">
            <v>0</v>
          </cell>
          <cell r="E707">
            <v>100</v>
          </cell>
          <cell r="F707">
            <v>12.132352941176471</v>
          </cell>
          <cell r="G707">
            <v>7.0660522273425492</v>
          </cell>
          <cell r="H707">
            <v>7.4133949191685904</v>
          </cell>
          <cell r="I707">
            <v>3.804347826086957</v>
          </cell>
          <cell r="J707">
            <v>0</v>
          </cell>
          <cell r="K707">
            <v>7.2013599134600534</v>
          </cell>
          <cell r="L707">
            <v>7.6696165191740411</v>
          </cell>
          <cell r="M707">
            <v>7.7459016393442619</v>
          </cell>
          <cell r="N707">
            <v>3.870967741935484</v>
          </cell>
          <cell r="O707">
            <v>0</v>
          </cell>
          <cell r="P707">
            <v>7.5539568345323742</v>
          </cell>
          <cell r="Q707">
            <v>7.5736193433060501</v>
          </cell>
        </row>
        <row r="708">
          <cell r="A708" t="str">
            <v>g-Brabant Wallon</v>
          </cell>
          <cell r="B708">
            <v>1.3888888888888888</v>
          </cell>
          <cell r="C708">
            <v>0.75949367088607589</v>
          </cell>
          <cell r="D708">
            <v>0</v>
          </cell>
          <cell r="E708">
            <v>0</v>
          </cell>
          <cell r="F708">
            <v>0.91911764705882359</v>
          </cell>
          <cell r="G708">
            <v>1.3824884792626728</v>
          </cell>
          <cell r="H708">
            <v>1.7551963048498846</v>
          </cell>
          <cell r="I708">
            <v>1.0869565217391304</v>
          </cell>
          <cell r="J708">
            <v>0</v>
          </cell>
          <cell r="K708">
            <v>1.6226240148354196</v>
          </cell>
          <cell r="L708">
            <v>0.58997050147492625</v>
          </cell>
          <cell r="M708">
            <v>2.0081967213114753</v>
          </cell>
          <cell r="N708">
            <v>3.225806451612903</v>
          </cell>
          <cell r="O708">
            <v>50</v>
          </cell>
          <cell r="P708">
            <v>1.6878804648588823</v>
          </cell>
          <cell r="Q708">
            <v>1.6088060965283657</v>
          </cell>
        </row>
        <row r="709">
          <cell r="A709" t="str">
            <v>h-Hainaut</v>
          </cell>
          <cell r="B709">
            <v>4.1666666666666661</v>
          </cell>
          <cell r="C709">
            <v>5.8227848101265813</v>
          </cell>
          <cell r="D709">
            <v>0</v>
          </cell>
          <cell r="E709">
            <v>0</v>
          </cell>
          <cell r="F709">
            <v>5.3308823529411766</v>
          </cell>
          <cell r="G709">
            <v>4.4034818228366612</v>
          </cell>
          <cell r="H709">
            <v>8.7759815242494223</v>
          </cell>
          <cell r="I709">
            <v>14.130434782608695</v>
          </cell>
          <cell r="J709">
            <v>25</v>
          </cell>
          <cell r="K709">
            <v>7.618606088703447</v>
          </cell>
          <cell r="L709">
            <v>4.4247787610619467</v>
          </cell>
          <cell r="M709">
            <v>6.8852459016393448</v>
          </cell>
          <cell r="N709">
            <v>7.741935483870968</v>
          </cell>
          <cell r="O709">
            <v>0</v>
          </cell>
          <cell r="P709">
            <v>6.2257885998893183</v>
          </cell>
          <cell r="Q709">
            <v>7.0279424216765456</v>
          </cell>
        </row>
        <row r="710">
          <cell r="A710" t="str">
            <v>i-Liège</v>
          </cell>
          <cell r="B710">
            <v>1.3888888888888888</v>
          </cell>
          <cell r="C710">
            <v>6.3291139240506338</v>
          </cell>
          <cell r="D710">
            <v>25</v>
          </cell>
          <cell r="E710">
            <v>0</v>
          </cell>
          <cell r="F710">
            <v>5.1470588235294112</v>
          </cell>
          <cell r="G710">
            <v>5.2739375320020478</v>
          </cell>
          <cell r="H710">
            <v>7.7598152424942262</v>
          </cell>
          <cell r="I710">
            <v>8.1521739130434785</v>
          </cell>
          <cell r="J710">
            <v>25</v>
          </cell>
          <cell r="K710">
            <v>7.0313707309534843</v>
          </cell>
          <cell r="L710">
            <v>5.8997050147492622</v>
          </cell>
          <cell r="M710">
            <v>6.7622950819672134</v>
          </cell>
          <cell r="N710">
            <v>7.741935483870968</v>
          </cell>
          <cell r="O710">
            <v>0</v>
          </cell>
          <cell r="P710">
            <v>6.557830658550083</v>
          </cell>
          <cell r="Q710">
            <v>6.7739204064352245</v>
          </cell>
        </row>
        <row r="711">
          <cell r="A711" t="str">
            <v>j-Luxembourg</v>
          </cell>
          <cell r="B711">
            <v>2.083333333333333</v>
          </cell>
          <cell r="C711">
            <v>3.0379746835443036</v>
          </cell>
          <cell r="D711">
            <v>0</v>
          </cell>
          <cell r="E711">
            <v>0</v>
          </cell>
          <cell r="F711">
            <v>2.7573529411764706</v>
          </cell>
          <cell r="G711">
            <v>0.76804915514592931</v>
          </cell>
          <cell r="H711">
            <v>1.2471131639722863</v>
          </cell>
          <cell r="I711">
            <v>0.54347826086956519</v>
          </cell>
          <cell r="J711">
            <v>0</v>
          </cell>
          <cell r="K711">
            <v>1.0817493432236129</v>
          </cell>
          <cell r="L711">
            <v>0.49164208456243857</v>
          </cell>
          <cell r="M711">
            <v>1.1475409836065573</v>
          </cell>
          <cell r="N711">
            <v>1.2903225806451613</v>
          </cell>
          <cell r="O711">
            <v>0</v>
          </cell>
          <cell r="P711">
            <v>0.96845600442722746</v>
          </cell>
          <cell r="Q711">
            <v>1.1289867344058706</v>
          </cell>
        </row>
        <row r="712">
          <cell r="A712" t="str">
            <v>k-Namur</v>
          </cell>
          <cell r="B712">
            <v>1.3888888888888888</v>
          </cell>
          <cell r="C712">
            <v>5.0632911392405067</v>
          </cell>
          <cell r="D712">
            <v>25</v>
          </cell>
          <cell r="E712">
            <v>0</v>
          </cell>
          <cell r="F712">
            <v>4.2279411764705888</v>
          </cell>
          <cell r="G712">
            <v>2.3041474654377883</v>
          </cell>
          <cell r="H712">
            <v>3.6027713625866049</v>
          </cell>
          <cell r="I712">
            <v>3.804347826086957</v>
          </cell>
          <cell r="J712">
            <v>0</v>
          </cell>
          <cell r="K712">
            <v>3.214340905578736</v>
          </cell>
          <cell r="L712">
            <v>2.4582104228121926</v>
          </cell>
          <cell r="M712">
            <v>3.3196721311475401</v>
          </cell>
          <cell r="N712">
            <v>3.870967741935484</v>
          </cell>
          <cell r="O712">
            <v>0</v>
          </cell>
          <cell r="P712">
            <v>3.0990592141671285</v>
          </cell>
          <cell r="Q712">
            <v>3.2270204158434472</v>
          </cell>
        </row>
        <row r="713">
          <cell r="A713" t="str">
            <v>l-Buitenland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0.30721966205837176</v>
          </cell>
          <cell r="H713">
            <v>0.18475750577367203</v>
          </cell>
          <cell r="I713">
            <v>0</v>
          </cell>
          <cell r="J713">
            <v>0</v>
          </cell>
          <cell r="K713">
            <v>0.21634986864472261</v>
          </cell>
          <cell r="L713">
            <v>0.29498525073746312</v>
          </cell>
          <cell r="M713">
            <v>4.0983606557377046E-2</v>
          </cell>
          <cell r="N713">
            <v>0</v>
          </cell>
          <cell r="O713">
            <v>0</v>
          </cell>
          <cell r="P713">
            <v>0.11068068622025456</v>
          </cell>
          <cell r="Q713">
            <v>0.16934801016088058</v>
          </cell>
        </row>
        <row r="714">
          <cell r="A714" t="str">
            <v>n-Inconnu</v>
          </cell>
          <cell r="B714">
            <v>40.972222222222214</v>
          </cell>
          <cell r="C714">
            <v>13.164556962025317</v>
          </cell>
          <cell r="D714">
            <v>25</v>
          </cell>
          <cell r="E714">
            <v>0</v>
          </cell>
          <cell r="F714">
            <v>20.588235294117645</v>
          </cell>
          <cell r="G714">
            <v>31.233998975934458</v>
          </cell>
          <cell r="H714">
            <v>19.422632794457275</v>
          </cell>
          <cell r="I714">
            <v>20.652173913043477</v>
          </cell>
          <cell r="J714">
            <v>0</v>
          </cell>
          <cell r="K714">
            <v>23.010353886570854</v>
          </cell>
          <cell r="L714">
            <v>30.186823992133721</v>
          </cell>
          <cell r="M714">
            <v>20.327868852459016</v>
          </cell>
          <cell r="N714">
            <v>20.64516129032258</v>
          </cell>
          <cell r="O714">
            <v>0</v>
          </cell>
          <cell r="P714">
            <v>23.104593248478139</v>
          </cell>
          <cell r="Q714">
            <v>22.918430708439175</v>
          </cell>
        </row>
        <row r="715">
          <cell r="A715" t="str">
            <v>Total</v>
          </cell>
          <cell r="B715">
            <v>100</v>
          </cell>
          <cell r="C715">
            <v>100</v>
          </cell>
          <cell r="D715">
            <v>100</v>
          </cell>
          <cell r="E715">
            <v>100</v>
          </cell>
          <cell r="F715">
            <v>100</v>
          </cell>
          <cell r="G715">
            <v>100</v>
          </cell>
          <cell r="H715">
            <v>100</v>
          </cell>
          <cell r="I715">
            <v>100</v>
          </cell>
          <cell r="J715">
            <v>100</v>
          </cell>
          <cell r="K715">
            <v>100</v>
          </cell>
          <cell r="L715">
            <v>100</v>
          </cell>
          <cell r="M715">
            <v>100</v>
          </cell>
          <cell r="N715">
            <v>100</v>
          </cell>
          <cell r="O715">
            <v>100</v>
          </cell>
          <cell r="P715">
            <v>100</v>
          </cell>
          <cell r="Q715">
            <v>100</v>
          </cell>
        </row>
        <row r="718">
          <cell r="A718" t="str">
            <v>5.5.6.  Arbeidsplaatsongevallen volgens provincie en gewest van het ongeval : verdeling volgens gevolgen en aard van het werk (hoofd-/handarbeid) - 2017</v>
          </cell>
        </row>
        <row r="719">
          <cell r="J719" t="str">
            <v>Andere</v>
          </cell>
          <cell r="T719" t="str">
            <v>Contractueel arbeider</v>
          </cell>
        </row>
        <row r="720">
          <cell r="B720" t="str">
            <v>1-CSS</v>
          </cell>
          <cell r="D720" t="str">
            <v>2-IT &lt;= 6 MOIS</v>
          </cell>
          <cell r="F720" t="str">
            <v>3-IT &gt; 6 MOIS</v>
          </cell>
          <cell r="H720" t="str">
            <v>4-Mortel</v>
          </cell>
          <cell r="J720" t="str">
            <v>Total</v>
          </cell>
          <cell r="L720" t="str">
            <v>1-CSS</v>
          </cell>
          <cell r="N720" t="str">
            <v>2-IT &lt;= 6 MOIS</v>
          </cell>
          <cell r="P720" t="str">
            <v>3-IT &gt; 6 MOIS</v>
          </cell>
          <cell r="R720" t="str">
            <v>4-Mortel</v>
          </cell>
          <cell r="T720" t="str">
            <v>Total</v>
          </cell>
        </row>
        <row r="721">
          <cell r="A721" t="str">
            <v>a-Bruxelles - Brussel</v>
          </cell>
          <cell r="B721">
            <v>20</v>
          </cell>
          <cell r="C721">
            <v>8.8105726872246706</v>
          </cell>
          <cell r="D721">
            <v>85</v>
          </cell>
          <cell r="E721">
            <v>12.022630834512023</v>
          </cell>
          <cell r="F721">
            <v>17</v>
          </cell>
          <cell r="G721">
            <v>41.463414634146339</v>
          </cell>
          <cell r="H721">
            <v>0</v>
          </cell>
          <cell r="I721">
            <v>0</v>
          </cell>
          <cell r="J721">
            <v>122</v>
          </cell>
          <cell r="K721">
            <v>12.5</v>
          </cell>
          <cell r="L721">
            <v>12</v>
          </cell>
          <cell r="M721">
            <v>8.1081081081081088</v>
          </cell>
          <cell r="N721">
            <v>108</v>
          </cell>
          <cell r="O721">
            <v>12.903225806451612</v>
          </cell>
          <cell r="P721">
            <v>6</v>
          </cell>
          <cell r="Q721">
            <v>14.285714285714285</v>
          </cell>
          <cell r="R721">
            <v>0</v>
          </cell>
          <cell r="S721">
            <v>0</v>
          </cell>
          <cell r="T721">
            <v>126</v>
          </cell>
          <cell r="U721">
            <v>12.2568093385214</v>
          </cell>
        </row>
        <row r="722">
          <cell r="A722" t="str">
            <v>b-Antwerpen</v>
          </cell>
          <cell r="B722">
            <v>15</v>
          </cell>
          <cell r="C722">
            <v>6.607929515418502</v>
          </cell>
          <cell r="D722">
            <v>81</v>
          </cell>
          <cell r="E722">
            <v>11.456859971711458</v>
          </cell>
          <cell r="F722">
            <v>2</v>
          </cell>
          <cell r="G722">
            <v>4.8780487804878048</v>
          </cell>
          <cell r="H722">
            <v>0</v>
          </cell>
          <cell r="I722">
            <v>0</v>
          </cell>
          <cell r="J722">
            <v>98</v>
          </cell>
          <cell r="K722">
            <v>10.040983606557377</v>
          </cell>
          <cell r="L722">
            <v>36</v>
          </cell>
          <cell r="M722">
            <v>24.324324324324326</v>
          </cell>
          <cell r="N722">
            <v>180</v>
          </cell>
          <cell r="O722">
            <v>21.50537634408602</v>
          </cell>
          <cell r="P722">
            <v>7</v>
          </cell>
          <cell r="Q722">
            <v>16.666666666666664</v>
          </cell>
          <cell r="R722">
            <v>0</v>
          </cell>
          <cell r="S722">
            <v>0</v>
          </cell>
          <cell r="T722">
            <v>223</v>
          </cell>
          <cell r="U722">
            <v>21.692607003891052</v>
          </cell>
        </row>
        <row r="723">
          <cell r="A723" t="str">
            <v>c-Limburg</v>
          </cell>
          <cell r="B723">
            <v>5</v>
          </cell>
          <cell r="C723">
            <v>2.2026431718061676</v>
          </cell>
          <cell r="D723">
            <v>23</v>
          </cell>
          <cell r="E723">
            <v>3.2531824611032532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28</v>
          </cell>
          <cell r="K723">
            <v>2.8688524590163933</v>
          </cell>
          <cell r="L723">
            <v>18</v>
          </cell>
          <cell r="M723">
            <v>12.162162162162163</v>
          </cell>
          <cell r="N723">
            <v>47</v>
          </cell>
          <cell r="O723">
            <v>5.6152927120669061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65</v>
          </cell>
          <cell r="U723">
            <v>6.3229571984435786</v>
          </cell>
        </row>
        <row r="724">
          <cell r="A724" t="str">
            <v>d-Oost-Vlaanderen</v>
          </cell>
          <cell r="B724">
            <v>18</v>
          </cell>
          <cell r="C724">
            <v>7.929515418502203</v>
          </cell>
          <cell r="D724">
            <v>61</v>
          </cell>
          <cell r="E724">
            <v>8.628005657708627</v>
          </cell>
          <cell r="F724">
            <v>3</v>
          </cell>
          <cell r="G724">
            <v>7.3170731707317067</v>
          </cell>
          <cell r="H724">
            <v>0</v>
          </cell>
          <cell r="I724">
            <v>0</v>
          </cell>
          <cell r="J724">
            <v>82</v>
          </cell>
          <cell r="K724">
            <v>8.4016393442622945</v>
          </cell>
          <cell r="L724">
            <v>27</v>
          </cell>
          <cell r="M724">
            <v>18.243243243243242</v>
          </cell>
          <cell r="N724">
            <v>130</v>
          </cell>
          <cell r="O724">
            <v>15.531660692951016</v>
          </cell>
          <cell r="P724">
            <v>8</v>
          </cell>
          <cell r="Q724">
            <v>19.047619047619047</v>
          </cell>
          <cell r="R724">
            <v>0</v>
          </cell>
          <cell r="S724">
            <v>0</v>
          </cell>
          <cell r="T724">
            <v>165</v>
          </cell>
          <cell r="U724">
            <v>16.050583657587548</v>
          </cell>
        </row>
        <row r="725">
          <cell r="A725" t="str">
            <v>e-Vlaams-Brabant</v>
          </cell>
          <cell r="B725">
            <v>8</v>
          </cell>
          <cell r="C725">
            <v>3.5242290748898681</v>
          </cell>
          <cell r="D725">
            <v>22</v>
          </cell>
          <cell r="E725">
            <v>3.1117397454031117</v>
          </cell>
          <cell r="F725">
            <v>1</v>
          </cell>
          <cell r="G725">
            <v>2.4390243902439024</v>
          </cell>
          <cell r="H725">
            <v>0</v>
          </cell>
          <cell r="I725">
            <v>0</v>
          </cell>
          <cell r="J725">
            <v>31</v>
          </cell>
          <cell r="K725">
            <v>3.1762295081967213</v>
          </cell>
          <cell r="L725">
            <v>7</v>
          </cell>
          <cell r="M725">
            <v>4.7297297297297298</v>
          </cell>
          <cell r="N725">
            <v>82</v>
          </cell>
          <cell r="O725">
            <v>9.7968936678614096</v>
          </cell>
          <cell r="P725">
            <v>4</v>
          </cell>
          <cell r="Q725">
            <v>9.5238095238095237</v>
          </cell>
          <cell r="R725">
            <v>0</v>
          </cell>
          <cell r="S725">
            <v>0</v>
          </cell>
          <cell r="T725">
            <v>93</v>
          </cell>
          <cell r="U725">
            <v>9.0466926070038909</v>
          </cell>
        </row>
        <row r="726">
          <cell r="A726" t="str">
            <v>f-West-Vlaanderen</v>
          </cell>
          <cell r="B726">
            <v>9</v>
          </cell>
          <cell r="C726">
            <v>3.9647577092511015</v>
          </cell>
          <cell r="D726">
            <v>56</v>
          </cell>
          <cell r="E726">
            <v>7.9207920792079207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65</v>
          </cell>
          <cell r="K726">
            <v>6.6598360655737698</v>
          </cell>
          <cell r="L726">
            <v>24</v>
          </cell>
          <cell r="M726">
            <v>16.216216216216218</v>
          </cell>
          <cell r="N726">
            <v>132</v>
          </cell>
          <cell r="O726">
            <v>15.770609318996414</v>
          </cell>
          <cell r="P726">
            <v>2</v>
          </cell>
          <cell r="Q726">
            <v>4.7619047619047619</v>
          </cell>
          <cell r="R726">
            <v>1</v>
          </cell>
          <cell r="S726">
            <v>100</v>
          </cell>
          <cell r="T726">
            <v>159</v>
          </cell>
          <cell r="U726">
            <v>15.466926070038911</v>
          </cell>
        </row>
        <row r="727">
          <cell r="A727" t="str">
            <v>g-Brabant Wallon</v>
          </cell>
          <cell r="B727">
            <v>7</v>
          </cell>
          <cell r="C727">
            <v>3.0837004405286343</v>
          </cell>
          <cell r="D727">
            <v>16</v>
          </cell>
          <cell r="E727">
            <v>2.2630834512022631</v>
          </cell>
          <cell r="F727">
            <v>1</v>
          </cell>
          <cell r="G727">
            <v>2.4390243902439024</v>
          </cell>
          <cell r="H727">
            <v>0</v>
          </cell>
          <cell r="I727">
            <v>0</v>
          </cell>
          <cell r="J727">
            <v>24</v>
          </cell>
          <cell r="K727">
            <v>2.459016393442623</v>
          </cell>
          <cell r="L727">
            <v>3</v>
          </cell>
          <cell r="M727">
            <v>2.0270270270270272</v>
          </cell>
          <cell r="N727">
            <v>12</v>
          </cell>
          <cell r="O727">
            <v>1.4336917562724014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15</v>
          </cell>
          <cell r="U727">
            <v>1.459143968871595</v>
          </cell>
        </row>
        <row r="728">
          <cell r="A728" t="str">
            <v>h-Hainaut</v>
          </cell>
          <cell r="B728">
            <v>16</v>
          </cell>
          <cell r="C728">
            <v>7.0484581497797363</v>
          </cell>
          <cell r="D728">
            <v>110</v>
          </cell>
          <cell r="E728">
            <v>15.558698727015559</v>
          </cell>
          <cell r="F728">
            <v>3</v>
          </cell>
          <cell r="G728">
            <v>7.3170731707317067</v>
          </cell>
          <cell r="H728">
            <v>1</v>
          </cell>
          <cell r="I728">
            <v>100</v>
          </cell>
          <cell r="J728">
            <v>130</v>
          </cell>
          <cell r="K728">
            <v>13.31967213114754</v>
          </cell>
          <cell r="L728">
            <v>8</v>
          </cell>
          <cell r="M728">
            <v>5.4054054054054053</v>
          </cell>
          <cell r="N728">
            <v>46</v>
          </cell>
          <cell r="O728">
            <v>5.4958183990442055</v>
          </cell>
          <cell r="P728">
            <v>5</v>
          </cell>
          <cell r="Q728">
            <v>11.904761904761903</v>
          </cell>
          <cell r="R728">
            <v>0</v>
          </cell>
          <cell r="S728">
            <v>0</v>
          </cell>
          <cell r="T728">
            <v>59</v>
          </cell>
          <cell r="U728">
            <v>5.7392996108949426</v>
          </cell>
        </row>
        <row r="729">
          <cell r="A729" t="str">
            <v>i-Liège</v>
          </cell>
          <cell r="B729">
            <v>13</v>
          </cell>
          <cell r="C729">
            <v>5.7268722466960353</v>
          </cell>
          <cell r="D729">
            <v>75</v>
          </cell>
          <cell r="E729">
            <v>10.608203677510609</v>
          </cell>
          <cell r="F729">
            <v>10</v>
          </cell>
          <cell r="G729">
            <v>24.390243902439025</v>
          </cell>
          <cell r="H729">
            <v>0</v>
          </cell>
          <cell r="I729">
            <v>0</v>
          </cell>
          <cell r="J729">
            <v>98</v>
          </cell>
          <cell r="K729">
            <v>10.040983606557377</v>
          </cell>
          <cell r="L729">
            <v>6</v>
          </cell>
          <cell r="M729">
            <v>4.0540540540540544</v>
          </cell>
          <cell r="N729">
            <v>50</v>
          </cell>
          <cell r="O729">
            <v>5.9737156511350058</v>
          </cell>
          <cell r="P729">
            <v>5</v>
          </cell>
          <cell r="Q729">
            <v>11.904761904761903</v>
          </cell>
          <cell r="R729">
            <v>0</v>
          </cell>
          <cell r="S729">
            <v>0</v>
          </cell>
          <cell r="T729">
            <v>61</v>
          </cell>
          <cell r="U729">
            <v>5.9338521400778204</v>
          </cell>
        </row>
        <row r="730">
          <cell r="A730" t="str">
            <v>j-Luxembourg</v>
          </cell>
          <cell r="B730">
            <v>3</v>
          </cell>
          <cell r="C730">
            <v>1.3215859030837003</v>
          </cell>
          <cell r="D730">
            <v>19</v>
          </cell>
          <cell r="E730">
            <v>2.6874115983026869</v>
          </cell>
          <cell r="F730">
            <v>2</v>
          </cell>
          <cell r="G730">
            <v>4.8780487804878048</v>
          </cell>
          <cell r="H730">
            <v>0</v>
          </cell>
          <cell r="I730">
            <v>0</v>
          </cell>
          <cell r="J730">
            <v>24</v>
          </cell>
          <cell r="K730">
            <v>2.459016393442623</v>
          </cell>
          <cell r="L730">
            <v>1</v>
          </cell>
          <cell r="M730">
            <v>0.67567567567567566</v>
          </cell>
          <cell r="N730">
            <v>9</v>
          </cell>
          <cell r="O730">
            <v>1.0752688172043012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10</v>
          </cell>
          <cell r="U730">
            <v>0.97276264591439687</v>
          </cell>
        </row>
        <row r="731">
          <cell r="A731" t="str">
            <v>k-Namur</v>
          </cell>
          <cell r="B731">
            <v>9</v>
          </cell>
          <cell r="C731">
            <v>3.9647577092511015</v>
          </cell>
          <cell r="D731">
            <v>33</v>
          </cell>
          <cell r="E731">
            <v>4.6676096181046676</v>
          </cell>
          <cell r="F731">
            <v>1</v>
          </cell>
          <cell r="G731">
            <v>2.4390243902439024</v>
          </cell>
          <cell r="H731">
            <v>0</v>
          </cell>
          <cell r="I731">
            <v>0</v>
          </cell>
          <cell r="J731">
            <v>43</v>
          </cell>
          <cell r="K731">
            <v>4.4057377049180326</v>
          </cell>
          <cell r="L731">
            <v>0</v>
          </cell>
          <cell r="M731">
            <v>0</v>
          </cell>
          <cell r="N731">
            <v>20</v>
          </cell>
          <cell r="O731">
            <v>2.3894862604540026</v>
          </cell>
          <cell r="P731">
            <v>2</v>
          </cell>
          <cell r="Q731">
            <v>4.7619047619047619</v>
          </cell>
          <cell r="R731">
            <v>0</v>
          </cell>
          <cell r="S731">
            <v>0</v>
          </cell>
          <cell r="T731">
            <v>22</v>
          </cell>
          <cell r="U731">
            <v>2.1400778210116731</v>
          </cell>
        </row>
        <row r="732">
          <cell r="A732" t="str">
            <v>l-Buitenland</v>
          </cell>
          <cell r="B732">
            <v>1</v>
          </cell>
          <cell r="C732">
            <v>0.44052863436123352</v>
          </cell>
          <cell r="D732">
            <v>2</v>
          </cell>
          <cell r="E732">
            <v>0.28288543140028288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3</v>
          </cell>
          <cell r="K732">
            <v>0.30737704918032788</v>
          </cell>
          <cell r="L732">
            <v>1</v>
          </cell>
          <cell r="M732">
            <v>0.67567567567567566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1</v>
          </cell>
          <cell r="U732">
            <v>9.7276264591439704E-2</v>
          </cell>
        </row>
        <row r="733">
          <cell r="A733" t="str">
            <v>n-Inconnu</v>
          </cell>
          <cell r="B733">
            <v>103</v>
          </cell>
          <cell r="C733">
            <v>45.374449339207047</v>
          </cell>
          <cell r="D733">
            <v>124</v>
          </cell>
          <cell r="E733">
            <v>17.538896746817539</v>
          </cell>
          <cell r="F733">
            <v>1</v>
          </cell>
          <cell r="G733">
            <v>2.4390243902439024</v>
          </cell>
          <cell r="H733">
            <v>0</v>
          </cell>
          <cell r="I733">
            <v>0</v>
          </cell>
          <cell r="J733">
            <v>228</v>
          </cell>
          <cell r="K733">
            <v>23.360655737704921</v>
          </cell>
          <cell r="L733">
            <v>5</v>
          </cell>
          <cell r="M733">
            <v>3.3783783783783785</v>
          </cell>
          <cell r="N733">
            <v>21</v>
          </cell>
          <cell r="O733">
            <v>2.5089605734767026</v>
          </cell>
          <cell r="P733">
            <v>3</v>
          </cell>
          <cell r="Q733">
            <v>7.1428571428571423</v>
          </cell>
          <cell r="R733">
            <v>0</v>
          </cell>
          <cell r="S733">
            <v>0</v>
          </cell>
          <cell r="T733">
            <v>29</v>
          </cell>
          <cell r="U733">
            <v>2.8210116731517512</v>
          </cell>
        </row>
        <row r="734">
          <cell r="A734" t="str">
            <v>Total</v>
          </cell>
          <cell r="B734">
            <v>227</v>
          </cell>
          <cell r="C734">
            <v>100</v>
          </cell>
          <cell r="D734">
            <v>707</v>
          </cell>
          <cell r="E734">
            <v>100</v>
          </cell>
          <cell r="F734">
            <v>41</v>
          </cell>
          <cell r="G734">
            <v>100</v>
          </cell>
          <cell r="H734">
            <v>1</v>
          </cell>
          <cell r="I734">
            <v>100</v>
          </cell>
          <cell r="J734">
            <v>976</v>
          </cell>
          <cell r="K734">
            <v>100</v>
          </cell>
          <cell r="L734">
            <v>148</v>
          </cell>
          <cell r="M734">
            <v>100</v>
          </cell>
          <cell r="N734">
            <v>837</v>
          </cell>
          <cell r="O734">
            <v>100</v>
          </cell>
          <cell r="P734">
            <v>42</v>
          </cell>
          <cell r="Q734">
            <v>100</v>
          </cell>
          <cell r="R734">
            <v>1</v>
          </cell>
          <cell r="S734">
            <v>100</v>
          </cell>
          <cell r="T734">
            <v>1028</v>
          </cell>
          <cell r="U734">
            <v>100</v>
          </cell>
        </row>
        <row r="737">
          <cell r="A737" t="str">
            <v>5.4.7.  Arbeidsplaatsongevallen volgens provincie en gewest van het ongeval :  verdeling volgens duur van de tijdelijke ongeschiktheid - 2017</v>
          </cell>
        </row>
        <row r="738">
          <cell r="B738" t="str">
            <v>a-ITT 0 jour</v>
          </cell>
          <cell r="D738" t="str">
            <v>b-ITT 1 à 3 jours</v>
          </cell>
          <cell r="F738" t="str">
            <v>c-ITT 4 à 7 jours</v>
          </cell>
          <cell r="H738" t="str">
            <v>d-ITT 8 à 15 jours</v>
          </cell>
          <cell r="J738" t="str">
            <v>e-ITT 16 à 30 jours</v>
          </cell>
          <cell r="L738" t="str">
            <v>f-ITT 1 à 3 mois</v>
          </cell>
          <cell r="N738" t="str">
            <v>g-ITT 4 à 6 mois</v>
          </cell>
          <cell r="P738" t="str">
            <v>h-ITT &gt; 6 mois</v>
          </cell>
          <cell r="R738" t="str">
            <v>Total</v>
          </cell>
        </row>
        <row r="739">
          <cell r="A739" t="str">
            <v>a-Bruxelles - Brussel</v>
          </cell>
          <cell r="B739">
            <v>381</v>
          </cell>
          <cell r="C739">
            <v>12.15698787492023</v>
          </cell>
          <cell r="D739">
            <v>225</v>
          </cell>
          <cell r="E739">
            <v>11.6701244813278</v>
          </cell>
          <cell r="F739">
            <v>182</v>
          </cell>
          <cell r="G739">
            <v>13.217138707334787</v>
          </cell>
          <cell r="H739">
            <v>219</v>
          </cell>
          <cell r="I739">
            <v>15.542938254080912</v>
          </cell>
          <cell r="J739">
            <v>113</v>
          </cell>
          <cell r="K739">
            <v>13.309776207302709</v>
          </cell>
          <cell r="L739">
            <v>166</v>
          </cell>
          <cell r="M739">
            <v>14.397224631396357</v>
          </cell>
          <cell r="N739">
            <v>58</v>
          </cell>
          <cell r="O739">
            <v>13.302752293577983</v>
          </cell>
          <cell r="P739">
            <v>62</v>
          </cell>
          <cell r="Q739">
            <v>18.075801749271136</v>
          </cell>
          <cell r="R739">
            <v>1406</v>
          </cell>
          <cell r="S739">
            <v>13.227961238122118</v>
          </cell>
        </row>
        <row r="740">
          <cell r="A740" t="str">
            <v>b-Antwerpen</v>
          </cell>
          <cell r="B740">
            <v>429</v>
          </cell>
          <cell r="C740">
            <v>13.688576898532226</v>
          </cell>
          <cell r="D740">
            <v>323</v>
          </cell>
          <cell r="E740">
            <v>16.75311203319502</v>
          </cell>
          <cell r="F740">
            <v>203</v>
          </cell>
          <cell r="G740">
            <v>14.742193173565724</v>
          </cell>
          <cell r="H740">
            <v>191</v>
          </cell>
          <cell r="I740">
            <v>13.555713271823988</v>
          </cell>
          <cell r="J740">
            <v>110</v>
          </cell>
          <cell r="K740">
            <v>12.956419316843345</v>
          </cell>
          <cell r="L740">
            <v>162</v>
          </cell>
          <cell r="M740">
            <v>14.050303555941024</v>
          </cell>
          <cell r="N740">
            <v>48</v>
          </cell>
          <cell r="O740">
            <v>11.009174311926607</v>
          </cell>
          <cell r="P740">
            <v>39</v>
          </cell>
          <cell r="Q740">
            <v>11.370262390670554</v>
          </cell>
          <cell r="R740">
            <v>1505</v>
          </cell>
          <cell r="S740">
            <v>14.159375294006962</v>
          </cell>
        </row>
        <row r="741">
          <cell r="A741" t="str">
            <v>c-Limburg</v>
          </cell>
          <cell r="B741">
            <v>125</v>
          </cell>
          <cell r="C741">
            <v>3.98851308232291</v>
          </cell>
          <cell r="D741">
            <v>67</v>
          </cell>
          <cell r="E741">
            <v>3.4751037344398346</v>
          </cell>
          <cell r="F741">
            <v>58</v>
          </cell>
          <cell r="G741">
            <v>4.2120551924473491</v>
          </cell>
          <cell r="H741">
            <v>54</v>
          </cell>
          <cell r="I741">
            <v>3.8325053229240598</v>
          </cell>
          <cell r="J741">
            <v>29</v>
          </cell>
          <cell r="K741">
            <v>3.4157832744405181</v>
          </cell>
          <cell r="L741">
            <v>52</v>
          </cell>
          <cell r="M741">
            <v>4.5099739809193409</v>
          </cell>
          <cell r="N741">
            <v>18</v>
          </cell>
          <cell r="O741">
            <v>4.1284403669724776</v>
          </cell>
          <cell r="P741">
            <v>8</v>
          </cell>
          <cell r="Q741">
            <v>2.3323615160349855</v>
          </cell>
          <cell r="R741">
            <v>411</v>
          </cell>
          <cell r="S741">
            <v>3.8667795653401074</v>
          </cell>
        </row>
        <row r="742">
          <cell r="A742" t="str">
            <v>d-Oost-Vlaanderen</v>
          </cell>
          <cell r="B742">
            <v>375</v>
          </cell>
          <cell r="C742">
            <v>11.965539246968728</v>
          </cell>
          <cell r="D742">
            <v>257</v>
          </cell>
          <cell r="E742">
            <v>13.3298755186722</v>
          </cell>
          <cell r="F742">
            <v>151</v>
          </cell>
          <cell r="G742">
            <v>10.965867828612927</v>
          </cell>
          <cell r="H742">
            <v>161</v>
          </cell>
          <cell r="I742">
            <v>11.42654364797729</v>
          </cell>
          <cell r="J742">
            <v>91</v>
          </cell>
          <cell r="K742">
            <v>10.71849234393404</v>
          </cell>
          <cell r="L742">
            <v>150</v>
          </cell>
          <cell r="M742">
            <v>13.009540329575023</v>
          </cell>
          <cell r="N742">
            <v>49</v>
          </cell>
          <cell r="O742">
            <v>11.238532110091745</v>
          </cell>
          <cell r="P742">
            <v>33</v>
          </cell>
          <cell r="Q742">
            <v>9.6209912536443145</v>
          </cell>
          <cell r="R742">
            <v>1267</v>
          </cell>
          <cell r="S742">
            <v>11.920218270768652</v>
          </cell>
        </row>
        <row r="743">
          <cell r="A743" t="str">
            <v>e-Vlaams-Brabant</v>
          </cell>
          <cell r="B743">
            <v>171</v>
          </cell>
          <cell r="C743">
            <v>5.4562858966177403</v>
          </cell>
          <cell r="D743">
            <v>131</v>
          </cell>
          <cell r="E743">
            <v>6.7946058091286305</v>
          </cell>
          <cell r="F743">
            <v>97</v>
          </cell>
          <cell r="G743">
            <v>7.0442992011619454</v>
          </cell>
          <cell r="H743">
            <v>105</v>
          </cell>
          <cell r="I743">
            <v>7.452093683463449</v>
          </cell>
          <cell r="J743">
            <v>50</v>
          </cell>
          <cell r="K743">
            <v>5.8892815076560661</v>
          </cell>
          <cell r="L743">
            <v>62</v>
          </cell>
          <cell r="M743">
            <v>5.3772766695576752</v>
          </cell>
          <cell r="N743">
            <v>37</v>
          </cell>
          <cell r="O743">
            <v>8.486238532110093</v>
          </cell>
          <cell r="P743">
            <v>27</v>
          </cell>
          <cell r="Q743">
            <v>7.8717201166180768</v>
          </cell>
          <cell r="R743">
            <v>680</v>
          </cell>
          <cell r="S743">
            <v>6.3975914949666004</v>
          </cell>
        </row>
        <row r="744">
          <cell r="A744" t="str">
            <v>f-West-Vlaanderen</v>
          </cell>
          <cell r="B744">
            <v>232</v>
          </cell>
          <cell r="C744">
            <v>7.402680280791321</v>
          </cell>
          <cell r="D744">
            <v>178</v>
          </cell>
          <cell r="E744">
            <v>9.2323651452282167</v>
          </cell>
          <cell r="F744">
            <v>115</v>
          </cell>
          <cell r="G744">
            <v>8.3514887436456053</v>
          </cell>
          <cell r="H744">
            <v>88</v>
          </cell>
          <cell r="I744">
            <v>6.2455642299503191</v>
          </cell>
          <cell r="J744">
            <v>69</v>
          </cell>
          <cell r="K744">
            <v>8.1272084805653702</v>
          </cell>
          <cell r="L744">
            <v>81</v>
          </cell>
          <cell r="M744">
            <v>7.0251517779705122</v>
          </cell>
          <cell r="N744">
            <v>29</v>
          </cell>
          <cell r="O744">
            <v>6.6513761467889916</v>
          </cell>
          <cell r="P744">
            <v>13</v>
          </cell>
          <cell r="Q744">
            <v>3.7900874635568518</v>
          </cell>
          <cell r="R744">
            <v>805</v>
          </cell>
          <cell r="S744">
            <v>7.5736193433060501</v>
          </cell>
        </row>
        <row r="745">
          <cell r="A745" t="str">
            <v>g-Brabant Wallon</v>
          </cell>
          <cell r="B745">
            <v>36</v>
          </cell>
          <cell r="C745">
            <v>1.1486917677089981</v>
          </cell>
          <cell r="D745">
            <v>26</v>
          </cell>
          <cell r="E745">
            <v>1.3485477178423237</v>
          </cell>
          <cell r="F745">
            <v>34</v>
          </cell>
          <cell r="G745">
            <v>2.4691358024691357</v>
          </cell>
          <cell r="H745">
            <v>17</v>
          </cell>
          <cell r="I745">
            <v>1.2065294535131299</v>
          </cell>
          <cell r="J745">
            <v>23</v>
          </cell>
          <cell r="K745">
            <v>2.7090694935217901</v>
          </cell>
          <cell r="L745">
            <v>22</v>
          </cell>
          <cell r="M745">
            <v>1.9080659150043366</v>
          </cell>
          <cell r="N745">
            <v>6</v>
          </cell>
          <cell r="O745">
            <v>1.3761467889908259</v>
          </cell>
          <cell r="P745">
            <v>7</v>
          </cell>
          <cell r="Q745">
            <v>2.0408163265306123</v>
          </cell>
          <cell r="R745">
            <v>171</v>
          </cell>
          <cell r="S745">
            <v>1.6088060965283657</v>
          </cell>
        </row>
        <row r="746">
          <cell r="A746" t="str">
            <v>h-Hainaut</v>
          </cell>
          <cell r="B746">
            <v>139</v>
          </cell>
          <cell r="C746">
            <v>4.4352265475430759</v>
          </cell>
          <cell r="D746">
            <v>119</v>
          </cell>
          <cell r="E746">
            <v>6.1721991701244816</v>
          </cell>
          <cell r="F746">
            <v>91</v>
          </cell>
          <cell r="G746">
            <v>6.6085693536673933</v>
          </cell>
          <cell r="H746">
            <v>131</v>
          </cell>
          <cell r="I746">
            <v>9.2973740241305887</v>
          </cell>
          <cell r="J746">
            <v>91</v>
          </cell>
          <cell r="K746">
            <v>10.71849234393404</v>
          </cell>
          <cell r="L746">
            <v>95</v>
          </cell>
          <cell r="M746">
            <v>8.2393755420641792</v>
          </cell>
          <cell r="N746">
            <v>43</v>
          </cell>
          <cell r="O746">
            <v>9.862385321100918</v>
          </cell>
          <cell r="P746">
            <v>38</v>
          </cell>
          <cell r="Q746">
            <v>11.078717201166182</v>
          </cell>
          <cell r="R746">
            <v>747</v>
          </cell>
          <cell r="S746">
            <v>7.0279424216765456</v>
          </cell>
        </row>
        <row r="747">
          <cell r="A747" t="str">
            <v>i-Liège</v>
          </cell>
          <cell r="B747">
            <v>166</v>
          </cell>
          <cell r="C747">
            <v>5.2967453733248249</v>
          </cell>
          <cell r="D747">
            <v>123</v>
          </cell>
          <cell r="E747">
            <v>6.3796680497925307</v>
          </cell>
          <cell r="F747">
            <v>107</v>
          </cell>
          <cell r="G747">
            <v>7.7705156136528686</v>
          </cell>
          <cell r="H747">
            <v>99</v>
          </cell>
          <cell r="I747">
            <v>7.0262597586941089</v>
          </cell>
          <cell r="J747">
            <v>70</v>
          </cell>
          <cell r="K747">
            <v>8.2449941107184923</v>
          </cell>
          <cell r="L747">
            <v>85</v>
          </cell>
          <cell r="M747">
            <v>7.3720728534258457</v>
          </cell>
          <cell r="N747">
            <v>42</v>
          </cell>
          <cell r="O747">
            <v>9.6330275229357802</v>
          </cell>
          <cell r="P747">
            <v>28</v>
          </cell>
          <cell r="Q747">
            <v>8.1632653061224492</v>
          </cell>
          <cell r="R747">
            <v>720</v>
          </cell>
          <cell r="S747">
            <v>6.7739204064352245</v>
          </cell>
        </row>
        <row r="748">
          <cell r="A748" t="str">
            <v>j-Luxembourg</v>
          </cell>
          <cell r="B748">
            <v>23</v>
          </cell>
          <cell r="C748">
            <v>0.7338864071474156</v>
          </cell>
          <cell r="D748">
            <v>24</v>
          </cell>
          <cell r="E748">
            <v>1.2448132780082988</v>
          </cell>
          <cell r="F748">
            <v>25</v>
          </cell>
          <cell r="G748">
            <v>1.8155410312273059</v>
          </cell>
          <cell r="H748">
            <v>16</v>
          </cell>
          <cell r="I748">
            <v>1.1355571327182399</v>
          </cell>
          <cell r="J748">
            <v>8</v>
          </cell>
          <cell r="K748">
            <v>0.94228504122497048</v>
          </cell>
          <cell r="L748">
            <v>16</v>
          </cell>
          <cell r="M748">
            <v>1.3876843018213356</v>
          </cell>
          <cell r="N748">
            <v>5</v>
          </cell>
          <cell r="O748">
            <v>1.1467889908256881</v>
          </cell>
          <cell r="P748">
            <v>3</v>
          </cell>
          <cell r="Q748">
            <v>0.87463556851311952</v>
          </cell>
          <cell r="R748">
            <v>120</v>
          </cell>
          <cell r="S748">
            <v>1.1289867344058706</v>
          </cell>
        </row>
        <row r="749">
          <cell r="A749" t="str">
            <v>k-Namur</v>
          </cell>
          <cell r="B749">
            <v>72</v>
          </cell>
          <cell r="C749">
            <v>2.2973835354179961</v>
          </cell>
          <cell r="D749">
            <v>60</v>
          </cell>
          <cell r="E749">
            <v>3.1120331950207469</v>
          </cell>
          <cell r="F749">
            <v>50</v>
          </cell>
          <cell r="G749">
            <v>3.6310820624546118</v>
          </cell>
          <cell r="H749">
            <v>53</v>
          </cell>
          <cell r="I749">
            <v>3.7615330021291693</v>
          </cell>
          <cell r="J749">
            <v>40</v>
          </cell>
          <cell r="K749">
            <v>4.7114252061248525</v>
          </cell>
          <cell r="L749">
            <v>44</v>
          </cell>
          <cell r="M749">
            <v>3.8161318300086733</v>
          </cell>
          <cell r="N749">
            <v>10</v>
          </cell>
          <cell r="O749">
            <v>2.2935779816513762</v>
          </cell>
          <cell r="P749">
            <v>14</v>
          </cell>
          <cell r="Q749">
            <v>4.0816326530612246</v>
          </cell>
          <cell r="R749">
            <v>343</v>
          </cell>
          <cell r="S749">
            <v>3.2270204158434472</v>
          </cell>
        </row>
        <row r="750">
          <cell r="A750" t="str">
            <v>l-Buitenland</v>
          </cell>
          <cell r="B750">
            <v>9</v>
          </cell>
          <cell r="C750">
            <v>0.28717294192724951</v>
          </cell>
          <cell r="D750">
            <v>2</v>
          </cell>
          <cell r="E750">
            <v>0.1037344398340249</v>
          </cell>
          <cell r="F750">
            <v>0</v>
          </cell>
          <cell r="G750">
            <v>0</v>
          </cell>
          <cell r="H750">
            <v>5</v>
          </cell>
          <cell r="I750">
            <v>0.35486160397444988</v>
          </cell>
          <cell r="J750">
            <v>1</v>
          </cell>
          <cell r="K750">
            <v>0.11778563015312131</v>
          </cell>
          <cell r="L750">
            <v>1</v>
          </cell>
          <cell r="M750">
            <v>8.6730268863833476E-2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18</v>
          </cell>
          <cell r="S750">
            <v>0.16934801016088058</v>
          </cell>
        </row>
        <row r="751">
          <cell r="A751" t="str">
            <v>n-Inconnu</v>
          </cell>
          <cell r="B751">
            <v>976</v>
          </cell>
          <cell r="C751">
            <v>31.14231014677728</v>
          </cell>
          <cell r="D751">
            <v>393</v>
          </cell>
          <cell r="E751">
            <v>20.383817427385893</v>
          </cell>
          <cell r="F751">
            <v>264</v>
          </cell>
          <cell r="G751">
            <v>19.172113289760347</v>
          </cell>
          <cell r="H751">
            <v>270</v>
          </cell>
          <cell r="I751">
            <v>19.162526614620297</v>
          </cell>
          <cell r="J751">
            <v>154</v>
          </cell>
          <cell r="K751">
            <v>18.138987043580684</v>
          </cell>
          <cell r="L751">
            <v>217</v>
          </cell>
          <cell r="M751">
            <v>18.820468343451864</v>
          </cell>
          <cell r="N751">
            <v>91</v>
          </cell>
          <cell r="O751">
            <v>20.871559633027523</v>
          </cell>
          <cell r="P751">
            <v>71</v>
          </cell>
          <cell r="Q751">
            <v>20.699708454810494</v>
          </cell>
          <cell r="R751">
            <v>2436</v>
          </cell>
          <cell r="S751">
            <v>22.918430708439175</v>
          </cell>
        </row>
        <row r="752">
          <cell r="A752" t="str">
            <v>Total</v>
          </cell>
          <cell r="B752">
            <v>3134</v>
          </cell>
          <cell r="C752">
            <v>100</v>
          </cell>
          <cell r="D752">
            <v>1928</v>
          </cell>
          <cell r="E752">
            <v>100</v>
          </cell>
          <cell r="F752">
            <v>1377</v>
          </cell>
          <cell r="G752">
            <v>100</v>
          </cell>
          <cell r="H752">
            <v>1409</v>
          </cell>
          <cell r="I752">
            <v>100</v>
          </cell>
          <cell r="J752">
            <v>849</v>
          </cell>
          <cell r="K752">
            <v>100</v>
          </cell>
          <cell r="L752">
            <v>1153</v>
          </cell>
          <cell r="M752">
            <v>100</v>
          </cell>
          <cell r="N752">
            <v>436</v>
          </cell>
          <cell r="O752">
            <v>100</v>
          </cell>
          <cell r="P752">
            <v>343</v>
          </cell>
          <cell r="Q752">
            <v>100</v>
          </cell>
          <cell r="R752">
            <v>10629</v>
          </cell>
          <cell r="S752">
            <v>100</v>
          </cell>
        </row>
        <row r="755">
          <cell r="A755" t="str">
            <v>5.4.8.  Arbeidsplaatsongevallen volgens provincie en gewest van het ongeval :  verdeling volgens voorziene graad van blijvende ongeschiktheid - 2017</v>
          </cell>
        </row>
        <row r="756">
          <cell r="D756" t="str">
            <v>Total</v>
          </cell>
        </row>
        <row r="757">
          <cell r="A757" t="str">
            <v>a-Bruxelles - Brussel</v>
          </cell>
          <cell r="B757">
            <v>1406</v>
          </cell>
          <cell r="C757">
            <v>13.227961238122118</v>
          </cell>
          <cell r="D757">
            <v>1406</v>
          </cell>
          <cell r="E757">
            <v>13.227961238122118</v>
          </cell>
        </row>
        <row r="758">
          <cell r="A758" t="str">
            <v>b-Antwerpen</v>
          </cell>
          <cell r="B758">
            <v>1505</v>
          </cell>
          <cell r="C758">
            <v>14.159375294006962</v>
          </cell>
          <cell r="D758">
            <v>1505</v>
          </cell>
          <cell r="E758">
            <v>14.159375294006962</v>
          </cell>
        </row>
        <row r="759">
          <cell r="A759" t="str">
            <v>c-Limburg</v>
          </cell>
          <cell r="B759">
            <v>411</v>
          </cell>
          <cell r="C759">
            <v>3.8667795653401074</v>
          </cell>
          <cell r="D759">
            <v>411</v>
          </cell>
          <cell r="E759">
            <v>3.8667795653401074</v>
          </cell>
        </row>
        <row r="760">
          <cell r="A760" t="str">
            <v>d-Oost-Vlaanderen</v>
          </cell>
          <cell r="B760">
            <v>1267</v>
          </cell>
          <cell r="C760">
            <v>11.920218270768652</v>
          </cell>
          <cell r="D760">
            <v>1267</v>
          </cell>
          <cell r="E760">
            <v>11.920218270768652</v>
          </cell>
        </row>
        <row r="761">
          <cell r="A761" t="str">
            <v>e-Vlaams-Brabant</v>
          </cell>
          <cell r="B761">
            <v>680</v>
          </cell>
          <cell r="C761">
            <v>6.3975914949666004</v>
          </cell>
          <cell r="D761">
            <v>680</v>
          </cell>
          <cell r="E761">
            <v>6.3975914949666004</v>
          </cell>
        </row>
        <row r="762">
          <cell r="A762" t="str">
            <v>f-West-Vlaanderen</v>
          </cell>
          <cell r="B762">
            <v>805</v>
          </cell>
          <cell r="C762">
            <v>7.5736193433060501</v>
          </cell>
          <cell r="D762">
            <v>805</v>
          </cell>
          <cell r="E762">
            <v>7.5736193433060501</v>
          </cell>
        </row>
        <row r="763">
          <cell r="A763" t="str">
            <v>g-Brabant Wallon</v>
          </cell>
          <cell r="B763">
            <v>171</v>
          </cell>
          <cell r="C763">
            <v>1.6088060965283657</v>
          </cell>
          <cell r="D763">
            <v>171</v>
          </cell>
          <cell r="E763">
            <v>1.6088060965283657</v>
          </cell>
        </row>
        <row r="764">
          <cell r="A764" t="str">
            <v>h-Hainaut</v>
          </cell>
          <cell r="B764">
            <v>747</v>
          </cell>
          <cell r="C764">
            <v>7.0279424216765456</v>
          </cell>
          <cell r="D764">
            <v>747</v>
          </cell>
          <cell r="E764">
            <v>7.0279424216765456</v>
          </cell>
        </row>
        <row r="765">
          <cell r="A765" t="str">
            <v>i-Liège</v>
          </cell>
          <cell r="B765">
            <v>720</v>
          </cell>
          <cell r="C765">
            <v>6.7739204064352245</v>
          </cell>
          <cell r="D765">
            <v>720</v>
          </cell>
          <cell r="E765">
            <v>6.7739204064352245</v>
          </cell>
        </row>
        <row r="766">
          <cell r="A766" t="str">
            <v>j-Luxembourg</v>
          </cell>
          <cell r="B766">
            <v>120</v>
          </cell>
          <cell r="C766">
            <v>1.1289867344058706</v>
          </cell>
          <cell r="D766">
            <v>120</v>
          </cell>
          <cell r="E766">
            <v>1.1289867344058706</v>
          </cell>
        </row>
        <row r="767">
          <cell r="A767" t="str">
            <v>k-Namur</v>
          </cell>
          <cell r="B767">
            <v>343</v>
          </cell>
          <cell r="C767">
            <v>3.2270204158434472</v>
          </cell>
          <cell r="D767">
            <v>343</v>
          </cell>
          <cell r="E767">
            <v>3.2270204158434472</v>
          </cell>
        </row>
        <row r="768">
          <cell r="A768" t="str">
            <v>l-Buitenland</v>
          </cell>
          <cell r="B768">
            <v>18</v>
          </cell>
          <cell r="C768">
            <v>0.16934801016088058</v>
          </cell>
          <cell r="D768">
            <v>18</v>
          </cell>
          <cell r="E768">
            <v>0.16934801016088058</v>
          </cell>
        </row>
        <row r="769">
          <cell r="A769" t="str">
            <v>n-Inconnu</v>
          </cell>
          <cell r="B769">
            <v>2436</v>
          </cell>
          <cell r="C769">
            <v>22.918430708439175</v>
          </cell>
          <cell r="D769">
            <v>2436</v>
          </cell>
          <cell r="E769">
            <v>22.918430708439175</v>
          </cell>
        </row>
        <row r="770">
          <cell r="A770" t="str">
            <v>Total</v>
          </cell>
          <cell r="B770">
            <v>10629</v>
          </cell>
          <cell r="C770">
            <v>100</v>
          </cell>
          <cell r="D770">
            <v>10629</v>
          </cell>
          <cell r="E770">
            <v>100</v>
          </cell>
        </row>
        <row r="773">
          <cell r="A773">
            <v>43445</v>
          </cell>
        </row>
        <row r="774">
          <cell r="A7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940"/>
  <sheetViews>
    <sheetView workbookViewId="0">
      <selection activeCell="C28" sqref="C28:C34"/>
    </sheetView>
  </sheetViews>
  <sheetFormatPr defaultColWidth="11.5546875" defaultRowHeight="14.4" x14ac:dyDescent="0.3"/>
  <cols>
    <col min="1" max="1" width="2.6640625" style="71" customWidth="1"/>
    <col min="2" max="2" width="9.109375" style="70" customWidth="1"/>
    <col min="3" max="3" width="150.5546875" style="70" customWidth="1"/>
    <col min="4" max="16384" width="11.5546875" style="71"/>
  </cols>
  <sheetData>
    <row r="1" spans="2:3" ht="15" thickBot="1" x14ac:dyDescent="0.35">
      <c r="B1" s="71"/>
      <c r="C1" s="71"/>
    </row>
    <row r="2" spans="2:3" ht="22.2" customHeight="1" thickTop="1" thickBot="1" x14ac:dyDescent="0.35">
      <c r="B2" s="72" t="s">
        <v>313</v>
      </c>
      <c r="C2" s="73"/>
    </row>
    <row r="3" spans="2:3" ht="22.2" customHeight="1" thickTop="1" thickBot="1" x14ac:dyDescent="0.35">
      <c r="B3" s="74" t="s">
        <v>167</v>
      </c>
      <c r="C3" s="75" t="s">
        <v>199</v>
      </c>
    </row>
    <row r="4" spans="2:3" ht="15" thickTop="1" x14ac:dyDescent="0.3">
      <c r="B4" s="76" t="s">
        <v>168</v>
      </c>
      <c r="C4" s="77" t="s">
        <v>314</v>
      </c>
    </row>
    <row r="5" spans="2:3" x14ac:dyDescent="0.3">
      <c r="B5" s="76" t="s">
        <v>169</v>
      </c>
      <c r="C5" s="77" t="s">
        <v>315</v>
      </c>
    </row>
    <row r="6" spans="2:3" x14ac:dyDescent="0.3">
      <c r="B6" s="76" t="s">
        <v>170</v>
      </c>
      <c r="C6" s="77" t="s">
        <v>316</v>
      </c>
    </row>
    <row r="7" spans="2:3" x14ac:dyDescent="0.3">
      <c r="B7" s="76" t="s">
        <v>171</v>
      </c>
      <c r="C7" s="77" t="s">
        <v>317</v>
      </c>
    </row>
    <row r="8" spans="2:3" x14ac:dyDescent="0.3">
      <c r="B8" s="76" t="s">
        <v>188</v>
      </c>
      <c r="C8" s="77" t="s">
        <v>318</v>
      </c>
    </row>
    <row r="9" spans="2:3" x14ac:dyDescent="0.3">
      <c r="B9" s="76" t="s">
        <v>172</v>
      </c>
      <c r="C9" s="77" t="s">
        <v>319</v>
      </c>
    </row>
    <row r="10" spans="2:3" ht="15" thickBot="1" x14ac:dyDescent="0.35">
      <c r="B10" s="76" t="s">
        <v>173</v>
      </c>
      <c r="C10" s="77" t="s">
        <v>320</v>
      </c>
    </row>
    <row r="11" spans="2:3" ht="15.6" thickTop="1" thickBot="1" x14ac:dyDescent="0.35">
      <c r="B11" s="74" t="s">
        <v>191</v>
      </c>
      <c r="C11" s="75" t="s">
        <v>200</v>
      </c>
    </row>
    <row r="12" spans="2:3" ht="15" thickTop="1" x14ac:dyDescent="0.3">
      <c r="B12" s="76" t="s">
        <v>192</v>
      </c>
      <c r="C12" s="77" t="s">
        <v>321</v>
      </c>
    </row>
    <row r="13" spans="2:3" x14ac:dyDescent="0.3">
      <c r="B13" s="76" t="s">
        <v>193</v>
      </c>
      <c r="C13" s="77" t="s">
        <v>322</v>
      </c>
    </row>
    <row r="14" spans="2:3" x14ac:dyDescent="0.3">
      <c r="B14" s="76" t="s">
        <v>194</v>
      </c>
      <c r="C14" s="77" t="s">
        <v>323</v>
      </c>
    </row>
    <row r="15" spans="2:3" x14ac:dyDescent="0.3">
      <c r="B15" s="76" t="s">
        <v>195</v>
      </c>
      <c r="C15" s="77" t="s">
        <v>324</v>
      </c>
    </row>
    <row r="16" spans="2:3" x14ac:dyDescent="0.3">
      <c r="B16" s="76" t="s">
        <v>196</v>
      </c>
      <c r="C16" s="77" t="s">
        <v>325</v>
      </c>
    </row>
    <row r="17" spans="2:3" x14ac:dyDescent="0.3">
      <c r="B17" s="76" t="s">
        <v>197</v>
      </c>
      <c r="C17" s="77" t="s">
        <v>326</v>
      </c>
    </row>
    <row r="18" spans="2:3" ht="15" thickBot="1" x14ac:dyDescent="0.35">
      <c r="B18" s="76" t="s">
        <v>198</v>
      </c>
      <c r="C18" s="77" t="s">
        <v>327</v>
      </c>
    </row>
    <row r="19" spans="2:3" ht="15.6" thickTop="1" thickBot="1" x14ac:dyDescent="0.35">
      <c r="B19" s="74" t="s">
        <v>174</v>
      </c>
      <c r="C19" s="75" t="s">
        <v>201</v>
      </c>
    </row>
    <row r="20" spans="2:3" ht="15" thickTop="1" x14ac:dyDescent="0.3">
      <c r="B20" s="76" t="s">
        <v>175</v>
      </c>
      <c r="C20" s="77" t="s">
        <v>328</v>
      </c>
    </row>
    <row r="21" spans="2:3" x14ac:dyDescent="0.3">
      <c r="B21" s="76" t="s">
        <v>176</v>
      </c>
      <c r="C21" s="77" t="s">
        <v>329</v>
      </c>
    </row>
    <row r="22" spans="2:3" x14ac:dyDescent="0.3">
      <c r="B22" s="76" t="s">
        <v>177</v>
      </c>
      <c r="C22" s="77" t="s">
        <v>330</v>
      </c>
    </row>
    <row r="23" spans="2:3" x14ac:dyDescent="0.3">
      <c r="B23" s="76" t="s">
        <v>178</v>
      </c>
      <c r="C23" s="77" t="s">
        <v>331</v>
      </c>
    </row>
    <row r="24" spans="2:3" x14ac:dyDescent="0.3">
      <c r="B24" s="76" t="s">
        <v>189</v>
      </c>
      <c r="C24" s="77" t="s">
        <v>332</v>
      </c>
    </row>
    <row r="25" spans="2:3" x14ac:dyDescent="0.3">
      <c r="B25" s="76" t="s">
        <v>179</v>
      </c>
      <c r="C25" s="77" t="s">
        <v>333</v>
      </c>
    </row>
    <row r="26" spans="2:3" ht="15" thickBot="1" x14ac:dyDescent="0.35">
      <c r="B26" s="76" t="s">
        <v>180</v>
      </c>
      <c r="C26" s="77" t="s">
        <v>334</v>
      </c>
    </row>
    <row r="27" spans="2:3" ht="15.6" thickTop="1" thickBot="1" x14ac:dyDescent="0.35">
      <c r="B27" s="74" t="s">
        <v>181</v>
      </c>
      <c r="C27" s="75" t="s">
        <v>203</v>
      </c>
    </row>
    <row r="28" spans="2:3" ht="15" thickTop="1" x14ac:dyDescent="0.3">
      <c r="B28" s="76" t="s">
        <v>182</v>
      </c>
      <c r="C28" s="77" t="s">
        <v>335</v>
      </c>
    </row>
    <row r="29" spans="2:3" x14ac:dyDescent="0.3">
      <c r="B29" s="76" t="s">
        <v>183</v>
      </c>
      <c r="C29" s="77" t="s">
        <v>336</v>
      </c>
    </row>
    <row r="30" spans="2:3" x14ac:dyDescent="0.3">
      <c r="B30" s="76" t="s">
        <v>184</v>
      </c>
      <c r="C30" s="77" t="s">
        <v>337</v>
      </c>
    </row>
    <row r="31" spans="2:3" x14ac:dyDescent="0.3">
      <c r="B31" s="76" t="s">
        <v>185</v>
      </c>
      <c r="C31" s="77" t="s">
        <v>338</v>
      </c>
    </row>
    <row r="32" spans="2:3" x14ac:dyDescent="0.3">
      <c r="B32" s="76" t="s">
        <v>190</v>
      </c>
      <c r="C32" s="77" t="s">
        <v>339</v>
      </c>
    </row>
    <row r="33" spans="2:3" x14ac:dyDescent="0.3">
      <c r="B33" s="76" t="s">
        <v>186</v>
      </c>
      <c r="C33" s="77" t="s">
        <v>340</v>
      </c>
    </row>
    <row r="34" spans="2:3" ht="15" thickBot="1" x14ac:dyDescent="0.35">
      <c r="B34" s="78" t="s">
        <v>187</v>
      </c>
      <c r="C34" s="77" t="s">
        <v>341</v>
      </c>
    </row>
    <row r="35" spans="2:3" ht="15" thickTop="1" x14ac:dyDescent="0.3">
      <c r="B35" s="71"/>
      <c r="C35" s="71"/>
    </row>
    <row r="36" spans="2:3" x14ac:dyDescent="0.3">
      <c r="B36" s="71"/>
      <c r="C36" s="71"/>
    </row>
    <row r="37" spans="2:3" x14ac:dyDescent="0.3">
      <c r="B37" s="71"/>
      <c r="C37" s="71"/>
    </row>
    <row r="38" spans="2:3" x14ac:dyDescent="0.3">
      <c r="B38" s="71"/>
      <c r="C38" s="71"/>
    </row>
    <row r="39" spans="2:3" x14ac:dyDescent="0.3">
      <c r="B39" s="71"/>
      <c r="C39" s="71"/>
    </row>
    <row r="40" spans="2:3" x14ac:dyDescent="0.3">
      <c r="B40" s="71"/>
      <c r="C40" s="71"/>
    </row>
    <row r="41" spans="2:3" x14ac:dyDescent="0.3">
      <c r="B41" s="71"/>
      <c r="C41" s="71"/>
    </row>
    <row r="42" spans="2:3" x14ac:dyDescent="0.3">
      <c r="B42" s="71"/>
      <c r="C42" s="71"/>
    </row>
    <row r="43" spans="2:3" x14ac:dyDescent="0.3">
      <c r="B43" s="71"/>
      <c r="C43" s="71"/>
    </row>
    <row r="44" spans="2:3" x14ac:dyDescent="0.3">
      <c r="B44" s="71"/>
      <c r="C44" s="71"/>
    </row>
    <row r="45" spans="2:3" x14ac:dyDescent="0.3">
      <c r="B45" s="71"/>
      <c r="C45" s="71"/>
    </row>
    <row r="46" spans="2:3" x14ac:dyDescent="0.3">
      <c r="B46" s="71"/>
      <c r="C46" s="71"/>
    </row>
    <row r="47" spans="2:3" x14ac:dyDescent="0.3">
      <c r="B47" s="71"/>
      <c r="C47" s="71"/>
    </row>
    <row r="48" spans="2:3" x14ac:dyDescent="0.3">
      <c r="B48" s="71"/>
      <c r="C48" s="71"/>
    </row>
    <row r="49" spans="2:3" x14ac:dyDescent="0.3">
      <c r="B49" s="71"/>
      <c r="C49" s="71"/>
    </row>
    <row r="50" spans="2:3" x14ac:dyDescent="0.3">
      <c r="B50" s="71"/>
      <c r="C50" s="71"/>
    </row>
    <row r="51" spans="2:3" x14ac:dyDescent="0.3">
      <c r="B51" s="71"/>
      <c r="C51" s="71"/>
    </row>
    <row r="52" spans="2:3" x14ac:dyDescent="0.3">
      <c r="B52" s="71"/>
      <c r="C52" s="71"/>
    </row>
    <row r="53" spans="2:3" x14ac:dyDescent="0.3">
      <c r="B53" s="71"/>
      <c r="C53" s="71"/>
    </row>
    <row r="54" spans="2:3" x14ac:dyDescent="0.3">
      <c r="B54" s="71"/>
      <c r="C54" s="71"/>
    </row>
    <row r="55" spans="2:3" x14ac:dyDescent="0.3">
      <c r="B55" s="71"/>
      <c r="C55" s="71"/>
    </row>
    <row r="56" spans="2:3" x14ac:dyDescent="0.3">
      <c r="B56" s="71"/>
      <c r="C56" s="71"/>
    </row>
    <row r="57" spans="2:3" x14ac:dyDescent="0.3">
      <c r="B57" s="71"/>
      <c r="C57" s="71"/>
    </row>
    <row r="58" spans="2:3" x14ac:dyDescent="0.3">
      <c r="B58" s="71"/>
      <c r="C58" s="71"/>
    </row>
    <row r="59" spans="2:3" x14ac:dyDescent="0.3">
      <c r="B59" s="71"/>
      <c r="C59" s="71"/>
    </row>
    <row r="60" spans="2:3" x14ac:dyDescent="0.3">
      <c r="B60" s="71"/>
      <c r="C60" s="71"/>
    </row>
    <row r="61" spans="2:3" x14ac:dyDescent="0.3">
      <c r="B61" s="71"/>
      <c r="C61" s="71"/>
    </row>
    <row r="62" spans="2:3" x14ac:dyDescent="0.3">
      <c r="B62" s="71"/>
      <c r="C62" s="71"/>
    </row>
    <row r="63" spans="2:3" x14ac:dyDescent="0.3">
      <c r="B63" s="71"/>
      <c r="C63" s="71"/>
    </row>
    <row r="64" spans="2:3" x14ac:dyDescent="0.3">
      <c r="B64" s="71"/>
      <c r="C64" s="71"/>
    </row>
    <row r="65" spans="2:3" x14ac:dyDescent="0.3">
      <c r="B65" s="71"/>
      <c r="C65" s="71"/>
    </row>
    <row r="66" spans="2:3" x14ac:dyDescent="0.3">
      <c r="B66" s="71"/>
      <c r="C66" s="71"/>
    </row>
    <row r="67" spans="2:3" x14ac:dyDescent="0.3">
      <c r="B67" s="71"/>
      <c r="C67" s="71"/>
    </row>
    <row r="68" spans="2:3" x14ac:dyDescent="0.3">
      <c r="B68" s="71"/>
      <c r="C68" s="71"/>
    </row>
    <row r="69" spans="2:3" x14ac:dyDescent="0.3">
      <c r="B69" s="71"/>
      <c r="C69" s="71"/>
    </row>
    <row r="70" spans="2:3" x14ac:dyDescent="0.3">
      <c r="B70" s="71"/>
      <c r="C70" s="71"/>
    </row>
    <row r="71" spans="2:3" x14ac:dyDescent="0.3">
      <c r="B71" s="71"/>
      <c r="C71" s="71"/>
    </row>
    <row r="72" spans="2:3" x14ac:dyDescent="0.3">
      <c r="B72" s="71"/>
      <c r="C72" s="71"/>
    </row>
    <row r="73" spans="2:3" x14ac:dyDescent="0.3">
      <c r="B73" s="71"/>
      <c r="C73" s="71"/>
    </row>
    <row r="74" spans="2:3" x14ac:dyDescent="0.3">
      <c r="B74" s="71"/>
      <c r="C74" s="71"/>
    </row>
    <row r="75" spans="2:3" x14ac:dyDescent="0.3">
      <c r="B75" s="71"/>
      <c r="C75" s="71"/>
    </row>
    <row r="76" spans="2:3" x14ac:dyDescent="0.3">
      <c r="B76" s="71"/>
      <c r="C76" s="71"/>
    </row>
    <row r="77" spans="2:3" x14ac:dyDescent="0.3">
      <c r="B77" s="71"/>
      <c r="C77" s="71"/>
    </row>
    <row r="78" spans="2:3" x14ac:dyDescent="0.3">
      <c r="B78" s="71"/>
      <c r="C78" s="71"/>
    </row>
    <row r="79" spans="2:3" x14ac:dyDescent="0.3">
      <c r="B79" s="71"/>
      <c r="C79" s="71"/>
    </row>
    <row r="80" spans="2:3" x14ac:dyDescent="0.3">
      <c r="B80" s="71"/>
      <c r="C80" s="71"/>
    </row>
    <row r="81" spans="2:3" x14ac:dyDescent="0.3">
      <c r="B81" s="71"/>
      <c r="C81" s="71"/>
    </row>
    <row r="82" spans="2:3" x14ac:dyDescent="0.3">
      <c r="B82" s="71"/>
      <c r="C82" s="71"/>
    </row>
    <row r="83" spans="2:3" x14ac:dyDescent="0.3">
      <c r="B83" s="71"/>
      <c r="C83" s="71"/>
    </row>
    <row r="84" spans="2:3" x14ac:dyDescent="0.3">
      <c r="B84" s="71"/>
      <c r="C84" s="71"/>
    </row>
    <row r="85" spans="2:3" x14ac:dyDescent="0.3">
      <c r="B85" s="71"/>
      <c r="C85" s="71"/>
    </row>
    <row r="86" spans="2:3" x14ac:dyDescent="0.3">
      <c r="B86" s="71"/>
      <c r="C86" s="71"/>
    </row>
    <row r="87" spans="2:3" x14ac:dyDescent="0.3">
      <c r="B87" s="71"/>
      <c r="C87" s="71"/>
    </row>
    <row r="88" spans="2:3" x14ac:dyDescent="0.3">
      <c r="B88" s="71"/>
      <c r="C88" s="71"/>
    </row>
    <row r="89" spans="2:3" x14ac:dyDescent="0.3">
      <c r="B89" s="71"/>
      <c r="C89" s="71"/>
    </row>
    <row r="90" spans="2:3" x14ac:dyDescent="0.3">
      <c r="B90" s="71"/>
      <c r="C90" s="71"/>
    </row>
    <row r="91" spans="2:3" x14ac:dyDescent="0.3">
      <c r="B91" s="71"/>
      <c r="C91" s="71"/>
    </row>
    <row r="92" spans="2:3" x14ac:dyDescent="0.3">
      <c r="B92" s="71"/>
      <c r="C92" s="71"/>
    </row>
    <row r="93" spans="2:3" x14ac:dyDescent="0.3">
      <c r="B93" s="71"/>
      <c r="C93" s="71"/>
    </row>
    <row r="94" spans="2:3" x14ac:dyDescent="0.3">
      <c r="B94" s="71"/>
      <c r="C94" s="71"/>
    </row>
    <row r="95" spans="2:3" x14ac:dyDescent="0.3">
      <c r="B95" s="71"/>
      <c r="C95" s="71"/>
    </row>
    <row r="96" spans="2:3" x14ac:dyDescent="0.3">
      <c r="B96" s="71"/>
      <c r="C96" s="71"/>
    </row>
    <row r="97" spans="2:3" x14ac:dyDescent="0.3">
      <c r="B97" s="71"/>
      <c r="C97" s="71"/>
    </row>
    <row r="98" spans="2:3" x14ac:dyDescent="0.3">
      <c r="B98" s="71"/>
      <c r="C98" s="71"/>
    </row>
    <row r="99" spans="2:3" x14ac:dyDescent="0.3">
      <c r="B99" s="71"/>
      <c r="C99" s="71"/>
    </row>
    <row r="100" spans="2:3" x14ac:dyDescent="0.3">
      <c r="B100" s="71"/>
      <c r="C100" s="71"/>
    </row>
    <row r="101" spans="2:3" x14ac:dyDescent="0.3">
      <c r="B101" s="71"/>
      <c r="C101" s="71"/>
    </row>
    <row r="102" spans="2:3" x14ac:dyDescent="0.3">
      <c r="B102" s="71"/>
      <c r="C102" s="71"/>
    </row>
    <row r="103" spans="2:3" x14ac:dyDescent="0.3">
      <c r="B103" s="71"/>
      <c r="C103" s="71"/>
    </row>
    <row r="104" spans="2:3" x14ac:dyDescent="0.3">
      <c r="B104" s="71"/>
      <c r="C104" s="71"/>
    </row>
    <row r="105" spans="2:3" x14ac:dyDescent="0.3">
      <c r="B105" s="71"/>
      <c r="C105" s="71"/>
    </row>
    <row r="106" spans="2:3" x14ac:dyDescent="0.3">
      <c r="B106" s="71"/>
      <c r="C106" s="71"/>
    </row>
    <row r="107" spans="2:3" x14ac:dyDescent="0.3">
      <c r="B107" s="71"/>
      <c r="C107" s="71"/>
    </row>
    <row r="108" spans="2:3" x14ac:dyDescent="0.3">
      <c r="B108" s="71"/>
      <c r="C108" s="71"/>
    </row>
    <row r="109" spans="2:3" x14ac:dyDescent="0.3">
      <c r="B109" s="71"/>
      <c r="C109" s="71"/>
    </row>
    <row r="110" spans="2:3" x14ac:dyDescent="0.3">
      <c r="B110" s="71"/>
      <c r="C110" s="71"/>
    </row>
    <row r="111" spans="2:3" x14ac:dyDescent="0.3">
      <c r="B111" s="71"/>
      <c r="C111" s="71"/>
    </row>
    <row r="112" spans="2:3" x14ac:dyDescent="0.3">
      <c r="B112" s="71"/>
      <c r="C112" s="71"/>
    </row>
    <row r="113" spans="2:3" x14ac:dyDescent="0.3">
      <c r="B113" s="71"/>
      <c r="C113" s="71"/>
    </row>
    <row r="114" spans="2:3" x14ac:dyDescent="0.3">
      <c r="B114" s="71"/>
      <c r="C114" s="71"/>
    </row>
    <row r="115" spans="2:3" x14ac:dyDescent="0.3">
      <c r="B115" s="71"/>
      <c r="C115" s="71"/>
    </row>
    <row r="116" spans="2:3" x14ac:dyDescent="0.3">
      <c r="B116" s="71"/>
      <c r="C116" s="71"/>
    </row>
    <row r="117" spans="2:3" x14ac:dyDescent="0.3">
      <c r="B117" s="71"/>
      <c r="C117" s="71"/>
    </row>
    <row r="118" spans="2:3" x14ac:dyDescent="0.3">
      <c r="B118" s="71"/>
      <c r="C118" s="71"/>
    </row>
    <row r="119" spans="2:3" x14ac:dyDescent="0.3">
      <c r="B119" s="71"/>
      <c r="C119" s="71"/>
    </row>
    <row r="120" spans="2:3" x14ac:dyDescent="0.3">
      <c r="B120" s="71"/>
      <c r="C120" s="71"/>
    </row>
    <row r="121" spans="2:3" x14ac:dyDescent="0.3">
      <c r="B121" s="71"/>
      <c r="C121" s="71"/>
    </row>
    <row r="122" spans="2:3" x14ac:dyDescent="0.3">
      <c r="B122" s="71"/>
      <c r="C122" s="71"/>
    </row>
    <row r="123" spans="2:3" x14ac:dyDescent="0.3">
      <c r="B123" s="71"/>
      <c r="C123" s="71"/>
    </row>
    <row r="124" spans="2:3" x14ac:dyDescent="0.3">
      <c r="B124" s="71"/>
      <c r="C124" s="71"/>
    </row>
    <row r="125" spans="2:3" x14ac:dyDescent="0.3">
      <c r="B125" s="71"/>
      <c r="C125" s="71"/>
    </row>
    <row r="126" spans="2:3" x14ac:dyDescent="0.3">
      <c r="B126" s="71"/>
      <c r="C126" s="71"/>
    </row>
    <row r="127" spans="2:3" x14ac:dyDescent="0.3">
      <c r="B127" s="71"/>
      <c r="C127" s="71"/>
    </row>
    <row r="128" spans="2:3" x14ac:dyDescent="0.3">
      <c r="B128" s="71"/>
      <c r="C128" s="71"/>
    </row>
    <row r="129" spans="2:3" x14ac:dyDescent="0.3">
      <c r="B129" s="71"/>
      <c r="C129" s="71"/>
    </row>
    <row r="130" spans="2:3" x14ac:dyDescent="0.3">
      <c r="B130" s="71"/>
      <c r="C130" s="71"/>
    </row>
    <row r="131" spans="2:3" x14ac:dyDescent="0.3">
      <c r="B131" s="71"/>
      <c r="C131" s="71"/>
    </row>
    <row r="132" spans="2:3" x14ac:dyDescent="0.3">
      <c r="B132" s="71"/>
      <c r="C132" s="71"/>
    </row>
    <row r="133" spans="2:3" x14ac:dyDescent="0.3">
      <c r="B133" s="71"/>
      <c r="C133" s="71"/>
    </row>
    <row r="134" spans="2:3" x14ac:dyDescent="0.3">
      <c r="B134" s="71"/>
      <c r="C134" s="71"/>
    </row>
    <row r="135" spans="2:3" x14ac:dyDescent="0.3">
      <c r="B135" s="71"/>
      <c r="C135" s="71"/>
    </row>
    <row r="136" spans="2:3" x14ac:dyDescent="0.3">
      <c r="B136" s="71"/>
      <c r="C136" s="71"/>
    </row>
    <row r="137" spans="2:3" x14ac:dyDescent="0.3">
      <c r="B137" s="71"/>
      <c r="C137" s="71"/>
    </row>
    <row r="138" spans="2:3" x14ac:dyDescent="0.3">
      <c r="B138" s="71"/>
      <c r="C138" s="71"/>
    </row>
    <row r="139" spans="2:3" x14ac:dyDescent="0.3">
      <c r="B139" s="71"/>
      <c r="C139" s="71"/>
    </row>
    <row r="140" spans="2:3" x14ac:dyDescent="0.3">
      <c r="B140" s="71"/>
      <c r="C140" s="71"/>
    </row>
    <row r="141" spans="2:3" x14ac:dyDescent="0.3">
      <c r="B141" s="71"/>
      <c r="C141" s="71"/>
    </row>
    <row r="142" spans="2:3" x14ac:dyDescent="0.3">
      <c r="B142" s="71"/>
      <c r="C142" s="71"/>
    </row>
    <row r="143" spans="2:3" x14ac:dyDescent="0.3">
      <c r="B143" s="71"/>
      <c r="C143" s="71"/>
    </row>
    <row r="144" spans="2:3" x14ac:dyDescent="0.3">
      <c r="B144" s="71"/>
      <c r="C144" s="71"/>
    </row>
    <row r="145" spans="2:3" x14ac:dyDescent="0.3">
      <c r="B145" s="71"/>
      <c r="C145" s="71"/>
    </row>
    <row r="146" spans="2:3" x14ac:dyDescent="0.3">
      <c r="B146" s="71"/>
      <c r="C146" s="71"/>
    </row>
    <row r="147" spans="2:3" x14ac:dyDescent="0.3">
      <c r="B147" s="71"/>
      <c r="C147" s="71"/>
    </row>
    <row r="148" spans="2:3" x14ac:dyDescent="0.3">
      <c r="B148" s="71"/>
      <c r="C148" s="71"/>
    </row>
    <row r="149" spans="2:3" x14ac:dyDescent="0.3">
      <c r="B149" s="71"/>
      <c r="C149" s="71"/>
    </row>
    <row r="150" spans="2:3" x14ac:dyDescent="0.3">
      <c r="B150" s="71"/>
      <c r="C150" s="71"/>
    </row>
    <row r="151" spans="2:3" x14ac:dyDescent="0.3">
      <c r="B151" s="71"/>
      <c r="C151" s="71"/>
    </row>
    <row r="152" spans="2:3" x14ac:dyDescent="0.3">
      <c r="B152" s="71"/>
      <c r="C152" s="71"/>
    </row>
    <row r="153" spans="2:3" x14ac:dyDescent="0.3">
      <c r="B153" s="71"/>
      <c r="C153" s="71"/>
    </row>
    <row r="154" spans="2:3" x14ac:dyDescent="0.3">
      <c r="B154" s="71"/>
      <c r="C154" s="71"/>
    </row>
    <row r="155" spans="2:3" x14ac:dyDescent="0.3">
      <c r="B155" s="71"/>
      <c r="C155" s="71"/>
    </row>
    <row r="156" spans="2:3" x14ac:dyDescent="0.3">
      <c r="B156" s="71"/>
      <c r="C156" s="71"/>
    </row>
    <row r="157" spans="2:3" x14ac:dyDescent="0.3">
      <c r="B157" s="71"/>
      <c r="C157" s="71"/>
    </row>
    <row r="158" spans="2:3" x14ac:dyDescent="0.3">
      <c r="B158" s="71"/>
      <c r="C158" s="71"/>
    </row>
    <row r="159" spans="2:3" x14ac:dyDescent="0.3">
      <c r="B159" s="71"/>
      <c r="C159" s="71"/>
    </row>
    <row r="160" spans="2:3" x14ac:dyDescent="0.3">
      <c r="B160" s="71"/>
      <c r="C160" s="71"/>
    </row>
    <row r="161" spans="2:3" x14ac:dyDescent="0.3">
      <c r="B161" s="71"/>
      <c r="C161" s="71"/>
    </row>
    <row r="162" spans="2:3" x14ac:dyDescent="0.3">
      <c r="B162" s="71"/>
      <c r="C162" s="71"/>
    </row>
    <row r="163" spans="2:3" x14ac:dyDescent="0.3">
      <c r="B163" s="71"/>
      <c r="C163" s="71"/>
    </row>
    <row r="164" spans="2:3" x14ac:dyDescent="0.3">
      <c r="B164" s="71"/>
      <c r="C164" s="71"/>
    </row>
    <row r="165" spans="2:3" x14ac:dyDescent="0.3">
      <c r="B165" s="71"/>
      <c r="C165" s="71"/>
    </row>
    <row r="166" spans="2:3" x14ac:dyDescent="0.3">
      <c r="B166" s="71"/>
      <c r="C166" s="71"/>
    </row>
    <row r="167" spans="2:3" x14ac:dyDescent="0.3">
      <c r="B167" s="71"/>
      <c r="C167" s="71"/>
    </row>
    <row r="168" spans="2:3" x14ac:dyDescent="0.3">
      <c r="B168" s="71"/>
      <c r="C168" s="71"/>
    </row>
    <row r="169" spans="2:3" x14ac:dyDescent="0.3">
      <c r="B169" s="71"/>
      <c r="C169" s="71"/>
    </row>
    <row r="170" spans="2:3" x14ac:dyDescent="0.3">
      <c r="B170" s="71"/>
      <c r="C170" s="71"/>
    </row>
    <row r="171" spans="2:3" x14ac:dyDescent="0.3">
      <c r="B171" s="71"/>
      <c r="C171" s="71"/>
    </row>
    <row r="172" spans="2:3" x14ac:dyDescent="0.3">
      <c r="B172" s="71"/>
      <c r="C172" s="71"/>
    </row>
    <row r="173" spans="2:3" x14ac:dyDescent="0.3">
      <c r="B173" s="71"/>
      <c r="C173" s="71"/>
    </row>
    <row r="174" spans="2:3" x14ac:dyDescent="0.3">
      <c r="B174" s="71"/>
      <c r="C174" s="71"/>
    </row>
    <row r="175" spans="2:3" x14ac:dyDescent="0.3">
      <c r="B175" s="71"/>
      <c r="C175" s="71"/>
    </row>
    <row r="176" spans="2:3" x14ac:dyDescent="0.3">
      <c r="B176" s="71"/>
      <c r="C176" s="71"/>
    </row>
    <row r="177" spans="2:3" x14ac:dyDescent="0.3">
      <c r="B177" s="71"/>
      <c r="C177" s="71"/>
    </row>
    <row r="178" spans="2:3" x14ac:dyDescent="0.3">
      <c r="B178" s="71"/>
      <c r="C178" s="71"/>
    </row>
    <row r="179" spans="2:3" x14ac:dyDescent="0.3">
      <c r="B179" s="71"/>
      <c r="C179" s="71"/>
    </row>
    <row r="180" spans="2:3" x14ac:dyDescent="0.3">
      <c r="B180" s="71"/>
      <c r="C180" s="71"/>
    </row>
    <row r="181" spans="2:3" x14ac:dyDescent="0.3">
      <c r="B181" s="71"/>
      <c r="C181" s="71"/>
    </row>
    <row r="182" spans="2:3" x14ac:dyDescent="0.3">
      <c r="B182" s="71"/>
      <c r="C182" s="71"/>
    </row>
    <row r="183" spans="2:3" x14ac:dyDescent="0.3">
      <c r="B183" s="71"/>
      <c r="C183" s="71"/>
    </row>
    <row r="184" spans="2:3" x14ac:dyDescent="0.3">
      <c r="B184" s="71"/>
      <c r="C184" s="71"/>
    </row>
    <row r="185" spans="2:3" x14ac:dyDescent="0.3">
      <c r="B185" s="71"/>
      <c r="C185" s="71"/>
    </row>
    <row r="186" spans="2:3" x14ac:dyDescent="0.3">
      <c r="B186" s="71"/>
      <c r="C186" s="71"/>
    </row>
    <row r="187" spans="2:3" x14ac:dyDescent="0.3">
      <c r="B187" s="71"/>
      <c r="C187" s="71"/>
    </row>
    <row r="188" spans="2:3" x14ac:dyDescent="0.3">
      <c r="B188" s="71"/>
      <c r="C188" s="71"/>
    </row>
    <row r="189" spans="2:3" x14ac:dyDescent="0.3">
      <c r="B189" s="71"/>
      <c r="C189" s="71"/>
    </row>
    <row r="190" spans="2:3" x14ac:dyDescent="0.3">
      <c r="B190" s="71"/>
      <c r="C190" s="71"/>
    </row>
    <row r="191" spans="2:3" x14ac:dyDescent="0.3">
      <c r="B191" s="71"/>
      <c r="C191" s="71"/>
    </row>
    <row r="192" spans="2:3" x14ac:dyDescent="0.3">
      <c r="B192" s="71"/>
      <c r="C192" s="71"/>
    </row>
    <row r="193" spans="2:3" x14ac:dyDescent="0.3">
      <c r="B193" s="71"/>
      <c r="C193" s="71"/>
    </row>
    <row r="194" spans="2:3" x14ac:dyDescent="0.3">
      <c r="B194" s="71"/>
      <c r="C194" s="71"/>
    </row>
    <row r="195" spans="2:3" x14ac:dyDescent="0.3">
      <c r="B195" s="71"/>
      <c r="C195" s="71"/>
    </row>
    <row r="196" spans="2:3" x14ac:dyDescent="0.3">
      <c r="B196" s="71"/>
      <c r="C196" s="71"/>
    </row>
    <row r="197" spans="2:3" x14ac:dyDescent="0.3">
      <c r="B197" s="71"/>
      <c r="C197" s="71"/>
    </row>
    <row r="198" spans="2:3" x14ac:dyDescent="0.3">
      <c r="B198" s="71"/>
      <c r="C198" s="71"/>
    </row>
    <row r="199" spans="2:3" x14ac:dyDescent="0.3">
      <c r="B199" s="71"/>
      <c r="C199" s="71"/>
    </row>
    <row r="200" spans="2:3" x14ac:dyDescent="0.3">
      <c r="B200" s="71"/>
      <c r="C200" s="71"/>
    </row>
    <row r="201" spans="2:3" x14ac:dyDescent="0.3">
      <c r="B201" s="71"/>
      <c r="C201" s="71"/>
    </row>
    <row r="202" spans="2:3" x14ac:dyDescent="0.3">
      <c r="B202" s="71"/>
      <c r="C202" s="71"/>
    </row>
    <row r="203" spans="2:3" x14ac:dyDescent="0.3">
      <c r="B203" s="71"/>
      <c r="C203" s="71"/>
    </row>
    <row r="204" spans="2:3" x14ac:dyDescent="0.3">
      <c r="B204" s="71"/>
      <c r="C204" s="71"/>
    </row>
    <row r="205" spans="2:3" x14ac:dyDescent="0.3">
      <c r="B205" s="71"/>
      <c r="C205" s="71"/>
    </row>
    <row r="206" spans="2:3" x14ac:dyDescent="0.3">
      <c r="B206" s="71"/>
      <c r="C206" s="71"/>
    </row>
    <row r="207" spans="2:3" x14ac:dyDescent="0.3">
      <c r="B207" s="71"/>
      <c r="C207" s="71"/>
    </row>
    <row r="208" spans="2:3" x14ac:dyDescent="0.3">
      <c r="B208" s="71"/>
      <c r="C208" s="71"/>
    </row>
    <row r="209" spans="2:3" x14ac:dyDescent="0.3">
      <c r="B209" s="71"/>
      <c r="C209" s="71"/>
    </row>
    <row r="210" spans="2:3" x14ac:dyDescent="0.3">
      <c r="B210" s="71"/>
      <c r="C210" s="71"/>
    </row>
    <row r="211" spans="2:3" x14ac:dyDescent="0.3">
      <c r="B211" s="71"/>
      <c r="C211" s="71"/>
    </row>
    <row r="212" spans="2:3" x14ac:dyDescent="0.3">
      <c r="B212" s="71"/>
      <c r="C212" s="71"/>
    </row>
    <row r="213" spans="2:3" x14ac:dyDescent="0.3">
      <c r="B213" s="71"/>
      <c r="C213" s="71"/>
    </row>
    <row r="214" spans="2:3" x14ac:dyDescent="0.3">
      <c r="B214" s="71"/>
      <c r="C214" s="71"/>
    </row>
    <row r="215" spans="2:3" x14ac:dyDescent="0.3">
      <c r="B215" s="71"/>
      <c r="C215" s="71"/>
    </row>
    <row r="216" spans="2:3" x14ac:dyDescent="0.3">
      <c r="B216" s="71"/>
      <c r="C216" s="71"/>
    </row>
    <row r="217" spans="2:3" x14ac:dyDescent="0.3">
      <c r="B217" s="71"/>
      <c r="C217" s="71"/>
    </row>
    <row r="218" spans="2:3" x14ac:dyDescent="0.3">
      <c r="B218" s="71"/>
      <c r="C218" s="71"/>
    </row>
    <row r="219" spans="2:3" x14ac:dyDescent="0.3">
      <c r="B219" s="71"/>
      <c r="C219" s="71"/>
    </row>
    <row r="220" spans="2:3" x14ac:dyDescent="0.3">
      <c r="B220" s="71"/>
      <c r="C220" s="71"/>
    </row>
    <row r="221" spans="2:3" x14ac:dyDescent="0.3">
      <c r="B221" s="71"/>
      <c r="C221" s="71"/>
    </row>
    <row r="222" spans="2:3" x14ac:dyDescent="0.3">
      <c r="B222" s="71"/>
      <c r="C222" s="71"/>
    </row>
    <row r="223" spans="2:3" x14ac:dyDescent="0.3">
      <c r="B223" s="71"/>
      <c r="C223" s="71"/>
    </row>
    <row r="224" spans="2:3" x14ac:dyDescent="0.3">
      <c r="B224" s="71"/>
      <c r="C224" s="71"/>
    </row>
    <row r="225" spans="2:3" x14ac:dyDescent="0.3">
      <c r="B225" s="71"/>
      <c r="C225" s="71"/>
    </row>
    <row r="226" spans="2:3" x14ac:dyDescent="0.3">
      <c r="B226" s="71"/>
      <c r="C226" s="71"/>
    </row>
    <row r="227" spans="2:3" x14ac:dyDescent="0.3">
      <c r="B227" s="71"/>
      <c r="C227" s="71"/>
    </row>
    <row r="228" spans="2:3" x14ac:dyDescent="0.3">
      <c r="B228" s="71"/>
      <c r="C228" s="71"/>
    </row>
    <row r="229" spans="2:3" x14ac:dyDescent="0.3">
      <c r="B229" s="71"/>
      <c r="C229" s="71"/>
    </row>
    <row r="230" spans="2:3" x14ac:dyDescent="0.3">
      <c r="B230" s="71"/>
      <c r="C230" s="71"/>
    </row>
    <row r="231" spans="2:3" x14ac:dyDescent="0.3">
      <c r="B231" s="71"/>
      <c r="C231" s="71"/>
    </row>
    <row r="232" spans="2:3" x14ac:dyDescent="0.3">
      <c r="B232" s="71"/>
      <c r="C232" s="71"/>
    </row>
    <row r="233" spans="2:3" x14ac:dyDescent="0.3">
      <c r="B233" s="71"/>
      <c r="C233" s="71"/>
    </row>
    <row r="234" spans="2:3" x14ac:dyDescent="0.3">
      <c r="B234" s="71"/>
      <c r="C234" s="71"/>
    </row>
    <row r="235" spans="2:3" x14ac:dyDescent="0.3">
      <c r="B235" s="71"/>
      <c r="C235" s="71"/>
    </row>
    <row r="236" spans="2:3" x14ac:dyDescent="0.3">
      <c r="B236" s="71"/>
      <c r="C236" s="71"/>
    </row>
    <row r="237" spans="2:3" x14ac:dyDescent="0.3">
      <c r="B237" s="71"/>
      <c r="C237" s="71"/>
    </row>
    <row r="238" spans="2:3" x14ac:dyDescent="0.3">
      <c r="B238" s="71"/>
      <c r="C238" s="71"/>
    </row>
    <row r="239" spans="2:3" x14ac:dyDescent="0.3">
      <c r="B239" s="71"/>
      <c r="C239" s="71"/>
    </row>
    <row r="240" spans="2:3" x14ac:dyDescent="0.3">
      <c r="B240" s="71"/>
      <c r="C240" s="71"/>
    </row>
    <row r="241" spans="2:3" x14ac:dyDescent="0.3">
      <c r="B241" s="71"/>
      <c r="C241" s="71"/>
    </row>
    <row r="242" spans="2:3" x14ac:dyDescent="0.3">
      <c r="B242" s="71"/>
      <c r="C242" s="71"/>
    </row>
    <row r="243" spans="2:3" x14ac:dyDescent="0.3">
      <c r="B243" s="71"/>
      <c r="C243" s="71"/>
    </row>
    <row r="244" spans="2:3" x14ac:dyDescent="0.3">
      <c r="B244" s="71"/>
      <c r="C244" s="71"/>
    </row>
    <row r="245" spans="2:3" x14ac:dyDescent="0.3">
      <c r="B245" s="71"/>
      <c r="C245" s="71"/>
    </row>
    <row r="246" spans="2:3" x14ac:dyDescent="0.3">
      <c r="B246" s="71"/>
      <c r="C246" s="71"/>
    </row>
    <row r="247" spans="2:3" x14ac:dyDescent="0.3">
      <c r="B247" s="71"/>
      <c r="C247" s="71"/>
    </row>
    <row r="248" spans="2:3" x14ac:dyDescent="0.3">
      <c r="B248" s="71"/>
      <c r="C248" s="71"/>
    </row>
    <row r="249" spans="2:3" x14ac:dyDescent="0.3">
      <c r="B249" s="71"/>
      <c r="C249" s="71"/>
    </row>
    <row r="250" spans="2:3" x14ac:dyDescent="0.3">
      <c r="B250" s="71"/>
      <c r="C250" s="71"/>
    </row>
    <row r="251" spans="2:3" x14ac:dyDescent="0.3">
      <c r="B251" s="71"/>
      <c r="C251" s="71"/>
    </row>
    <row r="252" spans="2:3" x14ac:dyDescent="0.3">
      <c r="B252" s="71"/>
      <c r="C252" s="71"/>
    </row>
    <row r="253" spans="2:3" x14ac:dyDescent="0.3">
      <c r="B253" s="71"/>
      <c r="C253" s="71"/>
    </row>
    <row r="254" spans="2:3" x14ac:dyDescent="0.3">
      <c r="B254" s="71"/>
      <c r="C254" s="71"/>
    </row>
    <row r="255" spans="2:3" x14ac:dyDescent="0.3">
      <c r="B255" s="71"/>
      <c r="C255" s="71"/>
    </row>
    <row r="256" spans="2:3" x14ac:dyDescent="0.3">
      <c r="B256" s="71"/>
      <c r="C256" s="71"/>
    </row>
    <row r="257" spans="2:3" x14ac:dyDescent="0.3">
      <c r="B257" s="71"/>
      <c r="C257" s="71"/>
    </row>
    <row r="258" spans="2:3" x14ac:dyDescent="0.3">
      <c r="B258" s="71"/>
      <c r="C258" s="71"/>
    </row>
    <row r="259" spans="2:3" x14ac:dyDescent="0.3">
      <c r="B259" s="71"/>
      <c r="C259" s="71"/>
    </row>
    <row r="260" spans="2:3" x14ac:dyDescent="0.3">
      <c r="B260" s="71"/>
      <c r="C260" s="71"/>
    </row>
    <row r="261" spans="2:3" x14ac:dyDescent="0.3">
      <c r="B261" s="71"/>
      <c r="C261" s="71"/>
    </row>
    <row r="262" spans="2:3" x14ac:dyDescent="0.3">
      <c r="B262" s="71"/>
      <c r="C262" s="71"/>
    </row>
    <row r="263" spans="2:3" x14ac:dyDescent="0.3">
      <c r="B263" s="71"/>
      <c r="C263" s="71"/>
    </row>
    <row r="264" spans="2:3" x14ac:dyDescent="0.3">
      <c r="B264" s="71"/>
      <c r="C264" s="71"/>
    </row>
    <row r="265" spans="2:3" x14ac:dyDescent="0.3">
      <c r="B265" s="71"/>
      <c r="C265" s="71"/>
    </row>
    <row r="266" spans="2:3" x14ac:dyDescent="0.3">
      <c r="B266" s="71"/>
      <c r="C266" s="71"/>
    </row>
    <row r="267" spans="2:3" x14ac:dyDescent="0.3">
      <c r="B267" s="71"/>
      <c r="C267" s="71"/>
    </row>
    <row r="268" spans="2:3" x14ac:dyDescent="0.3">
      <c r="B268" s="71"/>
      <c r="C268" s="71"/>
    </row>
    <row r="269" spans="2:3" x14ac:dyDescent="0.3">
      <c r="B269" s="71"/>
      <c r="C269" s="71"/>
    </row>
    <row r="270" spans="2:3" x14ac:dyDescent="0.3">
      <c r="B270" s="71"/>
      <c r="C270" s="71"/>
    </row>
    <row r="271" spans="2:3" x14ac:dyDescent="0.3">
      <c r="B271" s="71"/>
      <c r="C271" s="71"/>
    </row>
    <row r="272" spans="2:3" x14ac:dyDescent="0.3">
      <c r="B272" s="71"/>
      <c r="C272" s="71"/>
    </row>
    <row r="273" spans="2:3" x14ac:dyDescent="0.3">
      <c r="B273" s="71"/>
      <c r="C273" s="71"/>
    </row>
    <row r="274" spans="2:3" x14ac:dyDescent="0.3">
      <c r="B274" s="71"/>
      <c r="C274" s="71"/>
    </row>
    <row r="275" spans="2:3" x14ac:dyDescent="0.3">
      <c r="B275" s="71"/>
      <c r="C275" s="71"/>
    </row>
    <row r="276" spans="2:3" x14ac:dyDescent="0.3">
      <c r="B276" s="71"/>
      <c r="C276" s="71"/>
    </row>
    <row r="277" spans="2:3" x14ac:dyDescent="0.3">
      <c r="B277" s="71"/>
      <c r="C277" s="71"/>
    </row>
    <row r="278" spans="2:3" x14ac:dyDescent="0.3">
      <c r="B278" s="71"/>
      <c r="C278" s="71"/>
    </row>
    <row r="279" spans="2:3" x14ac:dyDescent="0.3">
      <c r="B279" s="71"/>
      <c r="C279" s="71"/>
    </row>
    <row r="280" spans="2:3" x14ac:dyDescent="0.3">
      <c r="B280" s="71"/>
      <c r="C280" s="71"/>
    </row>
    <row r="281" spans="2:3" x14ac:dyDescent="0.3">
      <c r="B281" s="71"/>
      <c r="C281" s="71"/>
    </row>
    <row r="282" spans="2:3" x14ac:dyDescent="0.3">
      <c r="B282" s="71"/>
      <c r="C282" s="71"/>
    </row>
    <row r="283" spans="2:3" x14ac:dyDescent="0.3">
      <c r="B283" s="71"/>
      <c r="C283" s="71"/>
    </row>
    <row r="284" spans="2:3" x14ac:dyDescent="0.3">
      <c r="B284" s="71"/>
      <c r="C284" s="71"/>
    </row>
    <row r="285" spans="2:3" x14ac:dyDescent="0.3">
      <c r="B285" s="71"/>
      <c r="C285" s="71"/>
    </row>
    <row r="286" spans="2:3" x14ac:dyDescent="0.3">
      <c r="B286" s="71"/>
      <c r="C286" s="71"/>
    </row>
    <row r="287" spans="2:3" x14ac:dyDescent="0.3">
      <c r="B287" s="71"/>
      <c r="C287" s="71"/>
    </row>
    <row r="288" spans="2:3" x14ac:dyDescent="0.3">
      <c r="B288" s="71"/>
      <c r="C288" s="71"/>
    </row>
    <row r="289" spans="2:3" x14ac:dyDescent="0.3">
      <c r="B289" s="71"/>
      <c r="C289" s="71"/>
    </row>
    <row r="290" spans="2:3" x14ac:dyDescent="0.3">
      <c r="B290" s="71"/>
      <c r="C290" s="71"/>
    </row>
    <row r="291" spans="2:3" x14ac:dyDescent="0.3">
      <c r="B291" s="71"/>
      <c r="C291" s="71"/>
    </row>
    <row r="292" spans="2:3" x14ac:dyDescent="0.3">
      <c r="B292" s="71"/>
      <c r="C292" s="71"/>
    </row>
    <row r="293" spans="2:3" x14ac:dyDescent="0.3">
      <c r="B293" s="71"/>
      <c r="C293" s="71"/>
    </row>
    <row r="294" spans="2:3" x14ac:dyDescent="0.3">
      <c r="B294" s="71"/>
      <c r="C294" s="71"/>
    </row>
    <row r="295" spans="2:3" x14ac:dyDescent="0.3">
      <c r="B295" s="71"/>
      <c r="C295" s="71"/>
    </row>
    <row r="296" spans="2:3" x14ac:dyDescent="0.3">
      <c r="B296" s="71"/>
      <c r="C296" s="71"/>
    </row>
    <row r="297" spans="2:3" x14ac:dyDescent="0.3">
      <c r="B297" s="71"/>
      <c r="C297" s="71"/>
    </row>
    <row r="298" spans="2:3" x14ac:dyDescent="0.3">
      <c r="B298" s="71"/>
      <c r="C298" s="71"/>
    </row>
    <row r="299" spans="2:3" x14ac:dyDescent="0.3">
      <c r="B299" s="71"/>
      <c r="C299" s="71"/>
    </row>
    <row r="300" spans="2:3" x14ac:dyDescent="0.3">
      <c r="B300" s="71"/>
      <c r="C300" s="71"/>
    </row>
    <row r="301" spans="2:3" x14ac:dyDescent="0.3">
      <c r="B301" s="71"/>
      <c r="C301" s="71"/>
    </row>
    <row r="302" spans="2:3" x14ac:dyDescent="0.3">
      <c r="B302" s="71"/>
      <c r="C302" s="71"/>
    </row>
    <row r="303" spans="2:3" x14ac:dyDescent="0.3">
      <c r="B303" s="71"/>
      <c r="C303" s="71"/>
    </row>
    <row r="304" spans="2:3" x14ac:dyDescent="0.3">
      <c r="B304" s="71"/>
      <c r="C304" s="71"/>
    </row>
    <row r="305" spans="2:3" x14ac:dyDescent="0.3">
      <c r="B305" s="71"/>
      <c r="C305" s="71"/>
    </row>
    <row r="306" spans="2:3" x14ac:dyDescent="0.3">
      <c r="B306" s="71"/>
      <c r="C306" s="71"/>
    </row>
    <row r="307" spans="2:3" x14ac:dyDescent="0.3">
      <c r="B307" s="71"/>
      <c r="C307" s="71"/>
    </row>
    <row r="308" spans="2:3" x14ac:dyDescent="0.3">
      <c r="B308" s="71"/>
      <c r="C308" s="71"/>
    </row>
    <row r="309" spans="2:3" x14ac:dyDescent="0.3">
      <c r="B309" s="71"/>
      <c r="C309" s="71"/>
    </row>
    <row r="310" spans="2:3" x14ac:dyDescent="0.3">
      <c r="B310" s="71"/>
      <c r="C310" s="71"/>
    </row>
    <row r="311" spans="2:3" x14ac:dyDescent="0.3">
      <c r="B311" s="71"/>
      <c r="C311" s="71"/>
    </row>
    <row r="312" spans="2:3" x14ac:dyDescent="0.3">
      <c r="B312" s="71"/>
      <c r="C312" s="71"/>
    </row>
    <row r="313" spans="2:3" x14ac:dyDescent="0.3">
      <c r="B313" s="71"/>
      <c r="C313" s="71"/>
    </row>
    <row r="314" spans="2:3" x14ac:dyDescent="0.3">
      <c r="B314" s="71"/>
      <c r="C314" s="71"/>
    </row>
    <row r="315" spans="2:3" x14ac:dyDescent="0.3">
      <c r="B315" s="71"/>
      <c r="C315" s="71"/>
    </row>
    <row r="316" spans="2:3" x14ac:dyDescent="0.3">
      <c r="B316" s="71"/>
      <c r="C316" s="71"/>
    </row>
    <row r="317" spans="2:3" x14ac:dyDescent="0.3">
      <c r="B317" s="71"/>
      <c r="C317" s="71"/>
    </row>
    <row r="318" spans="2:3" x14ac:dyDescent="0.3">
      <c r="B318" s="71"/>
      <c r="C318" s="71"/>
    </row>
    <row r="319" spans="2:3" x14ac:dyDescent="0.3">
      <c r="B319" s="71"/>
      <c r="C319" s="71"/>
    </row>
    <row r="320" spans="2:3" x14ac:dyDescent="0.3">
      <c r="B320" s="71"/>
      <c r="C320" s="71"/>
    </row>
    <row r="321" spans="2:3" x14ac:dyDescent="0.3">
      <c r="B321" s="71"/>
      <c r="C321" s="71"/>
    </row>
    <row r="322" spans="2:3" x14ac:dyDescent="0.3">
      <c r="B322" s="71"/>
      <c r="C322" s="71"/>
    </row>
    <row r="323" spans="2:3" x14ac:dyDescent="0.3">
      <c r="B323" s="71"/>
      <c r="C323" s="71"/>
    </row>
    <row r="324" spans="2:3" x14ac:dyDescent="0.3">
      <c r="B324" s="71"/>
      <c r="C324" s="71"/>
    </row>
    <row r="325" spans="2:3" x14ac:dyDescent="0.3">
      <c r="B325" s="71"/>
      <c r="C325" s="71"/>
    </row>
    <row r="326" spans="2:3" x14ac:dyDescent="0.3">
      <c r="B326" s="71"/>
      <c r="C326" s="71"/>
    </row>
    <row r="327" spans="2:3" x14ac:dyDescent="0.3">
      <c r="B327" s="71"/>
      <c r="C327" s="71"/>
    </row>
    <row r="328" spans="2:3" x14ac:dyDescent="0.3">
      <c r="B328" s="71"/>
      <c r="C328" s="71"/>
    </row>
    <row r="329" spans="2:3" x14ac:dyDescent="0.3">
      <c r="B329" s="71"/>
      <c r="C329" s="71"/>
    </row>
    <row r="330" spans="2:3" x14ac:dyDescent="0.3">
      <c r="B330" s="71"/>
      <c r="C330" s="71"/>
    </row>
    <row r="331" spans="2:3" x14ac:dyDescent="0.3">
      <c r="B331" s="71"/>
      <c r="C331" s="71"/>
    </row>
    <row r="332" spans="2:3" x14ac:dyDescent="0.3">
      <c r="B332" s="71"/>
      <c r="C332" s="71"/>
    </row>
    <row r="333" spans="2:3" x14ac:dyDescent="0.3">
      <c r="B333" s="71"/>
      <c r="C333" s="71"/>
    </row>
    <row r="334" spans="2:3" x14ac:dyDescent="0.3">
      <c r="B334" s="71"/>
      <c r="C334" s="71"/>
    </row>
    <row r="335" spans="2:3" x14ac:dyDescent="0.3">
      <c r="B335" s="71"/>
      <c r="C335" s="71"/>
    </row>
    <row r="336" spans="2:3" x14ac:dyDescent="0.3">
      <c r="B336" s="71"/>
      <c r="C336" s="71"/>
    </row>
    <row r="337" spans="2:3" x14ac:dyDescent="0.3">
      <c r="B337" s="71"/>
      <c r="C337" s="71"/>
    </row>
    <row r="338" spans="2:3" x14ac:dyDescent="0.3">
      <c r="B338" s="71"/>
      <c r="C338" s="71"/>
    </row>
    <row r="339" spans="2:3" x14ac:dyDescent="0.3">
      <c r="B339" s="71"/>
      <c r="C339" s="71"/>
    </row>
    <row r="340" spans="2:3" x14ac:dyDescent="0.3">
      <c r="B340" s="71"/>
      <c r="C340" s="71"/>
    </row>
    <row r="341" spans="2:3" x14ac:dyDescent="0.3">
      <c r="B341" s="71"/>
      <c r="C341" s="71"/>
    </row>
    <row r="342" spans="2:3" x14ac:dyDescent="0.3">
      <c r="B342" s="71"/>
      <c r="C342" s="71"/>
    </row>
    <row r="343" spans="2:3" x14ac:dyDescent="0.3">
      <c r="B343" s="71"/>
      <c r="C343" s="71"/>
    </row>
    <row r="344" spans="2:3" x14ac:dyDescent="0.3">
      <c r="B344" s="71"/>
      <c r="C344" s="71"/>
    </row>
    <row r="345" spans="2:3" x14ac:dyDescent="0.3">
      <c r="B345" s="71"/>
      <c r="C345" s="71"/>
    </row>
    <row r="346" spans="2:3" x14ac:dyDescent="0.3">
      <c r="B346" s="71"/>
      <c r="C346" s="71"/>
    </row>
    <row r="347" spans="2:3" x14ac:dyDescent="0.3">
      <c r="B347" s="71"/>
      <c r="C347" s="71"/>
    </row>
    <row r="348" spans="2:3" x14ac:dyDescent="0.3">
      <c r="B348" s="71"/>
      <c r="C348" s="71"/>
    </row>
    <row r="349" spans="2:3" x14ac:dyDescent="0.3">
      <c r="B349" s="71"/>
      <c r="C349" s="71"/>
    </row>
    <row r="350" spans="2:3" x14ac:dyDescent="0.3">
      <c r="B350" s="71"/>
      <c r="C350" s="71"/>
    </row>
    <row r="351" spans="2:3" x14ac:dyDescent="0.3">
      <c r="B351" s="71"/>
      <c r="C351" s="71"/>
    </row>
    <row r="352" spans="2:3" x14ac:dyDescent="0.3">
      <c r="B352" s="71"/>
      <c r="C352" s="71"/>
    </row>
    <row r="353" spans="2:3" x14ac:dyDescent="0.3">
      <c r="B353" s="71"/>
      <c r="C353" s="71"/>
    </row>
    <row r="354" spans="2:3" x14ac:dyDescent="0.3">
      <c r="B354" s="71"/>
      <c r="C354" s="71"/>
    </row>
    <row r="355" spans="2:3" x14ac:dyDescent="0.3">
      <c r="B355" s="71"/>
      <c r="C355" s="71"/>
    </row>
    <row r="356" spans="2:3" x14ac:dyDescent="0.3">
      <c r="B356" s="71"/>
      <c r="C356" s="71"/>
    </row>
    <row r="357" spans="2:3" x14ac:dyDescent="0.3">
      <c r="B357" s="71"/>
      <c r="C357" s="71"/>
    </row>
    <row r="358" spans="2:3" x14ac:dyDescent="0.3">
      <c r="B358" s="71"/>
      <c r="C358" s="71"/>
    </row>
    <row r="359" spans="2:3" x14ac:dyDescent="0.3">
      <c r="B359" s="71"/>
      <c r="C359" s="71"/>
    </row>
    <row r="360" spans="2:3" x14ac:dyDescent="0.3">
      <c r="B360" s="71"/>
      <c r="C360" s="71"/>
    </row>
    <row r="361" spans="2:3" x14ac:dyDescent="0.3">
      <c r="B361" s="71"/>
      <c r="C361" s="71"/>
    </row>
    <row r="362" spans="2:3" x14ac:dyDescent="0.3">
      <c r="B362" s="71"/>
      <c r="C362" s="71"/>
    </row>
    <row r="363" spans="2:3" x14ac:dyDescent="0.3">
      <c r="B363" s="71"/>
      <c r="C363" s="71"/>
    </row>
    <row r="364" spans="2:3" x14ac:dyDescent="0.3">
      <c r="B364" s="71"/>
      <c r="C364" s="71"/>
    </row>
    <row r="365" spans="2:3" x14ac:dyDescent="0.3">
      <c r="B365" s="71"/>
      <c r="C365" s="71"/>
    </row>
    <row r="366" spans="2:3" x14ac:dyDescent="0.3">
      <c r="B366" s="71"/>
      <c r="C366" s="71"/>
    </row>
    <row r="367" spans="2:3" x14ac:dyDescent="0.3">
      <c r="B367" s="71"/>
      <c r="C367" s="71"/>
    </row>
    <row r="368" spans="2:3" x14ac:dyDescent="0.3">
      <c r="B368" s="71"/>
      <c r="C368" s="71"/>
    </row>
    <row r="369" spans="2:3" x14ac:dyDescent="0.3">
      <c r="B369" s="71"/>
      <c r="C369" s="71"/>
    </row>
    <row r="370" spans="2:3" x14ac:dyDescent="0.3">
      <c r="B370" s="71"/>
      <c r="C370" s="71"/>
    </row>
    <row r="371" spans="2:3" x14ac:dyDescent="0.3">
      <c r="B371" s="71"/>
      <c r="C371" s="71"/>
    </row>
    <row r="372" spans="2:3" x14ac:dyDescent="0.3">
      <c r="B372" s="71"/>
      <c r="C372" s="71"/>
    </row>
    <row r="373" spans="2:3" x14ac:dyDescent="0.3">
      <c r="B373" s="71"/>
      <c r="C373" s="71"/>
    </row>
    <row r="374" spans="2:3" x14ac:dyDescent="0.3">
      <c r="B374" s="71"/>
      <c r="C374" s="71"/>
    </row>
    <row r="375" spans="2:3" x14ac:dyDescent="0.3">
      <c r="B375" s="71"/>
      <c r="C375" s="71"/>
    </row>
    <row r="376" spans="2:3" x14ac:dyDescent="0.3">
      <c r="B376" s="71"/>
      <c r="C376" s="71"/>
    </row>
    <row r="377" spans="2:3" x14ac:dyDescent="0.3">
      <c r="B377" s="71"/>
      <c r="C377" s="71"/>
    </row>
    <row r="378" spans="2:3" x14ac:dyDescent="0.3">
      <c r="B378" s="71"/>
      <c r="C378" s="71"/>
    </row>
    <row r="379" spans="2:3" x14ac:dyDescent="0.3">
      <c r="B379" s="71"/>
      <c r="C379" s="71"/>
    </row>
    <row r="380" spans="2:3" x14ac:dyDescent="0.3">
      <c r="B380" s="71"/>
      <c r="C380" s="71"/>
    </row>
    <row r="381" spans="2:3" x14ac:dyDescent="0.3">
      <c r="B381" s="71"/>
      <c r="C381" s="71"/>
    </row>
    <row r="382" spans="2:3" x14ac:dyDescent="0.3">
      <c r="B382" s="71"/>
      <c r="C382" s="71"/>
    </row>
    <row r="383" spans="2:3" x14ac:dyDescent="0.3">
      <c r="B383" s="71"/>
      <c r="C383" s="71"/>
    </row>
    <row r="384" spans="2:3" x14ac:dyDescent="0.3">
      <c r="B384" s="71"/>
      <c r="C384" s="71"/>
    </row>
    <row r="385" spans="2:3" x14ac:dyDescent="0.3">
      <c r="B385" s="71"/>
      <c r="C385" s="71"/>
    </row>
    <row r="386" spans="2:3" x14ac:dyDescent="0.3">
      <c r="B386" s="71"/>
      <c r="C386" s="71"/>
    </row>
    <row r="387" spans="2:3" x14ac:dyDescent="0.3">
      <c r="B387" s="71"/>
      <c r="C387" s="71"/>
    </row>
    <row r="388" spans="2:3" x14ac:dyDescent="0.3">
      <c r="B388" s="71"/>
      <c r="C388" s="71"/>
    </row>
    <row r="389" spans="2:3" x14ac:dyDescent="0.3">
      <c r="B389" s="71"/>
      <c r="C389" s="71"/>
    </row>
    <row r="390" spans="2:3" x14ac:dyDescent="0.3">
      <c r="B390" s="71"/>
      <c r="C390" s="71"/>
    </row>
    <row r="391" spans="2:3" x14ac:dyDescent="0.3">
      <c r="B391" s="71"/>
      <c r="C391" s="71"/>
    </row>
    <row r="392" spans="2:3" x14ac:dyDescent="0.3">
      <c r="B392" s="71"/>
      <c r="C392" s="71"/>
    </row>
    <row r="393" spans="2:3" x14ac:dyDescent="0.3">
      <c r="B393" s="71"/>
      <c r="C393" s="71"/>
    </row>
    <row r="394" spans="2:3" x14ac:dyDescent="0.3">
      <c r="B394" s="71"/>
      <c r="C394" s="71"/>
    </row>
    <row r="395" spans="2:3" x14ac:dyDescent="0.3">
      <c r="B395" s="71"/>
      <c r="C395" s="71"/>
    </row>
    <row r="396" spans="2:3" x14ac:dyDescent="0.3">
      <c r="B396" s="71"/>
      <c r="C396" s="71"/>
    </row>
    <row r="397" spans="2:3" x14ac:dyDescent="0.3">
      <c r="B397" s="71"/>
      <c r="C397" s="71"/>
    </row>
    <row r="398" spans="2:3" x14ac:dyDescent="0.3">
      <c r="B398" s="71"/>
      <c r="C398" s="71"/>
    </row>
    <row r="399" spans="2:3" x14ac:dyDescent="0.3">
      <c r="B399" s="71"/>
      <c r="C399" s="71"/>
    </row>
    <row r="400" spans="2:3" x14ac:dyDescent="0.3">
      <c r="B400" s="71"/>
      <c r="C400" s="71"/>
    </row>
    <row r="401" spans="2:3" x14ac:dyDescent="0.3">
      <c r="B401" s="71"/>
      <c r="C401" s="71"/>
    </row>
    <row r="402" spans="2:3" x14ac:dyDescent="0.3">
      <c r="B402" s="71"/>
      <c r="C402" s="71"/>
    </row>
    <row r="403" spans="2:3" x14ac:dyDescent="0.3">
      <c r="B403" s="71"/>
      <c r="C403" s="71"/>
    </row>
    <row r="404" spans="2:3" x14ac:dyDescent="0.3">
      <c r="B404" s="71"/>
      <c r="C404" s="71"/>
    </row>
    <row r="405" spans="2:3" x14ac:dyDescent="0.3">
      <c r="B405" s="71"/>
      <c r="C405" s="71"/>
    </row>
    <row r="406" spans="2:3" x14ac:dyDescent="0.3">
      <c r="B406" s="71"/>
      <c r="C406" s="71"/>
    </row>
    <row r="407" spans="2:3" x14ac:dyDescent="0.3">
      <c r="B407" s="71"/>
      <c r="C407" s="71"/>
    </row>
    <row r="408" spans="2:3" x14ac:dyDescent="0.3">
      <c r="B408" s="71"/>
      <c r="C408" s="71"/>
    </row>
    <row r="409" spans="2:3" x14ac:dyDescent="0.3">
      <c r="B409" s="71"/>
      <c r="C409" s="71"/>
    </row>
    <row r="410" spans="2:3" x14ac:dyDescent="0.3">
      <c r="B410" s="71"/>
      <c r="C410" s="71"/>
    </row>
    <row r="411" spans="2:3" x14ac:dyDescent="0.3">
      <c r="B411" s="71"/>
      <c r="C411" s="71"/>
    </row>
    <row r="412" spans="2:3" x14ac:dyDescent="0.3">
      <c r="B412" s="71"/>
      <c r="C412" s="71"/>
    </row>
    <row r="413" spans="2:3" x14ac:dyDescent="0.3">
      <c r="B413" s="71"/>
      <c r="C413" s="71"/>
    </row>
    <row r="414" spans="2:3" x14ac:dyDescent="0.3">
      <c r="B414" s="71"/>
      <c r="C414" s="71"/>
    </row>
    <row r="415" spans="2:3" x14ac:dyDescent="0.3">
      <c r="B415" s="71"/>
      <c r="C415" s="71"/>
    </row>
    <row r="416" spans="2:3" x14ac:dyDescent="0.3">
      <c r="B416" s="71"/>
      <c r="C416" s="71"/>
    </row>
    <row r="417" spans="2:3" x14ac:dyDescent="0.3">
      <c r="B417" s="71"/>
      <c r="C417" s="71"/>
    </row>
    <row r="418" spans="2:3" x14ac:dyDescent="0.3">
      <c r="B418" s="71"/>
      <c r="C418" s="71"/>
    </row>
    <row r="419" spans="2:3" x14ac:dyDescent="0.3">
      <c r="B419" s="71"/>
      <c r="C419" s="71"/>
    </row>
    <row r="420" spans="2:3" x14ac:dyDescent="0.3">
      <c r="B420" s="71"/>
      <c r="C420" s="71"/>
    </row>
    <row r="421" spans="2:3" x14ac:dyDescent="0.3">
      <c r="B421" s="71"/>
      <c r="C421" s="71"/>
    </row>
    <row r="422" spans="2:3" x14ac:dyDescent="0.3">
      <c r="B422" s="71"/>
      <c r="C422" s="71"/>
    </row>
    <row r="423" spans="2:3" x14ac:dyDescent="0.3">
      <c r="B423" s="71"/>
      <c r="C423" s="71"/>
    </row>
    <row r="424" spans="2:3" x14ac:dyDescent="0.3">
      <c r="B424" s="71"/>
      <c r="C424" s="71"/>
    </row>
    <row r="425" spans="2:3" x14ac:dyDescent="0.3">
      <c r="B425" s="71"/>
      <c r="C425" s="71"/>
    </row>
    <row r="426" spans="2:3" x14ac:dyDescent="0.3">
      <c r="B426" s="71"/>
      <c r="C426" s="71"/>
    </row>
    <row r="427" spans="2:3" x14ac:dyDescent="0.3">
      <c r="B427" s="71"/>
      <c r="C427" s="71"/>
    </row>
    <row r="428" spans="2:3" x14ac:dyDescent="0.3">
      <c r="B428" s="71"/>
      <c r="C428" s="71"/>
    </row>
    <row r="429" spans="2:3" x14ac:dyDescent="0.3">
      <c r="B429" s="71"/>
      <c r="C429" s="71"/>
    </row>
    <row r="430" spans="2:3" x14ac:dyDescent="0.3">
      <c r="B430" s="71"/>
      <c r="C430" s="71"/>
    </row>
    <row r="431" spans="2:3" x14ac:dyDescent="0.3">
      <c r="B431" s="71"/>
      <c r="C431" s="71"/>
    </row>
    <row r="432" spans="2:3" x14ac:dyDescent="0.3">
      <c r="B432" s="71"/>
      <c r="C432" s="71"/>
    </row>
    <row r="433" spans="2:3" x14ac:dyDescent="0.3">
      <c r="B433" s="71"/>
      <c r="C433" s="71"/>
    </row>
    <row r="434" spans="2:3" x14ac:dyDescent="0.3">
      <c r="B434" s="71"/>
      <c r="C434" s="71"/>
    </row>
    <row r="435" spans="2:3" x14ac:dyDescent="0.3">
      <c r="B435" s="71"/>
      <c r="C435" s="71"/>
    </row>
    <row r="436" spans="2:3" x14ac:dyDescent="0.3">
      <c r="B436" s="71"/>
      <c r="C436" s="71"/>
    </row>
    <row r="437" spans="2:3" x14ac:dyDescent="0.3">
      <c r="B437" s="71"/>
      <c r="C437" s="71"/>
    </row>
    <row r="438" spans="2:3" x14ac:dyDescent="0.3">
      <c r="B438" s="71"/>
      <c r="C438" s="71"/>
    </row>
    <row r="439" spans="2:3" x14ac:dyDescent="0.3">
      <c r="B439" s="71"/>
      <c r="C439" s="71"/>
    </row>
    <row r="440" spans="2:3" x14ac:dyDescent="0.3">
      <c r="B440" s="71"/>
      <c r="C440" s="71"/>
    </row>
    <row r="441" spans="2:3" x14ac:dyDescent="0.3">
      <c r="B441" s="71"/>
      <c r="C441" s="71"/>
    </row>
    <row r="442" spans="2:3" x14ac:dyDescent="0.3">
      <c r="B442" s="71"/>
      <c r="C442" s="71"/>
    </row>
    <row r="443" spans="2:3" x14ac:dyDescent="0.3">
      <c r="B443" s="71"/>
      <c r="C443" s="71"/>
    </row>
    <row r="444" spans="2:3" x14ac:dyDescent="0.3">
      <c r="B444" s="71"/>
      <c r="C444" s="71"/>
    </row>
    <row r="445" spans="2:3" x14ac:dyDescent="0.3">
      <c r="B445" s="71"/>
      <c r="C445" s="71"/>
    </row>
    <row r="446" spans="2:3" x14ac:dyDescent="0.3">
      <c r="B446" s="71"/>
      <c r="C446" s="71"/>
    </row>
    <row r="447" spans="2:3" x14ac:dyDescent="0.3">
      <c r="B447" s="71"/>
      <c r="C447" s="71"/>
    </row>
    <row r="448" spans="2:3" x14ac:dyDescent="0.3">
      <c r="B448" s="71"/>
      <c r="C448" s="71"/>
    </row>
    <row r="449" spans="2:3" x14ac:dyDescent="0.3">
      <c r="B449" s="71"/>
      <c r="C449" s="71"/>
    </row>
    <row r="450" spans="2:3" x14ac:dyDescent="0.3">
      <c r="B450" s="71"/>
      <c r="C450" s="71"/>
    </row>
    <row r="451" spans="2:3" x14ac:dyDescent="0.3">
      <c r="B451" s="71"/>
      <c r="C451" s="71"/>
    </row>
    <row r="452" spans="2:3" x14ac:dyDescent="0.3">
      <c r="B452" s="71"/>
      <c r="C452" s="71"/>
    </row>
    <row r="453" spans="2:3" x14ac:dyDescent="0.3">
      <c r="B453" s="71"/>
      <c r="C453" s="71"/>
    </row>
    <row r="454" spans="2:3" x14ac:dyDescent="0.3">
      <c r="B454" s="71"/>
      <c r="C454" s="71"/>
    </row>
    <row r="455" spans="2:3" x14ac:dyDescent="0.3">
      <c r="B455" s="71"/>
      <c r="C455" s="71"/>
    </row>
    <row r="456" spans="2:3" x14ac:dyDescent="0.3">
      <c r="B456" s="71"/>
      <c r="C456" s="71"/>
    </row>
    <row r="457" spans="2:3" x14ac:dyDescent="0.3">
      <c r="B457" s="71"/>
      <c r="C457" s="71"/>
    </row>
    <row r="458" spans="2:3" x14ac:dyDescent="0.3">
      <c r="B458" s="71"/>
      <c r="C458" s="71"/>
    </row>
    <row r="459" spans="2:3" x14ac:dyDescent="0.3">
      <c r="B459" s="71"/>
      <c r="C459" s="71"/>
    </row>
    <row r="460" spans="2:3" x14ac:dyDescent="0.3">
      <c r="B460" s="71"/>
      <c r="C460" s="71"/>
    </row>
    <row r="461" spans="2:3" x14ac:dyDescent="0.3">
      <c r="B461" s="71"/>
      <c r="C461" s="71"/>
    </row>
    <row r="462" spans="2:3" x14ac:dyDescent="0.3">
      <c r="B462" s="71"/>
      <c r="C462" s="71"/>
    </row>
    <row r="463" spans="2:3" x14ac:dyDescent="0.3">
      <c r="B463" s="71"/>
      <c r="C463" s="71"/>
    </row>
    <row r="464" spans="2:3" x14ac:dyDescent="0.3">
      <c r="B464" s="71"/>
      <c r="C464" s="71"/>
    </row>
    <row r="465" spans="2:3" x14ac:dyDescent="0.3">
      <c r="B465" s="71"/>
      <c r="C465" s="71"/>
    </row>
    <row r="466" spans="2:3" x14ac:dyDescent="0.3">
      <c r="B466" s="71"/>
      <c r="C466" s="71"/>
    </row>
    <row r="467" spans="2:3" x14ac:dyDescent="0.3">
      <c r="B467" s="71"/>
      <c r="C467" s="71"/>
    </row>
    <row r="468" spans="2:3" x14ac:dyDescent="0.3">
      <c r="B468" s="71"/>
      <c r="C468" s="71"/>
    </row>
    <row r="469" spans="2:3" x14ac:dyDescent="0.3">
      <c r="B469" s="71"/>
      <c r="C469" s="71"/>
    </row>
    <row r="470" spans="2:3" x14ac:dyDescent="0.3">
      <c r="B470" s="71"/>
      <c r="C470" s="71"/>
    </row>
    <row r="471" spans="2:3" x14ac:dyDescent="0.3">
      <c r="B471" s="71"/>
      <c r="C471" s="71"/>
    </row>
    <row r="472" spans="2:3" x14ac:dyDescent="0.3">
      <c r="B472" s="71"/>
      <c r="C472" s="71"/>
    </row>
    <row r="473" spans="2:3" x14ac:dyDescent="0.3">
      <c r="B473" s="71"/>
      <c r="C473" s="71"/>
    </row>
    <row r="474" spans="2:3" x14ac:dyDescent="0.3">
      <c r="B474" s="71"/>
      <c r="C474" s="71"/>
    </row>
    <row r="475" spans="2:3" x14ac:dyDescent="0.3">
      <c r="B475" s="71"/>
      <c r="C475" s="71"/>
    </row>
    <row r="476" spans="2:3" x14ac:dyDescent="0.3">
      <c r="B476" s="71"/>
      <c r="C476" s="71"/>
    </row>
    <row r="477" spans="2:3" x14ac:dyDescent="0.3">
      <c r="B477" s="71"/>
      <c r="C477" s="71"/>
    </row>
    <row r="478" spans="2:3" x14ac:dyDescent="0.3">
      <c r="B478" s="71"/>
      <c r="C478" s="71"/>
    </row>
    <row r="479" spans="2:3" x14ac:dyDescent="0.3">
      <c r="B479" s="71"/>
      <c r="C479" s="71"/>
    </row>
    <row r="480" spans="2:3" x14ac:dyDescent="0.3">
      <c r="B480" s="71"/>
      <c r="C480" s="71"/>
    </row>
    <row r="481" spans="2:3" x14ac:dyDescent="0.3">
      <c r="B481" s="71"/>
      <c r="C481" s="71"/>
    </row>
    <row r="482" spans="2:3" x14ac:dyDescent="0.3">
      <c r="B482" s="71"/>
      <c r="C482" s="71"/>
    </row>
    <row r="483" spans="2:3" x14ac:dyDescent="0.3">
      <c r="B483" s="71"/>
      <c r="C483" s="71"/>
    </row>
    <row r="484" spans="2:3" x14ac:dyDescent="0.3">
      <c r="B484" s="71"/>
      <c r="C484" s="71"/>
    </row>
    <row r="485" spans="2:3" x14ac:dyDescent="0.3">
      <c r="B485" s="71"/>
      <c r="C485" s="71"/>
    </row>
    <row r="486" spans="2:3" x14ac:dyDescent="0.3">
      <c r="B486" s="71"/>
      <c r="C486" s="71"/>
    </row>
    <row r="487" spans="2:3" x14ac:dyDescent="0.3">
      <c r="B487" s="71"/>
      <c r="C487" s="71"/>
    </row>
    <row r="488" spans="2:3" x14ac:dyDescent="0.3">
      <c r="B488" s="71"/>
      <c r="C488" s="71"/>
    </row>
    <row r="489" spans="2:3" x14ac:dyDescent="0.3">
      <c r="B489" s="71"/>
      <c r="C489" s="71"/>
    </row>
    <row r="490" spans="2:3" x14ac:dyDescent="0.3">
      <c r="B490" s="71"/>
      <c r="C490" s="71"/>
    </row>
    <row r="491" spans="2:3" x14ac:dyDescent="0.3">
      <c r="B491" s="71"/>
      <c r="C491" s="71"/>
    </row>
    <row r="492" spans="2:3" x14ac:dyDescent="0.3">
      <c r="B492" s="71"/>
      <c r="C492" s="71"/>
    </row>
    <row r="493" spans="2:3" x14ac:dyDescent="0.3">
      <c r="B493" s="71"/>
      <c r="C493" s="71"/>
    </row>
    <row r="494" spans="2:3" x14ac:dyDescent="0.3">
      <c r="B494" s="71"/>
      <c r="C494" s="71"/>
    </row>
    <row r="495" spans="2:3" x14ac:dyDescent="0.3">
      <c r="B495" s="71"/>
      <c r="C495" s="71"/>
    </row>
    <row r="496" spans="2:3" x14ac:dyDescent="0.3">
      <c r="B496" s="71"/>
      <c r="C496" s="71"/>
    </row>
    <row r="497" spans="2:3" x14ac:dyDescent="0.3">
      <c r="B497" s="71"/>
      <c r="C497" s="71"/>
    </row>
    <row r="498" spans="2:3" x14ac:dyDescent="0.3">
      <c r="B498" s="71"/>
      <c r="C498" s="71"/>
    </row>
    <row r="499" spans="2:3" x14ac:dyDescent="0.3">
      <c r="B499" s="71"/>
      <c r="C499" s="71"/>
    </row>
    <row r="500" spans="2:3" x14ac:dyDescent="0.3">
      <c r="B500" s="71"/>
      <c r="C500" s="71"/>
    </row>
    <row r="501" spans="2:3" x14ac:dyDescent="0.3">
      <c r="B501" s="71"/>
      <c r="C501" s="71"/>
    </row>
    <row r="502" spans="2:3" x14ac:dyDescent="0.3">
      <c r="B502" s="71"/>
      <c r="C502" s="71"/>
    </row>
    <row r="503" spans="2:3" x14ac:dyDescent="0.3">
      <c r="B503" s="71"/>
      <c r="C503" s="71"/>
    </row>
    <row r="504" spans="2:3" x14ac:dyDescent="0.3">
      <c r="B504" s="71"/>
      <c r="C504" s="71"/>
    </row>
    <row r="505" spans="2:3" x14ac:dyDescent="0.3">
      <c r="B505" s="71"/>
      <c r="C505" s="71"/>
    </row>
    <row r="506" spans="2:3" x14ac:dyDescent="0.3">
      <c r="B506" s="71"/>
      <c r="C506" s="71"/>
    </row>
    <row r="507" spans="2:3" x14ac:dyDescent="0.3">
      <c r="B507" s="71"/>
      <c r="C507" s="71"/>
    </row>
    <row r="508" spans="2:3" x14ac:dyDescent="0.3">
      <c r="B508" s="71"/>
      <c r="C508" s="71"/>
    </row>
    <row r="509" spans="2:3" x14ac:dyDescent="0.3">
      <c r="B509" s="71"/>
      <c r="C509" s="71"/>
    </row>
    <row r="510" spans="2:3" x14ac:dyDescent="0.3">
      <c r="B510" s="71"/>
      <c r="C510" s="71"/>
    </row>
    <row r="511" spans="2:3" x14ac:dyDescent="0.3">
      <c r="B511" s="71"/>
      <c r="C511" s="71"/>
    </row>
    <row r="512" spans="2:3" x14ac:dyDescent="0.3">
      <c r="B512" s="71"/>
      <c r="C512" s="71"/>
    </row>
    <row r="513" spans="2:3" x14ac:dyDescent="0.3">
      <c r="B513" s="71"/>
      <c r="C513" s="71"/>
    </row>
    <row r="514" spans="2:3" x14ac:dyDescent="0.3">
      <c r="B514" s="71"/>
      <c r="C514" s="71"/>
    </row>
    <row r="515" spans="2:3" x14ac:dyDescent="0.3">
      <c r="B515" s="71"/>
      <c r="C515" s="71"/>
    </row>
    <row r="516" spans="2:3" x14ac:dyDescent="0.3">
      <c r="B516" s="71"/>
      <c r="C516" s="71"/>
    </row>
    <row r="517" spans="2:3" x14ac:dyDescent="0.3">
      <c r="B517" s="71"/>
      <c r="C517" s="71"/>
    </row>
    <row r="518" spans="2:3" x14ac:dyDescent="0.3">
      <c r="B518" s="71"/>
      <c r="C518" s="71"/>
    </row>
    <row r="519" spans="2:3" x14ac:dyDescent="0.3">
      <c r="B519" s="71"/>
      <c r="C519" s="71"/>
    </row>
    <row r="520" spans="2:3" x14ac:dyDescent="0.3">
      <c r="B520" s="71"/>
      <c r="C520" s="71"/>
    </row>
    <row r="521" spans="2:3" x14ac:dyDescent="0.3">
      <c r="B521" s="71"/>
      <c r="C521" s="71"/>
    </row>
    <row r="522" spans="2:3" x14ac:dyDescent="0.3">
      <c r="B522" s="71"/>
      <c r="C522" s="71"/>
    </row>
    <row r="523" spans="2:3" x14ac:dyDescent="0.3">
      <c r="B523" s="71"/>
      <c r="C523" s="71"/>
    </row>
    <row r="524" spans="2:3" x14ac:dyDescent="0.3">
      <c r="B524" s="71"/>
      <c r="C524" s="71"/>
    </row>
    <row r="525" spans="2:3" x14ac:dyDescent="0.3">
      <c r="B525" s="71"/>
      <c r="C525" s="71"/>
    </row>
    <row r="526" spans="2:3" x14ac:dyDescent="0.3">
      <c r="B526" s="71"/>
      <c r="C526" s="71"/>
    </row>
    <row r="527" spans="2:3" x14ac:dyDescent="0.3">
      <c r="B527" s="71"/>
      <c r="C527" s="71"/>
    </row>
    <row r="528" spans="2:3" x14ac:dyDescent="0.3">
      <c r="B528" s="71"/>
      <c r="C528" s="71"/>
    </row>
    <row r="529" spans="2:3" x14ac:dyDescent="0.3">
      <c r="B529" s="71"/>
      <c r="C529" s="71"/>
    </row>
    <row r="530" spans="2:3" x14ac:dyDescent="0.3">
      <c r="B530" s="71"/>
      <c r="C530" s="71"/>
    </row>
    <row r="531" spans="2:3" x14ac:dyDescent="0.3">
      <c r="B531" s="71"/>
      <c r="C531" s="71"/>
    </row>
    <row r="532" spans="2:3" x14ac:dyDescent="0.3">
      <c r="B532" s="71"/>
      <c r="C532" s="71"/>
    </row>
    <row r="533" spans="2:3" x14ac:dyDescent="0.3">
      <c r="B533" s="71"/>
      <c r="C533" s="71"/>
    </row>
    <row r="534" spans="2:3" x14ac:dyDescent="0.3">
      <c r="B534" s="71"/>
      <c r="C534" s="71"/>
    </row>
    <row r="535" spans="2:3" x14ac:dyDescent="0.3">
      <c r="B535" s="71"/>
      <c r="C535" s="71"/>
    </row>
    <row r="536" spans="2:3" x14ac:dyDescent="0.3">
      <c r="B536" s="71"/>
      <c r="C536" s="71"/>
    </row>
    <row r="537" spans="2:3" x14ac:dyDescent="0.3">
      <c r="B537" s="71"/>
      <c r="C537" s="71"/>
    </row>
    <row r="538" spans="2:3" x14ac:dyDescent="0.3">
      <c r="B538" s="71"/>
      <c r="C538" s="71"/>
    </row>
    <row r="539" spans="2:3" x14ac:dyDescent="0.3">
      <c r="B539" s="71"/>
      <c r="C539" s="71"/>
    </row>
    <row r="540" spans="2:3" x14ac:dyDescent="0.3">
      <c r="B540" s="71"/>
      <c r="C540" s="71"/>
    </row>
    <row r="541" spans="2:3" x14ac:dyDescent="0.3">
      <c r="B541" s="71"/>
      <c r="C541" s="71"/>
    </row>
    <row r="542" spans="2:3" x14ac:dyDescent="0.3">
      <c r="B542" s="71"/>
      <c r="C542" s="71"/>
    </row>
    <row r="543" spans="2:3" x14ac:dyDescent="0.3">
      <c r="B543" s="71"/>
      <c r="C543" s="71"/>
    </row>
    <row r="544" spans="2:3" x14ac:dyDescent="0.3">
      <c r="B544" s="71"/>
      <c r="C544" s="71"/>
    </row>
    <row r="545" spans="2:3" x14ac:dyDescent="0.3">
      <c r="B545" s="71"/>
      <c r="C545" s="71"/>
    </row>
    <row r="546" spans="2:3" x14ac:dyDescent="0.3">
      <c r="B546" s="71"/>
      <c r="C546" s="71"/>
    </row>
    <row r="547" spans="2:3" x14ac:dyDescent="0.3">
      <c r="B547" s="71"/>
      <c r="C547" s="71"/>
    </row>
    <row r="548" spans="2:3" x14ac:dyDescent="0.3">
      <c r="B548" s="71"/>
      <c r="C548" s="71"/>
    </row>
    <row r="549" spans="2:3" x14ac:dyDescent="0.3">
      <c r="B549" s="71"/>
      <c r="C549" s="71"/>
    </row>
    <row r="550" spans="2:3" x14ac:dyDescent="0.3">
      <c r="B550" s="71"/>
      <c r="C550" s="71"/>
    </row>
    <row r="551" spans="2:3" x14ac:dyDescent="0.3">
      <c r="B551" s="71"/>
      <c r="C551" s="71"/>
    </row>
    <row r="552" spans="2:3" x14ac:dyDescent="0.3">
      <c r="B552" s="71"/>
      <c r="C552" s="71"/>
    </row>
    <row r="553" spans="2:3" x14ac:dyDescent="0.3">
      <c r="B553" s="71"/>
      <c r="C553" s="71"/>
    </row>
    <row r="554" spans="2:3" x14ac:dyDescent="0.3">
      <c r="B554" s="71"/>
      <c r="C554" s="71"/>
    </row>
    <row r="555" spans="2:3" x14ac:dyDescent="0.3">
      <c r="B555" s="71"/>
      <c r="C555" s="71"/>
    </row>
    <row r="556" spans="2:3" x14ac:dyDescent="0.3">
      <c r="B556" s="71"/>
      <c r="C556" s="71"/>
    </row>
    <row r="557" spans="2:3" x14ac:dyDescent="0.3">
      <c r="B557" s="71"/>
      <c r="C557" s="71"/>
    </row>
    <row r="558" spans="2:3" x14ac:dyDescent="0.3">
      <c r="B558" s="71"/>
      <c r="C558" s="71"/>
    </row>
    <row r="559" spans="2:3" x14ac:dyDescent="0.3">
      <c r="B559" s="71"/>
      <c r="C559" s="71"/>
    </row>
    <row r="560" spans="2:3" x14ac:dyDescent="0.3">
      <c r="B560" s="71"/>
      <c r="C560" s="71"/>
    </row>
    <row r="561" spans="2:3" x14ac:dyDescent="0.3">
      <c r="B561" s="71"/>
      <c r="C561" s="71"/>
    </row>
    <row r="562" spans="2:3" x14ac:dyDescent="0.3">
      <c r="B562" s="71"/>
      <c r="C562" s="71"/>
    </row>
    <row r="563" spans="2:3" x14ac:dyDescent="0.3">
      <c r="B563" s="71"/>
      <c r="C563" s="71"/>
    </row>
    <row r="564" spans="2:3" x14ac:dyDescent="0.3">
      <c r="B564" s="71"/>
      <c r="C564" s="71"/>
    </row>
    <row r="565" spans="2:3" x14ac:dyDescent="0.3">
      <c r="B565" s="71"/>
      <c r="C565" s="71"/>
    </row>
    <row r="566" spans="2:3" x14ac:dyDescent="0.3">
      <c r="B566" s="71"/>
      <c r="C566" s="71"/>
    </row>
    <row r="567" spans="2:3" x14ac:dyDescent="0.3">
      <c r="B567" s="71"/>
      <c r="C567" s="71"/>
    </row>
    <row r="568" spans="2:3" x14ac:dyDescent="0.3">
      <c r="B568" s="71"/>
      <c r="C568" s="71"/>
    </row>
    <row r="569" spans="2:3" x14ac:dyDescent="0.3">
      <c r="B569" s="71"/>
      <c r="C569" s="71"/>
    </row>
    <row r="570" spans="2:3" x14ac:dyDescent="0.3">
      <c r="B570" s="71"/>
      <c r="C570" s="71"/>
    </row>
    <row r="571" spans="2:3" x14ac:dyDescent="0.3">
      <c r="B571" s="71"/>
      <c r="C571" s="71"/>
    </row>
    <row r="572" spans="2:3" x14ac:dyDescent="0.3">
      <c r="B572" s="71"/>
      <c r="C572" s="71"/>
    </row>
    <row r="573" spans="2:3" x14ac:dyDescent="0.3">
      <c r="B573" s="71"/>
      <c r="C573" s="71"/>
    </row>
    <row r="574" spans="2:3" x14ac:dyDescent="0.3">
      <c r="B574" s="71"/>
      <c r="C574" s="71"/>
    </row>
    <row r="575" spans="2:3" x14ac:dyDescent="0.3">
      <c r="B575" s="71"/>
      <c r="C575" s="71"/>
    </row>
    <row r="576" spans="2:3" x14ac:dyDescent="0.3">
      <c r="B576" s="71"/>
      <c r="C576" s="71"/>
    </row>
    <row r="577" spans="2:3" x14ac:dyDescent="0.3">
      <c r="B577" s="71"/>
      <c r="C577" s="71"/>
    </row>
    <row r="578" spans="2:3" x14ac:dyDescent="0.3">
      <c r="B578" s="71"/>
      <c r="C578" s="71"/>
    </row>
    <row r="579" spans="2:3" x14ac:dyDescent="0.3">
      <c r="B579" s="71"/>
      <c r="C579" s="71"/>
    </row>
    <row r="580" spans="2:3" x14ac:dyDescent="0.3">
      <c r="B580" s="71"/>
      <c r="C580" s="71"/>
    </row>
    <row r="581" spans="2:3" x14ac:dyDescent="0.3">
      <c r="B581" s="71"/>
      <c r="C581" s="71"/>
    </row>
    <row r="582" spans="2:3" x14ac:dyDescent="0.3">
      <c r="B582" s="71"/>
      <c r="C582" s="71"/>
    </row>
    <row r="583" spans="2:3" x14ac:dyDescent="0.3">
      <c r="B583" s="71"/>
      <c r="C583" s="71"/>
    </row>
    <row r="584" spans="2:3" x14ac:dyDescent="0.3">
      <c r="B584" s="71"/>
      <c r="C584" s="71"/>
    </row>
    <row r="585" spans="2:3" x14ac:dyDescent="0.3">
      <c r="B585" s="71"/>
      <c r="C585" s="71"/>
    </row>
    <row r="586" spans="2:3" x14ac:dyDescent="0.3">
      <c r="B586" s="71"/>
      <c r="C586" s="71"/>
    </row>
    <row r="587" spans="2:3" x14ac:dyDescent="0.3">
      <c r="B587" s="71"/>
      <c r="C587" s="71"/>
    </row>
    <row r="588" spans="2:3" x14ac:dyDescent="0.3">
      <c r="B588" s="71"/>
      <c r="C588" s="71"/>
    </row>
    <row r="589" spans="2:3" x14ac:dyDescent="0.3">
      <c r="B589" s="71"/>
      <c r="C589" s="71"/>
    </row>
    <row r="590" spans="2:3" x14ac:dyDescent="0.3">
      <c r="B590" s="71"/>
      <c r="C590" s="71"/>
    </row>
    <row r="591" spans="2:3" x14ac:dyDescent="0.3">
      <c r="B591" s="71"/>
      <c r="C591" s="71"/>
    </row>
    <row r="592" spans="2:3" x14ac:dyDescent="0.3">
      <c r="B592" s="71"/>
      <c r="C592" s="71"/>
    </row>
    <row r="593" spans="2:3" x14ac:dyDescent="0.3">
      <c r="B593" s="71"/>
      <c r="C593" s="71"/>
    </row>
    <row r="594" spans="2:3" x14ac:dyDescent="0.3">
      <c r="B594" s="71"/>
      <c r="C594" s="71"/>
    </row>
    <row r="595" spans="2:3" x14ac:dyDescent="0.3">
      <c r="B595" s="71"/>
      <c r="C595" s="71"/>
    </row>
    <row r="596" spans="2:3" x14ac:dyDescent="0.3">
      <c r="B596" s="71"/>
      <c r="C596" s="71"/>
    </row>
    <row r="597" spans="2:3" x14ac:dyDescent="0.3">
      <c r="B597" s="71"/>
      <c r="C597" s="71"/>
    </row>
    <row r="598" spans="2:3" x14ac:dyDescent="0.3">
      <c r="B598" s="71"/>
      <c r="C598" s="71"/>
    </row>
    <row r="599" spans="2:3" x14ac:dyDescent="0.3">
      <c r="B599" s="71"/>
      <c r="C599" s="71"/>
    </row>
    <row r="600" spans="2:3" x14ac:dyDescent="0.3">
      <c r="B600" s="71"/>
      <c r="C600" s="71"/>
    </row>
    <row r="601" spans="2:3" x14ac:dyDescent="0.3">
      <c r="B601" s="71"/>
      <c r="C601" s="71"/>
    </row>
    <row r="602" spans="2:3" x14ac:dyDescent="0.3">
      <c r="B602" s="71"/>
      <c r="C602" s="71"/>
    </row>
    <row r="603" spans="2:3" x14ac:dyDescent="0.3">
      <c r="B603" s="71"/>
      <c r="C603" s="71"/>
    </row>
    <row r="604" spans="2:3" x14ac:dyDescent="0.3">
      <c r="B604" s="71"/>
      <c r="C604" s="71"/>
    </row>
    <row r="605" spans="2:3" x14ac:dyDescent="0.3">
      <c r="B605" s="71"/>
      <c r="C605" s="71"/>
    </row>
    <row r="606" spans="2:3" x14ac:dyDescent="0.3">
      <c r="B606" s="71"/>
      <c r="C606" s="71"/>
    </row>
    <row r="607" spans="2:3" x14ac:dyDescent="0.3">
      <c r="B607" s="71"/>
      <c r="C607" s="71"/>
    </row>
    <row r="608" spans="2:3" x14ac:dyDescent="0.3">
      <c r="B608" s="71"/>
      <c r="C608" s="71"/>
    </row>
    <row r="609" spans="2:3" x14ac:dyDescent="0.3">
      <c r="B609" s="71"/>
      <c r="C609" s="71"/>
    </row>
    <row r="610" spans="2:3" x14ac:dyDescent="0.3">
      <c r="B610" s="71"/>
      <c r="C610" s="71"/>
    </row>
    <row r="611" spans="2:3" x14ac:dyDescent="0.3">
      <c r="B611" s="71"/>
      <c r="C611" s="71"/>
    </row>
    <row r="612" spans="2:3" x14ac:dyDescent="0.3">
      <c r="B612" s="71"/>
      <c r="C612" s="71"/>
    </row>
    <row r="613" spans="2:3" x14ac:dyDescent="0.3">
      <c r="B613" s="71"/>
      <c r="C613" s="71"/>
    </row>
    <row r="614" spans="2:3" x14ac:dyDescent="0.3">
      <c r="B614" s="71"/>
      <c r="C614" s="71"/>
    </row>
    <row r="615" spans="2:3" x14ac:dyDescent="0.3">
      <c r="B615" s="71"/>
      <c r="C615" s="71"/>
    </row>
    <row r="616" spans="2:3" x14ac:dyDescent="0.3">
      <c r="B616" s="71"/>
      <c r="C616" s="71"/>
    </row>
    <row r="617" spans="2:3" x14ac:dyDescent="0.3">
      <c r="B617" s="71"/>
      <c r="C617" s="71"/>
    </row>
    <row r="618" spans="2:3" x14ac:dyDescent="0.3">
      <c r="B618" s="71"/>
      <c r="C618" s="71"/>
    </row>
    <row r="619" spans="2:3" x14ac:dyDescent="0.3">
      <c r="B619" s="71"/>
      <c r="C619" s="71"/>
    </row>
    <row r="620" spans="2:3" x14ac:dyDescent="0.3">
      <c r="B620" s="71"/>
      <c r="C620" s="71"/>
    </row>
    <row r="621" spans="2:3" x14ac:dyDescent="0.3">
      <c r="B621" s="71"/>
      <c r="C621" s="71"/>
    </row>
    <row r="622" spans="2:3" x14ac:dyDescent="0.3">
      <c r="B622" s="71"/>
      <c r="C622" s="71"/>
    </row>
    <row r="623" spans="2:3" x14ac:dyDescent="0.3">
      <c r="B623" s="71"/>
      <c r="C623" s="71"/>
    </row>
    <row r="624" spans="2:3" x14ac:dyDescent="0.3">
      <c r="B624" s="71"/>
      <c r="C624" s="71"/>
    </row>
    <row r="625" spans="2:3" x14ac:dyDescent="0.3">
      <c r="B625" s="71"/>
      <c r="C625" s="71"/>
    </row>
    <row r="626" spans="2:3" x14ac:dyDescent="0.3">
      <c r="B626" s="71"/>
      <c r="C626" s="71"/>
    </row>
    <row r="627" spans="2:3" x14ac:dyDescent="0.3">
      <c r="B627" s="71"/>
      <c r="C627" s="71"/>
    </row>
    <row r="628" spans="2:3" x14ac:dyDescent="0.3">
      <c r="B628" s="71"/>
      <c r="C628" s="71"/>
    </row>
    <row r="629" spans="2:3" x14ac:dyDescent="0.3">
      <c r="B629" s="71"/>
      <c r="C629" s="71"/>
    </row>
    <row r="630" spans="2:3" x14ac:dyDescent="0.3">
      <c r="B630" s="71"/>
      <c r="C630" s="71"/>
    </row>
    <row r="631" spans="2:3" x14ac:dyDescent="0.3">
      <c r="B631" s="71"/>
      <c r="C631" s="71"/>
    </row>
    <row r="632" spans="2:3" x14ac:dyDescent="0.3">
      <c r="B632" s="71"/>
      <c r="C632" s="71"/>
    </row>
    <row r="633" spans="2:3" x14ac:dyDescent="0.3">
      <c r="B633" s="71"/>
      <c r="C633" s="71"/>
    </row>
    <row r="634" spans="2:3" x14ac:dyDescent="0.3">
      <c r="B634" s="71"/>
      <c r="C634" s="71"/>
    </row>
    <row r="635" spans="2:3" x14ac:dyDescent="0.3">
      <c r="B635" s="71"/>
      <c r="C635" s="71"/>
    </row>
    <row r="636" spans="2:3" x14ac:dyDescent="0.3">
      <c r="B636" s="71"/>
      <c r="C636" s="71"/>
    </row>
    <row r="637" spans="2:3" x14ac:dyDescent="0.3">
      <c r="B637" s="71"/>
      <c r="C637" s="71"/>
    </row>
    <row r="638" spans="2:3" x14ac:dyDescent="0.3">
      <c r="B638" s="71"/>
      <c r="C638" s="71"/>
    </row>
    <row r="639" spans="2:3" x14ac:dyDescent="0.3">
      <c r="B639" s="71"/>
      <c r="C639" s="71"/>
    </row>
    <row r="640" spans="2:3" x14ac:dyDescent="0.3">
      <c r="B640" s="71"/>
      <c r="C640" s="71"/>
    </row>
    <row r="641" spans="2:3" x14ac:dyDescent="0.3">
      <c r="B641" s="71"/>
      <c r="C641" s="71"/>
    </row>
    <row r="642" spans="2:3" x14ac:dyDescent="0.3">
      <c r="B642" s="71"/>
      <c r="C642" s="71"/>
    </row>
    <row r="643" spans="2:3" x14ac:dyDescent="0.3">
      <c r="B643" s="71"/>
      <c r="C643" s="71"/>
    </row>
    <row r="644" spans="2:3" x14ac:dyDescent="0.3">
      <c r="B644" s="71"/>
      <c r="C644" s="71"/>
    </row>
    <row r="645" spans="2:3" x14ac:dyDescent="0.3">
      <c r="B645" s="71"/>
      <c r="C645" s="71"/>
    </row>
    <row r="646" spans="2:3" x14ac:dyDescent="0.3">
      <c r="B646" s="71"/>
      <c r="C646" s="71"/>
    </row>
    <row r="647" spans="2:3" x14ac:dyDescent="0.3">
      <c r="B647" s="71"/>
      <c r="C647" s="71"/>
    </row>
    <row r="648" spans="2:3" x14ac:dyDescent="0.3">
      <c r="B648" s="71"/>
      <c r="C648" s="71"/>
    </row>
    <row r="649" spans="2:3" x14ac:dyDescent="0.3">
      <c r="B649" s="71"/>
      <c r="C649" s="71"/>
    </row>
    <row r="650" spans="2:3" x14ac:dyDescent="0.3">
      <c r="B650" s="71"/>
      <c r="C650" s="71"/>
    </row>
    <row r="651" spans="2:3" x14ac:dyDescent="0.3">
      <c r="B651" s="71"/>
      <c r="C651" s="71"/>
    </row>
    <row r="652" spans="2:3" x14ac:dyDescent="0.3">
      <c r="B652" s="71"/>
      <c r="C652" s="71"/>
    </row>
    <row r="653" spans="2:3" x14ac:dyDescent="0.3">
      <c r="B653" s="71"/>
      <c r="C653" s="71"/>
    </row>
    <row r="654" spans="2:3" x14ac:dyDescent="0.3">
      <c r="B654" s="71"/>
      <c r="C654" s="71"/>
    </row>
    <row r="655" spans="2:3" x14ac:dyDescent="0.3">
      <c r="B655" s="71"/>
      <c r="C655" s="71"/>
    </row>
    <row r="656" spans="2:3" x14ac:dyDescent="0.3">
      <c r="B656" s="71"/>
      <c r="C656" s="71"/>
    </row>
    <row r="657" spans="2:3" x14ac:dyDescent="0.3">
      <c r="B657" s="71"/>
      <c r="C657" s="71"/>
    </row>
    <row r="658" spans="2:3" x14ac:dyDescent="0.3">
      <c r="B658" s="71"/>
      <c r="C658" s="71"/>
    </row>
    <row r="659" spans="2:3" x14ac:dyDescent="0.3">
      <c r="B659" s="71"/>
      <c r="C659" s="71"/>
    </row>
    <row r="660" spans="2:3" x14ac:dyDescent="0.3">
      <c r="B660" s="71"/>
      <c r="C660" s="71"/>
    </row>
    <row r="661" spans="2:3" x14ac:dyDescent="0.3">
      <c r="B661" s="71"/>
      <c r="C661" s="71"/>
    </row>
    <row r="662" spans="2:3" x14ac:dyDescent="0.3">
      <c r="B662" s="71"/>
      <c r="C662" s="71"/>
    </row>
    <row r="663" spans="2:3" x14ac:dyDescent="0.3">
      <c r="B663" s="71"/>
      <c r="C663" s="71"/>
    </row>
    <row r="664" spans="2:3" x14ac:dyDescent="0.3">
      <c r="B664" s="71"/>
      <c r="C664" s="71"/>
    </row>
    <row r="665" spans="2:3" x14ac:dyDescent="0.3">
      <c r="B665" s="71"/>
      <c r="C665" s="71"/>
    </row>
    <row r="666" spans="2:3" x14ac:dyDescent="0.3">
      <c r="B666" s="71"/>
      <c r="C666" s="71"/>
    </row>
    <row r="667" spans="2:3" x14ac:dyDescent="0.3">
      <c r="B667" s="71"/>
      <c r="C667" s="71"/>
    </row>
    <row r="668" spans="2:3" x14ac:dyDescent="0.3">
      <c r="B668" s="71"/>
      <c r="C668" s="71"/>
    </row>
    <row r="669" spans="2:3" x14ac:dyDescent="0.3">
      <c r="B669" s="71"/>
      <c r="C669" s="71"/>
    </row>
    <row r="670" spans="2:3" x14ac:dyDescent="0.3">
      <c r="B670" s="71"/>
      <c r="C670" s="71"/>
    </row>
    <row r="671" spans="2:3" x14ac:dyDescent="0.3">
      <c r="B671" s="71"/>
      <c r="C671" s="71"/>
    </row>
    <row r="672" spans="2:3" x14ac:dyDescent="0.3">
      <c r="B672" s="71"/>
      <c r="C672" s="71"/>
    </row>
    <row r="673" spans="2:3" x14ac:dyDescent="0.3">
      <c r="B673" s="71"/>
      <c r="C673" s="71"/>
    </row>
    <row r="674" spans="2:3" x14ac:dyDescent="0.3">
      <c r="B674" s="71"/>
      <c r="C674" s="71"/>
    </row>
    <row r="675" spans="2:3" x14ac:dyDescent="0.3">
      <c r="B675" s="71"/>
      <c r="C675" s="71"/>
    </row>
    <row r="676" spans="2:3" x14ac:dyDescent="0.3">
      <c r="B676" s="71"/>
      <c r="C676" s="71"/>
    </row>
    <row r="677" spans="2:3" x14ac:dyDescent="0.3">
      <c r="B677" s="71"/>
      <c r="C677" s="71"/>
    </row>
    <row r="678" spans="2:3" x14ac:dyDescent="0.3">
      <c r="B678" s="71"/>
      <c r="C678" s="71"/>
    </row>
    <row r="679" spans="2:3" x14ac:dyDescent="0.3">
      <c r="B679" s="71"/>
      <c r="C679" s="71"/>
    </row>
    <row r="680" spans="2:3" x14ac:dyDescent="0.3">
      <c r="B680" s="71"/>
      <c r="C680" s="71"/>
    </row>
    <row r="681" spans="2:3" x14ac:dyDescent="0.3">
      <c r="B681" s="71"/>
      <c r="C681" s="71"/>
    </row>
    <row r="682" spans="2:3" x14ac:dyDescent="0.3">
      <c r="B682" s="71"/>
      <c r="C682" s="71"/>
    </row>
    <row r="683" spans="2:3" x14ac:dyDescent="0.3">
      <c r="B683" s="71"/>
      <c r="C683" s="71"/>
    </row>
    <row r="684" spans="2:3" x14ac:dyDescent="0.3">
      <c r="B684" s="71"/>
      <c r="C684" s="71"/>
    </row>
    <row r="685" spans="2:3" x14ac:dyDescent="0.3">
      <c r="B685" s="71"/>
      <c r="C685" s="71"/>
    </row>
    <row r="686" spans="2:3" x14ac:dyDescent="0.3">
      <c r="B686" s="71"/>
      <c r="C686" s="71"/>
    </row>
    <row r="687" spans="2:3" x14ac:dyDescent="0.3">
      <c r="B687" s="71"/>
      <c r="C687" s="71"/>
    </row>
    <row r="688" spans="2:3" x14ac:dyDescent="0.3">
      <c r="B688" s="71"/>
      <c r="C688" s="71"/>
    </row>
    <row r="689" spans="2:3" x14ac:dyDescent="0.3">
      <c r="B689" s="71"/>
      <c r="C689" s="71"/>
    </row>
    <row r="690" spans="2:3" x14ac:dyDescent="0.3">
      <c r="B690" s="71"/>
      <c r="C690" s="71"/>
    </row>
    <row r="691" spans="2:3" x14ac:dyDescent="0.3">
      <c r="B691" s="71"/>
      <c r="C691" s="71"/>
    </row>
    <row r="692" spans="2:3" x14ac:dyDescent="0.3">
      <c r="B692" s="71"/>
      <c r="C692" s="71"/>
    </row>
    <row r="693" spans="2:3" x14ac:dyDescent="0.3">
      <c r="B693" s="71"/>
      <c r="C693" s="71"/>
    </row>
    <row r="694" spans="2:3" x14ac:dyDescent="0.3">
      <c r="B694" s="71"/>
      <c r="C694" s="71"/>
    </row>
    <row r="695" spans="2:3" x14ac:dyDescent="0.3">
      <c r="B695" s="71"/>
      <c r="C695" s="71"/>
    </row>
    <row r="696" spans="2:3" x14ac:dyDescent="0.3">
      <c r="B696" s="71"/>
      <c r="C696" s="71"/>
    </row>
    <row r="697" spans="2:3" x14ac:dyDescent="0.3">
      <c r="B697" s="71"/>
      <c r="C697" s="71"/>
    </row>
    <row r="698" spans="2:3" x14ac:dyDescent="0.3">
      <c r="B698" s="71"/>
      <c r="C698" s="71"/>
    </row>
    <row r="699" spans="2:3" x14ac:dyDescent="0.3">
      <c r="B699" s="71"/>
      <c r="C699" s="71"/>
    </row>
    <row r="700" spans="2:3" x14ac:dyDescent="0.3">
      <c r="B700" s="71"/>
      <c r="C700" s="71"/>
    </row>
    <row r="701" spans="2:3" x14ac:dyDescent="0.3">
      <c r="B701" s="71"/>
      <c r="C701" s="71"/>
    </row>
    <row r="702" spans="2:3" x14ac:dyDescent="0.3">
      <c r="B702" s="71"/>
      <c r="C702" s="71"/>
    </row>
    <row r="703" spans="2:3" x14ac:dyDescent="0.3">
      <c r="B703" s="71"/>
      <c r="C703" s="71"/>
    </row>
    <row r="704" spans="2:3" x14ac:dyDescent="0.3">
      <c r="B704" s="71"/>
      <c r="C704" s="71"/>
    </row>
    <row r="705" spans="2:3" x14ac:dyDescent="0.3">
      <c r="B705" s="71"/>
      <c r="C705" s="71"/>
    </row>
    <row r="706" spans="2:3" x14ac:dyDescent="0.3">
      <c r="B706" s="71"/>
      <c r="C706" s="71"/>
    </row>
    <row r="707" spans="2:3" x14ac:dyDescent="0.3">
      <c r="B707" s="71"/>
      <c r="C707" s="71"/>
    </row>
    <row r="708" spans="2:3" x14ac:dyDescent="0.3">
      <c r="B708" s="71"/>
      <c r="C708" s="71"/>
    </row>
    <row r="709" spans="2:3" x14ac:dyDescent="0.3">
      <c r="B709" s="71"/>
      <c r="C709" s="71"/>
    </row>
    <row r="710" spans="2:3" x14ac:dyDescent="0.3">
      <c r="B710" s="71"/>
      <c r="C710" s="71"/>
    </row>
    <row r="711" spans="2:3" x14ac:dyDescent="0.3">
      <c r="B711" s="71"/>
      <c r="C711" s="71"/>
    </row>
    <row r="712" spans="2:3" x14ac:dyDescent="0.3">
      <c r="B712" s="71"/>
      <c r="C712" s="71"/>
    </row>
    <row r="713" spans="2:3" x14ac:dyDescent="0.3">
      <c r="B713" s="71"/>
      <c r="C713" s="71"/>
    </row>
    <row r="714" spans="2:3" x14ac:dyDescent="0.3">
      <c r="B714" s="71"/>
      <c r="C714" s="71"/>
    </row>
    <row r="715" spans="2:3" x14ac:dyDescent="0.3">
      <c r="B715" s="71"/>
      <c r="C715" s="71"/>
    </row>
    <row r="716" spans="2:3" x14ac:dyDescent="0.3">
      <c r="B716" s="71"/>
      <c r="C716" s="71"/>
    </row>
    <row r="717" spans="2:3" x14ac:dyDescent="0.3">
      <c r="B717" s="71"/>
      <c r="C717" s="71"/>
    </row>
    <row r="718" spans="2:3" x14ac:dyDescent="0.3">
      <c r="B718" s="71"/>
      <c r="C718" s="71"/>
    </row>
    <row r="719" spans="2:3" x14ac:dyDescent="0.3">
      <c r="B719" s="71"/>
      <c r="C719" s="71"/>
    </row>
    <row r="720" spans="2:3" x14ac:dyDescent="0.3">
      <c r="B720" s="71"/>
      <c r="C720" s="71"/>
    </row>
    <row r="721" spans="2:3" x14ac:dyDescent="0.3">
      <c r="B721" s="71"/>
      <c r="C721" s="71"/>
    </row>
    <row r="722" spans="2:3" x14ac:dyDescent="0.3">
      <c r="B722" s="71"/>
      <c r="C722" s="71"/>
    </row>
    <row r="723" spans="2:3" x14ac:dyDescent="0.3">
      <c r="B723" s="71"/>
      <c r="C723" s="71"/>
    </row>
    <row r="724" spans="2:3" x14ac:dyDescent="0.3">
      <c r="B724" s="71"/>
      <c r="C724" s="71"/>
    </row>
    <row r="725" spans="2:3" x14ac:dyDescent="0.3">
      <c r="B725" s="71"/>
      <c r="C725" s="71"/>
    </row>
    <row r="726" spans="2:3" x14ac:dyDescent="0.3">
      <c r="B726" s="71"/>
      <c r="C726" s="71"/>
    </row>
    <row r="727" spans="2:3" x14ac:dyDescent="0.3">
      <c r="B727" s="71"/>
      <c r="C727" s="71"/>
    </row>
    <row r="728" spans="2:3" x14ac:dyDescent="0.3">
      <c r="B728" s="71"/>
      <c r="C728" s="71"/>
    </row>
    <row r="729" spans="2:3" x14ac:dyDescent="0.3">
      <c r="B729" s="71"/>
      <c r="C729" s="71"/>
    </row>
    <row r="730" spans="2:3" x14ac:dyDescent="0.3">
      <c r="B730" s="71"/>
      <c r="C730" s="71"/>
    </row>
    <row r="731" spans="2:3" x14ac:dyDescent="0.3">
      <c r="B731" s="71"/>
      <c r="C731" s="71"/>
    </row>
    <row r="732" spans="2:3" x14ac:dyDescent="0.3">
      <c r="B732" s="71"/>
      <c r="C732" s="71"/>
    </row>
    <row r="733" spans="2:3" x14ac:dyDescent="0.3">
      <c r="B733" s="71"/>
      <c r="C733" s="71"/>
    </row>
    <row r="734" spans="2:3" x14ac:dyDescent="0.3">
      <c r="B734" s="71"/>
      <c r="C734" s="71"/>
    </row>
    <row r="735" spans="2:3" x14ac:dyDescent="0.3">
      <c r="B735" s="71"/>
      <c r="C735" s="71"/>
    </row>
    <row r="736" spans="2:3" x14ac:dyDescent="0.3">
      <c r="B736" s="71"/>
      <c r="C736" s="71"/>
    </row>
    <row r="737" spans="2:3" x14ac:dyDescent="0.3">
      <c r="B737" s="71"/>
      <c r="C737" s="71"/>
    </row>
    <row r="738" spans="2:3" x14ac:dyDescent="0.3">
      <c r="B738" s="71"/>
      <c r="C738" s="71"/>
    </row>
    <row r="739" spans="2:3" x14ac:dyDescent="0.3">
      <c r="B739" s="71"/>
      <c r="C739" s="71"/>
    </row>
    <row r="740" spans="2:3" x14ac:dyDescent="0.3">
      <c r="B740" s="71"/>
      <c r="C740" s="71"/>
    </row>
    <row r="741" spans="2:3" x14ac:dyDescent="0.3">
      <c r="B741" s="71"/>
      <c r="C741" s="71"/>
    </row>
    <row r="742" spans="2:3" x14ac:dyDescent="0.3">
      <c r="B742" s="71"/>
      <c r="C742" s="71"/>
    </row>
    <row r="743" spans="2:3" x14ac:dyDescent="0.3">
      <c r="B743" s="71"/>
      <c r="C743" s="71"/>
    </row>
    <row r="744" spans="2:3" x14ac:dyDescent="0.3">
      <c r="B744" s="71"/>
      <c r="C744" s="71"/>
    </row>
    <row r="745" spans="2:3" x14ac:dyDescent="0.3">
      <c r="B745" s="71"/>
      <c r="C745" s="71"/>
    </row>
    <row r="746" spans="2:3" x14ac:dyDescent="0.3">
      <c r="B746" s="71"/>
      <c r="C746" s="71"/>
    </row>
    <row r="747" spans="2:3" x14ac:dyDescent="0.3">
      <c r="B747" s="71"/>
      <c r="C747" s="71"/>
    </row>
    <row r="748" spans="2:3" x14ac:dyDescent="0.3">
      <c r="B748" s="71"/>
      <c r="C748" s="71"/>
    </row>
    <row r="749" spans="2:3" x14ac:dyDescent="0.3">
      <c r="B749" s="71"/>
      <c r="C749" s="71"/>
    </row>
    <row r="750" spans="2:3" x14ac:dyDescent="0.3">
      <c r="B750" s="71"/>
      <c r="C750" s="71"/>
    </row>
    <row r="751" spans="2:3" x14ac:dyDescent="0.3">
      <c r="B751" s="71"/>
      <c r="C751" s="71"/>
    </row>
    <row r="752" spans="2:3" x14ac:dyDescent="0.3">
      <c r="B752" s="71"/>
      <c r="C752" s="71"/>
    </row>
    <row r="753" spans="2:3" x14ac:dyDescent="0.3">
      <c r="B753" s="71"/>
      <c r="C753" s="71"/>
    </row>
    <row r="754" spans="2:3" x14ac:dyDescent="0.3">
      <c r="B754" s="71"/>
      <c r="C754" s="71"/>
    </row>
    <row r="755" spans="2:3" x14ac:dyDescent="0.3">
      <c r="B755" s="71"/>
      <c r="C755" s="71"/>
    </row>
    <row r="756" spans="2:3" x14ac:dyDescent="0.3">
      <c r="B756" s="71"/>
      <c r="C756" s="71"/>
    </row>
    <row r="757" spans="2:3" x14ac:dyDescent="0.3">
      <c r="B757" s="71"/>
      <c r="C757" s="71"/>
    </row>
    <row r="758" spans="2:3" x14ac:dyDescent="0.3">
      <c r="B758" s="71"/>
      <c r="C758" s="71"/>
    </row>
    <row r="759" spans="2:3" x14ac:dyDescent="0.3">
      <c r="B759" s="71"/>
      <c r="C759" s="71"/>
    </row>
    <row r="760" spans="2:3" x14ac:dyDescent="0.3">
      <c r="B760" s="71"/>
      <c r="C760" s="71"/>
    </row>
    <row r="761" spans="2:3" x14ac:dyDescent="0.3">
      <c r="B761" s="71"/>
      <c r="C761" s="71"/>
    </row>
    <row r="762" spans="2:3" x14ac:dyDescent="0.3">
      <c r="B762" s="71"/>
      <c r="C762" s="71"/>
    </row>
    <row r="763" spans="2:3" x14ac:dyDescent="0.3">
      <c r="B763" s="71"/>
      <c r="C763" s="71"/>
    </row>
    <row r="764" spans="2:3" x14ac:dyDescent="0.3">
      <c r="B764" s="71"/>
      <c r="C764" s="71"/>
    </row>
    <row r="765" spans="2:3" x14ac:dyDescent="0.3">
      <c r="B765" s="71"/>
      <c r="C765" s="71"/>
    </row>
    <row r="766" spans="2:3" x14ac:dyDescent="0.3">
      <c r="B766" s="71"/>
      <c r="C766" s="71"/>
    </row>
    <row r="767" spans="2:3" x14ac:dyDescent="0.3">
      <c r="B767" s="71"/>
      <c r="C767" s="71"/>
    </row>
    <row r="768" spans="2:3" x14ac:dyDescent="0.3">
      <c r="B768" s="71"/>
      <c r="C768" s="71"/>
    </row>
    <row r="769" spans="2:3" x14ac:dyDescent="0.3">
      <c r="B769" s="71"/>
      <c r="C769" s="71"/>
    </row>
    <row r="770" spans="2:3" x14ac:dyDescent="0.3">
      <c r="B770" s="71"/>
      <c r="C770" s="71"/>
    </row>
    <row r="771" spans="2:3" x14ac:dyDescent="0.3">
      <c r="B771" s="71"/>
      <c r="C771" s="71"/>
    </row>
    <row r="772" spans="2:3" x14ac:dyDescent="0.3">
      <c r="B772" s="71"/>
      <c r="C772" s="71"/>
    </row>
    <row r="773" spans="2:3" x14ac:dyDescent="0.3">
      <c r="B773" s="71"/>
      <c r="C773" s="71"/>
    </row>
    <row r="774" spans="2:3" x14ac:dyDescent="0.3">
      <c r="B774" s="71"/>
      <c r="C774" s="71"/>
    </row>
    <row r="775" spans="2:3" x14ac:dyDescent="0.3">
      <c r="B775" s="71"/>
      <c r="C775" s="71"/>
    </row>
    <row r="776" spans="2:3" x14ac:dyDescent="0.3">
      <c r="B776" s="71"/>
      <c r="C776" s="71"/>
    </row>
    <row r="777" spans="2:3" x14ac:dyDescent="0.3">
      <c r="B777" s="71"/>
      <c r="C777" s="71"/>
    </row>
    <row r="778" spans="2:3" x14ac:dyDescent="0.3">
      <c r="B778" s="71"/>
      <c r="C778" s="71"/>
    </row>
    <row r="779" spans="2:3" x14ac:dyDescent="0.3">
      <c r="B779" s="71"/>
      <c r="C779" s="71"/>
    </row>
    <row r="780" spans="2:3" x14ac:dyDescent="0.3">
      <c r="B780" s="71"/>
      <c r="C780" s="71"/>
    </row>
    <row r="781" spans="2:3" x14ac:dyDescent="0.3">
      <c r="B781" s="71"/>
      <c r="C781" s="71"/>
    </row>
    <row r="782" spans="2:3" x14ac:dyDescent="0.3">
      <c r="B782" s="71"/>
      <c r="C782" s="71"/>
    </row>
    <row r="783" spans="2:3" x14ac:dyDescent="0.3">
      <c r="B783" s="71"/>
      <c r="C783" s="71"/>
    </row>
    <row r="784" spans="2:3" x14ac:dyDescent="0.3">
      <c r="B784" s="71"/>
      <c r="C784" s="71"/>
    </row>
    <row r="785" spans="2:3" x14ac:dyDescent="0.3">
      <c r="B785" s="71"/>
      <c r="C785" s="71"/>
    </row>
    <row r="786" spans="2:3" x14ac:dyDescent="0.3">
      <c r="B786" s="71"/>
      <c r="C786" s="71"/>
    </row>
    <row r="787" spans="2:3" x14ac:dyDescent="0.3">
      <c r="B787" s="71"/>
      <c r="C787" s="71"/>
    </row>
    <row r="788" spans="2:3" x14ac:dyDescent="0.3">
      <c r="B788" s="71"/>
      <c r="C788" s="71"/>
    </row>
    <row r="789" spans="2:3" x14ac:dyDescent="0.3">
      <c r="B789" s="71"/>
      <c r="C789" s="71"/>
    </row>
    <row r="790" spans="2:3" x14ac:dyDescent="0.3">
      <c r="B790" s="71"/>
      <c r="C790" s="71"/>
    </row>
    <row r="791" spans="2:3" x14ac:dyDescent="0.3">
      <c r="B791" s="71"/>
      <c r="C791" s="71"/>
    </row>
    <row r="792" spans="2:3" x14ac:dyDescent="0.3">
      <c r="B792" s="71"/>
      <c r="C792" s="71"/>
    </row>
    <row r="793" spans="2:3" x14ac:dyDescent="0.3">
      <c r="B793" s="71"/>
      <c r="C793" s="71"/>
    </row>
    <row r="794" spans="2:3" x14ac:dyDescent="0.3">
      <c r="B794" s="71"/>
      <c r="C794" s="71"/>
    </row>
    <row r="795" spans="2:3" x14ac:dyDescent="0.3">
      <c r="B795" s="71"/>
      <c r="C795" s="71"/>
    </row>
    <row r="796" spans="2:3" x14ac:dyDescent="0.3">
      <c r="B796" s="71"/>
      <c r="C796" s="71"/>
    </row>
    <row r="797" spans="2:3" x14ac:dyDescent="0.3">
      <c r="B797" s="71"/>
      <c r="C797" s="71"/>
    </row>
    <row r="798" spans="2:3" x14ac:dyDescent="0.3">
      <c r="B798" s="71"/>
      <c r="C798" s="71"/>
    </row>
    <row r="799" spans="2:3" x14ac:dyDescent="0.3">
      <c r="B799" s="71"/>
      <c r="C799" s="71"/>
    </row>
    <row r="800" spans="2:3" x14ac:dyDescent="0.3">
      <c r="B800" s="71"/>
      <c r="C800" s="71"/>
    </row>
    <row r="801" spans="2:3" x14ac:dyDescent="0.3">
      <c r="B801" s="71"/>
      <c r="C801" s="71"/>
    </row>
    <row r="802" spans="2:3" x14ac:dyDescent="0.3">
      <c r="B802" s="71"/>
      <c r="C802" s="71"/>
    </row>
    <row r="803" spans="2:3" x14ac:dyDescent="0.3">
      <c r="B803" s="71"/>
      <c r="C803" s="71"/>
    </row>
    <row r="804" spans="2:3" x14ac:dyDescent="0.3">
      <c r="B804" s="71"/>
      <c r="C804" s="71"/>
    </row>
    <row r="805" spans="2:3" x14ac:dyDescent="0.3">
      <c r="B805" s="71"/>
      <c r="C805" s="71"/>
    </row>
    <row r="806" spans="2:3" x14ac:dyDescent="0.3">
      <c r="B806" s="71"/>
      <c r="C806" s="71"/>
    </row>
    <row r="807" spans="2:3" x14ac:dyDescent="0.3">
      <c r="B807" s="71"/>
      <c r="C807" s="71"/>
    </row>
    <row r="808" spans="2:3" x14ac:dyDescent="0.3">
      <c r="B808" s="71"/>
      <c r="C808" s="71"/>
    </row>
    <row r="809" spans="2:3" x14ac:dyDescent="0.3">
      <c r="B809" s="71"/>
      <c r="C809" s="71"/>
    </row>
    <row r="810" spans="2:3" x14ac:dyDescent="0.3">
      <c r="B810" s="71"/>
      <c r="C810" s="71"/>
    </row>
    <row r="811" spans="2:3" x14ac:dyDescent="0.3">
      <c r="B811" s="71"/>
      <c r="C811" s="71"/>
    </row>
    <row r="812" spans="2:3" x14ac:dyDescent="0.3">
      <c r="B812" s="71"/>
      <c r="C812" s="71"/>
    </row>
    <row r="813" spans="2:3" x14ac:dyDescent="0.3">
      <c r="B813" s="71"/>
      <c r="C813" s="71"/>
    </row>
    <row r="814" spans="2:3" x14ac:dyDescent="0.3">
      <c r="B814" s="71"/>
      <c r="C814" s="71"/>
    </row>
    <row r="815" spans="2:3" x14ac:dyDescent="0.3">
      <c r="B815" s="71"/>
      <c r="C815" s="71"/>
    </row>
    <row r="816" spans="2:3" x14ac:dyDescent="0.3">
      <c r="B816" s="71"/>
      <c r="C816" s="71"/>
    </row>
    <row r="817" spans="2:3" x14ac:dyDescent="0.3">
      <c r="B817" s="71"/>
      <c r="C817" s="71"/>
    </row>
    <row r="818" spans="2:3" x14ac:dyDescent="0.3">
      <c r="B818" s="71"/>
      <c r="C818" s="71"/>
    </row>
    <row r="819" spans="2:3" x14ac:dyDescent="0.3">
      <c r="B819" s="71"/>
      <c r="C819" s="71"/>
    </row>
    <row r="820" spans="2:3" x14ac:dyDescent="0.3">
      <c r="B820" s="71"/>
      <c r="C820" s="71"/>
    </row>
    <row r="821" spans="2:3" x14ac:dyDescent="0.3">
      <c r="B821" s="71"/>
      <c r="C821" s="71"/>
    </row>
    <row r="822" spans="2:3" x14ac:dyDescent="0.3">
      <c r="B822" s="71"/>
      <c r="C822" s="71"/>
    </row>
    <row r="823" spans="2:3" x14ac:dyDescent="0.3">
      <c r="B823" s="71"/>
      <c r="C823" s="71"/>
    </row>
    <row r="824" spans="2:3" x14ac:dyDescent="0.3">
      <c r="B824" s="71"/>
      <c r="C824" s="71"/>
    </row>
    <row r="825" spans="2:3" x14ac:dyDescent="0.3">
      <c r="B825" s="71"/>
      <c r="C825" s="71"/>
    </row>
    <row r="826" spans="2:3" x14ac:dyDescent="0.3">
      <c r="B826" s="71"/>
      <c r="C826" s="71"/>
    </row>
    <row r="827" spans="2:3" x14ac:dyDescent="0.3">
      <c r="B827" s="71"/>
      <c r="C827" s="71"/>
    </row>
    <row r="828" spans="2:3" x14ac:dyDescent="0.3">
      <c r="B828" s="71"/>
      <c r="C828" s="71"/>
    </row>
    <row r="829" spans="2:3" x14ac:dyDescent="0.3">
      <c r="B829" s="71"/>
      <c r="C829" s="71"/>
    </row>
    <row r="830" spans="2:3" x14ac:dyDescent="0.3">
      <c r="B830" s="71"/>
      <c r="C830" s="71"/>
    </row>
    <row r="831" spans="2:3" x14ac:dyDescent="0.3">
      <c r="B831" s="71"/>
      <c r="C831" s="71"/>
    </row>
    <row r="832" spans="2:3" x14ac:dyDescent="0.3">
      <c r="B832" s="71"/>
      <c r="C832" s="71"/>
    </row>
    <row r="833" spans="2:3" x14ac:dyDescent="0.3">
      <c r="B833" s="71"/>
      <c r="C833" s="71"/>
    </row>
    <row r="834" spans="2:3" x14ac:dyDescent="0.3">
      <c r="B834" s="71"/>
      <c r="C834" s="71"/>
    </row>
    <row r="835" spans="2:3" x14ac:dyDescent="0.3">
      <c r="B835" s="71"/>
      <c r="C835" s="71"/>
    </row>
    <row r="836" spans="2:3" x14ac:dyDescent="0.3">
      <c r="B836" s="71"/>
      <c r="C836" s="71"/>
    </row>
    <row r="837" spans="2:3" x14ac:dyDescent="0.3">
      <c r="B837" s="71"/>
      <c r="C837" s="71"/>
    </row>
    <row r="838" spans="2:3" x14ac:dyDescent="0.3">
      <c r="B838" s="71"/>
      <c r="C838" s="71"/>
    </row>
    <row r="839" spans="2:3" x14ac:dyDescent="0.3">
      <c r="B839" s="71"/>
      <c r="C839" s="71"/>
    </row>
    <row r="840" spans="2:3" x14ac:dyDescent="0.3">
      <c r="B840" s="71"/>
      <c r="C840" s="71"/>
    </row>
    <row r="841" spans="2:3" x14ac:dyDescent="0.3">
      <c r="B841" s="71"/>
      <c r="C841" s="71"/>
    </row>
    <row r="842" spans="2:3" x14ac:dyDescent="0.3">
      <c r="B842" s="71"/>
      <c r="C842" s="71"/>
    </row>
    <row r="843" spans="2:3" x14ac:dyDescent="0.3">
      <c r="B843" s="71"/>
      <c r="C843" s="71"/>
    </row>
    <row r="844" spans="2:3" x14ac:dyDescent="0.3">
      <c r="B844" s="71"/>
      <c r="C844" s="71"/>
    </row>
    <row r="845" spans="2:3" x14ac:dyDescent="0.3">
      <c r="B845" s="71"/>
      <c r="C845" s="71"/>
    </row>
    <row r="846" spans="2:3" x14ac:dyDescent="0.3">
      <c r="B846" s="71"/>
      <c r="C846" s="71"/>
    </row>
    <row r="847" spans="2:3" x14ac:dyDescent="0.3">
      <c r="B847" s="71"/>
      <c r="C847" s="71"/>
    </row>
    <row r="848" spans="2:3" x14ac:dyDescent="0.3">
      <c r="B848" s="71"/>
      <c r="C848" s="71"/>
    </row>
    <row r="849" spans="2:3" x14ac:dyDescent="0.3">
      <c r="B849" s="71"/>
      <c r="C849" s="71"/>
    </row>
    <row r="850" spans="2:3" x14ac:dyDescent="0.3">
      <c r="B850" s="71"/>
      <c r="C850" s="71"/>
    </row>
    <row r="851" spans="2:3" x14ac:dyDescent="0.3">
      <c r="B851" s="71"/>
      <c r="C851" s="71"/>
    </row>
    <row r="852" spans="2:3" x14ac:dyDescent="0.3">
      <c r="B852" s="71"/>
      <c r="C852" s="71"/>
    </row>
    <row r="853" spans="2:3" x14ac:dyDescent="0.3">
      <c r="B853" s="71"/>
      <c r="C853" s="71"/>
    </row>
    <row r="854" spans="2:3" x14ac:dyDescent="0.3">
      <c r="B854" s="71"/>
      <c r="C854" s="71"/>
    </row>
    <row r="855" spans="2:3" x14ac:dyDescent="0.3">
      <c r="B855" s="71"/>
      <c r="C855" s="71"/>
    </row>
    <row r="856" spans="2:3" x14ac:dyDescent="0.3">
      <c r="B856" s="71"/>
      <c r="C856" s="71"/>
    </row>
    <row r="857" spans="2:3" x14ac:dyDescent="0.3">
      <c r="B857" s="71"/>
      <c r="C857" s="71"/>
    </row>
    <row r="858" spans="2:3" x14ac:dyDescent="0.3">
      <c r="B858" s="71"/>
      <c r="C858" s="71"/>
    </row>
    <row r="859" spans="2:3" x14ac:dyDescent="0.3">
      <c r="B859" s="71"/>
      <c r="C859" s="71"/>
    </row>
    <row r="860" spans="2:3" x14ac:dyDescent="0.3">
      <c r="B860" s="71"/>
      <c r="C860" s="71"/>
    </row>
    <row r="861" spans="2:3" x14ac:dyDescent="0.3">
      <c r="B861" s="71"/>
      <c r="C861" s="71"/>
    </row>
    <row r="862" spans="2:3" x14ac:dyDescent="0.3">
      <c r="B862" s="71"/>
      <c r="C862" s="71"/>
    </row>
    <row r="863" spans="2:3" x14ac:dyDescent="0.3">
      <c r="B863" s="71"/>
      <c r="C863" s="71"/>
    </row>
    <row r="864" spans="2:3" x14ac:dyDescent="0.3">
      <c r="B864" s="71"/>
      <c r="C864" s="71"/>
    </row>
    <row r="865" spans="2:3" x14ac:dyDescent="0.3">
      <c r="B865" s="71"/>
      <c r="C865" s="71"/>
    </row>
    <row r="866" spans="2:3" x14ac:dyDescent="0.3">
      <c r="B866" s="71"/>
      <c r="C866" s="71"/>
    </row>
    <row r="867" spans="2:3" x14ac:dyDescent="0.3">
      <c r="B867" s="71"/>
      <c r="C867" s="71"/>
    </row>
    <row r="868" spans="2:3" x14ac:dyDescent="0.3">
      <c r="B868" s="71"/>
      <c r="C868" s="71"/>
    </row>
    <row r="869" spans="2:3" x14ac:dyDescent="0.3">
      <c r="B869" s="71"/>
      <c r="C869" s="71"/>
    </row>
    <row r="870" spans="2:3" x14ac:dyDescent="0.3">
      <c r="B870" s="71"/>
      <c r="C870" s="71"/>
    </row>
    <row r="871" spans="2:3" x14ac:dyDescent="0.3">
      <c r="B871" s="71"/>
      <c r="C871" s="71"/>
    </row>
    <row r="872" spans="2:3" x14ac:dyDescent="0.3">
      <c r="B872" s="71"/>
      <c r="C872" s="71"/>
    </row>
    <row r="873" spans="2:3" x14ac:dyDescent="0.3">
      <c r="B873" s="71"/>
      <c r="C873" s="71"/>
    </row>
    <row r="874" spans="2:3" x14ac:dyDescent="0.3">
      <c r="B874" s="71"/>
      <c r="C874" s="71"/>
    </row>
    <row r="875" spans="2:3" x14ac:dyDescent="0.3">
      <c r="B875" s="71"/>
      <c r="C875" s="71"/>
    </row>
    <row r="876" spans="2:3" x14ac:dyDescent="0.3">
      <c r="B876" s="71"/>
      <c r="C876" s="71"/>
    </row>
    <row r="877" spans="2:3" x14ac:dyDescent="0.3">
      <c r="B877" s="71"/>
      <c r="C877" s="71"/>
    </row>
    <row r="878" spans="2:3" x14ac:dyDescent="0.3">
      <c r="B878" s="71"/>
      <c r="C878" s="71"/>
    </row>
    <row r="879" spans="2:3" x14ac:dyDescent="0.3">
      <c r="B879" s="71"/>
      <c r="C879" s="71"/>
    </row>
    <row r="880" spans="2:3" x14ac:dyDescent="0.3">
      <c r="B880" s="71"/>
      <c r="C880" s="71"/>
    </row>
    <row r="881" spans="2:3" x14ac:dyDescent="0.3">
      <c r="B881" s="71"/>
      <c r="C881" s="71"/>
    </row>
    <row r="882" spans="2:3" x14ac:dyDescent="0.3">
      <c r="B882" s="71"/>
      <c r="C882" s="71"/>
    </row>
    <row r="883" spans="2:3" x14ac:dyDescent="0.3">
      <c r="B883" s="71"/>
      <c r="C883" s="71"/>
    </row>
    <row r="884" spans="2:3" x14ac:dyDescent="0.3">
      <c r="B884" s="71"/>
      <c r="C884" s="71"/>
    </row>
    <row r="885" spans="2:3" x14ac:dyDescent="0.3">
      <c r="B885" s="71"/>
      <c r="C885" s="71"/>
    </row>
    <row r="886" spans="2:3" x14ac:dyDescent="0.3">
      <c r="B886" s="71"/>
      <c r="C886" s="71"/>
    </row>
    <row r="887" spans="2:3" x14ac:dyDescent="0.3">
      <c r="B887" s="71"/>
      <c r="C887" s="71"/>
    </row>
    <row r="888" spans="2:3" x14ac:dyDescent="0.3">
      <c r="B888" s="71"/>
      <c r="C888" s="71"/>
    </row>
    <row r="889" spans="2:3" x14ac:dyDescent="0.3">
      <c r="B889" s="71"/>
      <c r="C889" s="71"/>
    </row>
    <row r="890" spans="2:3" x14ac:dyDescent="0.3">
      <c r="B890" s="71"/>
      <c r="C890" s="71"/>
    </row>
    <row r="891" spans="2:3" x14ac:dyDescent="0.3">
      <c r="B891" s="71"/>
      <c r="C891" s="71"/>
    </row>
    <row r="892" spans="2:3" x14ac:dyDescent="0.3">
      <c r="B892" s="71"/>
      <c r="C892" s="71"/>
    </row>
    <row r="893" spans="2:3" x14ac:dyDescent="0.3">
      <c r="B893" s="71"/>
      <c r="C893" s="71"/>
    </row>
    <row r="894" spans="2:3" x14ac:dyDescent="0.3">
      <c r="B894" s="71"/>
      <c r="C894" s="71"/>
    </row>
    <row r="895" spans="2:3" x14ac:dyDescent="0.3">
      <c r="B895" s="71"/>
      <c r="C895" s="71"/>
    </row>
    <row r="896" spans="2:3" x14ac:dyDescent="0.3">
      <c r="B896" s="71"/>
      <c r="C896" s="71"/>
    </row>
    <row r="897" spans="2:3" x14ac:dyDescent="0.3">
      <c r="B897" s="71"/>
      <c r="C897" s="71"/>
    </row>
    <row r="898" spans="2:3" x14ac:dyDescent="0.3">
      <c r="B898" s="71"/>
      <c r="C898" s="71"/>
    </row>
    <row r="899" spans="2:3" x14ac:dyDescent="0.3">
      <c r="B899" s="71"/>
      <c r="C899" s="71"/>
    </row>
    <row r="900" spans="2:3" x14ac:dyDescent="0.3">
      <c r="B900" s="71"/>
      <c r="C900" s="71"/>
    </row>
    <row r="901" spans="2:3" x14ac:dyDescent="0.3">
      <c r="B901" s="71"/>
      <c r="C901" s="71"/>
    </row>
    <row r="902" spans="2:3" x14ac:dyDescent="0.3">
      <c r="B902" s="71"/>
      <c r="C902" s="71"/>
    </row>
    <row r="903" spans="2:3" x14ac:dyDescent="0.3">
      <c r="B903" s="71"/>
      <c r="C903" s="71"/>
    </row>
    <row r="904" spans="2:3" x14ac:dyDescent="0.3">
      <c r="B904" s="71"/>
      <c r="C904" s="71"/>
    </row>
    <row r="905" spans="2:3" x14ac:dyDescent="0.3">
      <c r="B905" s="71"/>
      <c r="C905" s="71"/>
    </row>
    <row r="906" spans="2:3" x14ac:dyDescent="0.3">
      <c r="B906" s="71"/>
      <c r="C906" s="71"/>
    </row>
    <row r="907" spans="2:3" x14ac:dyDescent="0.3">
      <c r="B907" s="71"/>
      <c r="C907" s="71"/>
    </row>
    <row r="908" spans="2:3" x14ac:dyDescent="0.3">
      <c r="B908" s="71"/>
      <c r="C908" s="71"/>
    </row>
    <row r="909" spans="2:3" x14ac:dyDescent="0.3">
      <c r="B909" s="71"/>
      <c r="C909" s="71"/>
    </row>
    <row r="910" spans="2:3" x14ac:dyDescent="0.3">
      <c r="B910" s="71"/>
      <c r="C910" s="71"/>
    </row>
    <row r="911" spans="2:3" x14ac:dyDescent="0.3">
      <c r="B911" s="71"/>
      <c r="C911" s="71"/>
    </row>
    <row r="912" spans="2:3" x14ac:dyDescent="0.3">
      <c r="B912" s="71"/>
      <c r="C912" s="71"/>
    </row>
    <row r="913" spans="2:3" x14ac:dyDescent="0.3">
      <c r="B913" s="71"/>
      <c r="C913" s="71"/>
    </row>
    <row r="914" spans="2:3" x14ac:dyDescent="0.3">
      <c r="B914" s="71"/>
      <c r="C914" s="71"/>
    </row>
    <row r="915" spans="2:3" x14ac:dyDescent="0.3">
      <c r="B915" s="71"/>
      <c r="C915" s="71"/>
    </row>
    <row r="916" spans="2:3" x14ac:dyDescent="0.3">
      <c r="B916" s="71"/>
      <c r="C916" s="71"/>
    </row>
    <row r="917" spans="2:3" x14ac:dyDescent="0.3">
      <c r="B917" s="71"/>
      <c r="C917" s="71"/>
    </row>
    <row r="918" spans="2:3" x14ac:dyDescent="0.3">
      <c r="B918" s="71"/>
      <c r="C918" s="71"/>
    </row>
    <row r="919" spans="2:3" x14ac:dyDescent="0.3">
      <c r="B919" s="71"/>
      <c r="C919" s="71"/>
    </row>
    <row r="920" spans="2:3" x14ac:dyDescent="0.3">
      <c r="B920" s="71"/>
      <c r="C920" s="71"/>
    </row>
    <row r="921" spans="2:3" x14ac:dyDescent="0.3">
      <c r="B921" s="71"/>
      <c r="C921" s="71"/>
    </row>
    <row r="922" spans="2:3" x14ac:dyDescent="0.3">
      <c r="B922" s="71"/>
      <c r="C922" s="71"/>
    </row>
    <row r="923" spans="2:3" x14ac:dyDescent="0.3">
      <c r="B923" s="71"/>
      <c r="C923" s="71"/>
    </row>
    <row r="924" spans="2:3" x14ac:dyDescent="0.3">
      <c r="B924" s="71"/>
      <c r="C924" s="71"/>
    </row>
    <row r="925" spans="2:3" x14ac:dyDescent="0.3">
      <c r="B925" s="71"/>
      <c r="C925" s="71"/>
    </row>
    <row r="926" spans="2:3" x14ac:dyDescent="0.3">
      <c r="B926" s="71"/>
      <c r="C926" s="71"/>
    </row>
    <row r="927" spans="2:3" x14ac:dyDescent="0.3">
      <c r="B927" s="71"/>
      <c r="C927" s="71"/>
    </row>
    <row r="928" spans="2:3" x14ac:dyDescent="0.3">
      <c r="B928" s="71"/>
      <c r="C928" s="71"/>
    </row>
    <row r="929" spans="2:3" x14ac:dyDescent="0.3">
      <c r="B929" s="71"/>
      <c r="C929" s="71"/>
    </row>
    <row r="930" spans="2:3" x14ac:dyDescent="0.3">
      <c r="B930" s="71"/>
      <c r="C930" s="71"/>
    </row>
    <row r="931" spans="2:3" x14ac:dyDescent="0.3">
      <c r="B931" s="71"/>
      <c r="C931" s="71"/>
    </row>
    <row r="932" spans="2:3" x14ac:dyDescent="0.3">
      <c r="B932" s="71"/>
      <c r="C932" s="71"/>
    </row>
    <row r="933" spans="2:3" x14ac:dyDescent="0.3">
      <c r="B933" s="71"/>
      <c r="C933" s="71"/>
    </row>
    <row r="934" spans="2:3" x14ac:dyDescent="0.3">
      <c r="B934" s="71"/>
      <c r="C934" s="71"/>
    </row>
    <row r="935" spans="2:3" x14ac:dyDescent="0.3">
      <c r="B935" s="71"/>
      <c r="C935" s="71"/>
    </row>
    <row r="936" spans="2:3" x14ac:dyDescent="0.3">
      <c r="B936" s="71"/>
      <c r="C936" s="71"/>
    </row>
    <row r="937" spans="2:3" x14ac:dyDescent="0.3">
      <c r="B937" s="71"/>
      <c r="C937" s="71"/>
    </row>
    <row r="938" spans="2:3" x14ac:dyDescent="0.3">
      <c r="B938" s="71"/>
      <c r="C938" s="71"/>
    </row>
    <row r="939" spans="2:3" x14ac:dyDescent="0.3">
      <c r="B939" s="71"/>
      <c r="C939" s="71"/>
    </row>
    <row r="940" spans="2:3" x14ac:dyDescent="0.3">
      <c r="B940" s="71"/>
      <c r="C940" s="71"/>
    </row>
  </sheetData>
  <hyperlinks>
    <hyperlink ref="C4" location="'24.1.1'!A1" display="Accidents sur le chemin du travail selon l'heure de l'accident :  évolution 2015 - 2017"/>
    <hyperlink ref="C5" location="'24.1.2'!A1" display="Accidents sur le chemin du travail selon l'heure de l'accident : distribution selon les conséquences - 2017"/>
    <hyperlink ref="C6" location="'24.1.3'!A1" display="Accidents sur le chemin du travail selon l'heure de l'accident : distribution selon les conséquences et le genre - 2017"/>
    <hyperlink ref="C7" location="'24.1.4'!A1" display="Accidents sur le chemin du travail selon l'heure de l'accident : distribution selon les conséquences et la génération en fréquence absolue - 2017"/>
    <hyperlink ref="C8" location="'24.1.5'!A1" display="Accidents sur le chemin du travail selon l'heure de l'accident : distribution selon les conséquences et la génération en fréquence relative - 2017"/>
    <hyperlink ref="C9" location="'24.1.6'!A1" display="Accidents sur le chemin du travail selon l'heure de l'accident : distribution selon les conséquences et le genre de travail (manuel/intellectuel) - 2017"/>
    <hyperlink ref="C10" location="'24.1.7'!A1" display="Arbeidswegongevallen volgens het uur van het ongeval : verdeling volgens de duur van de tijdelijke ongeschiktheid - 2020"/>
    <hyperlink ref="C20" location="'24.3.1'!A1" display="Arbeidswegongevallen volgens de maand van het ongeval : evolutie 2014 - 2020"/>
    <hyperlink ref="C21" location="'24.3.2'!A1" display="Arbeidswegongevallen volgens de maand van het ongeval : verdeling volgens de gevolgen - 2020"/>
    <hyperlink ref="C22" location="'24.3.3'!A1" display="Arbeidswegongevallen volgens de maand van het ongeval : verdeling volgens de gevolgen en het geslacht - 2020"/>
    <hyperlink ref="C23" location="'24.3.4'!A1" display="Arbeidswegongevallen volgens de maand van het ongeval : verdeling volgens de gevolgen en de generatie in absolute aantallen - 2020"/>
    <hyperlink ref="C24" location="'24.3.5'!A1" display="Arbeidswegongevallen volgens de maand van het ongeval : verdeling volgens de gevolgen en de generatie in relatieve aantallen - 2020"/>
    <hyperlink ref="C25" location="'24.3.6'!A1" display="Arbeidswegongevallen volgens de maand van het ongeval : verdeling volgens de gevolgen en de aard van het werk - 2020"/>
    <hyperlink ref="C26" location="'24.3.7'!A1" display="Arbeidswegongevallen volgens de maand van het ongeval : verdeling volgens de duur van de tijdelijke ongeschiktheid - 2020"/>
    <hyperlink ref="C28" location="'24.4.1'!A1" display="Arbeidswegongevallen volgens de provincie en het gewest waar het ongeval zich voordeed : evolutie 2014 - 2020"/>
    <hyperlink ref="C29" location="'24.4.2'!A1" display="Arbeidswegongevallen volgens de provincie en het gewest waar het ongeval zich voordeed : verdeling volgens de gevolgen - 2020"/>
    <hyperlink ref="C30" location="'24.4.3'!A1" display="Arbeidswegongevallen volgens de provincie en het gewest waar het ongeval zich voordeed : verdeling volgens de gevolgen en het geslacht - 2020"/>
    <hyperlink ref="C32" location="'24.4.5'!A1" display="Arbeidswegongevallen volgens de provincie en het gewest waar het ongeval zich voordeed : verdeling volgens de gevolgen en de generatie in relatieve aantallen -  2020"/>
    <hyperlink ref="C33" location="'24.4.6'!A1" display="Arbeidswegongevallen volgens de provincie en het gewest waar het ongeval zich voordeed : verdeling volgens de gevolgen en de aard van het werk - 2020"/>
    <hyperlink ref="C34" location="'24.4.7'!A1" display="Arbeidswegongevallen volgens de provincie en het gewest waar het ongeval zich voordeed : verdeling volgens de duur van de tijdelijke ongeschiktheid - 2020"/>
    <hyperlink ref="C12" location="'24.2.1'!A1" display="Arbeidswegongevallen volgens de dag van het ongeval : evolutie 2014 - 2020"/>
    <hyperlink ref="C13" location="'24.2.2'!A1" display="Arbeidswegongevallen volgens de dag van het ongeval : verdeling volgens de gevolgen - 2020"/>
    <hyperlink ref="C14" location="'24.2.3'!A1" display="Arbeidswegongevallen volgens de dag van het ongeval : verdeling volgens de gevolgen en het geslacht - 2020"/>
    <hyperlink ref="C15" location="'24.2.4'!A1" display="Arbeidswegongevallen volgens de dag van het ongeval : verdeling volgens de gevolgen en de generatie in absolute aantallen - 2020"/>
    <hyperlink ref="C16" location="'24.2.5'!A1" display="Arbeidswegongevallen volgens de dag van het ongeval : verdeling volgens de gevolgen en de generatie in relatieve aantallen - 2020"/>
    <hyperlink ref="C17" location="'24.2.6'!A1" display="Arbeidswegongevallen volgens de dag van het ongeval : verdeling volgens de gevolgen en de aard van het werk - 2020"/>
    <hyperlink ref="C18" location="'24.2.7'!A1" display="Arbeidswegongevallen volgens de dag van het ongeval : verdeling volgens de duur van de tijdelijke ongeschiktheid - 2020"/>
    <hyperlink ref="C31" location="'24.4.4'!A1" display="Arbeidswegongevallen volgens de provincie en het gewest waar het ongeval zich voordeed : verdeling volgens de gevolgen en de generatie in absolute aantallen - 2020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activeCell="J35" sqref="J35"/>
    </sheetView>
  </sheetViews>
  <sheetFormatPr defaultColWidth="9.109375" defaultRowHeight="14.4" x14ac:dyDescent="0.3"/>
  <cols>
    <col min="1" max="1" width="20.6640625" style="63" customWidth="1"/>
    <col min="2" max="21" width="9.88671875" style="63" customWidth="1"/>
    <col min="22" max="16384" width="9.109375" style="63"/>
  </cols>
  <sheetData>
    <row r="1" spans="1:22" ht="25.2" customHeight="1" thickTop="1" thickBot="1" x14ac:dyDescent="0.35">
      <c r="A1" s="313" t="s">
        <v>93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316"/>
      <c r="M1" s="316"/>
      <c r="N1" s="316"/>
      <c r="O1" s="316"/>
      <c r="P1" s="316"/>
      <c r="Q1" s="316"/>
      <c r="R1" s="316"/>
      <c r="S1" s="316"/>
      <c r="T1" s="316"/>
      <c r="U1" s="317"/>
    </row>
    <row r="2" spans="1:22" ht="25.2" customHeight="1" thickTop="1" thickBot="1" x14ac:dyDescent="0.35">
      <c r="A2" s="318" t="s">
        <v>52</v>
      </c>
      <c r="B2" s="321" t="s">
        <v>33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22" ht="25.2" customHeight="1" x14ac:dyDescent="0.3">
      <c r="A3" s="319"/>
      <c r="B3" s="324">
        <v>0</v>
      </c>
      <c r="C3" s="310"/>
      <c r="D3" s="311" t="s">
        <v>34</v>
      </c>
      <c r="E3" s="312"/>
      <c r="F3" s="309" t="s">
        <v>35</v>
      </c>
      <c r="G3" s="310"/>
      <c r="H3" s="311" t="s">
        <v>36</v>
      </c>
      <c r="I3" s="312"/>
      <c r="J3" s="309" t="s">
        <v>37</v>
      </c>
      <c r="K3" s="310"/>
      <c r="L3" s="311" t="s">
        <v>38</v>
      </c>
      <c r="M3" s="312"/>
      <c r="N3" s="309" t="s">
        <v>39</v>
      </c>
      <c r="O3" s="310"/>
      <c r="P3" s="311" t="s">
        <v>40</v>
      </c>
      <c r="Q3" s="312"/>
      <c r="R3" s="309" t="s">
        <v>30</v>
      </c>
      <c r="S3" s="312"/>
      <c r="T3" s="311" t="s">
        <v>32</v>
      </c>
      <c r="U3" s="312"/>
    </row>
    <row r="4" spans="1:22" ht="25.2" customHeight="1" thickBot="1" x14ac:dyDescent="0.35">
      <c r="A4" s="320"/>
      <c r="B4" s="9" t="s">
        <v>1</v>
      </c>
      <c r="C4" s="10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12" t="s">
        <v>1</v>
      </c>
      <c r="S4" s="11" t="s">
        <v>2</v>
      </c>
      <c r="T4" s="9" t="s">
        <v>1</v>
      </c>
      <c r="U4" s="11" t="s">
        <v>2</v>
      </c>
    </row>
    <row r="5" spans="1:22" x14ac:dyDescent="0.3">
      <c r="A5" s="13" t="s">
        <v>41</v>
      </c>
      <c r="B5" s="24">
        <f>VLOOKUP(V5,[1]Sheet1!$A$370:$U$382,2,FALSE)</f>
        <v>921</v>
      </c>
      <c r="C5" s="14">
        <f>VLOOKUP(V5,[1]Sheet1!$A$370:$U$382,3,FALSE)/100</f>
        <v>8.6649731865650559E-2</v>
      </c>
      <c r="D5" s="24">
        <f>VLOOKUP(V5,[1]Sheet1!$A$370:$U$382,4,FALSE)</f>
        <v>921</v>
      </c>
      <c r="E5" s="14">
        <f>VLOOKUP(V5,[1]Sheet1!$A$370:$U$382,5,FALSE)/100</f>
        <v>8.6649731865650559E-2</v>
      </c>
      <c r="F5" s="24">
        <f>VLOOKUP(V5,[1]Sheet1!$A$370:$U$382,6,FALSE)</f>
        <v>0</v>
      </c>
      <c r="G5" s="14">
        <f>VLOOKUP(V5,[1]Sheet1!$A$370:$U$382,7,FALSE)/100</f>
        <v>0</v>
      </c>
      <c r="H5" s="24">
        <f>VLOOKUP(V5,[1]Sheet1!$A$370:$U$382,8,FALSE)</f>
        <v>0</v>
      </c>
      <c r="I5" s="14">
        <f>VLOOKUP(V5,[1]Sheet1!$A$370:$U$382,9,FALSE)/100</f>
        <v>0</v>
      </c>
      <c r="J5" s="24">
        <f>VLOOKUP(V5,[1]Sheet1!$A$370:$U$382,10,FALSE)</f>
        <v>0</v>
      </c>
      <c r="K5" s="14">
        <f>VLOOKUP(V5,[1]Sheet1!$A$370:$U$382,11,FALSE)/100</f>
        <v>0</v>
      </c>
      <c r="L5" s="24">
        <f>VLOOKUP(V5,[1]Sheet1!$A$370:$U$382,12,FALSE)</f>
        <v>0</v>
      </c>
      <c r="M5" s="14">
        <f>VLOOKUP(V5,[1]Sheet1!$A$370:$U$3821,13,FALSE)/100</f>
        <v>0</v>
      </c>
      <c r="N5" s="24">
        <f>VLOOKUP(V5,[1]Sheet1!$A$370:$U$382,14,FALSE)</f>
        <v>0</v>
      </c>
      <c r="O5" s="14">
        <f>VLOOKUP(V5,[1]Sheet1!$A$370:$U$382,15,FALSE)/100</f>
        <v>0</v>
      </c>
      <c r="P5" s="24">
        <f>VLOOKUP(V5,[1]Sheet1!$A$370:$U$382,16,FALSE)</f>
        <v>0</v>
      </c>
      <c r="Q5" s="14">
        <f>VLOOKUP(V5,[1]Sheet1!$A$370:$U$382,17,FALSE)/100</f>
        <v>0</v>
      </c>
      <c r="R5" s="24">
        <f>VLOOKUP(V5,[1]Sheet1!$A$370:$U$382,18,FALSE)</f>
        <v>0</v>
      </c>
      <c r="S5" s="14">
        <f>VLOOKUP(V5,[1]Sheet1!$A$370:$U$382,19,FALSE)/100</f>
        <v>0</v>
      </c>
      <c r="T5" s="24">
        <f>VLOOKUP(V5,[1]Sheet1!$A$370:$U$382,20,FALSE)</f>
        <v>0</v>
      </c>
      <c r="U5" s="15">
        <f>VLOOKUP(V5,[1]Sheet1!$A$370:$U$382,21,FALSE)/100</f>
        <v>0</v>
      </c>
      <c r="V5" s="67" t="s">
        <v>121</v>
      </c>
    </row>
    <row r="6" spans="1:22" x14ac:dyDescent="0.3">
      <c r="A6" s="16" t="s">
        <v>42</v>
      </c>
      <c r="B6" s="22">
        <f>VLOOKUP(V6,[1]Sheet1!$A$370:$U$382,2,FALSE)</f>
        <v>77</v>
      </c>
      <c r="C6" s="14">
        <f>VLOOKUP(V6,[1]Sheet1!$A$370:$U$382,3,FALSE)/100</f>
        <v>7.2443315457710036E-3</v>
      </c>
      <c r="D6" s="22">
        <f>VLOOKUP(V6,[1]Sheet1!$A$370:$U$382,4,FALSE)</f>
        <v>77</v>
      </c>
      <c r="E6" s="14">
        <f>VLOOKUP(V6,[1]Sheet1!$A$370:$U$382,5,FALSE)/100</f>
        <v>7.2443315457710036E-3</v>
      </c>
      <c r="F6" s="22">
        <f>VLOOKUP(V6,[1]Sheet1!$A$370:$U$382,6,FALSE)</f>
        <v>0</v>
      </c>
      <c r="G6" s="14">
        <f>VLOOKUP(V6,[1]Sheet1!$A$370:$U$382,7,FALSE)/100</f>
        <v>0</v>
      </c>
      <c r="H6" s="22">
        <f>VLOOKUP(V6,[1]Sheet1!$A$370:$U$382,8,FALSE)</f>
        <v>0</v>
      </c>
      <c r="I6" s="14">
        <f>VLOOKUP(V6,[1]Sheet1!$A$370:$U$382,9,FALSE)/100</f>
        <v>0</v>
      </c>
      <c r="J6" s="22">
        <f>VLOOKUP(V6,[1]Sheet1!$A$370:$U$382,10,FALSE)</f>
        <v>0</v>
      </c>
      <c r="K6" s="14">
        <f>VLOOKUP(V6,[1]Sheet1!$A$370:$U$382,11,FALSE)/100</f>
        <v>0</v>
      </c>
      <c r="L6" s="22">
        <f>VLOOKUP(V6,[1]Sheet1!$A$370:$U$382,12,FALSE)</f>
        <v>0</v>
      </c>
      <c r="M6" s="14">
        <f>VLOOKUP(V6,[1]Sheet1!$A$370:$U$3821,13,FALSE)/100</f>
        <v>0</v>
      </c>
      <c r="N6" s="22">
        <f>VLOOKUP(V6,[1]Sheet1!$A$370:$U$382,14,FALSE)</f>
        <v>0</v>
      </c>
      <c r="O6" s="14">
        <f>VLOOKUP(V6,[1]Sheet1!$A$370:$U$382,15,FALSE)/100</f>
        <v>0</v>
      </c>
      <c r="P6" s="22">
        <f>VLOOKUP(V6,[1]Sheet1!$A$370:$U$382,16,FALSE)</f>
        <v>0</v>
      </c>
      <c r="Q6" s="14">
        <f>VLOOKUP(V6,[1]Sheet1!$A$370:$U$382,17,FALSE)/100</f>
        <v>0</v>
      </c>
      <c r="R6" s="22">
        <f>VLOOKUP(V6,[1]Sheet1!$A$370:$U$382,18,FALSE)</f>
        <v>0</v>
      </c>
      <c r="S6" s="14">
        <f>VLOOKUP(V6,[1]Sheet1!$A$370:$U$382,19,FALSE)/100</f>
        <v>0</v>
      </c>
      <c r="T6" s="22">
        <f>VLOOKUP(V6,[1]Sheet1!$A$370:$U$382,20,FALSE)</f>
        <v>0</v>
      </c>
      <c r="U6" s="15">
        <f>VLOOKUP(V6,[1]Sheet1!$A$370:$U$382,21,FALSE)/100</f>
        <v>0</v>
      </c>
      <c r="V6" s="67" t="s">
        <v>122</v>
      </c>
    </row>
    <row r="7" spans="1:22" x14ac:dyDescent="0.3">
      <c r="A7" s="16" t="s">
        <v>43</v>
      </c>
      <c r="B7" s="22">
        <f>VLOOKUP(V7,[1]Sheet1!$A$370:$U$382,2,FALSE)</f>
        <v>50</v>
      </c>
      <c r="C7" s="14">
        <f>VLOOKUP(V7,[1]Sheet1!$A$370:$U$382,3,FALSE)/100</f>
        <v>4.7041113933577947E-3</v>
      </c>
      <c r="D7" s="22">
        <f>VLOOKUP(V7,[1]Sheet1!$A$370:$U$382,4,FALSE)</f>
        <v>50</v>
      </c>
      <c r="E7" s="14">
        <f>VLOOKUP(V7,[1]Sheet1!$A$370:$U$382,5,FALSE)/100</f>
        <v>4.7041113933577947E-3</v>
      </c>
      <c r="F7" s="22">
        <f>VLOOKUP(V7,[1]Sheet1!$A$370:$U$382,6,FALSE)</f>
        <v>0</v>
      </c>
      <c r="G7" s="14">
        <f>VLOOKUP(V7,[1]Sheet1!$A$370:$U$382,7,FALSE)/100</f>
        <v>0</v>
      </c>
      <c r="H7" s="22">
        <f>VLOOKUP(V7,[1]Sheet1!$A$370:$U$382,8,FALSE)</f>
        <v>0</v>
      </c>
      <c r="I7" s="14">
        <f>VLOOKUP(V7,[1]Sheet1!$A$370:$U$382,9,FALSE)/100</f>
        <v>0</v>
      </c>
      <c r="J7" s="22">
        <f>VLOOKUP(V7,[1]Sheet1!$A$370:$U$382,10,FALSE)</f>
        <v>0</v>
      </c>
      <c r="K7" s="14">
        <f>VLOOKUP(V7,[1]Sheet1!$A$370:$U$382,11,FALSE)/100</f>
        <v>0</v>
      </c>
      <c r="L7" s="22">
        <f>VLOOKUP(V7,[1]Sheet1!$A$370:$U$382,12,FALSE)</f>
        <v>0</v>
      </c>
      <c r="M7" s="14">
        <f>VLOOKUP(V7,[1]Sheet1!$A$370:$U$3821,13,FALSE)/100</f>
        <v>0</v>
      </c>
      <c r="N7" s="22">
        <f>VLOOKUP(V7,[1]Sheet1!$A$370:$U$382,14,FALSE)</f>
        <v>0</v>
      </c>
      <c r="O7" s="14">
        <f>VLOOKUP(V7,[1]Sheet1!$A$370:$U$382,15,FALSE)/100</f>
        <v>0</v>
      </c>
      <c r="P7" s="22">
        <f>VLOOKUP(V7,[1]Sheet1!$A$370:$U$382,16,FALSE)</f>
        <v>0</v>
      </c>
      <c r="Q7" s="14">
        <f>VLOOKUP(V7,[1]Sheet1!$A$370:$U$382,17,FALSE)/100</f>
        <v>0</v>
      </c>
      <c r="R7" s="22">
        <f>VLOOKUP(V7,[1]Sheet1!$A$370:$U$382,18,FALSE)</f>
        <v>0</v>
      </c>
      <c r="S7" s="14">
        <f>VLOOKUP(V7,[1]Sheet1!$A$370:$U$382,19,FALSE)/100</f>
        <v>0</v>
      </c>
      <c r="T7" s="22">
        <f>VLOOKUP(V7,[1]Sheet1!$A$370:$U$382,20,FALSE)</f>
        <v>0</v>
      </c>
      <c r="U7" s="15">
        <f>VLOOKUP(V7,[1]Sheet1!$A$370:$U$382,21,FALSE)/100</f>
        <v>0</v>
      </c>
      <c r="V7" s="67" t="s">
        <v>123</v>
      </c>
    </row>
    <row r="8" spans="1:22" x14ac:dyDescent="0.3">
      <c r="A8" s="16" t="s">
        <v>44</v>
      </c>
      <c r="B8" s="22">
        <f>VLOOKUP(V8,[1]Sheet1!$A$370:$U$382,2,FALSE)</f>
        <v>59</v>
      </c>
      <c r="C8" s="14">
        <f>VLOOKUP(V8,[1]Sheet1!$A$370:$U$382,3,FALSE)/100</f>
        <v>5.5508514441621973E-3</v>
      </c>
      <c r="D8" s="22">
        <f>VLOOKUP(V8,[1]Sheet1!$A$370:$U$382,4,FALSE)</f>
        <v>59</v>
      </c>
      <c r="E8" s="14">
        <f>VLOOKUP(V8,[1]Sheet1!$A$370:$U$382,5,FALSE)/100</f>
        <v>5.5508514441621973E-3</v>
      </c>
      <c r="F8" s="22">
        <f>VLOOKUP(V8,[1]Sheet1!$A$370:$U$382,6,FALSE)</f>
        <v>0</v>
      </c>
      <c r="G8" s="14">
        <f>VLOOKUP(V8,[1]Sheet1!$A$370:$U$382,7,FALSE)/100</f>
        <v>0</v>
      </c>
      <c r="H8" s="22">
        <f>VLOOKUP(V8,[1]Sheet1!$A$370:$U$382,8,FALSE)</f>
        <v>0</v>
      </c>
      <c r="I8" s="14">
        <f>VLOOKUP(V8,[1]Sheet1!$A$370:$U$382,9,FALSE)/100</f>
        <v>0</v>
      </c>
      <c r="J8" s="22">
        <f>VLOOKUP(V8,[1]Sheet1!$A$370:$U$382,10,FALSE)</f>
        <v>0</v>
      </c>
      <c r="K8" s="14">
        <f>VLOOKUP(V8,[1]Sheet1!$A$370:$U$382,11,FALSE)/100</f>
        <v>0</v>
      </c>
      <c r="L8" s="22">
        <f>VLOOKUP(V8,[1]Sheet1!$A$370:$U$382,12,FALSE)</f>
        <v>0</v>
      </c>
      <c r="M8" s="14">
        <f>VLOOKUP(V8,[1]Sheet1!$A$370:$U$3821,13,FALSE)/100</f>
        <v>0</v>
      </c>
      <c r="N8" s="22">
        <f>VLOOKUP(V8,[1]Sheet1!$A$370:$U$382,14,FALSE)</f>
        <v>0</v>
      </c>
      <c r="O8" s="14">
        <f>VLOOKUP(V8,[1]Sheet1!$A$370:$U$382,15,FALSE)/100</f>
        <v>0</v>
      </c>
      <c r="P8" s="22">
        <f>VLOOKUP(V8,[1]Sheet1!$A$370:$U$382,16,FALSE)</f>
        <v>0</v>
      </c>
      <c r="Q8" s="14">
        <f>VLOOKUP(V8,[1]Sheet1!$A$370:$U$382,17,FALSE)/100</f>
        <v>0</v>
      </c>
      <c r="R8" s="22">
        <f>VLOOKUP(V8,[1]Sheet1!$A$370:$U$382,18,FALSE)</f>
        <v>0</v>
      </c>
      <c r="S8" s="14">
        <f>VLOOKUP(V8,[1]Sheet1!$A$370:$U$382,19,FALSE)/100</f>
        <v>0</v>
      </c>
      <c r="T8" s="22">
        <f>VLOOKUP(V8,[1]Sheet1!$A$370:$U$382,20,FALSE)</f>
        <v>0</v>
      </c>
      <c r="U8" s="15">
        <f>VLOOKUP(V8,[1]Sheet1!$A$370:$U$382,21,FALSE)/100</f>
        <v>0</v>
      </c>
      <c r="V8" s="67" t="s">
        <v>124</v>
      </c>
    </row>
    <row r="9" spans="1:22" x14ac:dyDescent="0.3">
      <c r="A9" s="16" t="s">
        <v>45</v>
      </c>
      <c r="B9" s="22">
        <f>VLOOKUP(V9,[1]Sheet1!$A$370:$U$382,2,FALSE)</f>
        <v>165</v>
      </c>
      <c r="C9" s="14">
        <f>VLOOKUP(V9,[1]Sheet1!$A$370:$U$382,3,FALSE)/100</f>
        <v>1.5523567598080722E-2</v>
      </c>
      <c r="D9" s="22">
        <f>VLOOKUP(V9,[1]Sheet1!$A$370:$U$382,4,FALSE)</f>
        <v>165</v>
      </c>
      <c r="E9" s="14">
        <f>VLOOKUP(V9,[1]Sheet1!$A$370:$U$382,5,FALSE)/100</f>
        <v>1.5523567598080722E-2</v>
      </c>
      <c r="F9" s="22">
        <f>VLOOKUP(V9,[1]Sheet1!$A$370:$U$382,6,FALSE)</f>
        <v>0</v>
      </c>
      <c r="G9" s="14">
        <f>VLOOKUP(V9,[1]Sheet1!$A$370:$U$382,7,FALSE)/100</f>
        <v>0</v>
      </c>
      <c r="H9" s="22">
        <f>VLOOKUP(V9,[1]Sheet1!$A$370:$U$382,8,FALSE)</f>
        <v>0</v>
      </c>
      <c r="I9" s="14">
        <f>VLOOKUP(V9,[1]Sheet1!$A$370:$U$382,9,FALSE)/100</f>
        <v>0</v>
      </c>
      <c r="J9" s="22">
        <f>VLOOKUP(V9,[1]Sheet1!$A$370:$U$382,10,FALSE)</f>
        <v>0</v>
      </c>
      <c r="K9" s="14">
        <f>VLOOKUP(V9,[1]Sheet1!$A$370:$U$382,11,FALSE)/100</f>
        <v>0</v>
      </c>
      <c r="L9" s="22">
        <f>VLOOKUP(V9,[1]Sheet1!$A$370:$U$382,12,FALSE)</f>
        <v>0</v>
      </c>
      <c r="M9" s="14">
        <f>VLOOKUP(V9,[1]Sheet1!$A$370:$U$3821,13,FALSE)/100</f>
        <v>0</v>
      </c>
      <c r="N9" s="22">
        <f>VLOOKUP(V9,[1]Sheet1!$A$370:$U$382,14,FALSE)</f>
        <v>0</v>
      </c>
      <c r="O9" s="14">
        <f>VLOOKUP(V9,[1]Sheet1!$A$370:$U$382,15,FALSE)/100</f>
        <v>0</v>
      </c>
      <c r="P9" s="22">
        <f>VLOOKUP(V9,[1]Sheet1!$A$370:$U$382,16,FALSE)</f>
        <v>0</v>
      </c>
      <c r="Q9" s="14">
        <f>VLOOKUP(V9,[1]Sheet1!$A$370:$U$382,17,FALSE)/100</f>
        <v>0</v>
      </c>
      <c r="R9" s="22">
        <f>VLOOKUP(V9,[1]Sheet1!$A$370:$U$382,18,FALSE)</f>
        <v>0</v>
      </c>
      <c r="S9" s="14">
        <f>VLOOKUP(V9,[1]Sheet1!$A$370:$U$382,19,FALSE)/100</f>
        <v>0</v>
      </c>
      <c r="T9" s="22">
        <f>VLOOKUP(V9,[1]Sheet1!$A$370:$U$382,20,FALSE)</f>
        <v>0</v>
      </c>
      <c r="U9" s="15">
        <f>VLOOKUP(V9,[1]Sheet1!$A$370:$U$382,21,FALSE)/100</f>
        <v>0</v>
      </c>
      <c r="V9" s="67" t="s">
        <v>125</v>
      </c>
    </row>
    <row r="10" spans="1:22" x14ac:dyDescent="0.3">
      <c r="A10" s="16" t="s">
        <v>46</v>
      </c>
      <c r="B10" s="22">
        <f>VLOOKUP(V10,[1]Sheet1!$A$370:$U$382,2,FALSE)</f>
        <v>113</v>
      </c>
      <c r="C10" s="14">
        <f>VLOOKUP(V10,[1]Sheet1!$A$370:$U$382,3,FALSE)/100</f>
        <v>1.0631291748988615E-2</v>
      </c>
      <c r="D10" s="22">
        <f>VLOOKUP(V10,[1]Sheet1!$A$370:$U$382,4,FALSE)</f>
        <v>113</v>
      </c>
      <c r="E10" s="14">
        <f>VLOOKUP(V10,[1]Sheet1!$A$370:$U$382,5,FALSE)/100</f>
        <v>1.0631291748988615E-2</v>
      </c>
      <c r="F10" s="22">
        <f>VLOOKUP(V10,[1]Sheet1!$A$370:$U$382,6,FALSE)</f>
        <v>0</v>
      </c>
      <c r="G10" s="14">
        <f>VLOOKUP(V10,[1]Sheet1!$A$370:$U$382,7,FALSE)/100</f>
        <v>0</v>
      </c>
      <c r="H10" s="22">
        <f>VLOOKUP(V10,[1]Sheet1!$A$370:$U$382,8,FALSE)</f>
        <v>0</v>
      </c>
      <c r="I10" s="14">
        <f>VLOOKUP(V10,[1]Sheet1!$A$370:$U$382,9,FALSE)/100</f>
        <v>0</v>
      </c>
      <c r="J10" s="22">
        <f>VLOOKUP(V10,[1]Sheet1!$A$370:$U$382,10,FALSE)</f>
        <v>0</v>
      </c>
      <c r="K10" s="14">
        <f>VLOOKUP(V10,[1]Sheet1!$A$370:$U$382,11,FALSE)/100</f>
        <v>0</v>
      </c>
      <c r="L10" s="22">
        <f>VLOOKUP(V10,[1]Sheet1!$A$370:$U$382,12,FALSE)</f>
        <v>0</v>
      </c>
      <c r="M10" s="14">
        <f>VLOOKUP(V10,[1]Sheet1!$A$370:$U$3821,13,FALSE)/100</f>
        <v>0</v>
      </c>
      <c r="N10" s="22">
        <f>VLOOKUP(V10,[1]Sheet1!$A$370:$U$382,14,FALSE)</f>
        <v>0</v>
      </c>
      <c r="O10" s="14">
        <f>VLOOKUP(V10,[1]Sheet1!$A$370:$U$382,15,FALSE)/100</f>
        <v>0</v>
      </c>
      <c r="P10" s="22">
        <f>VLOOKUP(V10,[1]Sheet1!$A$370:$U$382,16,FALSE)</f>
        <v>0</v>
      </c>
      <c r="Q10" s="14">
        <f>VLOOKUP(V10,[1]Sheet1!$A$370:$U$382,17,FALSE)/100</f>
        <v>0</v>
      </c>
      <c r="R10" s="22">
        <f>VLOOKUP(V10,[1]Sheet1!$A$370:$U$382,18,FALSE)</f>
        <v>0</v>
      </c>
      <c r="S10" s="14">
        <f>VLOOKUP(V10,[1]Sheet1!$A$370:$U$382,19,FALSE)/100</f>
        <v>0</v>
      </c>
      <c r="T10" s="22">
        <f>VLOOKUP(V10,[1]Sheet1!$A$370:$U$382,20,FALSE)</f>
        <v>0</v>
      </c>
      <c r="U10" s="15">
        <f>VLOOKUP(V10,[1]Sheet1!$A$370:$U$382,21,FALSE)/100</f>
        <v>0</v>
      </c>
      <c r="V10" s="67" t="s">
        <v>126</v>
      </c>
    </row>
    <row r="11" spans="1:22" x14ac:dyDescent="0.3">
      <c r="A11" s="16" t="s">
        <v>47</v>
      </c>
      <c r="B11" s="22">
        <f>VLOOKUP(V11,[1]Sheet1!$A$370:$U$382,2,FALSE)</f>
        <v>67</v>
      </c>
      <c r="C11" s="14">
        <f>VLOOKUP(V11,[1]Sheet1!$A$370:$U$382,3,FALSE)/100</f>
        <v>6.3035092670994438E-3</v>
      </c>
      <c r="D11" s="22">
        <f>VLOOKUP(V11,[1]Sheet1!$A$370:$U$382,4,FALSE)</f>
        <v>67</v>
      </c>
      <c r="E11" s="14">
        <f>VLOOKUP(V11,[1]Sheet1!$A$370:$U$382,5,FALSE)/100</f>
        <v>6.3035092670994438E-3</v>
      </c>
      <c r="F11" s="22">
        <f>VLOOKUP(V11,[1]Sheet1!$A$370:$U$382,6,FALSE)</f>
        <v>0</v>
      </c>
      <c r="G11" s="14">
        <f>VLOOKUP(V11,[1]Sheet1!$A$370:$U$382,7,FALSE)/100</f>
        <v>0</v>
      </c>
      <c r="H11" s="22">
        <f>VLOOKUP(V11,[1]Sheet1!$A$370:$U$382,8,FALSE)</f>
        <v>0</v>
      </c>
      <c r="I11" s="14">
        <f>VLOOKUP(V11,[1]Sheet1!$A$370:$U$382,9,FALSE)/100</f>
        <v>0</v>
      </c>
      <c r="J11" s="22">
        <f>VLOOKUP(V11,[1]Sheet1!$A$370:$U$382,10,FALSE)</f>
        <v>0</v>
      </c>
      <c r="K11" s="14">
        <f>VLOOKUP(V11,[1]Sheet1!$A$370:$U$382,11,FALSE)/100</f>
        <v>0</v>
      </c>
      <c r="L11" s="22">
        <f>VLOOKUP(V11,[1]Sheet1!$A$370:$U$382,12,FALSE)</f>
        <v>0</v>
      </c>
      <c r="M11" s="14">
        <f>VLOOKUP(V11,[1]Sheet1!$A$370:$U$3821,13,FALSE)/100</f>
        <v>0</v>
      </c>
      <c r="N11" s="22">
        <f>VLOOKUP(V11,[1]Sheet1!$A$370:$U$382,14,FALSE)</f>
        <v>0</v>
      </c>
      <c r="O11" s="14">
        <f>VLOOKUP(V11,[1]Sheet1!$A$370:$U$382,15,FALSE)/100</f>
        <v>0</v>
      </c>
      <c r="P11" s="22">
        <f>VLOOKUP(V11,[1]Sheet1!$A$370:$U$382,16,FALSE)</f>
        <v>0</v>
      </c>
      <c r="Q11" s="14">
        <f>VLOOKUP(V11,[1]Sheet1!$A$370:$U$382,17,FALSE)/100</f>
        <v>0</v>
      </c>
      <c r="R11" s="22">
        <f>VLOOKUP(V11,[1]Sheet1!$A$370:$U$382,18,FALSE)</f>
        <v>0</v>
      </c>
      <c r="S11" s="14">
        <f>VLOOKUP(V11,[1]Sheet1!$A$370:$U$382,19,FALSE)/100</f>
        <v>0</v>
      </c>
      <c r="T11" s="22">
        <f>VLOOKUP(V11,[1]Sheet1!$A$370:$U$382,20,FALSE)</f>
        <v>0</v>
      </c>
      <c r="U11" s="15">
        <f>VLOOKUP(V11,[1]Sheet1!$A$370:$U$382,21,FALSE)/100</f>
        <v>0</v>
      </c>
      <c r="V11" s="67" t="s">
        <v>127</v>
      </c>
    </row>
    <row r="12" spans="1:22" x14ac:dyDescent="0.3">
      <c r="A12" s="16" t="s">
        <v>48</v>
      </c>
      <c r="B12" s="22">
        <f>VLOOKUP(V12,[1]Sheet1!$A$370:$U$382,2,FALSE)</f>
        <v>120</v>
      </c>
      <c r="C12" s="14">
        <f>VLOOKUP(V12,[1]Sheet1!$A$370:$U$382,3,FALSE)/100</f>
        <v>1.1289867344058705E-2</v>
      </c>
      <c r="D12" s="22">
        <f>VLOOKUP(V12,[1]Sheet1!$A$370:$U$382,4,FALSE)</f>
        <v>120</v>
      </c>
      <c r="E12" s="14">
        <f>VLOOKUP(V12,[1]Sheet1!$A$370:$U$382,5,FALSE)/100</f>
        <v>1.1289867344058705E-2</v>
      </c>
      <c r="F12" s="22">
        <f>VLOOKUP(V12,[1]Sheet1!$A$370:$U$382,6,FALSE)</f>
        <v>0</v>
      </c>
      <c r="G12" s="14">
        <f>VLOOKUP(V12,[1]Sheet1!$A$370:$U$382,7,FALSE)/100</f>
        <v>0</v>
      </c>
      <c r="H12" s="22">
        <f>VLOOKUP(V12,[1]Sheet1!$A$370:$U$382,8,FALSE)</f>
        <v>0</v>
      </c>
      <c r="I12" s="14">
        <f>VLOOKUP(V12,[1]Sheet1!$A$370:$U$382,9,FALSE)/100</f>
        <v>0</v>
      </c>
      <c r="J12" s="22">
        <f>VLOOKUP(V12,[1]Sheet1!$A$370:$U$382,10,FALSE)</f>
        <v>0</v>
      </c>
      <c r="K12" s="14">
        <f>VLOOKUP(V12,[1]Sheet1!$A$370:$U$382,11,FALSE)/100</f>
        <v>0</v>
      </c>
      <c r="L12" s="22">
        <f>VLOOKUP(V12,[1]Sheet1!$A$370:$U$382,12,FALSE)</f>
        <v>0</v>
      </c>
      <c r="M12" s="14">
        <f>VLOOKUP(V12,[1]Sheet1!$A$370:$U$3821,13,FALSE)/100</f>
        <v>0</v>
      </c>
      <c r="N12" s="22">
        <f>VLOOKUP(V12,[1]Sheet1!$A$370:$U$382,14,FALSE)</f>
        <v>0</v>
      </c>
      <c r="O12" s="14">
        <f>VLOOKUP(V12,[1]Sheet1!$A$370:$U$382,15,FALSE)/100</f>
        <v>0</v>
      </c>
      <c r="P12" s="22">
        <f>VLOOKUP(V12,[1]Sheet1!$A$370:$U$382,16,FALSE)</f>
        <v>0</v>
      </c>
      <c r="Q12" s="14">
        <f>VLOOKUP(V12,[1]Sheet1!$A$370:$U$382,17,FALSE)/100</f>
        <v>0</v>
      </c>
      <c r="R12" s="22">
        <f>VLOOKUP(V12,[1]Sheet1!$A$370:$U$382,18,FALSE)</f>
        <v>0</v>
      </c>
      <c r="S12" s="14">
        <f>VLOOKUP(V12,[1]Sheet1!$A$370:$U$382,19,FALSE)/100</f>
        <v>0</v>
      </c>
      <c r="T12" s="22">
        <f>VLOOKUP(V12,[1]Sheet1!$A$370:$U$382,20,FALSE)</f>
        <v>0</v>
      </c>
      <c r="U12" s="15">
        <f>VLOOKUP(V12,[1]Sheet1!$A$370:$U$382,21,FALSE)/100</f>
        <v>0</v>
      </c>
      <c r="V12" s="67" t="s">
        <v>128</v>
      </c>
    </row>
    <row r="13" spans="1:22" x14ac:dyDescent="0.3">
      <c r="A13" s="30" t="s">
        <v>49</v>
      </c>
      <c r="B13" s="22">
        <f>VLOOKUP(V13,[1]Sheet1!$A$370:$U$382,2,FALSE)</f>
        <v>424</v>
      </c>
      <c r="C13" s="14">
        <f>VLOOKUP(V13,[1]Sheet1!$A$370:$U$382,3,FALSE)/100</f>
        <v>3.98908646156741E-2</v>
      </c>
      <c r="D13" s="22">
        <f>VLOOKUP(V13,[1]Sheet1!$A$370:$U$382,4,FALSE)</f>
        <v>424</v>
      </c>
      <c r="E13" s="14">
        <f>VLOOKUP(V13,[1]Sheet1!$A$370:$U$382,5,FALSE)/100</f>
        <v>3.98908646156741E-2</v>
      </c>
      <c r="F13" s="22">
        <f>VLOOKUP(V13,[1]Sheet1!$A$370:$U$382,6,FALSE)</f>
        <v>0</v>
      </c>
      <c r="G13" s="14">
        <f>VLOOKUP(V13,[1]Sheet1!$A$370:$U$382,7,FALSE)/100</f>
        <v>0</v>
      </c>
      <c r="H13" s="22">
        <f>VLOOKUP(V13,[1]Sheet1!$A$370:$U$382,8,FALSE)</f>
        <v>0</v>
      </c>
      <c r="I13" s="14">
        <f>VLOOKUP(V13,[1]Sheet1!$A$370:$U$382,9,FALSE)/100</f>
        <v>0</v>
      </c>
      <c r="J13" s="22">
        <f>VLOOKUP(V13,[1]Sheet1!$A$370:$U$382,10,FALSE)</f>
        <v>0</v>
      </c>
      <c r="K13" s="14">
        <f>VLOOKUP(V13,[1]Sheet1!$A$370:$U$382,11,FALSE)/100</f>
        <v>0</v>
      </c>
      <c r="L13" s="22">
        <f>VLOOKUP(V13,[1]Sheet1!$A$370:$U$382,12,FALSE)</f>
        <v>0</v>
      </c>
      <c r="M13" s="14">
        <f>VLOOKUP(V13,[1]Sheet1!$A$370:$U$3821,13,FALSE)/100</f>
        <v>0</v>
      </c>
      <c r="N13" s="22">
        <f>VLOOKUP(V13,[1]Sheet1!$A$370:$U$382,14,FALSE)</f>
        <v>0</v>
      </c>
      <c r="O13" s="14">
        <f>VLOOKUP(V13,[1]Sheet1!$A$370:$U$382,15,FALSE)/100</f>
        <v>0</v>
      </c>
      <c r="P13" s="22">
        <f>VLOOKUP(V13,[1]Sheet1!$A$370:$U$382,16,FALSE)</f>
        <v>0</v>
      </c>
      <c r="Q13" s="14">
        <f>VLOOKUP(V13,[1]Sheet1!$A$370:$U$382,17,FALSE)/100</f>
        <v>0</v>
      </c>
      <c r="R13" s="22">
        <f>VLOOKUP(V13,[1]Sheet1!$A$370:$U$382,18,FALSE)</f>
        <v>0</v>
      </c>
      <c r="S13" s="14">
        <f>VLOOKUP(V13,[1]Sheet1!$A$370:$U$382,19,FALSE)/100</f>
        <v>0</v>
      </c>
      <c r="T13" s="22">
        <f>VLOOKUP(V13,[1]Sheet1!$A$370:$U$382,20,FALSE)</f>
        <v>0</v>
      </c>
      <c r="U13" s="15">
        <f>VLOOKUP(V13,[1]Sheet1!$A$370:$U$382,21,FALSE)/100</f>
        <v>0</v>
      </c>
      <c r="V13" s="67" t="s">
        <v>129</v>
      </c>
    </row>
    <row r="14" spans="1:22" x14ac:dyDescent="0.3">
      <c r="A14" s="31" t="s">
        <v>50</v>
      </c>
      <c r="B14" s="22">
        <f>VLOOKUP(V14,[1]Sheet1!$A$370:$U$382,2,FALSE)</f>
        <v>421</v>
      </c>
      <c r="C14" s="14">
        <f>VLOOKUP(V14,[1]Sheet1!$A$370:$U$382,3,FALSE)/100</f>
        <v>3.9608617932072633E-2</v>
      </c>
      <c r="D14" s="22">
        <f>VLOOKUP(V14,[1]Sheet1!$A$370:$U$382,4,FALSE)</f>
        <v>421</v>
      </c>
      <c r="E14" s="14">
        <f>VLOOKUP(V14,[1]Sheet1!$A$370:$U$382,5,FALSE)/100</f>
        <v>3.9608617932072633E-2</v>
      </c>
      <c r="F14" s="22">
        <f>VLOOKUP(V14,[1]Sheet1!$A$370:$U$382,6,FALSE)</f>
        <v>0</v>
      </c>
      <c r="G14" s="14">
        <f>VLOOKUP(V14,[1]Sheet1!$A$370:$U$382,7,FALSE)/100</f>
        <v>0</v>
      </c>
      <c r="H14" s="22">
        <f>VLOOKUP(V14,[1]Sheet1!$A$370:$U$382,8,FALSE)</f>
        <v>0</v>
      </c>
      <c r="I14" s="14">
        <f>VLOOKUP(V14,[1]Sheet1!$A$370:$U$382,9,FALSE)/100</f>
        <v>0</v>
      </c>
      <c r="J14" s="22">
        <f>VLOOKUP(V14,[1]Sheet1!$A$370:$U$382,10,FALSE)</f>
        <v>0</v>
      </c>
      <c r="K14" s="14">
        <f>VLOOKUP(V14,[1]Sheet1!$A$370:$U$382,11,FALSE)/100</f>
        <v>0</v>
      </c>
      <c r="L14" s="22">
        <f>VLOOKUP(V14,[1]Sheet1!$A$370:$U$382,12,FALSE)</f>
        <v>0</v>
      </c>
      <c r="M14" s="14">
        <f>VLOOKUP(V14,[1]Sheet1!$A$370:$U$3821,13,FALSE)/100</f>
        <v>0</v>
      </c>
      <c r="N14" s="22">
        <f>VLOOKUP(V14,[1]Sheet1!$A$370:$U$382,14,FALSE)</f>
        <v>0</v>
      </c>
      <c r="O14" s="14">
        <f>VLOOKUP(V14,[1]Sheet1!$A$370:$U$382,15,FALSE)/100</f>
        <v>0</v>
      </c>
      <c r="P14" s="22">
        <f>VLOOKUP(V14,[1]Sheet1!$A$370:$U$382,16,FALSE)</f>
        <v>0</v>
      </c>
      <c r="Q14" s="14">
        <f>VLOOKUP(V14,[1]Sheet1!$A$370:$U$382,17,FALSE)/100</f>
        <v>0</v>
      </c>
      <c r="R14" s="22">
        <f>VLOOKUP(V14,[1]Sheet1!$A$370:$U$382,18,FALSE)</f>
        <v>0</v>
      </c>
      <c r="S14" s="14">
        <f>VLOOKUP(V14,[1]Sheet1!$A$370:$U$382,19,FALSE)/100</f>
        <v>0</v>
      </c>
      <c r="T14" s="22">
        <f>VLOOKUP(V14,[1]Sheet1!$A$370:$U$382,20,FALSE)</f>
        <v>0</v>
      </c>
      <c r="U14" s="15">
        <f>VLOOKUP(V14,[1]Sheet1!$A$370:$U$382,21,FALSE)/100</f>
        <v>0</v>
      </c>
      <c r="V14" s="67" t="s">
        <v>130</v>
      </c>
    </row>
    <row r="15" spans="1:22" x14ac:dyDescent="0.3">
      <c r="A15" s="31" t="s">
        <v>51</v>
      </c>
      <c r="B15" s="22">
        <f>VLOOKUP(V15,[1]Sheet1!$A$370:$U$382,2,FALSE)</f>
        <v>207</v>
      </c>
      <c r="C15" s="14">
        <f>VLOOKUP(V15,[1]Sheet1!$A$370:$U$382,3,FALSE)/100</f>
        <v>1.9475021168501271E-2</v>
      </c>
      <c r="D15" s="22">
        <f>VLOOKUP(V15,[1]Sheet1!$A$370:$U$382,4,FALSE)</f>
        <v>207</v>
      </c>
      <c r="E15" s="14">
        <f>VLOOKUP(V15,[1]Sheet1!$A$370:$U$382,5,FALSE)/100</f>
        <v>1.9475021168501271E-2</v>
      </c>
      <c r="F15" s="22">
        <f>VLOOKUP(V15,[1]Sheet1!$A$370:$U$382,6,FALSE)</f>
        <v>0</v>
      </c>
      <c r="G15" s="14">
        <f>VLOOKUP(V15,[1]Sheet1!$A$370:$U$382,7,FALSE)/100</f>
        <v>0</v>
      </c>
      <c r="H15" s="22">
        <f>VLOOKUP(V15,[1]Sheet1!$A$370:$U$382,8,FALSE)</f>
        <v>0</v>
      </c>
      <c r="I15" s="14">
        <f>VLOOKUP(V15,[1]Sheet1!$A$370:$U$382,9,FALSE)/100</f>
        <v>0</v>
      </c>
      <c r="J15" s="22">
        <f>VLOOKUP(V15,[1]Sheet1!$A$370:$U$382,10,FALSE)</f>
        <v>0</v>
      </c>
      <c r="K15" s="14">
        <f>VLOOKUP(V15,[1]Sheet1!$A$370:$U$382,11,FALSE)/100</f>
        <v>0</v>
      </c>
      <c r="L15" s="22">
        <f>VLOOKUP(V15,[1]Sheet1!$A$370:$U$382,12,FALSE)</f>
        <v>0</v>
      </c>
      <c r="M15" s="14">
        <f>VLOOKUP(V15,[1]Sheet1!$A$370:$U$3821,13,FALSE)/100</f>
        <v>0</v>
      </c>
      <c r="N15" s="22">
        <f>VLOOKUP(V15,[1]Sheet1!$A$370:$U$382,14,FALSE)</f>
        <v>0</v>
      </c>
      <c r="O15" s="14">
        <f>VLOOKUP(V15,[1]Sheet1!$A$370:$U$382,15,FALSE)/100</f>
        <v>0</v>
      </c>
      <c r="P15" s="22">
        <f>VLOOKUP(V15,[1]Sheet1!$A$370:$U$382,16,FALSE)</f>
        <v>0</v>
      </c>
      <c r="Q15" s="14">
        <f>VLOOKUP(V15,[1]Sheet1!$A$370:$U$382,17,FALSE)/100</f>
        <v>0</v>
      </c>
      <c r="R15" s="22">
        <f>VLOOKUP(V15,[1]Sheet1!$A$370:$U$382,18,FALSE)</f>
        <v>0</v>
      </c>
      <c r="S15" s="14">
        <f>VLOOKUP(V15,[1]Sheet1!$A$370:$U$382,19,FALSE)/100</f>
        <v>0</v>
      </c>
      <c r="T15" s="22">
        <f>VLOOKUP(V15,[1]Sheet1!$A$370:$U$382,20,FALSE)</f>
        <v>0</v>
      </c>
      <c r="U15" s="15">
        <f>VLOOKUP(V15,[1]Sheet1!$A$370:$U$382,21,FALSE)/100</f>
        <v>0</v>
      </c>
      <c r="V15" s="67" t="s">
        <v>131</v>
      </c>
    </row>
    <row r="16" spans="1:22" ht="15" thickBot="1" x14ac:dyDescent="0.35">
      <c r="A16" s="17" t="s">
        <v>27</v>
      </c>
      <c r="B16" s="25">
        <f>VLOOKUP(V16,[1]Sheet1!$A$370:$U$382,2,FALSE)</f>
        <v>8005</v>
      </c>
      <c r="C16" s="18">
        <f>VLOOKUP(V16,[1]Sheet1!$A$370:$U$382,3,FALSE)/100</f>
        <v>0.7531282340765828</v>
      </c>
      <c r="D16" s="25">
        <f>VLOOKUP(V16,[1]Sheet1!$A$370:$U$382,4,FALSE)</f>
        <v>8005</v>
      </c>
      <c r="E16" s="18">
        <f>VLOOKUP(V16,[1]Sheet1!$A$370:$U$382,5,FALSE)/100</f>
        <v>0.7531282340765828</v>
      </c>
      <c r="F16" s="25">
        <f>VLOOKUP(V16,[1]Sheet1!$A$370:$U$382,6,FALSE)</f>
        <v>0</v>
      </c>
      <c r="G16" s="18">
        <f>VLOOKUP(V16,[1]Sheet1!$A$370:$U$382,7,FALSE)/100</f>
        <v>0</v>
      </c>
      <c r="H16" s="25">
        <f>VLOOKUP(V16,[1]Sheet1!$A$370:$U$382,8,FALSE)</f>
        <v>0</v>
      </c>
      <c r="I16" s="18">
        <f>VLOOKUP(V16,[1]Sheet1!$A$370:$U$382,9,FALSE)/100</f>
        <v>0</v>
      </c>
      <c r="J16" s="25">
        <f>VLOOKUP(V16,[1]Sheet1!$A$370:$U$382,10,FALSE)</f>
        <v>0</v>
      </c>
      <c r="K16" s="18">
        <f>VLOOKUP(V16,[1]Sheet1!$A$370:$U$382,11,FALSE)/100</f>
        <v>0</v>
      </c>
      <c r="L16" s="25">
        <f>VLOOKUP(V16,[1]Sheet1!$A$370:$U$382,12,FALSE)</f>
        <v>0</v>
      </c>
      <c r="M16" s="18">
        <f>VLOOKUP(V16,[1]Sheet1!$A$370:$U$3821,13,FALSE)/100</f>
        <v>0</v>
      </c>
      <c r="N16" s="25">
        <f>VLOOKUP(V16,[1]Sheet1!$A$370:$U$382,14,FALSE)</f>
        <v>0</v>
      </c>
      <c r="O16" s="18">
        <f>VLOOKUP(V16,[1]Sheet1!$A$370:$U$382,15,FALSE)/100</f>
        <v>0</v>
      </c>
      <c r="P16" s="25">
        <f>VLOOKUP(V16,[1]Sheet1!$A$370:$U$382,16,FALSE)</f>
        <v>0</v>
      </c>
      <c r="Q16" s="18">
        <f>VLOOKUP(V16,[1]Sheet1!$A$370:$U$382,17,FALSE)/100</f>
        <v>0</v>
      </c>
      <c r="R16" s="25">
        <f>VLOOKUP(V16,[1]Sheet1!$A$370:$U$382,18,FALSE)</f>
        <v>0</v>
      </c>
      <c r="S16" s="18">
        <f>VLOOKUP(V16,[1]Sheet1!$A$370:$U$382,19,FALSE)/100</f>
        <v>0</v>
      </c>
      <c r="T16" s="25">
        <f>VLOOKUP(V16,[1]Sheet1!$A$370:$U$382,20,FALSE)</f>
        <v>0</v>
      </c>
      <c r="U16" s="19">
        <f>VLOOKUP(V16,[1]Sheet1!$A$370:$U$382,21,FALSE)/100</f>
        <v>0</v>
      </c>
      <c r="V16" s="67" t="s">
        <v>132</v>
      </c>
    </row>
    <row r="17" spans="1:22" ht="15" thickBot="1" x14ac:dyDescent="0.35">
      <c r="A17" s="20" t="s">
        <v>32</v>
      </c>
      <c r="B17" s="23">
        <f>VLOOKUP(V17,[1]Sheet1!$A$370:$U$382,2,FALSE)</f>
        <v>10629</v>
      </c>
      <c r="C17" s="7">
        <f>VLOOKUP(V17,[1]Sheet1!$A$370:$U$382,3,FALSE)/100</f>
        <v>1</v>
      </c>
      <c r="D17" s="23">
        <f>VLOOKUP(V17,[1]Sheet1!$A$370:$U$382,4,FALSE)</f>
        <v>10629</v>
      </c>
      <c r="E17" s="7">
        <f>VLOOKUP(V17,[1]Sheet1!$A$370:$U$382,5,FALSE)/100</f>
        <v>1</v>
      </c>
      <c r="F17" s="23">
        <f>VLOOKUP(V17,[1]Sheet1!$A$370:$U$382,6,FALSE)</f>
        <v>0</v>
      </c>
      <c r="G17" s="7">
        <f>VLOOKUP(V17,[1]Sheet1!$A$370:$U$382,7,FALSE)/100</f>
        <v>0</v>
      </c>
      <c r="H17" s="23">
        <f>VLOOKUP(V17,[1]Sheet1!$A$370:$U$382,8,FALSE)</f>
        <v>0</v>
      </c>
      <c r="I17" s="7">
        <f>VLOOKUP(V17,[1]Sheet1!$A$370:$U$382,9,FALSE)/100</f>
        <v>0</v>
      </c>
      <c r="J17" s="23">
        <f>VLOOKUP(V17,[1]Sheet1!$A$370:$U$382,10,FALSE)</f>
        <v>0</v>
      </c>
      <c r="K17" s="7">
        <f>VLOOKUP(V17,[1]Sheet1!$A$370:$U$382,11,FALSE)/100</f>
        <v>0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589"/>
  <sheetViews>
    <sheetView workbookViewId="0">
      <selection activeCell="Q16" sqref="Q16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19" width="13.109375" style="70" customWidth="1"/>
    <col min="20" max="20" width="11.44140625" style="79" customWidth="1"/>
    <col min="21" max="16384" width="9.109375" style="71"/>
  </cols>
  <sheetData>
    <row r="1" spans="2:19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19" ht="22.2" customHeight="1" thickTop="1" thickBot="1" x14ac:dyDescent="0.35">
      <c r="B2" s="271" t="s">
        <v>272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</row>
    <row r="3" spans="2:19" ht="22.2" customHeight="1" thickTop="1" thickBot="1" x14ac:dyDescent="0.35">
      <c r="B3" s="274" t="s">
        <v>350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</row>
    <row r="4" spans="2:19" ht="22.2" customHeight="1" thickTop="1" x14ac:dyDescent="0.3">
      <c r="B4" s="277" t="s">
        <v>290</v>
      </c>
      <c r="C4" s="266">
        <v>2014</v>
      </c>
      <c r="D4" s="344"/>
      <c r="E4" s="345">
        <v>2015</v>
      </c>
      <c r="F4" s="344"/>
      <c r="G4" s="345">
        <v>2016</v>
      </c>
      <c r="H4" s="344"/>
      <c r="I4" s="345">
        <v>2017</v>
      </c>
      <c r="J4" s="344"/>
      <c r="K4" s="350">
        <v>2018</v>
      </c>
      <c r="L4" s="350"/>
      <c r="M4" s="350">
        <v>2019</v>
      </c>
      <c r="N4" s="350"/>
      <c r="O4" s="350">
        <v>2020</v>
      </c>
      <c r="P4" s="345"/>
      <c r="Q4" s="350">
        <v>2021</v>
      </c>
      <c r="R4" s="351"/>
      <c r="S4" s="300" t="s">
        <v>343</v>
      </c>
    </row>
    <row r="5" spans="2:19" ht="22.2" customHeight="1" x14ac:dyDescent="0.3">
      <c r="B5" s="278"/>
      <c r="C5" s="333"/>
      <c r="D5" s="352"/>
      <c r="E5" s="353"/>
      <c r="F5" s="352"/>
      <c r="G5" s="353"/>
      <c r="H5" s="352"/>
      <c r="I5" s="353"/>
      <c r="J5" s="352"/>
      <c r="K5" s="354"/>
      <c r="L5" s="354"/>
      <c r="M5" s="354"/>
      <c r="N5" s="354"/>
      <c r="O5" s="354"/>
      <c r="P5" s="353"/>
      <c r="Q5" s="354"/>
      <c r="R5" s="355"/>
      <c r="S5" s="301"/>
    </row>
    <row r="6" spans="2:19" ht="22.2" customHeight="1" thickBot="1" x14ac:dyDescent="0.35">
      <c r="B6" s="279"/>
      <c r="C6" s="356" t="s">
        <v>206</v>
      </c>
      <c r="D6" s="357" t="s">
        <v>2</v>
      </c>
      <c r="E6" s="358" t="s">
        <v>206</v>
      </c>
      <c r="F6" s="357" t="s">
        <v>2</v>
      </c>
      <c r="G6" s="358" t="s">
        <v>206</v>
      </c>
      <c r="H6" s="357" t="s">
        <v>2</v>
      </c>
      <c r="I6" s="358" t="s">
        <v>206</v>
      </c>
      <c r="J6" s="359" t="s">
        <v>2</v>
      </c>
      <c r="K6" s="358" t="s">
        <v>206</v>
      </c>
      <c r="L6" s="359" t="s">
        <v>2</v>
      </c>
      <c r="M6" s="358" t="s">
        <v>206</v>
      </c>
      <c r="N6" s="359" t="s">
        <v>2</v>
      </c>
      <c r="O6" s="358" t="s">
        <v>206</v>
      </c>
      <c r="P6" s="359" t="s">
        <v>2</v>
      </c>
      <c r="Q6" s="358" t="s">
        <v>206</v>
      </c>
      <c r="R6" s="360" t="s">
        <v>2</v>
      </c>
      <c r="S6" s="302"/>
    </row>
    <row r="7" spans="2:19" ht="22.2" customHeight="1" thickTop="1" x14ac:dyDescent="0.3">
      <c r="B7" s="161" t="s">
        <v>265</v>
      </c>
      <c r="C7" s="133">
        <v>1981</v>
      </c>
      <c r="D7" s="234">
        <v>0.21776409805430361</v>
      </c>
      <c r="E7" s="135">
        <v>2280</v>
      </c>
      <c r="F7" s="234">
        <v>0.24025289778714437</v>
      </c>
      <c r="G7" s="135">
        <v>2064</v>
      </c>
      <c r="H7" s="234">
        <v>0.21095666394112839</v>
      </c>
      <c r="I7" s="135">
        <v>2126</v>
      </c>
      <c r="J7" s="87">
        <v>0.20001881644557343</v>
      </c>
      <c r="K7" s="135">
        <v>2489</v>
      </c>
      <c r="L7" s="87">
        <v>0.23592417061611373</v>
      </c>
      <c r="M7" s="135">
        <v>2247</v>
      </c>
      <c r="N7" s="87">
        <v>0.19621026894865526</v>
      </c>
      <c r="O7" s="135">
        <v>1494</v>
      </c>
      <c r="P7" s="87">
        <v>0.2112257882086809</v>
      </c>
      <c r="Q7" s="135">
        <v>1891</v>
      </c>
      <c r="R7" s="87">
        <v>0.23086314247344647</v>
      </c>
      <c r="S7" s="141">
        <v>0.26572958500669341</v>
      </c>
    </row>
    <row r="8" spans="2:19" ht="22.2" customHeight="1" x14ac:dyDescent="0.3">
      <c r="B8" s="161" t="s">
        <v>266</v>
      </c>
      <c r="C8" s="133">
        <v>1973</v>
      </c>
      <c r="D8" s="234">
        <v>0.21688468725953611</v>
      </c>
      <c r="E8" s="135">
        <v>2061</v>
      </c>
      <c r="F8" s="234">
        <v>0.21717597471022129</v>
      </c>
      <c r="G8" s="135">
        <v>1990</v>
      </c>
      <c r="H8" s="234">
        <v>0.20339329517579721</v>
      </c>
      <c r="I8" s="135">
        <v>2460</v>
      </c>
      <c r="J8" s="87">
        <v>0.23144228055320351</v>
      </c>
      <c r="K8" s="135">
        <v>2154</v>
      </c>
      <c r="L8" s="87">
        <v>0.20417061611374407</v>
      </c>
      <c r="M8" s="135">
        <v>2612</v>
      </c>
      <c r="N8" s="87">
        <v>0.22808243101641634</v>
      </c>
      <c r="O8" s="135">
        <v>1433</v>
      </c>
      <c r="P8" s="87">
        <v>0.20260144210377493</v>
      </c>
      <c r="Q8" s="135">
        <v>1838</v>
      </c>
      <c r="R8" s="87">
        <v>0.22439262605298499</v>
      </c>
      <c r="S8" s="142">
        <v>0.28262386601535239</v>
      </c>
    </row>
    <row r="9" spans="2:19" ht="22.2" customHeight="1" x14ac:dyDescent="0.3">
      <c r="B9" s="161" t="s">
        <v>267</v>
      </c>
      <c r="C9" s="133">
        <v>1609</v>
      </c>
      <c r="D9" s="234">
        <v>0.1768714960976146</v>
      </c>
      <c r="E9" s="135">
        <v>1636</v>
      </c>
      <c r="F9" s="234">
        <v>0.17239199157007376</v>
      </c>
      <c r="G9" s="135">
        <v>1831</v>
      </c>
      <c r="H9" s="234">
        <v>0.18714227309893705</v>
      </c>
      <c r="I9" s="135">
        <v>1813</v>
      </c>
      <c r="J9" s="87">
        <v>0.17057107912315364</v>
      </c>
      <c r="K9" s="135">
        <v>1760</v>
      </c>
      <c r="L9" s="87">
        <v>0.16682464454976303</v>
      </c>
      <c r="M9" s="135">
        <v>1964</v>
      </c>
      <c r="N9" s="87">
        <v>0.17149842822214462</v>
      </c>
      <c r="O9" s="135">
        <v>1243</v>
      </c>
      <c r="P9" s="87">
        <v>0.17573872472783825</v>
      </c>
      <c r="Q9" s="135">
        <v>1430</v>
      </c>
      <c r="R9" s="87">
        <v>0.1745818581369796</v>
      </c>
      <c r="S9" s="142">
        <v>0.15044247787610621</v>
      </c>
    </row>
    <row r="10" spans="2:19" ht="22.2" customHeight="1" x14ac:dyDescent="0.3">
      <c r="B10" s="161" t="s">
        <v>268</v>
      </c>
      <c r="C10" s="133">
        <v>1634</v>
      </c>
      <c r="D10" s="234">
        <v>0.17961965483126305</v>
      </c>
      <c r="E10" s="135">
        <v>1875</v>
      </c>
      <c r="F10" s="234">
        <v>0.19757639620653319</v>
      </c>
      <c r="G10" s="135">
        <v>1963</v>
      </c>
      <c r="H10" s="234">
        <v>0.20063368765331152</v>
      </c>
      <c r="I10" s="135">
        <v>2238</v>
      </c>
      <c r="J10" s="87">
        <v>0.2105560259666949</v>
      </c>
      <c r="K10" s="135">
        <v>2053</v>
      </c>
      <c r="L10" s="87">
        <v>0.19459715639810427</v>
      </c>
      <c r="M10" s="135">
        <v>2304</v>
      </c>
      <c r="N10" s="87">
        <v>0.20118756549074399</v>
      </c>
      <c r="O10" s="135">
        <v>1383</v>
      </c>
      <c r="P10" s="87">
        <v>0.19553230595221263</v>
      </c>
      <c r="Q10" s="135">
        <v>1388</v>
      </c>
      <c r="R10" s="87">
        <v>0.16945427908680258</v>
      </c>
      <c r="S10" s="142">
        <v>3.6153289949385392E-3</v>
      </c>
    </row>
    <row r="11" spans="2:19" ht="22.2" customHeight="1" x14ac:dyDescent="0.3">
      <c r="B11" s="161" t="s">
        <v>269</v>
      </c>
      <c r="C11" s="133">
        <v>1494</v>
      </c>
      <c r="D11" s="234">
        <v>0.16422996592283171</v>
      </c>
      <c r="E11" s="135">
        <v>1247</v>
      </c>
      <c r="F11" s="234">
        <v>0.13140147523709167</v>
      </c>
      <c r="G11" s="135">
        <v>1545</v>
      </c>
      <c r="H11" s="234">
        <v>0.15791087489779232</v>
      </c>
      <c r="I11" s="135">
        <v>1538</v>
      </c>
      <c r="J11" s="87">
        <v>0.14469846645968579</v>
      </c>
      <c r="K11" s="135">
        <v>1718</v>
      </c>
      <c r="L11" s="87">
        <v>0.1628436018957346</v>
      </c>
      <c r="M11" s="135">
        <v>1929</v>
      </c>
      <c r="N11" s="87">
        <v>0.16844219350331821</v>
      </c>
      <c r="O11" s="135">
        <v>1210</v>
      </c>
      <c r="P11" s="87">
        <v>0.17107309486780714</v>
      </c>
      <c r="Q11" s="135">
        <v>1226</v>
      </c>
      <c r="R11" s="87">
        <v>0.14967647417897692</v>
      </c>
      <c r="S11" s="142">
        <v>1.3223140495867768E-2</v>
      </c>
    </row>
    <row r="12" spans="2:19" ht="22.2" customHeight="1" x14ac:dyDescent="0.3">
      <c r="B12" s="161" t="s">
        <v>270</v>
      </c>
      <c r="C12" s="133">
        <v>232</v>
      </c>
      <c r="D12" s="234">
        <v>2.5502913048257667E-2</v>
      </c>
      <c r="E12" s="135">
        <v>199</v>
      </c>
      <c r="F12" s="234">
        <v>2.0969441517386722E-2</v>
      </c>
      <c r="G12" s="135">
        <v>227</v>
      </c>
      <c r="H12" s="234">
        <v>2.3201144726083402E-2</v>
      </c>
      <c r="I12" s="135">
        <v>226</v>
      </c>
      <c r="J12" s="87">
        <v>2.126258349797723E-2</v>
      </c>
      <c r="K12" s="135">
        <v>190</v>
      </c>
      <c r="L12" s="87">
        <v>1.8009478672985781E-2</v>
      </c>
      <c r="M12" s="135">
        <v>238</v>
      </c>
      <c r="N12" s="87">
        <v>2.0782396088019559E-2</v>
      </c>
      <c r="O12" s="135">
        <v>166</v>
      </c>
      <c r="P12" s="87">
        <v>2.3469532023186766E-2</v>
      </c>
      <c r="Q12" s="135">
        <v>235</v>
      </c>
      <c r="R12" s="87">
        <v>2.8690025637895251E-2</v>
      </c>
      <c r="S12" s="142">
        <v>0.41566265060240964</v>
      </c>
    </row>
    <row r="13" spans="2:19" ht="22.2" customHeight="1" thickBot="1" x14ac:dyDescent="0.35">
      <c r="B13" s="161" t="s">
        <v>271</v>
      </c>
      <c r="C13" s="133">
        <v>174</v>
      </c>
      <c r="D13" s="234">
        <v>1.9127184786193251E-2</v>
      </c>
      <c r="E13" s="135">
        <v>192</v>
      </c>
      <c r="F13" s="234">
        <v>2.0231822971548998E-2</v>
      </c>
      <c r="G13" s="135">
        <v>164</v>
      </c>
      <c r="H13" s="234">
        <v>1.6762060506950123E-2</v>
      </c>
      <c r="I13" s="135">
        <v>228</v>
      </c>
      <c r="J13" s="87">
        <v>2.1450747953711543E-2</v>
      </c>
      <c r="K13" s="135">
        <v>186</v>
      </c>
      <c r="L13" s="87">
        <v>1.7630331753554503E-2</v>
      </c>
      <c r="M13" s="135">
        <v>158</v>
      </c>
      <c r="N13" s="87">
        <v>1.379671673070206E-2</v>
      </c>
      <c r="O13" s="135">
        <v>144</v>
      </c>
      <c r="P13" s="87">
        <v>2.0359112116499364E-2</v>
      </c>
      <c r="Q13" s="135">
        <v>183</v>
      </c>
      <c r="R13" s="87">
        <v>2.2341594432914173E-2</v>
      </c>
      <c r="S13" s="142">
        <v>0.27083333333333331</v>
      </c>
    </row>
    <row r="14" spans="2:19" ht="22.2" customHeight="1" thickTop="1" thickBot="1" x14ac:dyDescent="0.35">
      <c r="B14" s="98" t="s">
        <v>207</v>
      </c>
      <c r="C14" s="134">
        <v>9097</v>
      </c>
      <c r="D14" s="235">
        <v>1</v>
      </c>
      <c r="E14" s="136">
        <v>9490</v>
      </c>
      <c r="F14" s="235">
        <v>1</v>
      </c>
      <c r="G14" s="136">
        <v>9784</v>
      </c>
      <c r="H14" s="235">
        <v>1</v>
      </c>
      <c r="I14" s="136">
        <v>10629</v>
      </c>
      <c r="J14" s="90">
        <v>1</v>
      </c>
      <c r="K14" s="136">
        <v>10550</v>
      </c>
      <c r="L14" s="90">
        <v>1</v>
      </c>
      <c r="M14" s="136">
        <v>11452</v>
      </c>
      <c r="N14" s="90">
        <v>1</v>
      </c>
      <c r="O14" s="136">
        <v>7073</v>
      </c>
      <c r="P14" s="90">
        <v>0.99999999999999989</v>
      </c>
      <c r="Q14" s="136">
        <v>8191</v>
      </c>
      <c r="R14" s="90">
        <v>0.99999999999999989</v>
      </c>
      <c r="S14" s="159">
        <v>0.15806588434893257</v>
      </c>
    </row>
    <row r="15" spans="2:19" ht="15" thickTop="1" x14ac:dyDescent="0.3">
      <c r="B15" s="102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2:19" x14ac:dyDescent="0.3">
      <c r="B16" s="71"/>
      <c r="C16" s="71"/>
      <c r="D16" s="71"/>
      <c r="E16" s="71"/>
      <c r="F16" s="71"/>
      <c r="G16" s="71"/>
      <c r="H16" s="71"/>
      <c r="I16" s="80"/>
      <c r="J16" s="71"/>
      <c r="K16" s="80"/>
      <c r="L16" s="71"/>
      <c r="M16" s="71"/>
      <c r="N16" s="71"/>
      <c r="O16" s="80"/>
      <c r="P16" s="71"/>
      <c r="Q16" s="80"/>
      <c r="R16" s="71"/>
      <c r="S16" s="71"/>
    </row>
    <row r="17" spans="2:19" x14ac:dyDescent="0.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 x14ac:dyDescent="0.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 x14ac:dyDescent="0.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 x14ac:dyDescent="0.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 x14ac:dyDescent="0.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x14ac:dyDescent="0.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x14ac:dyDescent="0.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 x14ac:dyDescent="0.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2:19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2:19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2:19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2:19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2:19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2:19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2:19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2:19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2:19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2:19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2:19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2:19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2:19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2:19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2:19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2:19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2:19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2:19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2:19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2:19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2:19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2:19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2:19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2:19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2:19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2:19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2:19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2:19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2:19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2:19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2:19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2:19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2:19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2:19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2:19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2:19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2:19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2:19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2:19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2:19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2:19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2:19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2:19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2:19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2:19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2:19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2:19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2:19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  <row r="160" spans="2:19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2:19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2:19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</row>
    <row r="163" spans="2:19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</row>
    <row r="164" spans="2:19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</row>
    <row r="165" spans="2:19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</row>
    <row r="166" spans="2:19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</row>
    <row r="167" spans="2:19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</row>
    <row r="168" spans="2:19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</row>
    <row r="169" spans="2:19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</row>
    <row r="170" spans="2:19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</row>
    <row r="171" spans="2:19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2:19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</row>
    <row r="173" spans="2:19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</row>
    <row r="174" spans="2:19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2:19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</row>
    <row r="176" spans="2:19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</row>
    <row r="177" spans="2:19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</row>
    <row r="178" spans="2:19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</row>
    <row r="179" spans="2:19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</row>
    <row r="180" spans="2:19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</row>
    <row r="181" spans="2:19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</row>
    <row r="182" spans="2:19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</row>
    <row r="183" spans="2:19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</row>
    <row r="184" spans="2:19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</row>
    <row r="185" spans="2:19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</row>
    <row r="186" spans="2:19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</row>
    <row r="187" spans="2:19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</row>
    <row r="188" spans="2:19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</row>
    <row r="189" spans="2:19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</row>
    <row r="190" spans="2:19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</row>
    <row r="191" spans="2:19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</row>
    <row r="192" spans="2:19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</row>
    <row r="193" spans="2:19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</row>
    <row r="194" spans="2:19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</row>
    <row r="195" spans="2:19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</row>
    <row r="196" spans="2:19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</row>
    <row r="197" spans="2:19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</row>
    <row r="198" spans="2:19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</row>
    <row r="199" spans="2:19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</row>
    <row r="200" spans="2:19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</row>
    <row r="201" spans="2:19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</row>
    <row r="202" spans="2:19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</row>
    <row r="203" spans="2:19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</row>
    <row r="204" spans="2:19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</row>
    <row r="205" spans="2:19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</row>
    <row r="206" spans="2:19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</row>
    <row r="207" spans="2:19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</row>
    <row r="208" spans="2:19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</row>
    <row r="209" spans="2:19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</row>
    <row r="210" spans="2:19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</row>
    <row r="211" spans="2:19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</row>
    <row r="212" spans="2:19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</row>
    <row r="213" spans="2:19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</row>
    <row r="214" spans="2:19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</row>
    <row r="215" spans="2:19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2:19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</row>
    <row r="217" spans="2:19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</row>
    <row r="218" spans="2:19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</row>
    <row r="219" spans="2:19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</row>
    <row r="220" spans="2:19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</row>
    <row r="221" spans="2:19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</row>
    <row r="222" spans="2:19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</row>
    <row r="223" spans="2:19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</row>
    <row r="224" spans="2:19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</row>
    <row r="225" spans="2:19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</row>
    <row r="226" spans="2:19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</row>
    <row r="227" spans="2:19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</row>
    <row r="228" spans="2:19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</row>
    <row r="229" spans="2:19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</row>
    <row r="230" spans="2:19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</row>
    <row r="231" spans="2:19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</row>
    <row r="232" spans="2:19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</row>
    <row r="233" spans="2:19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</row>
    <row r="234" spans="2:19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</row>
    <row r="235" spans="2:19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</row>
    <row r="236" spans="2:19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</row>
    <row r="237" spans="2:19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</row>
    <row r="238" spans="2:19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</row>
    <row r="239" spans="2:19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</row>
    <row r="240" spans="2:19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</row>
    <row r="241" spans="2:19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</row>
    <row r="242" spans="2:19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</row>
    <row r="243" spans="2:19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</row>
    <row r="244" spans="2:19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</row>
    <row r="245" spans="2:19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</row>
    <row r="246" spans="2:19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</row>
    <row r="247" spans="2:19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</row>
    <row r="248" spans="2:19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</row>
    <row r="249" spans="2:19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</row>
    <row r="250" spans="2:19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</row>
    <row r="251" spans="2:19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</row>
    <row r="252" spans="2:19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</row>
    <row r="253" spans="2:19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</row>
    <row r="254" spans="2:19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</row>
    <row r="255" spans="2:19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2:19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</row>
    <row r="257" spans="2:19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</row>
    <row r="258" spans="2:19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2:19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2:19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2:19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</row>
    <row r="262" spans="2:19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</row>
    <row r="263" spans="2:19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</row>
    <row r="264" spans="2:19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2:19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2:19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</row>
    <row r="267" spans="2:19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</row>
    <row r="268" spans="2:19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2:19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2:19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2:19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2:19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2:19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2:19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2:19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2:19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2:19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2:19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2:19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2:19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2:19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2:19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2:19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2:19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</row>
    <row r="285" spans="2:19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</row>
    <row r="286" spans="2:19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</row>
    <row r="287" spans="2:19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</row>
    <row r="288" spans="2:19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</row>
    <row r="289" spans="2:19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</row>
    <row r="290" spans="2:19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</row>
    <row r="291" spans="2:19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</row>
    <row r="292" spans="2:19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</row>
    <row r="293" spans="2:19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</row>
    <row r="294" spans="2:19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</row>
    <row r="295" spans="2:19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</row>
    <row r="296" spans="2:19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</row>
    <row r="297" spans="2:19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</row>
    <row r="298" spans="2:19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</row>
    <row r="299" spans="2:19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</row>
    <row r="300" spans="2:19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</row>
    <row r="301" spans="2:19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</row>
    <row r="302" spans="2:19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</row>
    <row r="303" spans="2:19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</row>
    <row r="304" spans="2:19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</row>
    <row r="305" spans="2:19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</row>
    <row r="306" spans="2:19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</row>
    <row r="307" spans="2:19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</row>
    <row r="308" spans="2:19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</row>
    <row r="309" spans="2:19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</row>
    <row r="310" spans="2:19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</row>
    <row r="311" spans="2:19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</row>
    <row r="312" spans="2:19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</row>
    <row r="313" spans="2:19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</row>
    <row r="314" spans="2:19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</row>
    <row r="315" spans="2:19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</row>
    <row r="316" spans="2:19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</row>
    <row r="317" spans="2:19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</row>
    <row r="318" spans="2:19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</row>
    <row r="319" spans="2:19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</row>
    <row r="320" spans="2:19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</row>
    <row r="321" spans="2:19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2:19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</row>
    <row r="323" spans="2:19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</row>
    <row r="324" spans="2:19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</row>
    <row r="325" spans="2:19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</row>
    <row r="326" spans="2:19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</row>
    <row r="327" spans="2:19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</row>
    <row r="328" spans="2:19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</row>
    <row r="329" spans="2:19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</row>
    <row r="330" spans="2:19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</row>
    <row r="331" spans="2:19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</row>
    <row r="332" spans="2:19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</row>
    <row r="333" spans="2:19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</row>
    <row r="334" spans="2:19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</row>
    <row r="335" spans="2:19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</row>
    <row r="336" spans="2:19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</row>
    <row r="337" spans="2:19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</row>
    <row r="338" spans="2:19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</row>
    <row r="339" spans="2:19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</row>
    <row r="340" spans="2:19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</row>
    <row r="341" spans="2:19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</row>
    <row r="342" spans="2:19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</row>
    <row r="343" spans="2:19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</row>
    <row r="344" spans="2:19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</row>
    <row r="345" spans="2:19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</row>
    <row r="346" spans="2:19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</row>
    <row r="347" spans="2:19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</row>
    <row r="348" spans="2:19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</row>
    <row r="349" spans="2:19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</row>
    <row r="350" spans="2:19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</row>
    <row r="351" spans="2:19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</row>
    <row r="352" spans="2:19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</row>
    <row r="353" spans="2:19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</row>
    <row r="354" spans="2:19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</row>
    <row r="355" spans="2:19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</row>
    <row r="356" spans="2:19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</row>
    <row r="357" spans="2:19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</row>
    <row r="358" spans="2:19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</row>
    <row r="359" spans="2:19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</row>
    <row r="360" spans="2:19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</row>
    <row r="361" spans="2:19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</row>
    <row r="362" spans="2:19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</row>
    <row r="363" spans="2:19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</row>
    <row r="364" spans="2:19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</row>
    <row r="365" spans="2:19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</row>
    <row r="366" spans="2:19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</row>
    <row r="367" spans="2:19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</row>
    <row r="368" spans="2:19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</row>
    <row r="369" spans="2:19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</row>
    <row r="370" spans="2:19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</row>
    <row r="371" spans="2:19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</row>
    <row r="372" spans="2:19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</row>
    <row r="373" spans="2:19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</row>
    <row r="374" spans="2:19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</row>
    <row r="375" spans="2:19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</row>
    <row r="376" spans="2:19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</row>
    <row r="377" spans="2:19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</row>
    <row r="378" spans="2:19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</row>
    <row r="379" spans="2:19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</row>
    <row r="380" spans="2:19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</row>
    <row r="381" spans="2:19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</row>
    <row r="382" spans="2:19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</row>
    <row r="383" spans="2:19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</row>
    <row r="384" spans="2:19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</row>
    <row r="385" spans="2:19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</row>
    <row r="386" spans="2:19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</row>
    <row r="387" spans="2:19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</row>
    <row r="388" spans="2:19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</row>
    <row r="389" spans="2:19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</row>
    <row r="390" spans="2:19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</row>
    <row r="391" spans="2:19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</row>
    <row r="392" spans="2:19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</row>
    <row r="393" spans="2:19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</row>
    <row r="394" spans="2:19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</row>
    <row r="395" spans="2:19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</row>
    <row r="396" spans="2:19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</row>
    <row r="397" spans="2:19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</row>
    <row r="398" spans="2:19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</row>
    <row r="399" spans="2:19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</row>
    <row r="400" spans="2:19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</row>
    <row r="401" spans="2:19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</row>
    <row r="402" spans="2:19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</row>
    <row r="403" spans="2:19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</row>
    <row r="404" spans="2:19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</row>
    <row r="405" spans="2:19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</row>
    <row r="406" spans="2:19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</row>
    <row r="407" spans="2:19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</row>
    <row r="408" spans="2:19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</row>
    <row r="409" spans="2:19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</row>
    <row r="410" spans="2:19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</row>
    <row r="411" spans="2:19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</row>
    <row r="412" spans="2:19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</row>
    <row r="413" spans="2:19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</row>
    <row r="414" spans="2:19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</row>
    <row r="415" spans="2:19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</row>
    <row r="416" spans="2:19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</row>
    <row r="417" spans="2:19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</row>
    <row r="418" spans="2:19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</row>
    <row r="419" spans="2:19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</row>
    <row r="420" spans="2:19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</row>
    <row r="421" spans="2:19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</row>
    <row r="422" spans="2:19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</row>
    <row r="423" spans="2:19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</row>
    <row r="424" spans="2:19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</row>
    <row r="425" spans="2:19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</row>
    <row r="426" spans="2:19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</row>
    <row r="427" spans="2:19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</row>
    <row r="428" spans="2:19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</row>
    <row r="429" spans="2:19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</row>
    <row r="430" spans="2:19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</row>
    <row r="431" spans="2:19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</row>
    <row r="432" spans="2:19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</row>
    <row r="433" spans="2:19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</row>
    <row r="434" spans="2:19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</row>
    <row r="435" spans="2:19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</row>
    <row r="436" spans="2:19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</row>
    <row r="437" spans="2:19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</row>
    <row r="438" spans="2:19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</row>
    <row r="439" spans="2:19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</row>
    <row r="440" spans="2:19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</row>
    <row r="441" spans="2:19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</row>
    <row r="442" spans="2:19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</row>
    <row r="443" spans="2:19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</row>
    <row r="444" spans="2:19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</row>
    <row r="445" spans="2:19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</row>
    <row r="446" spans="2:19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</row>
    <row r="447" spans="2:19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</row>
    <row r="448" spans="2:19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</row>
    <row r="449" spans="2:19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</row>
    <row r="450" spans="2:19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</row>
    <row r="451" spans="2:19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</row>
    <row r="452" spans="2:19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</row>
    <row r="453" spans="2:19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</row>
    <row r="454" spans="2:19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</row>
    <row r="455" spans="2:19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</row>
    <row r="456" spans="2:19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</row>
    <row r="457" spans="2:19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</row>
    <row r="458" spans="2:19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</row>
    <row r="459" spans="2:19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</row>
    <row r="460" spans="2:19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</row>
    <row r="461" spans="2:19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</row>
    <row r="462" spans="2:19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</row>
    <row r="463" spans="2:19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</row>
    <row r="464" spans="2:19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</row>
    <row r="465" spans="2:19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</row>
    <row r="466" spans="2:19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</row>
    <row r="467" spans="2:19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</row>
    <row r="468" spans="2:19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</row>
    <row r="469" spans="2:19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</row>
    <row r="470" spans="2:19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</row>
    <row r="471" spans="2:19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</row>
    <row r="472" spans="2:19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</row>
    <row r="473" spans="2:19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</row>
    <row r="474" spans="2:19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</row>
    <row r="475" spans="2:19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</row>
    <row r="476" spans="2:19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</row>
    <row r="477" spans="2:19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2:19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</row>
    <row r="479" spans="2:19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</row>
    <row r="480" spans="2:19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</row>
    <row r="481" spans="2:19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</row>
    <row r="482" spans="2:19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</row>
    <row r="483" spans="2:19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</row>
    <row r="484" spans="2:19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</row>
    <row r="485" spans="2:19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</row>
    <row r="486" spans="2:19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</row>
    <row r="487" spans="2:19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</row>
    <row r="488" spans="2:19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</row>
    <row r="489" spans="2:19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</row>
    <row r="490" spans="2:19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</row>
    <row r="491" spans="2:19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</row>
    <row r="492" spans="2:19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</row>
    <row r="493" spans="2:19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</row>
    <row r="494" spans="2:19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</row>
    <row r="495" spans="2:19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</row>
    <row r="496" spans="2:19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</row>
    <row r="497" spans="2:19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</row>
    <row r="498" spans="2:19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</row>
    <row r="499" spans="2:19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</row>
    <row r="500" spans="2:19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</row>
    <row r="501" spans="2:19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</row>
    <row r="502" spans="2:19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</row>
    <row r="503" spans="2:19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</row>
    <row r="504" spans="2:19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</row>
    <row r="505" spans="2:19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</row>
    <row r="506" spans="2:19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</row>
    <row r="507" spans="2:19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</row>
    <row r="508" spans="2:19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</row>
    <row r="509" spans="2:19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</row>
    <row r="510" spans="2:19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</row>
    <row r="511" spans="2:19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</row>
    <row r="512" spans="2:19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</row>
    <row r="513" spans="2:19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</row>
    <row r="514" spans="2:19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</row>
    <row r="515" spans="2:19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</row>
    <row r="516" spans="2:19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</row>
    <row r="517" spans="2:19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</row>
    <row r="518" spans="2:19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</row>
    <row r="519" spans="2:19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</row>
    <row r="520" spans="2:19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</row>
    <row r="521" spans="2:19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</row>
    <row r="522" spans="2:19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</row>
    <row r="523" spans="2:19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</row>
    <row r="524" spans="2:19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</row>
    <row r="525" spans="2:19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</row>
    <row r="526" spans="2:19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</row>
    <row r="527" spans="2:19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</row>
    <row r="528" spans="2:19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</row>
    <row r="529" spans="2:19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</row>
    <row r="530" spans="2:19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</row>
    <row r="531" spans="2:19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</row>
    <row r="532" spans="2:19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</row>
    <row r="533" spans="2:19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</row>
    <row r="534" spans="2:19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</row>
    <row r="535" spans="2:19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</row>
    <row r="536" spans="2:19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</row>
    <row r="537" spans="2:19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</row>
    <row r="538" spans="2:19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</row>
    <row r="539" spans="2:19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</row>
    <row r="540" spans="2:19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</row>
    <row r="541" spans="2:19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</row>
    <row r="542" spans="2:19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</row>
    <row r="543" spans="2:19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</row>
    <row r="544" spans="2:19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</row>
    <row r="545" spans="2:19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</row>
    <row r="546" spans="2:19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</row>
    <row r="547" spans="2:19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</row>
    <row r="548" spans="2:19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</row>
    <row r="549" spans="2:19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</row>
    <row r="550" spans="2:19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</row>
    <row r="551" spans="2:19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</row>
    <row r="552" spans="2:19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</row>
    <row r="553" spans="2:19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</row>
    <row r="554" spans="2:19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</row>
    <row r="555" spans="2:19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</row>
    <row r="556" spans="2:19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</row>
    <row r="557" spans="2:19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</row>
    <row r="558" spans="2:19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</row>
    <row r="559" spans="2:19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</row>
    <row r="560" spans="2:19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</row>
    <row r="561" spans="2:19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</row>
    <row r="562" spans="2:19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</row>
    <row r="563" spans="2:19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</row>
    <row r="564" spans="2:19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</row>
    <row r="565" spans="2:19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</row>
    <row r="566" spans="2:19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</row>
    <row r="567" spans="2:19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</row>
    <row r="568" spans="2:19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</row>
    <row r="569" spans="2:19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</row>
    <row r="570" spans="2:19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</row>
    <row r="571" spans="2:19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</row>
    <row r="572" spans="2:19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</row>
    <row r="573" spans="2:19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</row>
    <row r="574" spans="2:19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</row>
    <row r="575" spans="2:19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</row>
    <row r="576" spans="2:19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</row>
    <row r="577" spans="2:19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</row>
    <row r="578" spans="2:19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</row>
    <row r="579" spans="2:19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</row>
    <row r="580" spans="2:19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</row>
    <row r="581" spans="2:19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</row>
    <row r="582" spans="2:19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</row>
    <row r="583" spans="2:19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</row>
    <row r="584" spans="2:19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</row>
    <row r="585" spans="2:19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</row>
    <row r="586" spans="2:19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</row>
    <row r="587" spans="2:19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</row>
    <row r="588" spans="2:19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</row>
    <row r="589" spans="2:19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</row>
  </sheetData>
  <mergeCells count="12">
    <mergeCell ref="G4:H5"/>
    <mergeCell ref="Q4:R5"/>
    <mergeCell ref="S4:S6"/>
    <mergeCell ref="O4:P5"/>
    <mergeCell ref="B2:S2"/>
    <mergeCell ref="B3:S3"/>
    <mergeCell ref="B4:B6"/>
    <mergeCell ref="C4:D5"/>
    <mergeCell ref="I4:J5"/>
    <mergeCell ref="K4:L5"/>
    <mergeCell ref="M4:N5"/>
    <mergeCell ref="E4:F5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V494"/>
  <sheetViews>
    <sheetView workbookViewId="0">
      <selection activeCell="I7" sqref="I7"/>
    </sheetView>
  </sheetViews>
  <sheetFormatPr defaultColWidth="9.109375" defaultRowHeight="14.4" x14ac:dyDescent="0.3"/>
  <cols>
    <col min="1" max="1" width="2.6640625" style="71" customWidth="1"/>
    <col min="2" max="2" width="21.33203125" style="70" customWidth="1"/>
    <col min="3" max="12" width="11.109375" style="70" customWidth="1"/>
    <col min="13" max="152" width="11.44140625" style="71" customWidth="1"/>
    <col min="153" max="16384" width="9.109375" style="70"/>
  </cols>
  <sheetData>
    <row r="1" spans="2:13" s="71" customFormat="1" ht="15" thickBot="1" x14ac:dyDescent="0.35"/>
    <row r="2" spans="2:13" ht="22.2" customHeight="1" thickTop="1" thickBot="1" x14ac:dyDescent="0.35">
      <c r="B2" s="274" t="s">
        <v>351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3" ht="22.2" customHeight="1" thickTop="1" thickBot="1" x14ac:dyDescent="0.35">
      <c r="B3" s="277" t="s">
        <v>290</v>
      </c>
      <c r="C3" s="282" t="s">
        <v>235</v>
      </c>
      <c r="D3" s="282"/>
      <c r="E3" s="282"/>
      <c r="F3" s="282"/>
      <c r="G3" s="282"/>
      <c r="H3" s="282"/>
      <c r="I3" s="282"/>
      <c r="J3" s="282"/>
      <c r="K3" s="283" t="s">
        <v>207</v>
      </c>
      <c r="L3" s="268"/>
    </row>
    <row r="4" spans="2:13" ht="22.2" customHeight="1" thickTop="1" thickBot="1" x14ac:dyDescent="0.35">
      <c r="B4" s="278"/>
      <c r="C4" s="266" t="s">
        <v>236</v>
      </c>
      <c r="D4" s="344"/>
      <c r="E4" s="345" t="s">
        <v>237</v>
      </c>
      <c r="F4" s="344"/>
      <c r="G4" s="345" t="s">
        <v>238</v>
      </c>
      <c r="H4" s="344"/>
      <c r="I4" s="325" t="s">
        <v>239</v>
      </c>
      <c r="J4" s="267"/>
      <c r="K4" s="284"/>
      <c r="L4" s="270"/>
    </row>
    <row r="5" spans="2:13" ht="22.2" customHeight="1" thickTop="1" thickBot="1" x14ac:dyDescent="0.35">
      <c r="B5" s="279"/>
      <c r="C5" s="356" t="s">
        <v>206</v>
      </c>
      <c r="D5" s="357" t="s">
        <v>2</v>
      </c>
      <c r="E5" s="358" t="s">
        <v>206</v>
      </c>
      <c r="F5" s="357" t="s">
        <v>2</v>
      </c>
      <c r="G5" s="358" t="s">
        <v>206</v>
      </c>
      <c r="H5" s="357" t="s">
        <v>2</v>
      </c>
      <c r="I5" s="358" t="s">
        <v>206</v>
      </c>
      <c r="J5" s="359" t="s">
        <v>2</v>
      </c>
      <c r="K5" s="94" t="s">
        <v>206</v>
      </c>
      <c r="L5" s="156" t="s">
        <v>2</v>
      </c>
    </row>
    <row r="6" spans="2:13" ht="22.2" customHeight="1" thickTop="1" x14ac:dyDescent="0.3">
      <c r="B6" s="161" t="s">
        <v>265</v>
      </c>
      <c r="C6" s="95">
        <v>517</v>
      </c>
      <c r="D6" s="234">
        <v>0.21851225697379545</v>
      </c>
      <c r="E6" s="169">
        <v>1316</v>
      </c>
      <c r="F6" s="234">
        <v>0.23823316437364228</v>
      </c>
      <c r="G6" s="169">
        <v>58</v>
      </c>
      <c r="H6" s="234">
        <v>0.19528619528619529</v>
      </c>
      <c r="I6" s="169">
        <v>0</v>
      </c>
      <c r="J6" s="236">
        <v>0</v>
      </c>
      <c r="K6" s="106">
        <v>1891</v>
      </c>
      <c r="L6" s="88">
        <v>0.23086314247344647</v>
      </c>
      <c r="M6" s="79"/>
    </row>
    <row r="7" spans="2:13" ht="22.2" customHeight="1" x14ac:dyDescent="0.3">
      <c r="B7" s="161" t="s">
        <v>266</v>
      </c>
      <c r="C7" s="95">
        <v>536</v>
      </c>
      <c r="D7" s="234">
        <v>0.22654268808114961</v>
      </c>
      <c r="E7" s="169">
        <v>1235</v>
      </c>
      <c r="F7" s="234">
        <v>0.22356987690079652</v>
      </c>
      <c r="G7" s="169">
        <v>67</v>
      </c>
      <c r="H7" s="234">
        <v>0.22558922558922559</v>
      </c>
      <c r="I7" s="169">
        <v>0</v>
      </c>
      <c r="J7" s="236">
        <v>0</v>
      </c>
      <c r="K7" s="106">
        <v>1838</v>
      </c>
      <c r="L7" s="88">
        <v>0.22439262605298499</v>
      </c>
      <c r="M7" s="79"/>
    </row>
    <row r="8" spans="2:13" ht="22.2" customHeight="1" x14ac:dyDescent="0.3">
      <c r="B8" s="161" t="s">
        <v>267</v>
      </c>
      <c r="C8" s="95">
        <v>426</v>
      </c>
      <c r="D8" s="234">
        <v>0.18005071851225699</v>
      </c>
      <c r="E8" s="169">
        <v>954</v>
      </c>
      <c r="F8" s="234">
        <v>0.1727009413468501</v>
      </c>
      <c r="G8" s="169">
        <v>50</v>
      </c>
      <c r="H8" s="234">
        <v>0.16835016835016836</v>
      </c>
      <c r="I8" s="169">
        <v>0</v>
      </c>
      <c r="J8" s="236">
        <v>0</v>
      </c>
      <c r="K8" s="106">
        <v>1430</v>
      </c>
      <c r="L8" s="88">
        <v>0.1745818581369796</v>
      </c>
      <c r="M8" s="79"/>
    </row>
    <row r="9" spans="2:13" ht="22.2" customHeight="1" x14ac:dyDescent="0.3">
      <c r="B9" s="161" t="s">
        <v>268</v>
      </c>
      <c r="C9" s="95">
        <v>397</v>
      </c>
      <c r="D9" s="234">
        <v>0.16779374471682165</v>
      </c>
      <c r="E9" s="169">
        <v>934</v>
      </c>
      <c r="F9" s="234">
        <v>0.16908037653874006</v>
      </c>
      <c r="G9" s="169">
        <v>55</v>
      </c>
      <c r="H9" s="234">
        <v>0.18518518518518517</v>
      </c>
      <c r="I9" s="169">
        <v>2</v>
      </c>
      <c r="J9" s="236">
        <v>0.5</v>
      </c>
      <c r="K9" s="106">
        <v>1388</v>
      </c>
      <c r="L9" s="88">
        <v>0.16945427908680258</v>
      </c>
      <c r="M9" s="79"/>
    </row>
    <row r="10" spans="2:13" ht="22.2" customHeight="1" x14ac:dyDescent="0.3">
      <c r="B10" s="161" t="s">
        <v>269</v>
      </c>
      <c r="C10" s="95">
        <v>413</v>
      </c>
      <c r="D10" s="234">
        <v>0.17455621301775148</v>
      </c>
      <c r="E10" s="169">
        <v>763</v>
      </c>
      <c r="F10" s="234">
        <v>0.13812454742939898</v>
      </c>
      <c r="G10" s="169">
        <v>48</v>
      </c>
      <c r="H10" s="234">
        <v>0.16161616161616163</v>
      </c>
      <c r="I10" s="169">
        <v>2</v>
      </c>
      <c r="J10" s="236">
        <v>0.5</v>
      </c>
      <c r="K10" s="106">
        <v>1226</v>
      </c>
      <c r="L10" s="88">
        <v>0.14967647417897692</v>
      </c>
      <c r="M10" s="79"/>
    </row>
    <row r="11" spans="2:13" ht="22.2" customHeight="1" x14ac:dyDescent="0.3">
      <c r="B11" s="161" t="s">
        <v>270</v>
      </c>
      <c r="C11" s="95">
        <v>48</v>
      </c>
      <c r="D11" s="234">
        <v>2.0287404902789519E-2</v>
      </c>
      <c r="E11" s="169">
        <v>178</v>
      </c>
      <c r="F11" s="234">
        <v>3.2223026792179581E-2</v>
      </c>
      <c r="G11" s="169">
        <v>9</v>
      </c>
      <c r="H11" s="234">
        <v>3.0303030303030304E-2</v>
      </c>
      <c r="I11" s="169">
        <v>0</v>
      </c>
      <c r="J11" s="236">
        <v>0</v>
      </c>
      <c r="K11" s="106">
        <v>235</v>
      </c>
      <c r="L11" s="88">
        <v>2.8690025637895251E-2</v>
      </c>
      <c r="M11" s="79"/>
    </row>
    <row r="12" spans="2:13" ht="22.2" customHeight="1" thickBot="1" x14ac:dyDescent="0.35">
      <c r="B12" s="161" t="s">
        <v>271</v>
      </c>
      <c r="C12" s="95">
        <v>29</v>
      </c>
      <c r="D12" s="234">
        <v>1.2256973795435333E-2</v>
      </c>
      <c r="E12" s="169">
        <v>144</v>
      </c>
      <c r="F12" s="234">
        <v>2.606806661839247E-2</v>
      </c>
      <c r="G12" s="169">
        <v>10</v>
      </c>
      <c r="H12" s="234">
        <v>3.3670033670033669E-2</v>
      </c>
      <c r="I12" s="169">
        <v>0</v>
      </c>
      <c r="J12" s="236">
        <v>0</v>
      </c>
      <c r="K12" s="106">
        <v>183</v>
      </c>
      <c r="L12" s="88">
        <v>2.2341594432914173E-2</v>
      </c>
      <c r="M12" s="79"/>
    </row>
    <row r="13" spans="2:13" ht="22.2" customHeight="1" thickTop="1" thickBot="1" x14ac:dyDescent="0.35">
      <c r="B13" s="98" t="s">
        <v>207</v>
      </c>
      <c r="C13" s="96">
        <v>2366</v>
      </c>
      <c r="D13" s="235">
        <v>0.99999999999999989</v>
      </c>
      <c r="E13" s="206">
        <v>5524</v>
      </c>
      <c r="F13" s="235">
        <v>1</v>
      </c>
      <c r="G13" s="206">
        <v>297</v>
      </c>
      <c r="H13" s="235">
        <v>1</v>
      </c>
      <c r="I13" s="206">
        <v>4</v>
      </c>
      <c r="J13" s="90">
        <v>1</v>
      </c>
      <c r="K13" s="96">
        <v>8191</v>
      </c>
      <c r="L13" s="93">
        <v>0.99999999999999989</v>
      </c>
      <c r="M13" s="79"/>
    </row>
    <row r="14" spans="2:13" s="71" customFormat="1" ht="22.2" customHeight="1" thickTop="1" thickBot="1" x14ac:dyDescent="0.35">
      <c r="B14" s="99"/>
      <c r="C14" s="100"/>
      <c r="D14" s="101"/>
      <c r="E14" s="100"/>
      <c r="F14" s="101"/>
      <c r="G14" s="100"/>
      <c r="H14" s="101"/>
      <c r="I14" s="100"/>
      <c r="J14" s="101"/>
      <c r="K14" s="100"/>
      <c r="L14" s="101"/>
    </row>
    <row r="15" spans="2:13" ht="22.2" customHeight="1" thickTop="1" x14ac:dyDescent="0.3">
      <c r="B15" s="112" t="s">
        <v>233</v>
      </c>
      <c r="C15" s="107"/>
      <c r="D15" s="108"/>
      <c r="E15" s="102"/>
      <c r="F15" s="158"/>
      <c r="G15" s="102"/>
      <c r="H15" s="102"/>
      <c r="I15" s="102"/>
      <c r="J15" s="158"/>
      <c r="K15" s="115"/>
      <c r="L15" s="102"/>
    </row>
    <row r="16" spans="2:13" ht="22.2" customHeight="1" thickBot="1" x14ac:dyDescent="0.35">
      <c r="B16" s="109" t="s">
        <v>234</v>
      </c>
      <c r="C16" s="110"/>
      <c r="D16" s="111"/>
      <c r="E16" s="102"/>
      <c r="F16" s="102"/>
      <c r="G16" s="102"/>
      <c r="H16" s="102"/>
      <c r="I16" s="102"/>
      <c r="J16" s="102"/>
      <c r="K16" s="102"/>
      <c r="L16" s="102"/>
    </row>
    <row r="17" spans="2:12" s="71" customFormat="1" ht="15" thickTop="1" x14ac:dyDescent="0.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 s="71" customFormat="1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2:12" s="71" customFormat="1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2" s="71" customFormat="1" x14ac:dyDescent="0.3"/>
    <row r="21" spans="2:12" s="71" customFormat="1" x14ac:dyDescent="0.3"/>
    <row r="22" spans="2:12" s="71" customFormat="1" x14ac:dyDescent="0.3"/>
    <row r="23" spans="2:12" s="71" customFormat="1" x14ac:dyDescent="0.3"/>
    <row r="24" spans="2:12" s="71" customFormat="1" x14ac:dyDescent="0.3"/>
    <row r="25" spans="2:12" s="71" customFormat="1" x14ac:dyDescent="0.3"/>
    <row r="26" spans="2:12" s="71" customFormat="1" x14ac:dyDescent="0.3"/>
    <row r="27" spans="2:12" s="71" customFormat="1" x14ac:dyDescent="0.3"/>
    <row r="28" spans="2:12" s="71" customFormat="1" x14ac:dyDescent="0.3"/>
    <row r="29" spans="2:12" s="71" customFormat="1" x14ac:dyDescent="0.3"/>
    <row r="30" spans="2:12" s="71" customFormat="1" x14ac:dyDescent="0.3"/>
    <row r="31" spans="2:12" s="71" customFormat="1" x14ac:dyDescent="0.3"/>
    <row r="32" spans="2:12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I626"/>
  <sheetViews>
    <sheetView topLeftCell="B1" workbookViewId="0">
      <selection activeCell="M5" sqref="M5:V7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24" width="10.88671875" style="70" customWidth="1"/>
    <col min="25" max="113" width="11.44140625" style="71" customWidth="1"/>
    <col min="114" max="16384" width="9.109375" style="70"/>
  </cols>
  <sheetData>
    <row r="1" spans="2:25" s="71" customFormat="1" ht="15" thickBot="1" x14ac:dyDescent="0.35"/>
    <row r="2" spans="2:25" ht="22.2" customHeight="1" thickTop="1" thickBot="1" x14ac:dyDescent="0.35">
      <c r="B2" s="274" t="s">
        <v>352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7"/>
    </row>
    <row r="3" spans="2:25" ht="22.2" customHeight="1" thickTop="1" thickBot="1" x14ac:dyDescent="0.35">
      <c r="B3" s="277" t="s">
        <v>290</v>
      </c>
      <c r="C3" s="285" t="s">
        <v>241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6"/>
      <c r="W3" s="329" t="s">
        <v>207</v>
      </c>
      <c r="X3" s="268"/>
    </row>
    <row r="4" spans="2:25" ht="22.2" customHeight="1" thickTop="1" thickBot="1" x14ac:dyDescent="0.35">
      <c r="B4" s="328"/>
      <c r="C4" s="285" t="s">
        <v>242</v>
      </c>
      <c r="D4" s="307"/>
      <c r="E4" s="307"/>
      <c r="F4" s="307"/>
      <c r="G4" s="307"/>
      <c r="H4" s="307"/>
      <c r="I4" s="307"/>
      <c r="J4" s="307"/>
      <c r="K4" s="307"/>
      <c r="L4" s="308"/>
      <c r="M4" s="282" t="s">
        <v>243</v>
      </c>
      <c r="N4" s="282"/>
      <c r="O4" s="282"/>
      <c r="P4" s="282"/>
      <c r="Q4" s="282"/>
      <c r="R4" s="282"/>
      <c r="S4" s="282"/>
      <c r="T4" s="282"/>
      <c r="U4" s="282"/>
      <c r="V4" s="286"/>
      <c r="W4" s="330"/>
      <c r="X4" s="269"/>
    </row>
    <row r="5" spans="2:25" ht="22.2" customHeight="1" thickTop="1" thickBot="1" x14ac:dyDescent="0.35">
      <c r="B5" s="328"/>
      <c r="C5" s="285" t="s">
        <v>235</v>
      </c>
      <c r="D5" s="282"/>
      <c r="E5" s="282"/>
      <c r="F5" s="282"/>
      <c r="G5" s="282"/>
      <c r="H5" s="282"/>
      <c r="I5" s="282"/>
      <c r="J5" s="282"/>
      <c r="K5" s="266" t="s">
        <v>207</v>
      </c>
      <c r="L5" s="267"/>
      <c r="M5" s="285" t="s">
        <v>235</v>
      </c>
      <c r="N5" s="282"/>
      <c r="O5" s="282"/>
      <c r="P5" s="282"/>
      <c r="Q5" s="282"/>
      <c r="R5" s="282"/>
      <c r="S5" s="282"/>
      <c r="T5" s="282"/>
      <c r="U5" s="266" t="s">
        <v>207</v>
      </c>
      <c r="V5" s="267"/>
      <c r="W5" s="330"/>
      <c r="X5" s="269"/>
    </row>
    <row r="6" spans="2:25" ht="22.2" customHeight="1" thickTop="1" thickBot="1" x14ac:dyDescent="0.35">
      <c r="B6" s="328"/>
      <c r="C6" s="266" t="s">
        <v>236</v>
      </c>
      <c r="D6" s="344"/>
      <c r="E6" s="345" t="s">
        <v>237</v>
      </c>
      <c r="F6" s="344"/>
      <c r="G6" s="345" t="s">
        <v>238</v>
      </c>
      <c r="H6" s="344"/>
      <c r="I6" s="331" t="s">
        <v>239</v>
      </c>
      <c r="J6" s="331"/>
      <c r="K6" s="333"/>
      <c r="L6" s="332"/>
      <c r="M6" s="266" t="s">
        <v>236</v>
      </c>
      <c r="N6" s="344"/>
      <c r="O6" s="345" t="s">
        <v>237</v>
      </c>
      <c r="P6" s="344"/>
      <c r="Q6" s="345" t="s">
        <v>238</v>
      </c>
      <c r="R6" s="344"/>
      <c r="S6" s="331" t="s">
        <v>239</v>
      </c>
      <c r="T6" s="331"/>
      <c r="U6" s="333"/>
      <c r="V6" s="332"/>
      <c r="W6" s="330"/>
      <c r="X6" s="269"/>
    </row>
    <row r="7" spans="2:25" ht="22.2" customHeight="1" thickTop="1" thickBot="1" x14ac:dyDescent="0.35">
      <c r="B7" s="298"/>
      <c r="C7" s="356" t="s">
        <v>206</v>
      </c>
      <c r="D7" s="357" t="s">
        <v>2</v>
      </c>
      <c r="E7" s="358" t="s">
        <v>206</v>
      </c>
      <c r="F7" s="357" t="s">
        <v>2</v>
      </c>
      <c r="G7" s="358" t="s">
        <v>206</v>
      </c>
      <c r="H7" s="357" t="s">
        <v>2</v>
      </c>
      <c r="I7" s="358" t="s">
        <v>206</v>
      </c>
      <c r="J7" s="359" t="s">
        <v>2</v>
      </c>
      <c r="K7" s="356" t="s">
        <v>206</v>
      </c>
      <c r="L7" s="360" t="s">
        <v>2</v>
      </c>
      <c r="M7" s="356" t="s">
        <v>206</v>
      </c>
      <c r="N7" s="357" t="s">
        <v>2</v>
      </c>
      <c r="O7" s="358" t="s">
        <v>206</v>
      </c>
      <c r="P7" s="357" t="s">
        <v>2</v>
      </c>
      <c r="Q7" s="358" t="s">
        <v>206</v>
      </c>
      <c r="R7" s="357" t="s">
        <v>2</v>
      </c>
      <c r="S7" s="358" t="s">
        <v>206</v>
      </c>
      <c r="T7" s="359" t="s">
        <v>2</v>
      </c>
      <c r="U7" s="356" t="s">
        <v>206</v>
      </c>
      <c r="V7" s="360" t="s">
        <v>2</v>
      </c>
      <c r="W7" s="94" t="s">
        <v>206</v>
      </c>
      <c r="X7" s="160" t="s">
        <v>2</v>
      </c>
    </row>
    <row r="8" spans="2:25" ht="22.2" customHeight="1" thickTop="1" x14ac:dyDescent="0.3">
      <c r="B8" s="161" t="s">
        <v>265</v>
      </c>
      <c r="C8" s="95">
        <v>373</v>
      </c>
      <c r="D8" s="227">
        <v>0.22281959378733573</v>
      </c>
      <c r="E8" s="169">
        <v>850</v>
      </c>
      <c r="F8" s="227">
        <v>0.24467472654001152</v>
      </c>
      <c r="G8" s="169">
        <v>39</v>
      </c>
      <c r="H8" s="227">
        <v>0.20634920634920634</v>
      </c>
      <c r="I8" s="237">
        <v>0</v>
      </c>
      <c r="J8" s="238">
        <v>0</v>
      </c>
      <c r="K8" s="95">
        <v>1262</v>
      </c>
      <c r="L8" s="119">
        <v>0.23641813413263393</v>
      </c>
      <c r="M8" s="95">
        <v>144</v>
      </c>
      <c r="N8" s="227">
        <v>0.20809248554913296</v>
      </c>
      <c r="O8" s="169">
        <v>466</v>
      </c>
      <c r="P8" s="227">
        <v>0.22731707317073171</v>
      </c>
      <c r="Q8" s="169">
        <v>19</v>
      </c>
      <c r="R8" s="227">
        <v>0.17592592592592593</v>
      </c>
      <c r="S8" s="169">
        <v>0</v>
      </c>
      <c r="T8" s="117">
        <v>0</v>
      </c>
      <c r="U8" s="106">
        <v>629</v>
      </c>
      <c r="V8" s="119">
        <v>0.22046968103750439</v>
      </c>
      <c r="W8" s="106">
        <v>1891</v>
      </c>
      <c r="X8" s="119">
        <v>0.23086314247344647</v>
      </c>
      <c r="Y8" s="79"/>
    </row>
    <row r="9" spans="2:25" ht="22.2" customHeight="1" x14ac:dyDescent="0.3">
      <c r="B9" s="161" t="s">
        <v>266</v>
      </c>
      <c r="C9" s="95">
        <v>400</v>
      </c>
      <c r="D9" s="227">
        <v>0.23894862604540024</v>
      </c>
      <c r="E9" s="169">
        <v>798</v>
      </c>
      <c r="F9" s="227">
        <v>0.22970639032815199</v>
      </c>
      <c r="G9" s="169">
        <v>37</v>
      </c>
      <c r="H9" s="227">
        <v>0.19576719576719576</v>
      </c>
      <c r="I9" s="237">
        <v>0</v>
      </c>
      <c r="J9" s="238">
        <v>0</v>
      </c>
      <c r="K9" s="95">
        <v>1235</v>
      </c>
      <c r="L9" s="119">
        <v>0.23136005994754591</v>
      </c>
      <c r="M9" s="95">
        <v>136</v>
      </c>
      <c r="N9" s="227">
        <v>0.19653179190751446</v>
      </c>
      <c r="O9" s="169">
        <v>437</v>
      </c>
      <c r="P9" s="227">
        <v>0.21317073170731707</v>
      </c>
      <c r="Q9" s="169">
        <v>30</v>
      </c>
      <c r="R9" s="227">
        <v>0.27777777777777779</v>
      </c>
      <c r="S9" s="169">
        <v>0</v>
      </c>
      <c r="T9" s="117">
        <v>0</v>
      </c>
      <c r="U9" s="106">
        <v>603</v>
      </c>
      <c r="V9" s="119">
        <v>0.2113564668769716</v>
      </c>
      <c r="W9" s="106">
        <v>1838</v>
      </c>
      <c r="X9" s="119">
        <v>0.22439262605298499</v>
      </c>
      <c r="Y9" s="79"/>
    </row>
    <row r="10" spans="2:25" ht="22.2" customHeight="1" x14ac:dyDescent="0.3">
      <c r="B10" s="161" t="s">
        <v>267</v>
      </c>
      <c r="C10" s="95">
        <v>305</v>
      </c>
      <c r="D10" s="227">
        <v>0.18219832735961769</v>
      </c>
      <c r="E10" s="169">
        <v>585</v>
      </c>
      <c r="F10" s="227">
        <v>0.16839378238341968</v>
      </c>
      <c r="G10" s="169">
        <v>31</v>
      </c>
      <c r="H10" s="227">
        <v>0.16402116402116401</v>
      </c>
      <c r="I10" s="237">
        <v>0</v>
      </c>
      <c r="J10" s="238">
        <v>0</v>
      </c>
      <c r="K10" s="95">
        <v>921</v>
      </c>
      <c r="L10" s="119">
        <v>0.17253653053578119</v>
      </c>
      <c r="M10" s="95">
        <v>121</v>
      </c>
      <c r="N10" s="227">
        <v>0.17485549132947978</v>
      </c>
      <c r="O10" s="169">
        <v>369</v>
      </c>
      <c r="P10" s="227">
        <v>0.18</v>
      </c>
      <c r="Q10" s="169">
        <v>19</v>
      </c>
      <c r="R10" s="227">
        <v>0.17592592592592593</v>
      </c>
      <c r="S10" s="169">
        <v>0</v>
      </c>
      <c r="T10" s="117">
        <v>0</v>
      </c>
      <c r="U10" s="106">
        <v>509</v>
      </c>
      <c r="V10" s="119">
        <v>0.17840869260427619</v>
      </c>
      <c r="W10" s="106">
        <v>1430</v>
      </c>
      <c r="X10" s="119">
        <v>0.1745818581369796</v>
      </c>
      <c r="Y10" s="79"/>
    </row>
    <row r="11" spans="2:25" ht="22.2" customHeight="1" x14ac:dyDescent="0.3">
      <c r="B11" s="161" t="s">
        <v>268</v>
      </c>
      <c r="C11" s="95">
        <v>280</v>
      </c>
      <c r="D11" s="227">
        <v>0.16726403823178015</v>
      </c>
      <c r="E11" s="169">
        <v>615</v>
      </c>
      <c r="F11" s="227">
        <v>0.1770293609671848</v>
      </c>
      <c r="G11" s="169">
        <v>36</v>
      </c>
      <c r="H11" s="227">
        <v>0.19047619047619047</v>
      </c>
      <c r="I11" s="237">
        <v>0</v>
      </c>
      <c r="J11" s="238">
        <v>0</v>
      </c>
      <c r="K11" s="95">
        <v>931</v>
      </c>
      <c r="L11" s="119">
        <v>0.17440989134507306</v>
      </c>
      <c r="M11" s="95">
        <v>117</v>
      </c>
      <c r="N11" s="227">
        <v>0.16907514450867053</v>
      </c>
      <c r="O11" s="169">
        <v>319</v>
      </c>
      <c r="P11" s="227">
        <v>0.15560975609756098</v>
      </c>
      <c r="Q11" s="169">
        <v>19</v>
      </c>
      <c r="R11" s="227">
        <v>0.17592592592592593</v>
      </c>
      <c r="S11" s="169">
        <v>2</v>
      </c>
      <c r="T11" s="117">
        <v>0.66666666666666663</v>
      </c>
      <c r="U11" s="106">
        <v>457</v>
      </c>
      <c r="V11" s="119">
        <v>0.16018226428321067</v>
      </c>
      <c r="W11" s="106">
        <v>1388</v>
      </c>
      <c r="X11" s="119">
        <v>0.16945427908680258</v>
      </c>
      <c r="Y11" s="79"/>
    </row>
    <row r="12" spans="2:25" ht="22.2" customHeight="1" x14ac:dyDescent="0.3">
      <c r="B12" s="161" t="s">
        <v>269</v>
      </c>
      <c r="C12" s="95">
        <v>276</v>
      </c>
      <c r="D12" s="227">
        <v>0.16487455197132617</v>
      </c>
      <c r="E12" s="169">
        <v>468</v>
      </c>
      <c r="F12" s="227">
        <v>0.13471502590673576</v>
      </c>
      <c r="G12" s="169">
        <v>35</v>
      </c>
      <c r="H12" s="227">
        <v>0.18518518518518517</v>
      </c>
      <c r="I12" s="237">
        <v>1</v>
      </c>
      <c r="J12" s="238">
        <v>1</v>
      </c>
      <c r="K12" s="95">
        <v>780</v>
      </c>
      <c r="L12" s="119">
        <v>0.14612214312476582</v>
      </c>
      <c r="M12" s="95">
        <v>137</v>
      </c>
      <c r="N12" s="227">
        <v>0.19797687861271676</v>
      </c>
      <c r="O12" s="169">
        <v>295</v>
      </c>
      <c r="P12" s="227">
        <v>0.14390243902439023</v>
      </c>
      <c r="Q12" s="169">
        <v>13</v>
      </c>
      <c r="R12" s="227">
        <v>0.12037037037037036</v>
      </c>
      <c r="S12" s="169">
        <v>1</v>
      </c>
      <c r="T12" s="117">
        <v>0.33333333333333331</v>
      </c>
      <c r="U12" s="106">
        <v>446</v>
      </c>
      <c r="V12" s="119">
        <v>0.1563266736768314</v>
      </c>
      <c r="W12" s="106">
        <v>1226</v>
      </c>
      <c r="X12" s="119">
        <v>0.14967647417897692</v>
      </c>
      <c r="Y12" s="79"/>
    </row>
    <row r="13" spans="2:25" ht="22.2" customHeight="1" x14ac:dyDescent="0.3">
      <c r="B13" s="161" t="s">
        <v>270</v>
      </c>
      <c r="C13" s="95">
        <v>22</v>
      </c>
      <c r="D13" s="227">
        <v>1.3142174432497013E-2</v>
      </c>
      <c r="E13" s="169">
        <v>84</v>
      </c>
      <c r="F13" s="227">
        <v>2.4179620034542316E-2</v>
      </c>
      <c r="G13" s="169">
        <v>5</v>
      </c>
      <c r="H13" s="227">
        <v>2.6455026455026454E-2</v>
      </c>
      <c r="I13" s="237">
        <v>0</v>
      </c>
      <c r="J13" s="238">
        <v>0</v>
      </c>
      <c r="K13" s="95">
        <v>111</v>
      </c>
      <c r="L13" s="119">
        <v>2.0794304983139753E-2</v>
      </c>
      <c r="M13" s="95">
        <v>26</v>
      </c>
      <c r="N13" s="227">
        <v>3.7572254335260118E-2</v>
      </c>
      <c r="O13" s="169">
        <v>94</v>
      </c>
      <c r="P13" s="227">
        <v>4.5853658536585365E-2</v>
      </c>
      <c r="Q13" s="169">
        <v>4</v>
      </c>
      <c r="R13" s="227">
        <v>3.7037037037037035E-2</v>
      </c>
      <c r="S13" s="169">
        <v>0</v>
      </c>
      <c r="T13" s="117">
        <v>0</v>
      </c>
      <c r="U13" s="106">
        <v>124</v>
      </c>
      <c r="V13" s="119">
        <v>4.3463021381002456E-2</v>
      </c>
      <c r="W13" s="106">
        <v>235</v>
      </c>
      <c r="X13" s="119">
        <v>2.8690025637895251E-2</v>
      </c>
      <c r="Y13" s="79"/>
    </row>
    <row r="14" spans="2:25" ht="22.2" customHeight="1" thickBot="1" x14ac:dyDescent="0.35">
      <c r="B14" s="161" t="s">
        <v>271</v>
      </c>
      <c r="C14" s="95">
        <v>18</v>
      </c>
      <c r="D14" s="227">
        <v>1.0752688172043012E-2</v>
      </c>
      <c r="E14" s="169">
        <v>74</v>
      </c>
      <c r="F14" s="227">
        <v>2.1301093839953943E-2</v>
      </c>
      <c r="G14" s="169">
        <v>6</v>
      </c>
      <c r="H14" s="227">
        <v>3.1746031746031744E-2</v>
      </c>
      <c r="I14" s="237">
        <v>0</v>
      </c>
      <c r="J14" s="238">
        <v>0</v>
      </c>
      <c r="K14" s="95">
        <v>98</v>
      </c>
      <c r="L14" s="119">
        <v>1.8358935931060322E-2</v>
      </c>
      <c r="M14" s="95">
        <v>11</v>
      </c>
      <c r="N14" s="227">
        <v>1.5895953757225433E-2</v>
      </c>
      <c r="O14" s="169">
        <v>70</v>
      </c>
      <c r="P14" s="227">
        <v>3.4146341463414637E-2</v>
      </c>
      <c r="Q14" s="169">
        <v>4</v>
      </c>
      <c r="R14" s="227">
        <v>3.7037037037037035E-2</v>
      </c>
      <c r="S14" s="169">
        <v>0</v>
      </c>
      <c r="T14" s="117">
        <v>0</v>
      </c>
      <c r="U14" s="106">
        <v>85</v>
      </c>
      <c r="V14" s="119">
        <v>2.9793200140203296E-2</v>
      </c>
      <c r="W14" s="106">
        <v>183</v>
      </c>
      <c r="X14" s="119">
        <v>2.2341594432914173E-2</v>
      </c>
      <c r="Y14" s="79"/>
    </row>
    <row r="15" spans="2:25" ht="22.2" customHeight="1" thickTop="1" thickBot="1" x14ac:dyDescent="0.35">
      <c r="B15" s="98" t="s">
        <v>207</v>
      </c>
      <c r="C15" s="96">
        <v>1674</v>
      </c>
      <c r="D15" s="180">
        <v>1</v>
      </c>
      <c r="E15" s="206">
        <v>3474</v>
      </c>
      <c r="F15" s="180">
        <v>1</v>
      </c>
      <c r="G15" s="206">
        <v>189</v>
      </c>
      <c r="H15" s="180">
        <v>0.99999999999999989</v>
      </c>
      <c r="I15" s="239">
        <v>1</v>
      </c>
      <c r="J15" s="240">
        <v>1</v>
      </c>
      <c r="K15" s="96">
        <v>5338</v>
      </c>
      <c r="L15" s="121">
        <v>1</v>
      </c>
      <c r="M15" s="96">
        <v>692</v>
      </c>
      <c r="N15" s="180">
        <v>1</v>
      </c>
      <c r="O15" s="206">
        <v>2050</v>
      </c>
      <c r="P15" s="180">
        <v>1</v>
      </c>
      <c r="Q15" s="206">
        <v>108</v>
      </c>
      <c r="R15" s="180">
        <v>1</v>
      </c>
      <c r="S15" s="206">
        <v>3</v>
      </c>
      <c r="T15" s="120">
        <v>1</v>
      </c>
      <c r="U15" s="96">
        <v>2853</v>
      </c>
      <c r="V15" s="121">
        <v>1</v>
      </c>
      <c r="W15" s="96">
        <v>8191</v>
      </c>
      <c r="X15" s="121">
        <v>0.99999999999999989</v>
      </c>
      <c r="Y15" s="79"/>
    </row>
    <row r="16" spans="2:25" s="71" customFormat="1" ht="22.2" customHeight="1" thickTop="1" thickBot="1" x14ac:dyDescent="0.35">
      <c r="B16" s="99"/>
      <c r="C16" s="100"/>
      <c r="D16" s="113"/>
      <c r="E16" s="100"/>
      <c r="F16" s="113"/>
      <c r="G16" s="100"/>
      <c r="H16" s="113"/>
      <c r="I16" s="100"/>
      <c r="J16" s="100"/>
      <c r="K16" s="100"/>
      <c r="L16" s="113"/>
      <c r="M16" s="100"/>
      <c r="N16" s="113"/>
      <c r="O16" s="100"/>
      <c r="P16" s="113"/>
      <c r="Q16" s="100"/>
      <c r="R16" s="113"/>
      <c r="S16" s="100"/>
      <c r="T16" s="113"/>
      <c r="U16" s="100"/>
      <c r="V16" s="113"/>
      <c r="W16" s="100"/>
      <c r="X16" s="113"/>
    </row>
    <row r="17" spans="2:24" ht="22.2" customHeight="1" thickTop="1" x14ac:dyDescent="0.3">
      <c r="B17" s="112" t="s">
        <v>233</v>
      </c>
      <c r="C17" s="107"/>
      <c r="D17" s="107"/>
      <c r="E17" s="108"/>
      <c r="F17" s="102"/>
      <c r="G17" s="102"/>
      <c r="H17" s="102"/>
      <c r="I17" s="102"/>
      <c r="J17" s="102"/>
      <c r="K17" s="103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102"/>
      <c r="W17" s="102"/>
      <c r="X17" s="102"/>
    </row>
    <row r="18" spans="2:24" ht="22.2" customHeight="1" thickBot="1" x14ac:dyDescent="0.35">
      <c r="B18" s="109" t="s">
        <v>234</v>
      </c>
      <c r="C18" s="110"/>
      <c r="D18" s="110"/>
      <c r="E18" s="111"/>
      <c r="F18" s="102"/>
      <c r="G18" s="102"/>
      <c r="H18" s="102"/>
      <c r="I18" s="102"/>
      <c r="J18" s="102"/>
      <c r="K18" s="103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102"/>
      <c r="W18" s="102"/>
      <c r="X18" s="102"/>
    </row>
    <row r="19" spans="2:24" s="71" customFormat="1" ht="15" thickTop="1" x14ac:dyDescent="0.3"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102"/>
      <c r="W19" s="102"/>
      <c r="X19" s="102"/>
    </row>
    <row r="20" spans="2:24" s="71" customFormat="1" x14ac:dyDescent="0.3"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02"/>
      <c r="W20" s="102"/>
      <c r="X20" s="102"/>
    </row>
    <row r="21" spans="2:24" s="71" customFormat="1" x14ac:dyDescent="0.3"/>
    <row r="22" spans="2:24" s="71" customFormat="1" x14ac:dyDescent="0.3"/>
    <row r="23" spans="2:24" s="71" customFormat="1" x14ac:dyDescent="0.3"/>
    <row r="24" spans="2:24" s="71" customFormat="1" x14ac:dyDescent="0.3"/>
    <row r="25" spans="2:24" s="71" customFormat="1" x14ac:dyDescent="0.3"/>
    <row r="26" spans="2:24" s="71" customFormat="1" x14ac:dyDescent="0.3"/>
    <row r="27" spans="2:24" s="71" customFormat="1" x14ac:dyDescent="0.3"/>
    <row r="28" spans="2:24" s="71" customFormat="1" x14ac:dyDescent="0.3"/>
    <row r="29" spans="2:24" s="71" customFormat="1" x14ac:dyDescent="0.3"/>
    <row r="30" spans="2:24" s="71" customFormat="1" x14ac:dyDescent="0.3"/>
    <row r="31" spans="2:24" s="71" customFormat="1" x14ac:dyDescent="0.3"/>
    <row r="32" spans="2:24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</sheetData>
  <mergeCells count="18">
    <mergeCell ref="C5:J5"/>
    <mergeCell ref="S6:T6"/>
    <mergeCell ref="C6:D6"/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K5:L6"/>
    <mergeCell ref="M5:T5"/>
    <mergeCell ref="U5:V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M769"/>
  <sheetViews>
    <sheetView workbookViewId="0">
      <selection activeCell="M4" sqref="M4:Q6"/>
    </sheetView>
  </sheetViews>
  <sheetFormatPr defaultColWidth="9.109375" defaultRowHeight="14.4" x14ac:dyDescent="0.3"/>
  <cols>
    <col min="1" max="1" width="2.6640625" style="71" customWidth="1"/>
    <col min="2" max="2" width="15.5546875" style="70" customWidth="1"/>
    <col min="3" max="18" width="15.6640625" style="70" customWidth="1"/>
    <col min="19" max="143" width="11.44140625" style="71" customWidth="1"/>
    <col min="144" max="16384" width="9.109375" style="70"/>
  </cols>
  <sheetData>
    <row r="1" spans="1:19" s="71" customFormat="1" ht="15" thickBot="1" x14ac:dyDescent="0.35"/>
    <row r="2" spans="1:19" ht="22.2" customHeight="1" thickTop="1" thickBot="1" x14ac:dyDescent="0.35">
      <c r="B2" s="274" t="s">
        <v>353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19" ht="22.2" customHeight="1" thickTop="1" thickBot="1" x14ac:dyDescent="0.35">
      <c r="B3" s="277" t="s">
        <v>290</v>
      </c>
      <c r="C3" s="285" t="s">
        <v>244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6"/>
      <c r="R3" s="268" t="s">
        <v>207</v>
      </c>
    </row>
    <row r="4" spans="1:19" ht="22.2" customHeight="1" thickTop="1" thickBot="1" x14ac:dyDescent="0.35">
      <c r="B4" s="287"/>
      <c r="C4" s="285" t="s">
        <v>245</v>
      </c>
      <c r="D4" s="282"/>
      <c r="E4" s="282"/>
      <c r="F4" s="282"/>
      <c r="G4" s="286"/>
      <c r="H4" s="285" t="s">
        <v>246</v>
      </c>
      <c r="I4" s="282"/>
      <c r="J4" s="282"/>
      <c r="K4" s="282"/>
      <c r="L4" s="286"/>
      <c r="M4" s="285" t="s">
        <v>247</v>
      </c>
      <c r="N4" s="282"/>
      <c r="O4" s="282"/>
      <c r="P4" s="282"/>
      <c r="Q4" s="286"/>
      <c r="R4" s="269"/>
    </row>
    <row r="5" spans="1:19" ht="22.2" customHeight="1" thickTop="1" x14ac:dyDescent="0.3">
      <c r="B5" s="287"/>
      <c r="C5" s="382" t="s">
        <v>235</v>
      </c>
      <c r="D5" s="383"/>
      <c r="E5" s="383"/>
      <c r="F5" s="384"/>
      <c r="G5" s="277" t="s">
        <v>207</v>
      </c>
      <c r="H5" s="382" t="s">
        <v>235</v>
      </c>
      <c r="I5" s="383"/>
      <c r="J5" s="383"/>
      <c r="K5" s="384"/>
      <c r="L5" s="277" t="s">
        <v>207</v>
      </c>
      <c r="M5" s="382" t="s">
        <v>235</v>
      </c>
      <c r="N5" s="383"/>
      <c r="O5" s="383"/>
      <c r="P5" s="384"/>
      <c r="Q5" s="277" t="s">
        <v>207</v>
      </c>
      <c r="R5" s="269"/>
    </row>
    <row r="6" spans="1:19" ht="22.2" customHeight="1" thickBot="1" x14ac:dyDescent="0.35">
      <c r="B6" s="288"/>
      <c r="C6" s="385" t="s">
        <v>236</v>
      </c>
      <c r="D6" s="386" t="s">
        <v>237</v>
      </c>
      <c r="E6" s="386" t="s">
        <v>273</v>
      </c>
      <c r="F6" s="264" t="s">
        <v>239</v>
      </c>
      <c r="G6" s="279"/>
      <c r="H6" s="385" t="s">
        <v>236</v>
      </c>
      <c r="I6" s="386" t="s">
        <v>237</v>
      </c>
      <c r="J6" s="386" t="s">
        <v>273</v>
      </c>
      <c r="K6" s="264" t="s">
        <v>239</v>
      </c>
      <c r="L6" s="279"/>
      <c r="M6" s="385" t="s">
        <v>236</v>
      </c>
      <c r="N6" s="386" t="s">
        <v>237</v>
      </c>
      <c r="O6" s="386" t="s">
        <v>238</v>
      </c>
      <c r="P6" s="264" t="s">
        <v>239</v>
      </c>
      <c r="Q6" s="279"/>
      <c r="R6" s="270"/>
    </row>
    <row r="7" spans="1:19" ht="22.2" customHeight="1" thickTop="1" x14ac:dyDescent="0.3">
      <c r="B7" s="161" t="s">
        <v>265</v>
      </c>
      <c r="C7" s="97">
        <v>25</v>
      </c>
      <c r="D7" s="241">
        <v>70</v>
      </c>
      <c r="E7" s="241">
        <v>1</v>
      </c>
      <c r="F7" s="221">
        <v>0</v>
      </c>
      <c r="G7" s="168">
        <v>96</v>
      </c>
      <c r="H7" s="95">
        <v>338</v>
      </c>
      <c r="I7" s="169">
        <v>795</v>
      </c>
      <c r="J7" s="169">
        <v>29</v>
      </c>
      <c r="K7" s="86">
        <v>0</v>
      </c>
      <c r="L7" s="168">
        <v>1162</v>
      </c>
      <c r="M7" s="95">
        <v>154</v>
      </c>
      <c r="N7" s="169">
        <v>451</v>
      </c>
      <c r="O7" s="169">
        <v>28</v>
      </c>
      <c r="P7" s="86">
        <v>0</v>
      </c>
      <c r="Q7" s="168">
        <v>633</v>
      </c>
      <c r="R7" s="168">
        <v>1891</v>
      </c>
      <c r="S7" s="162"/>
    </row>
    <row r="8" spans="1:19" ht="22.2" customHeight="1" x14ac:dyDescent="0.3">
      <c r="A8" s="71" t="s">
        <v>202</v>
      </c>
      <c r="B8" s="161" t="s">
        <v>266</v>
      </c>
      <c r="C8" s="95">
        <v>25</v>
      </c>
      <c r="D8" s="169">
        <v>81</v>
      </c>
      <c r="E8" s="169">
        <v>0</v>
      </c>
      <c r="F8" s="86">
        <v>0</v>
      </c>
      <c r="G8" s="168">
        <v>106</v>
      </c>
      <c r="H8" s="95">
        <v>333</v>
      </c>
      <c r="I8" s="169">
        <v>732</v>
      </c>
      <c r="J8" s="169">
        <v>40</v>
      </c>
      <c r="K8" s="86">
        <v>0</v>
      </c>
      <c r="L8" s="168">
        <v>1105</v>
      </c>
      <c r="M8" s="95">
        <v>178</v>
      </c>
      <c r="N8" s="169">
        <v>422</v>
      </c>
      <c r="O8" s="169">
        <v>27</v>
      </c>
      <c r="P8" s="86">
        <v>0</v>
      </c>
      <c r="Q8" s="168">
        <v>627</v>
      </c>
      <c r="R8" s="168">
        <v>1838</v>
      </c>
      <c r="S8" s="162"/>
    </row>
    <row r="9" spans="1:19" ht="22.2" customHeight="1" x14ac:dyDescent="0.3">
      <c r="B9" s="161" t="s">
        <v>267</v>
      </c>
      <c r="C9" s="95">
        <v>28</v>
      </c>
      <c r="D9" s="169">
        <v>58</v>
      </c>
      <c r="E9" s="169">
        <v>0</v>
      </c>
      <c r="F9" s="86">
        <v>0</v>
      </c>
      <c r="G9" s="168">
        <v>86</v>
      </c>
      <c r="H9" s="95">
        <v>268</v>
      </c>
      <c r="I9" s="169">
        <v>543</v>
      </c>
      <c r="J9" s="169">
        <v>32</v>
      </c>
      <c r="K9" s="86">
        <v>0</v>
      </c>
      <c r="L9" s="168">
        <v>843</v>
      </c>
      <c r="M9" s="95">
        <v>130</v>
      </c>
      <c r="N9" s="169">
        <v>353</v>
      </c>
      <c r="O9" s="169">
        <v>18</v>
      </c>
      <c r="P9" s="86">
        <v>0</v>
      </c>
      <c r="Q9" s="168">
        <v>501</v>
      </c>
      <c r="R9" s="168">
        <v>1430</v>
      </c>
      <c r="S9" s="162"/>
    </row>
    <row r="10" spans="1:19" ht="22.2" customHeight="1" x14ac:dyDescent="0.3">
      <c r="B10" s="161" t="s">
        <v>268</v>
      </c>
      <c r="C10" s="95">
        <v>26</v>
      </c>
      <c r="D10" s="169">
        <v>59</v>
      </c>
      <c r="E10" s="169">
        <v>2</v>
      </c>
      <c r="F10" s="86">
        <v>0</v>
      </c>
      <c r="G10" s="168">
        <v>87</v>
      </c>
      <c r="H10" s="95">
        <v>234</v>
      </c>
      <c r="I10" s="169">
        <v>562</v>
      </c>
      <c r="J10" s="169">
        <v>29</v>
      </c>
      <c r="K10" s="86">
        <v>0</v>
      </c>
      <c r="L10" s="168">
        <v>825</v>
      </c>
      <c r="M10" s="95">
        <v>137</v>
      </c>
      <c r="N10" s="169">
        <v>313</v>
      </c>
      <c r="O10" s="169">
        <v>24</v>
      </c>
      <c r="P10" s="86">
        <v>2</v>
      </c>
      <c r="Q10" s="168">
        <v>476</v>
      </c>
      <c r="R10" s="168">
        <v>1388</v>
      </c>
      <c r="S10" s="162"/>
    </row>
    <row r="11" spans="1:19" ht="22.2" customHeight="1" x14ac:dyDescent="0.3">
      <c r="B11" s="161" t="s">
        <v>269</v>
      </c>
      <c r="C11" s="95">
        <v>22</v>
      </c>
      <c r="D11" s="169">
        <v>46</v>
      </c>
      <c r="E11" s="169">
        <v>0</v>
      </c>
      <c r="F11" s="86">
        <v>0</v>
      </c>
      <c r="G11" s="168">
        <v>68</v>
      </c>
      <c r="H11" s="95">
        <v>271</v>
      </c>
      <c r="I11" s="169">
        <v>466</v>
      </c>
      <c r="J11" s="169">
        <v>18</v>
      </c>
      <c r="K11" s="86">
        <v>1</v>
      </c>
      <c r="L11" s="168">
        <v>756</v>
      </c>
      <c r="M11" s="95">
        <v>120</v>
      </c>
      <c r="N11" s="169">
        <v>251</v>
      </c>
      <c r="O11" s="169">
        <v>30</v>
      </c>
      <c r="P11" s="86">
        <v>1</v>
      </c>
      <c r="Q11" s="168">
        <v>402</v>
      </c>
      <c r="R11" s="168">
        <v>1226</v>
      </c>
      <c r="S11" s="162"/>
    </row>
    <row r="12" spans="1:19" ht="22.2" customHeight="1" x14ac:dyDescent="0.3">
      <c r="B12" s="161" t="s">
        <v>270</v>
      </c>
      <c r="C12" s="95">
        <v>1</v>
      </c>
      <c r="D12" s="169">
        <v>21</v>
      </c>
      <c r="E12" s="169">
        <v>0</v>
      </c>
      <c r="F12" s="86">
        <v>0</v>
      </c>
      <c r="G12" s="168">
        <v>22</v>
      </c>
      <c r="H12" s="95">
        <v>33</v>
      </c>
      <c r="I12" s="169">
        <v>102</v>
      </c>
      <c r="J12" s="169">
        <v>4</v>
      </c>
      <c r="K12" s="86">
        <v>0</v>
      </c>
      <c r="L12" s="168">
        <v>139</v>
      </c>
      <c r="M12" s="95">
        <v>14</v>
      </c>
      <c r="N12" s="169">
        <v>55</v>
      </c>
      <c r="O12" s="169">
        <v>5</v>
      </c>
      <c r="P12" s="86">
        <v>0</v>
      </c>
      <c r="Q12" s="168">
        <v>74</v>
      </c>
      <c r="R12" s="168">
        <v>235</v>
      </c>
      <c r="S12" s="162"/>
    </row>
    <row r="13" spans="1:19" ht="22.2" customHeight="1" thickBot="1" x14ac:dyDescent="0.35">
      <c r="B13" s="161" t="s">
        <v>271</v>
      </c>
      <c r="C13" s="95">
        <v>4</v>
      </c>
      <c r="D13" s="169">
        <v>13</v>
      </c>
      <c r="E13" s="169">
        <v>0</v>
      </c>
      <c r="F13" s="86">
        <v>0</v>
      </c>
      <c r="G13" s="168">
        <v>17</v>
      </c>
      <c r="H13" s="95">
        <v>16</v>
      </c>
      <c r="I13" s="169">
        <v>92</v>
      </c>
      <c r="J13" s="169">
        <v>7</v>
      </c>
      <c r="K13" s="86">
        <v>0</v>
      </c>
      <c r="L13" s="168">
        <v>115</v>
      </c>
      <c r="M13" s="95">
        <v>9</v>
      </c>
      <c r="N13" s="169">
        <v>39</v>
      </c>
      <c r="O13" s="169">
        <v>3</v>
      </c>
      <c r="P13" s="86">
        <v>0</v>
      </c>
      <c r="Q13" s="168">
        <v>51</v>
      </c>
      <c r="R13" s="168">
        <v>183</v>
      </c>
      <c r="S13" s="162"/>
    </row>
    <row r="14" spans="1:19" ht="22.2" customHeight="1" thickTop="1" thickBot="1" x14ac:dyDescent="0.35">
      <c r="B14" s="98" t="s">
        <v>207</v>
      </c>
      <c r="C14" s="134">
        <v>131</v>
      </c>
      <c r="D14" s="136">
        <v>348</v>
      </c>
      <c r="E14" s="136">
        <v>3</v>
      </c>
      <c r="F14" s="166">
        <v>0</v>
      </c>
      <c r="G14" s="132">
        <v>482</v>
      </c>
      <c r="H14" s="134">
        <v>1493</v>
      </c>
      <c r="I14" s="136">
        <v>3292</v>
      </c>
      <c r="J14" s="136">
        <v>159</v>
      </c>
      <c r="K14" s="166">
        <v>1</v>
      </c>
      <c r="L14" s="132">
        <v>4945</v>
      </c>
      <c r="M14" s="134">
        <v>742</v>
      </c>
      <c r="N14" s="136">
        <v>1884</v>
      </c>
      <c r="O14" s="136">
        <v>135</v>
      </c>
      <c r="P14" s="166">
        <v>3</v>
      </c>
      <c r="Q14" s="132">
        <v>2764</v>
      </c>
      <c r="R14" s="132">
        <v>8191</v>
      </c>
      <c r="S14" s="79"/>
    </row>
    <row r="15" spans="1:19" s="71" customFormat="1" ht="22.2" customHeight="1" thickTop="1" thickBot="1" x14ac:dyDescent="0.35">
      <c r="B15" s="99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9" ht="22.2" customHeight="1" thickTop="1" x14ac:dyDescent="0.3">
      <c r="B16" s="112" t="s">
        <v>233</v>
      </c>
      <c r="C16" s="107"/>
      <c r="D16" s="12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2:18" ht="22.2" customHeight="1" thickBot="1" x14ac:dyDescent="0.35">
      <c r="B17" s="163" t="s">
        <v>240</v>
      </c>
      <c r="C17" s="164"/>
      <c r="D17" s="16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2:18" s="71" customFormat="1" ht="15" thickTop="1" x14ac:dyDescent="0.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15"/>
      <c r="O18" s="102"/>
      <c r="P18" s="102"/>
      <c r="Q18" s="102"/>
      <c r="R18" s="102"/>
    </row>
    <row r="19" spans="2:18" s="71" customFormat="1" x14ac:dyDescent="0.3"/>
    <row r="20" spans="2:18" s="71" customFormat="1" x14ac:dyDescent="0.3"/>
    <row r="21" spans="2:18" s="71" customFormat="1" x14ac:dyDescent="0.3"/>
    <row r="22" spans="2:18" s="71" customFormat="1" x14ac:dyDescent="0.3"/>
    <row r="23" spans="2:18" s="71" customFormat="1" x14ac:dyDescent="0.3"/>
    <row r="24" spans="2:18" s="71" customFormat="1" x14ac:dyDescent="0.3"/>
    <row r="25" spans="2:18" s="71" customFormat="1" x14ac:dyDescent="0.3"/>
    <row r="26" spans="2:18" s="71" customFormat="1" x14ac:dyDescent="0.3"/>
    <row r="27" spans="2:18" s="71" customFormat="1" x14ac:dyDescent="0.3"/>
    <row r="28" spans="2:18" s="71" customFormat="1" x14ac:dyDescent="0.3"/>
    <row r="29" spans="2:18" s="71" customFormat="1" x14ac:dyDescent="0.3"/>
    <row r="30" spans="2:18" s="71" customFormat="1" x14ac:dyDescent="0.3"/>
    <row r="31" spans="2:18" s="71" customFormat="1" x14ac:dyDescent="0.3"/>
    <row r="32" spans="2:18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  <row r="638" s="71" customFormat="1" x14ac:dyDescent="0.3"/>
    <row r="639" s="71" customFormat="1" x14ac:dyDescent="0.3"/>
    <row r="640" s="71" customFormat="1" x14ac:dyDescent="0.3"/>
    <row r="641" s="71" customFormat="1" x14ac:dyDescent="0.3"/>
    <row r="642" s="71" customFormat="1" x14ac:dyDescent="0.3"/>
    <row r="643" s="71" customFormat="1" x14ac:dyDescent="0.3"/>
    <row r="644" s="71" customFormat="1" x14ac:dyDescent="0.3"/>
    <row r="645" s="71" customFormat="1" x14ac:dyDescent="0.3"/>
    <row r="646" s="71" customFormat="1" x14ac:dyDescent="0.3"/>
    <row r="647" s="71" customFormat="1" x14ac:dyDescent="0.3"/>
    <row r="648" s="71" customFormat="1" x14ac:dyDescent="0.3"/>
    <row r="649" s="71" customFormat="1" x14ac:dyDescent="0.3"/>
    <row r="650" s="71" customFormat="1" x14ac:dyDescent="0.3"/>
    <row r="651" s="71" customFormat="1" x14ac:dyDescent="0.3"/>
    <row r="652" s="71" customFormat="1" x14ac:dyDescent="0.3"/>
    <row r="653" s="71" customFormat="1" x14ac:dyDescent="0.3"/>
    <row r="654" s="71" customFormat="1" x14ac:dyDescent="0.3"/>
    <row r="655" s="71" customFormat="1" x14ac:dyDescent="0.3"/>
    <row r="656" s="71" customFormat="1" x14ac:dyDescent="0.3"/>
    <row r="657" s="71" customFormat="1" x14ac:dyDescent="0.3"/>
    <row r="658" s="71" customFormat="1" x14ac:dyDescent="0.3"/>
    <row r="659" s="71" customFormat="1" x14ac:dyDescent="0.3"/>
    <row r="660" s="71" customFormat="1" x14ac:dyDescent="0.3"/>
    <row r="661" s="71" customFormat="1" x14ac:dyDescent="0.3"/>
    <row r="662" s="71" customFormat="1" x14ac:dyDescent="0.3"/>
    <row r="663" s="71" customFormat="1" x14ac:dyDescent="0.3"/>
    <row r="664" s="71" customFormat="1" x14ac:dyDescent="0.3"/>
    <row r="665" s="71" customFormat="1" x14ac:dyDescent="0.3"/>
    <row r="666" s="71" customFormat="1" x14ac:dyDescent="0.3"/>
    <row r="667" s="71" customFormat="1" x14ac:dyDescent="0.3"/>
    <row r="668" s="71" customFormat="1" x14ac:dyDescent="0.3"/>
    <row r="669" s="71" customFormat="1" x14ac:dyDescent="0.3"/>
    <row r="670" s="71" customFormat="1" x14ac:dyDescent="0.3"/>
    <row r="671" s="71" customFormat="1" x14ac:dyDescent="0.3"/>
    <row r="672" s="71" customFormat="1" x14ac:dyDescent="0.3"/>
    <row r="673" s="71" customFormat="1" x14ac:dyDescent="0.3"/>
    <row r="674" s="71" customFormat="1" x14ac:dyDescent="0.3"/>
    <row r="675" s="71" customFormat="1" x14ac:dyDescent="0.3"/>
    <row r="676" s="71" customFormat="1" x14ac:dyDescent="0.3"/>
    <row r="677" s="71" customFormat="1" x14ac:dyDescent="0.3"/>
    <row r="678" s="71" customFormat="1" x14ac:dyDescent="0.3"/>
    <row r="679" s="71" customFormat="1" x14ac:dyDescent="0.3"/>
    <row r="680" s="71" customFormat="1" x14ac:dyDescent="0.3"/>
    <row r="681" s="71" customFormat="1" x14ac:dyDescent="0.3"/>
    <row r="682" s="71" customFormat="1" x14ac:dyDescent="0.3"/>
    <row r="683" s="71" customFormat="1" x14ac:dyDescent="0.3"/>
    <row r="684" s="71" customFormat="1" x14ac:dyDescent="0.3"/>
    <row r="685" s="71" customFormat="1" x14ac:dyDescent="0.3"/>
    <row r="686" s="71" customFormat="1" x14ac:dyDescent="0.3"/>
    <row r="687" s="71" customFormat="1" x14ac:dyDescent="0.3"/>
    <row r="688" s="71" customFormat="1" x14ac:dyDescent="0.3"/>
    <row r="689" s="71" customFormat="1" x14ac:dyDescent="0.3"/>
    <row r="690" s="71" customFormat="1" x14ac:dyDescent="0.3"/>
    <row r="691" s="71" customFormat="1" x14ac:dyDescent="0.3"/>
    <row r="692" s="71" customFormat="1" x14ac:dyDescent="0.3"/>
    <row r="693" s="71" customFormat="1" x14ac:dyDescent="0.3"/>
    <row r="694" s="71" customFormat="1" x14ac:dyDescent="0.3"/>
    <row r="695" s="71" customFormat="1" x14ac:dyDescent="0.3"/>
    <row r="696" s="71" customFormat="1" x14ac:dyDescent="0.3"/>
    <row r="697" s="71" customFormat="1" x14ac:dyDescent="0.3"/>
    <row r="698" s="71" customFormat="1" x14ac:dyDescent="0.3"/>
    <row r="699" s="71" customFormat="1" x14ac:dyDescent="0.3"/>
    <row r="700" s="71" customFormat="1" x14ac:dyDescent="0.3"/>
    <row r="701" s="71" customFormat="1" x14ac:dyDescent="0.3"/>
    <row r="702" s="71" customFormat="1" x14ac:dyDescent="0.3"/>
    <row r="703" s="71" customFormat="1" x14ac:dyDescent="0.3"/>
    <row r="704" s="71" customFormat="1" x14ac:dyDescent="0.3"/>
    <row r="705" s="71" customFormat="1" x14ac:dyDescent="0.3"/>
    <row r="706" s="71" customFormat="1" x14ac:dyDescent="0.3"/>
    <row r="707" s="71" customFormat="1" x14ac:dyDescent="0.3"/>
    <row r="708" s="71" customFormat="1" x14ac:dyDescent="0.3"/>
    <row r="709" s="71" customFormat="1" x14ac:dyDescent="0.3"/>
    <row r="710" s="71" customFormat="1" x14ac:dyDescent="0.3"/>
    <row r="711" s="71" customFormat="1" x14ac:dyDescent="0.3"/>
    <row r="712" s="71" customFormat="1" x14ac:dyDescent="0.3"/>
    <row r="713" s="71" customFormat="1" x14ac:dyDescent="0.3"/>
    <row r="714" s="71" customFormat="1" x14ac:dyDescent="0.3"/>
    <row r="715" s="71" customFormat="1" x14ac:dyDescent="0.3"/>
    <row r="716" s="71" customFormat="1" x14ac:dyDescent="0.3"/>
    <row r="717" s="71" customFormat="1" x14ac:dyDescent="0.3"/>
    <row r="718" s="71" customFormat="1" x14ac:dyDescent="0.3"/>
    <row r="719" s="71" customFormat="1" x14ac:dyDescent="0.3"/>
    <row r="720" s="71" customFormat="1" x14ac:dyDescent="0.3"/>
    <row r="721" s="71" customFormat="1" x14ac:dyDescent="0.3"/>
    <row r="722" s="71" customFormat="1" x14ac:dyDescent="0.3"/>
    <row r="723" s="71" customFormat="1" x14ac:dyDescent="0.3"/>
    <row r="724" s="71" customFormat="1" x14ac:dyDescent="0.3"/>
    <row r="725" s="71" customFormat="1" x14ac:dyDescent="0.3"/>
    <row r="726" s="71" customFormat="1" x14ac:dyDescent="0.3"/>
    <row r="727" s="71" customFormat="1" x14ac:dyDescent="0.3"/>
    <row r="728" s="71" customFormat="1" x14ac:dyDescent="0.3"/>
    <row r="729" s="71" customFormat="1" x14ac:dyDescent="0.3"/>
    <row r="730" s="71" customFormat="1" x14ac:dyDescent="0.3"/>
    <row r="731" s="71" customFormat="1" x14ac:dyDescent="0.3"/>
    <row r="732" s="71" customFormat="1" x14ac:dyDescent="0.3"/>
    <row r="733" s="71" customFormat="1" x14ac:dyDescent="0.3"/>
    <row r="734" s="71" customFormat="1" x14ac:dyDescent="0.3"/>
    <row r="735" s="71" customFormat="1" x14ac:dyDescent="0.3"/>
    <row r="736" s="71" customFormat="1" x14ac:dyDescent="0.3"/>
    <row r="737" s="71" customFormat="1" x14ac:dyDescent="0.3"/>
    <row r="738" s="71" customFormat="1" x14ac:dyDescent="0.3"/>
    <row r="739" s="71" customFormat="1" x14ac:dyDescent="0.3"/>
    <row r="740" s="71" customFormat="1" x14ac:dyDescent="0.3"/>
    <row r="741" s="71" customFormat="1" x14ac:dyDescent="0.3"/>
    <row r="742" s="71" customFormat="1" x14ac:dyDescent="0.3"/>
    <row r="743" s="71" customFormat="1" x14ac:dyDescent="0.3"/>
    <row r="744" s="71" customFormat="1" x14ac:dyDescent="0.3"/>
    <row r="745" s="71" customFormat="1" x14ac:dyDescent="0.3"/>
    <row r="746" s="71" customFormat="1" x14ac:dyDescent="0.3"/>
    <row r="747" s="71" customFormat="1" x14ac:dyDescent="0.3"/>
    <row r="748" s="71" customFormat="1" x14ac:dyDescent="0.3"/>
    <row r="749" s="71" customFormat="1" x14ac:dyDescent="0.3"/>
    <row r="750" s="71" customFormat="1" x14ac:dyDescent="0.3"/>
    <row r="751" s="71" customFormat="1" x14ac:dyDescent="0.3"/>
    <row r="752" s="71" customFormat="1" x14ac:dyDescent="0.3"/>
    <row r="753" s="71" customFormat="1" x14ac:dyDescent="0.3"/>
    <row r="754" s="71" customFormat="1" x14ac:dyDescent="0.3"/>
    <row r="755" s="71" customFormat="1" x14ac:dyDescent="0.3"/>
    <row r="756" s="71" customFormat="1" x14ac:dyDescent="0.3"/>
    <row r="757" s="71" customFormat="1" x14ac:dyDescent="0.3"/>
    <row r="758" s="71" customFormat="1" x14ac:dyDescent="0.3"/>
    <row r="759" s="71" customFormat="1" x14ac:dyDescent="0.3"/>
    <row r="760" s="71" customFormat="1" x14ac:dyDescent="0.3"/>
    <row r="761" s="71" customFormat="1" x14ac:dyDescent="0.3"/>
    <row r="762" s="71" customFormat="1" x14ac:dyDescent="0.3"/>
    <row r="763" s="71" customFormat="1" x14ac:dyDescent="0.3"/>
    <row r="764" s="71" customFormat="1" x14ac:dyDescent="0.3"/>
    <row r="765" s="71" customFormat="1" x14ac:dyDescent="0.3"/>
    <row r="766" s="71" customFormat="1" x14ac:dyDescent="0.3"/>
    <row r="767" s="71" customFormat="1" x14ac:dyDescent="0.3"/>
    <row r="768" s="71" customFormat="1" x14ac:dyDescent="0.3"/>
    <row r="769" s="71" customFormat="1" x14ac:dyDescent="0.3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595"/>
  <sheetViews>
    <sheetView workbookViewId="0">
      <selection activeCell="M4" sqref="M4:Q6"/>
    </sheetView>
  </sheetViews>
  <sheetFormatPr defaultColWidth="9.109375" defaultRowHeight="14.4" x14ac:dyDescent="0.3"/>
  <cols>
    <col min="1" max="1" width="2.6640625" style="71" customWidth="1"/>
    <col min="2" max="18" width="15.6640625" style="70" customWidth="1"/>
    <col min="19" max="16384" width="9.109375" style="71"/>
  </cols>
  <sheetData>
    <row r="1" spans="2:19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9" ht="22.2" customHeight="1" thickTop="1" thickBot="1" x14ac:dyDescent="0.35">
      <c r="B2" s="274" t="s">
        <v>354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9" ht="22.2" customHeight="1" thickTop="1" thickBot="1" x14ac:dyDescent="0.35">
      <c r="B3" s="277" t="s">
        <v>290</v>
      </c>
      <c r="C3" s="285" t="s">
        <v>244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6"/>
      <c r="R3" s="268" t="s">
        <v>207</v>
      </c>
    </row>
    <row r="4" spans="2:19" ht="22.2" customHeight="1" thickTop="1" thickBot="1" x14ac:dyDescent="0.35">
      <c r="B4" s="287"/>
      <c r="C4" s="285" t="s">
        <v>245</v>
      </c>
      <c r="D4" s="282"/>
      <c r="E4" s="282"/>
      <c r="F4" s="282"/>
      <c r="G4" s="286"/>
      <c r="H4" s="285" t="s">
        <v>246</v>
      </c>
      <c r="I4" s="282"/>
      <c r="J4" s="282"/>
      <c r="K4" s="282"/>
      <c r="L4" s="286"/>
      <c r="M4" s="285" t="s">
        <v>247</v>
      </c>
      <c r="N4" s="282"/>
      <c r="O4" s="282"/>
      <c r="P4" s="282"/>
      <c r="Q4" s="286"/>
      <c r="R4" s="269"/>
    </row>
    <row r="5" spans="2:19" ht="22.2" customHeight="1" thickTop="1" x14ac:dyDescent="0.3">
      <c r="B5" s="287"/>
      <c r="C5" s="382" t="s">
        <v>235</v>
      </c>
      <c r="D5" s="383"/>
      <c r="E5" s="383"/>
      <c r="F5" s="384"/>
      <c r="G5" s="277" t="s">
        <v>207</v>
      </c>
      <c r="H5" s="382" t="s">
        <v>235</v>
      </c>
      <c r="I5" s="383"/>
      <c r="J5" s="383"/>
      <c r="K5" s="384"/>
      <c r="L5" s="277" t="s">
        <v>207</v>
      </c>
      <c r="M5" s="382" t="s">
        <v>29</v>
      </c>
      <c r="N5" s="383"/>
      <c r="O5" s="383"/>
      <c r="P5" s="384"/>
      <c r="Q5" s="277" t="s">
        <v>207</v>
      </c>
      <c r="R5" s="269"/>
    </row>
    <row r="6" spans="2:19" ht="22.2" customHeight="1" thickBot="1" x14ac:dyDescent="0.35">
      <c r="B6" s="288"/>
      <c r="C6" s="385" t="s">
        <v>236</v>
      </c>
      <c r="D6" s="386" t="s">
        <v>237</v>
      </c>
      <c r="E6" s="386" t="s">
        <v>238</v>
      </c>
      <c r="F6" s="264" t="s">
        <v>239</v>
      </c>
      <c r="G6" s="279"/>
      <c r="H6" s="385" t="s">
        <v>236</v>
      </c>
      <c r="I6" s="386" t="s">
        <v>237</v>
      </c>
      <c r="J6" s="386" t="s">
        <v>238</v>
      </c>
      <c r="K6" s="264" t="s">
        <v>239</v>
      </c>
      <c r="L6" s="279"/>
      <c r="M6" s="385" t="s">
        <v>236</v>
      </c>
      <c r="N6" s="386" t="s">
        <v>237</v>
      </c>
      <c r="O6" s="386" t="s">
        <v>238</v>
      </c>
      <c r="P6" s="264" t="s">
        <v>239</v>
      </c>
      <c r="Q6" s="279"/>
      <c r="R6" s="270"/>
    </row>
    <row r="7" spans="2:19" ht="22.2" customHeight="1" thickTop="1" x14ac:dyDescent="0.3">
      <c r="B7" s="161" t="s">
        <v>265</v>
      </c>
      <c r="C7" s="177">
        <v>0.19083969465648856</v>
      </c>
      <c r="D7" s="179">
        <v>0.20114942528735633</v>
      </c>
      <c r="E7" s="179">
        <v>0.33333333333333331</v>
      </c>
      <c r="F7" s="179">
        <v>0</v>
      </c>
      <c r="G7" s="175">
        <v>0.19917012448132779</v>
      </c>
      <c r="H7" s="177">
        <v>0.22638981915606163</v>
      </c>
      <c r="I7" s="179">
        <v>0.24149453219927097</v>
      </c>
      <c r="J7" s="179">
        <v>0.18238993710691823</v>
      </c>
      <c r="K7" s="174">
        <v>0</v>
      </c>
      <c r="L7" s="175">
        <v>0.23498483316481295</v>
      </c>
      <c r="M7" s="177">
        <v>0.20754716981132076</v>
      </c>
      <c r="N7" s="179">
        <v>0.23938428874734607</v>
      </c>
      <c r="O7" s="179">
        <v>0.2074074074074074</v>
      </c>
      <c r="P7" s="179">
        <v>0</v>
      </c>
      <c r="Q7" s="242">
        <v>0.22901591895803183</v>
      </c>
      <c r="R7" s="243">
        <v>0.23086314247344647</v>
      </c>
      <c r="S7" s="162"/>
    </row>
    <row r="8" spans="2:19" ht="22.2" customHeight="1" x14ac:dyDescent="0.3">
      <c r="B8" s="161" t="s">
        <v>266</v>
      </c>
      <c r="C8" s="177">
        <v>0.19083969465648856</v>
      </c>
      <c r="D8" s="179">
        <v>0.23275862068965517</v>
      </c>
      <c r="E8" s="179">
        <v>0</v>
      </c>
      <c r="F8" s="174">
        <v>0</v>
      </c>
      <c r="G8" s="175">
        <v>0.21991701244813278</v>
      </c>
      <c r="H8" s="177">
        <v>0.22304085733422638</v>
      </c>
      <c r="I8" s="179">
        <v>0.22235722964763063</v>
      </c>
      <c r="J8" s="179">
        <v>0.25157232704402516</v>
      </c>
      <c r="K8" s="174">
        <v>0</v>
      </c>
      <c r="L8" s="175">
        <v>0.22345803842264914</v>
      </c>
      <c r="M8" s="177">
        <v>0.23989218328840969</v>
      </c>
      <c r="N8" s="179">
        <v>0.22399150743099788</v>
      </c>
      <c r="O8" s="179">
        <v>0.2</v>
      </c>
      <c r="P8" s="179">
        <v>0</v>
      </c>
      <c r="Q8" s="242">
        <v>0.22684515195369032</v>
      </c>
      <c r="R8" s="175">
        <v>0.22439262605298499</v>
      </c>
      <c r="S8" s="162"/>
    </row>
    <row r="9" spans="2:19" ht="22.2" customHeight="1" x14ac:dyDescent="0.3">
      <c r="B9" s="161" t="s">
        <v>267</v>
      </c>
      <c r="C9" s="177">
        <v>0.21374045801526717</v>
      </c>
      <c r="D9" s="179">
        <v>0.16666666666666666</v>
      </c>
      <c r="E9" s="179">
        <v>0</v>
      </c>
      <c r="F9" s="174">
        <v>0</v>
      </c>
      <c r="G9" s="175">
        <v>0.17842323651452283</v>
      </c>
      <c r="H9" s="177">
        <v>0.17950435365036838</v>
      </c>
      <c r="I9" s="179">
        <v>0.16494532199270959</v>
      </c>
      <c r="J9" s="179">
        <v>0.20125786163522014</v>
      </c>
      <c r="K9" s="174">
        <v>0</v>
      </c>
      <c r="L9" s="175">
        <v>0.1704752275025278</v>
      </c>
      <c r="M9" s="177">
        <v>0.17520215633423181</v>
      </c>
      <c r="N9" s="179">
        <v>0.18736730360934181</v>
      </c>
      <c r="O9" s="179">
        <v>0.13333333333333333</v>
      </c>
      <c r="P9" s="179">
        <v>0</v>
      </c>
      <c r="Q9" s="242">
        <v>0.18125904486251809</v>
      </c>
      <c r="R9" s="175">
        <v>0.1745818581369796</v>
      </c>
      <c r="S9" s="162"/>
    </row>
    <row r="10" spans="2:19" ht="22.2" customHeight="1" x14ac:dyDescent="0.3">
      <c r="B10" s="161" t="s">
        <v>268</v>
      </c>
      <c r="C10" s="177">
        <v>0.19847328244274809</v>
      </c>
      <c r="D10" s="179">
        <v>0.16954022988505746</v>
      </c>
      <c r="E10" s="179">
        <v>0.66666666666666663</v>
      </c>
      <c r="F10" s="174">
        <v>0</v>
      </c>
      <c r="G10" s="175">
        <v>0.18049792531120332</v>
      </c>
      <c r="H10" s="177">
        <v>0.1567314132618888</v>
      </c>
      <c r="I10" s="179">
        <v>0.17071688942891858</v>
      </c>
      <c r="J10" s="179">
        <v>0.18238993710691823</v>
      </c>
      <c r="K10" s="174">
        <v>0</v>
      </c>
      <c r="L10" s="175">
        <v>0.16683518705763398</v>
      </c>
      <c r="M10" s="177">
        <v>0.18463611859838275</v>
      </c>
      <c r="N10" s="179">
        <v>0.16613588110403396</v>
      </c>
      <c r="O10" s="179">
        <v>0.17777777777777778</v>
      </c>
      <c r="P10" s="179">
        <v>0.66666666666666663</v>
      </c>
      <c r="Q10" s="242">
        <v>0.17221418234442837</v>
      </c>
      <c r="R10" s="175">
        <v>0.16945427908680258</v>
      </c>
      <c r="S10" s="162"/>
    </row>
    <row r="11" spans="2:19" ht="22.2" customHeight="1" x14ac:dyDescent="0.3">
      <c r="B11" s="161" t="s">
        <v>269</v>
      </c>
      <c r="C11" s="177">
        <v>0.16793893129770993</v>
      </c>
      <c r="D11" s="179">
        <v>0.13218390804597702</v>
      </c>
      <c r="E11" s="179">
        <v>0</v>
      </c>
      <c r="F11" s="174">
        <v>0</v>
      </c>
      <c r="G11" s="175">
        <v>0.14107883817427386</v>
      </c>
      <c r="H11" s="177">
        <v>0.18151373074346952</v>
      </c>
      <c r="I11" s="179">
        <v>0.14155528554070473</v>
      </c>
      <c r="J11" s="179">
        <v>0.11320754716981132</v>
      </c>
      <c r="K11" s="174">
        <v>1</v>
      </c>
      <c r="L11" s="175">
        <v>0.15288169868554094</v>
      </c>
      <c r="M11" s="177">
        <v>0.16172506738544473</v>
      </c>
      <c r="N11" s="179">
        <v>0.13322717622080679</v>
      </c>
      <c r="O11" s="179">
        <v>0.22222222222222221</v>
      </c>
      <c r="P11" s="179">
        <v>0.33333333333333331</v>
      </c>
      <c r="Q11" s="242">
        <v>0.14544138929088277</v>
      </c>
      <c r="R11" s="175">
        <v>0.14967647417897692</v>
      </c>
      <c r="S11" s="162"/>
    </row>
    <row r="12" spans="2:19" ht="22.2" customHeight="1" x14ac:dyDescent="0.3">
      <c r="B12" s="161" t="s">
        <v>270</v>
      </c>
      <c r="C12" s="177">
        <v>7.6335877862595417E-3</v>
      </c>
      <c r="D12" s="179">
        <v>6.0344827586206899E-2</v>
      </c>
      <c r="E12" s="179">
        <v>0</v>
      </c>
      <c r="F12" s="174">
        <v>0</v>
      </c>
      <c r="G12" s="175">
        <v>4.5643153526970952E-2</v>
      </c>
      <c r="H12" s="177">
        <v>2.2103148024112524E-2</v>
      </c>
      <c r="I12" s="179">
        <v>3.0984204131227218E-2</v>
      </c>
      <c r="J12" s="179">
        <v>2.5157232704402517E-2</v>
      </c>
      <c r="K12" s="174">
        <v>0</v>
      </c>
      <c r="L12" s="175">
        <v>2.8109201213346816E-2</v>
      </c>
      <c r="M12" s="177">
        <v>1.8867924528301886E-2</v>
      </c>
      <c r="N12" s="179">
        <v>2.9193205944798302E-2</v>
      </c>
      <c r="O12" s="179">
        <v>3.7037037037037035E-2</v>
      </c>
      <c r="P12" s="179">
        <v>0</v>
      </c>
      <c r="Q12" s="242">
        <v>2.6772793053545588E-2</v>
      </c>
      <c r="R12" s="175">
        <v>2.8690025637895251E-2</v>
      </c>
      <c r="S12" s="162"/>
    </row>
    <row r="13" spans="2:19" ht="22.2" customHeight="1" thickBot="1" x14ac:dyDescent="0.35">
      <c r="B13" s="161" t="s">
        <v>271</v>
      </c>
      <c r="C13" s="177">
        <v>3.0534351145038167E-2</v>
      </c>
      <c r="D13" s="179">
        <v>3.7356321839080463E-2</v>
      </c>
      <c r="E13" s="179">
        <v>0</v>
      </c>
      <c r="F13" s="174">
        <v>0</v>
      </c>
      <c r="G13" s="175">
        <v>3.5269709543568464E-2</v>
      </c>
      <c r="H13" s="177">
        <v>1.0716677829872739E-2</v>
      </c>
      <c r="I13" s="179">
        <v>2.7946537059538274E-2</v>
      </c>
      <c r="J13" s="179">
        <v>4.40251572327044E-2</v>
      </c>
      <c r="K13" s="174">
        <v>0</v>
      </c>
      <c r="L13" s="175">
        <v>2.3255813953488372E-2</v>
      </c>
      <c r="M13" s="177">
        <v>1.2129380053908356E-2</v>
      </c>
      <c r="N13" s="179">
        <v>2.0700636942675158E-2</v>
      </c>
      <c r="O13" s="179">
        <v>2.2222222222222223E-2</v>
      </c>
      <c r="P13" s="179">
        <v>0</v>
      </c>
      <c r="Q13" s="242">
        <v>1.8451519536903039E-2</v>
      </c>
      <c r="R13" s="244">
        <v>2.2341594432914173E-2</v>
      </c>
      <c r="S13" s="162"/>
    </row>
    <row r="14" spans="2:19" ht="22.2" customHeight="1" thickTop="1" thickBot="1" x14ac:dyDescent="0.35">
      <c r="B14" s="167" t="s">
        <v>28</v>
      </c>
      <c r="C14" s="178">
        <v>1</v>
      </c>
      <c r="D14" s="181">
        <v>0.99999999999999989</v>
      </c>
      <c r="E14" s="181">
        <v>1</v>
      </c>
      <c r="F14" s="120">
        <v>0</v>
      </c>
      <c r="G14" s="176">
        <v>1</v>
      </c>
      <c r="H14" s="178">
        <v>1</v>
      </c>
      <c r="I14" s="181">
        <v>1</v>
      </c>
      <c r="J14" s="181">
        <v>1</v>
      </c>
      <c r="K14" s="120">
        <v>1</v>
      </c>
      <c r="L14" s="176">
        <v>1</v>
      </c>
      <c r="M14" s="178">
        <v>1</v>
      </c>
      <c r="N14" s="181">
        <v>1</v>
      </c>
      <c r="O14" s="181">
        <v>1</v>
      </c>
      <c r="P14" s="120">
        <v>1</v>
      </c>
      <c r="Q14" s="176">
        <v>1</v>
      </c>
      <c r="R14" s="245">
        <v>1</v>
      </c>
      <c r="S14" s="79"/>
    </row>
    <row r="15" spans="2:19" ht="22.2" customHeight="1" thickTop="1" thickBot="1" x14ac:dyDescent="0.35">
      <c r="B15" s="9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2:19" ht="22.2" customHeight="1" thickTop="1" x14ac:dyDescent="0.3">
      <c r="B16" s="112" t="s">
        <v>233</v>
      </c>
      <c r="C16" s="172"/>
      <c r="D16" s="123"/>
      <c r="E16" s="114"/>
      <c r="F16" s="114"/>
      <c r="G16" s="99"/>
      <c r="H16" s="114"/>
      <c r="I16" s="114"/>
      <c r="J16" s="114"/>
      <c r="K16" s="114"/>
      <c r="L16" s="99"/>
      <c r="M16" s="114"/>
      <c r="N16" s="114"/>
      <c r="O16" s="114"/>
      <c r="P16" s="114"/>
      <c r="Q16" s="99"/>
      <c r="R16" s="138"/>
    </row>
    <row r="17" spans="2:18" ht="22.2" customHeight="1" thickBot="1" x14ac:dyDescent="0.35">
      <c r="B17" s="163" t="s">
        <v>240</v>
      </c>
      <c r="C17" s="173"/>
      <c r="D17" s="165"/>
      <c r="E17" s="114"/>
      <c r="F17" s="114"/>
      <c r="G17" s="99"/>
      <c r="H17" s="114"/>
      <c r="I17" s="114"/>
      <c r="J17" s="114"/>
      <c r="K17" s="114"/>
      <c r="L17" s="99"/>
      <c r="M17" s="114"/>
      <c r="N17" s="114"/>
      <c r="O17" s="114"/>
      <c r="P17" s="114"/>
      <c r="Q17" s="99"/>
      <c r="R17" s="102"/>
    </row>
    <row r="18" spans="2:18" ht="15" thickTop="1" x14ac:dyDescent="0.3">
      <c r="B18" s="102"/>
      <c r="C18" s="171"/>
      <c r="D18" s="114"/>
      <c r="E18" s="114"/>
      <c r="F18" s="114"/>
      <c r="G18" s="99"/>
      <c r="H18" s="114"/>
      <c r="I18" s="114"/>
      <c r="J18" s="114"/>
      <c r="K18" s="114"/>
      <c r="L18" s="99"/>
      <c r="M18" s="114"/>
      <c r="N18" s="114"/>
      <c r="O18" s="114"/>
      <c r="P18" s="114"/>
      <c r="Q18" s="99"/>
      <c r="R18" s="102"/>
    </row>
    <row r="19" spans="2:18" x14ac:dyDescent="0.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2:18" x14ac:dyDescent="0.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 x14ac:dyDescent="0.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x14ac:dyDescent="0.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 x14ac:dyDescent="0.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 x14ac:dyDescent="0.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V589"/>
  <sheetViews>
    <sheetView workbookViewId="0">
      <selection activeCell="B9" sqref="B9"/>
    </sheetView>
  </sheetViews>
  <sheetFormatPr defaultColWidth="9.109375" defaultRowHeight="14.4" x14ac:dyDescent="0.3"/>
  <cols>
    <col min="1" max="1" width="2.6640625" style="71" customWidth="1"/>
    <col min="2" max="2" width="16" style="70" customWidth="1"/>
    <col min="3" max="16" width="12.6640625" style="70" customWidth="1"/>
    <col min="17" max="100" width="11.44140625" style="71" customWidth="1"/>
    <col min="101" max="16384" width="9.109375" style="70"/>
  </cols>
  <sheetData>
    <row r="1" spans="2:17" s="71" customFormat="1" ht="15" thickBot="1" x14ac:dyDescent="0.35"/>
    <row r="2" spans="2:17" ht="22.2" customHeight="1" thickTop="1" thickBot="1" x14ac:dyDescent="0.35">
      <c r="B2" s="274" t="s">
        <v>355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</row>
    <row r="3" spans="2:17" ht="22.2" customHeight="1" thickTop="1" thickBot="1" x14ac:dyDescent="0.35">
      <c r="B3" s="277" t="s">
        <v>290</v>
      </c>
      <c r="C3" s="282" t="s">
        <v>249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6"/>
    </row>
    <row r="4" spans="2:17" ht="22.2" customHeight="1" thickTop="1" x14ac:dyDescent="0.3">
      <c r="B4" s="287"/>
      <c r="C4" s="266" t="s">
        <v>251</v>
      </c>
      <c r="D4" s="344"/>
      <c r="E4" s="345" t="s">
        <v>274</v>
      </c>
      <c r="F4" s="344"/>
      <c r="G4" s="345" t="s">
        <v>253</v>
      </c>
      <c r="H4" s="344"/>
      <c r="I4" s="345" t="s">
        <v>254</v>
      </c>
      <c r="J4" s="344"/>
      <c r="K4" s="345" t="s">
        <v>166</v>
      </c>
      <c r="L4" s="344"/>
      <c r="M4" s="325" t="s">
        <v>255</v>
      </c>
      <c r="N4" s="267"/>
      <c r="O4" s="283" t="s">
        <v>207</v>
      </c>
      <c r="P4" s="268"/>
    </row>
    <row r="5" spans="2:17" ht="22.2" customHeight="1" thickBot="1" x14ac:dyDescent="0.35">
      <c r="B5" s="288"/>
      <c r="C5" s="356" t="s">
        <v>206</v>
      </c>
      <c r="D5" s="357" t="s">
        <v>2</v>
      </c>
      <c r="E5" s="358" t="s">
        <v>206</v>
      </c>
      <c r="F5" s="357" t="s">
        <v>2</v>
      </c>
      <c r="G5" s="358" t="s">
        <v>206</v>
      </c>
      <c r="H5" s="357" t="s">
        <v>2</v>
      </c>
      <c r="I5" s="358" t="s">
        <v>206</v>
      </c>
      <c r="J5" s="357" t="s">
        <v>2</v>
      </c>
      <c r="K5" s="358" t="s">
        <v>206</v>
      </c>
      <c r="L5" s="357" t="s">
        <v>2</v>
      </c>
      <c r="M5" s="358" t="s">
        <v>250</v>
      </c>
      <c r="N5" s="359" t="s">
        <v>2</v>
      </c>
      <c r="O5" s="356" t="s">
        <v>206</v>
      </c>
      <c r="P5" s="360" t="s">
        <v>2</v>
      </c>
    </row>
    <row r="6" spans="2:17" ht="22.2" customHeight="1" thickTop="1" x14ac:dyDescent="0.3">
      <c r="B6" s="161" t="s">
        <v>265</v>
      </c>
      <c r="C6" s="95">
        <v>45</v>
      </c>
      <c r="D6" s="227">
        <v>0.2102803738317757</v>
      </c>
      <c r="E6" s="169">
        <v>1000</v>
      </c>
      <c r="F6" s="227">
        <v>0.24055809477988935</v>
      </c>
      <c r="G6" s="169">
        <v>209</v>
      </c>
      <c r="H6" s="227">
        <v>0.22717391304347825</v>
      </c>
      <c r="I6" s="169">
        <v>402</v>
      </c>
      <c r="J6" s="227">
        <v>0.21543408360128619</v>
      </c>
      <c r="K6" s="169">
        <v>5</v>
      </c>
      <c r="L6" s="227">
        <v>0.11904761904761904</v>
      </c>
      <c r="M6" s="169">
        <v>230</v>
      </c>
      <c r="N6" s="116">
        <v>0.23185483870967741</v>
      </c>
      <c r="O6" s="95">
        <v>1891</v>
      </c>
      <c r="P6" s="119">
        <v>0.23086314247344647</v>
      </c>
      <c r="Q6" s="162"/>
    </row>
    <row r="7" spans="2:17" ht="22.2" customHeight="1" x14ac:dyDescent="0.3">
      <c r="B7" s="161" t="s">
        <v>266</v>
      </c>
      <c r="C7" s="95">
        <v>43</v>
      </c>
      <c r="D7" s="227">
        <v>0.20093457943925233</v>
      </c>
      <c r="E7" s="169">
        <v>947</v>
      </c>
      <c r="F7" s="227">
        <v>0.2278085157565552</v>
      </c>
      <c r="G7" s="169">
        <v>201</v>
      </c>
      <c r="H7" s="227">
        <v>0.21847826086956521</v>
      </c>
      <c r="I7" s="169">
        <v>414</v>
      </c>
      <c r="J7" s="227">
        <v>0.22186495176848875</v>
      </c>
      <c r="K7" s="169">
        <v>11</v>
      </c>
      <c r="L7" s="227">
        <v>0.26190476190476192</v>
      </c>
      <c r="M7" s="169">
        <v>222</v>
      </c>
      <c r="N7" s="116">
        <v>0.22379032258064516</v>
      </c>
      <c r="O7" s="95">
        <v>1838</v>
      </c>
      <c r="P7" s="119">
        <v>0.22439262605298499</v>
      </c>
      <c r="Q7" s="162"/>
    </row>
    <row r="8" spans="2:17" ht="22.2" customHeight="1" x14ac:dyDescent="0.3">
      <c r="B8" s="161" t="s">
        <v>267</v>
      </c>
      <c r="C8" s="95">
        <v>38</v>
      </c>
      <c r="D8" s="227">
        <v>0.17757009345794392</v>
      </c>
      <c r="E8" s="169">
        <v>708</v>
      </c>
      <c r="F8" s="227">
        <v>0.17031513110416166</v>
      </c>
      <c r="G8" s="169">
        <v>141</v>
      </c>
      <c r="H8" s="227">
        <v>0.15326086956521739</v>
      </c>
      <c r="I8" s="169">
        <v>344</v>
      </c>
      <c r="J8" s="227">
        <v>0.18435155412647375</v>
      </c>
      <c r="K8" s="169">
        <v>11</v>
      </c>
      <c r="L8" s="227">
        <v>0.26190476190476192</v>
      </c>
      <c r="M8" s="169">
        <v>188</v>
      </c>
      <c r="N8" s="116">
        <v>0.18951612903225806</v>
      </c>
      <c r="O8" s="95">
        <v>1430</v>
      </c>
      <c r="P8" s="119">
        <v>0.1745818581369796</v>
      </c>
      <c r="Q8" s="79"/>
    </row>
    <row r="9" spans="2:17" ht="22.2" customHeight="1" x14ac:dyDescent="0.3">
      <c r="B9" s="161" t="s">
        <v>268</v>
      </c>
      <c r="C9" s="95">
        <v>26</v>
      </c>
      <c r="D9" s="227">
        <v>0.12149532710280374</v>
      </c>
      <c r="E9" s="169">
        <v>688</v>
      </c>
      <c r="F9" s="227">
        <v>0.16550396920856386</v>
      </c>
      <c r="G9" s="169">
        <v>165</v>
      </c>
      <c r="H9" s="227">
        <v>0.17934782608695651</v>
      </c>
      <c r="I9" s="169">
        <v>330</v>
      </c>
      <c r="J9" s="227">
        <v>0.17684887459807075</v>
      </c>
      <c r="K9" s="169">
        <v>9</v>
      </c>
      <c r="L9" s="227">
        <v>0.21428571428571427</v>
      </c>
      <c r="M9" s="169">
        <v>170</v>
      </c>
      <c r="N9" s="116">
        <v>0.17137096774193547</v>
      </c>
      <c r="O9" s="95">
        <v>1388</v>
      </c>
      <c r="P9" s="119">
        <v>0.16945427908680258</v>
      </c>
    </row>
    <row r="10" spans="2:17" ht="22.2" customHeight="1" x14ac:dyDescent="0.3">
      <c r="B10" s="161" t="s">
        <v>269</v>
      </c>
      <c r="C10" s="95">
        <v>33</v>
      </c>
      <c r="D10" s="227">
        <v>0.1542056074766355</v>
      </c>
      <c r="E10" s="169">
        <v>613</v>
      </c>
      <c r="F10" s="227">
        <v>0.14746211210007218</v>
      </c>
      <c r="G10" s="169">
        <v>147</v>
      </c>
      <c r="H10" s="227">
        <v>0.15978260869565217</v>
      </c>
      <c r="I10" s="169">
        <v>276</v>
      </c>
      <c r="J10" s="227">
        <v>0.14790996784565916</v>
      </c>
      <c r="K10" s="169">
        <v>3</v>
      </c>
      <c r="L10" s="227">
        <v>7.1428571428571425E-2</v>
      </c>
      <c r="M10" s="169">
        <v>154</v>
      </c>
      <c r="N10" s="116">
        <v>0.15524193548387097</v>
      </c>
      <c r="O10" s="95">
        <v>1226</v>
      </c>
      <c r="P10" s="119">
        <v>0.14967647417897692</v>
      </c>
    </row>
    <row r="11" spans="2:17" ht="22.2" customHeight="1" x14ac:dyDescent="0.3">
      <c r="B11" s="161" t="s">
        <v>270</v>
      </c>
      <c r="C11" s="95">
        <v>17</v>
      </c>
      <c r="D11" s="227">
        <v>7.9439252336448593E-2</v>
      </c>
      <c r="E11" s="169">
        <v>111</v>
      </c>
      <c r="F11" s="227">
        <v>2.6701948520567717E-2</v>
      </c>
      <c r="G11" s="169">
        <v>35</v>
      </c>
      <c r="H11" s="227">
        <v>3.8043478260869568E-2</v>
      </c>
      <c r="I11" s="169">
        <v>51</v>
      </c>
      <c r="J11" s="227">
        <v>2.7331189710610933E-2</v>
      </c>
      <c r="K11" s="169">
        <v>1</v>
      </c>
      <c r="L11" s="227">
        <v>2.3809523809523808E-2</v>
      </c>
      <c r="M11" s="169">
        <v>20</v>
      </c>
      <c r="N11" s="116">
        <v>2.0161290322580645E-2</v>
      </c>
      <c r="O11" s="95">
        <v>235</v>
      </c>
      <c r="P11" s="119">
        <v>2.8690025637895251E-2</v>
      </c>
    </row>
    <row r="12" spans="2:17" ht="22.2" customHeight="1" thickBot="1" x14ac:dyDescent="0.35">
      <c r="B12" s="161" t="s">
        <v>271</v>
      </c>
      <c r="C12" s="95">
        <v>12</v>
      </c>
      <c r="D12" s="227">
        <v>5.6074766355140186E-2</v>
      </c>
      <c r="E12" s="169">
        <v>90</v>
      </c>
      <c r="F12" s="227">
        <v>2.1650228530190042E-2</v>
      </c>
      <c r="G12" s="169">
        <v>22</v>
      </c>
      <c r="H12" s="227">
        <v>2.391304347826087E-2</v>
      </c>
      <c r="I12" s="169">
        <v>49</v>
      </c>
      <c r="J12" s="227">
        <v>2.6259378349410504E-2</v>
      </c>
      <c r="K12" s="169">
        <v>2</v>
      </c>
      <c r="L12" s="227">
        <v>4.7619047619047616E-2</v>
      </c>
      <c r="M12" s="169">
        <v>8</v>
      </c>
      <c r="N12" s="116">
        <v>8.0645161290322578E-3</v>
      </c>
      <c r="O12" s="95">
        <v>183</v>
      </c>
      <c r="P12" s="119">
        <v>2.2341594432914173E-2</v>
      </c>
    </row>
    <row r="13" spans="2:17" ht="22.2" customHeight="1" thickTop="1" thickBot="1" x14ac:dyDescent="0.35">
      <c r="B13" s="98" t="s">
        <v>207</v>
      </c>
      <c r="C13" s="96">
        <v>214</v>
      </c>
      <c r="D13" s="180">
        <v>0.99999999999999989</v>
      </c>
      <c r="E13" s="206">
        <v>4157</v>
      </c>
      <c r="F13" s="180">
        <v>1</v>
      </c>
      <c r="G13" s="206">
        <v>920</v>
      </c>
      <c r="H13" s="180">
        <v>1</v>
      </c>
      <c r="I13" s="206">
        <v>1866</v>
      </c>
      <c r="J13" s="180">
        <v>1</v>
      </c>
      <c r="K13" s="206">
        <v>42</v>
      </c>
      <c r="L13" s="180">
        <v>1</v>
      </c>
      <c r="M13" s="206">
        <v>992</v>
      </c>
      <c r="N13" s="120">
        <v>1</v>
      </c>
      <c r="O13" s="96">
        <v>8191</v>
      </c>
      <c r="P13" s="121">
        <v>0.99999999999999989</v>
      </c>
    </row>
    <row r="14" spans="2:17" s="71" customFormat="1" ht="22.2" customHeight="1" thickTop="1" thickBot="1" x14ac:dyDescent="0.35">
      <c r="B14" s="99"/>
      <c r="C14" s="100"/>
      <c r="D14" s="113"/>
      <c r="E14" s="100"/>
      <c r="F14" s="113"/>
      <c r="G14" s="100"/>
      <c r="H14" s="113"/>
      <c r="I14" s="100"/>
      <c r="J14" s="113"/>
      <c r="K14" s="100"/>
      <c r="L14" s="113"/>
      <c r="M14" s="100"/>
      <c r="N14" s="113"/>
      <c r="O14" s="100"/>
      <c r="P14" s="113"/>
    </row>
    <row r="15" spans="2:17" ht="22.2" customHeight="1" thickTop="1" x14ac:dyDescent="0.3">
      <c r="B15" s="112" t="s">
        <v>233</v>
      </c>
      <c r="C15" s="157"/>
      <c r="D15" s="157"/>
      <c r="E15" s="184"/>
      <c r="F15" s="149"/>
      <c r="G15" s="149"/>
      <c r="H15" s="149"/>
      <c r="I15" s="149"/>
      <c r="J15" s="149"/>
      <c r="K15" s="150"/>
      <c r="L15" s="149"/>
      <c r="M15" s="149"/>
      <c r="N15" s="149"/>
      <c r="O15" s="149"/>
      <c r="P15" s="149"/>
    </row>
    <row r="16" spans="2:17" ht="22.2" customHeight="1" thickBot="1" x14ac:dyDescent="0.35">
      <c r="B16" s="163" t="s">
        <v>240</v>
      </c>
      <c r="C16" s="185"/>
      <c r="D16" s="185"/>
      <c r="E16" s="186"/>
      <c r="F16" s="149"/>
      <c r="G16" s="149"/>
      <c r="H16" s="149"/>
      <c r="I16" s="149"/>
      <c r="J16" s="149"/>
      <c r="K16" s="150"/>
      <c r="L16" s="149"/>
      <c r="M16" s="149"/>
      <c r="N16" s="149"/>
      <c r="O16" s="149"/>
      <c r="P16" s="149"/>
    </row>
    <row r="17" spans="2:16" s="71" customFormat="1" ht="15" thickTop="1" x14ac:dyDescent="0.3">
      <c r="B17" s="102"/>
      <c r="C17" s="102"/>
      <c r="D17" s="102"/>
      <c r="E17" s="102"/>
      <c r="F17" s="102"/>
      <c r="G17" s="102"/>
      <c r="H17" s="102"/>
      <c r="I17" s="102"/>
      <c r="J17" s="102"/>
      <c r="K17" s="103"/>
      <c r="L17" s="102"/>
      <c r="M17" s="102"/>
      <c r="N17" s="102"/>
      <c r="O17" s="102"/>
      <c r="P17" s="102"/>
    </row>
    <row r="18" spans="2:16" s="71" customFormat="1" x14ac:dyDescent="0.3">
      <c r="B18" s="102"/>
      <c r="C18" s="182"/>
      <c r="D18" s="182"/>
      <c r="E18" s="182"/>
      <c r="F18" s="182"/>
      <c r="G18" s="182"/>
      <c r="H18" s="182" t="s">
        <v>202</v>
      </c>
      <c r="I18" s="182"/>
      <c r="J18" s="182"/>
      <c r="K18" s="183"/>
      <c r="L18" s="182"/>
      <c r="M18" s="182"/>
      <c r="N18" s="102"/>
      <c r="O18" s="102"/>
      <c r="P18" s="102"/>
    </row>
    <row r="19" spans="2:16" s="71" customFormat="1" x14ac:dyDescent="0.3">
      <c r="H19" s="71" t="s">
        <v>202</v>
      </c>
    </row>
    <row r="20" spans="2:16" s="71" customFormat="1" x14ac:dyDescent="0.3"/>
    <row r="21" spans="2:16" s="71" customFormat="1" x14ac:dyDescent="0.3"/>
    <row r="22" spans="2:16" s="71" customFormat="1" x14ac:dyDescent="0.3"/>
    <row r="23" spans="2:16" s="71" customFormat="1" x14ac:dyDescent="0.3"/>
    <row r="24" spans="2:16" s="71" customFormat="1" x14ac:dyDescent="0.3"/>
    <row r="25" spans="2:16" s="71" customFormat="1" x14ac:dyDescent="0.3"/>
    <row r="26" spans="2:16" s="71" customFormat="1" x14ac:dyDescent="0.3"/>
    <row r="27" spans="2:16" s="71" customFormat="1" x14ac:dyDescent="0.3"/>
    <row r="28" spans="2:16" s="71" customFormat="1" x14ac:dyDescent="0.3"/>
    <row r="29" spans="2:16" s="71" customFormat="1" x14ac:dyDescent="0.3"/>
    <row r="30" spans="2:16" s="71" customFormat="1" x14ac:dyDescent="0.3"/>
    <row r="31" spans="2:16" s="71" customFormat="1" x14ac:dyDescent="0.3"/>
    <row r="32" spans="2:16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679"/>
  <sheetViews>
    <sheetView workbookViewId="0">
      <selection activeCell="F7" sqref="F7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20" width="10.88671875" style="70" customWidth="1"/>
    <col min="21" max="16384" width="9.109375" style="71"/>
  </cols>
  <sheetData>
    <row r="1" spans="2:21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2.2" customHeight="1" thickTop="1" thickBot="1" x14ac:dyDescent="0.35">
      <c r="B2" s="274" t="s">
        <v>356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305"/>
      <c r="P2" s="305"/>
      <c r="Q2" s="305"/>
      <c r="R2" s="305"/>
      <c r="S2" s="305"/>
      <c r="T2" s="306"/>
    </row>
    <row r="3" spans="2:21" ht="22.2" customHeight="1" thickTop="1" thickBot="1" x14ac:dyDescent="0.35">
      <c r="B3" s="277" t="s">
        <v>290</v>
      </c>
      <c r="C3" s="282" t="s">
        <v>257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292"/>
    </row>
    <row r="4" spans="2:21" ht="22.2" customHeight="1" thickTop="1" x14ac:dyDescent="0.3">
      <c r="B4" s="287"/>
      <c r="C4" s="266" t="s">
        <v>258</v>
      </c>
      <c r="D4" s="344"/>
      <c r="E4" s="345" t="s">
        <v>259</v>
      </c>
      <c r="F4" s="344"/>
      <c r="G4" s="345" t="s">
        <v>260</v>
      </c>
      <c r="H4" s="344"/>
      <c r="I4" s="325" t="s">
        <v>261</v>
      </c>
      <c r="J4" s="325"/>
      <c r="K4" s="345" t="s">
        <v>262</v>
      </c>
      <c r="L4" s="344"/>
      <c r="M4" s="325" t="s">
        <v>275</v>
      </c>
      <c r="N4" s="325"/>
      <c r="O4" s="345" t="s">
        <v>264</v>
      </c>
      <c r="P4" s="344"/>
      <c r="Q4" s="325" t="s">
        <v>238</v>
      </c>
      <c r="R4" s="325"/>
      <c r="S4" s="283" t="s">
        <v>207</v>
      </c>
      <c r="T4" s="268"/>
    </row>
    <row r="5" spans="2:21" ht="22.2" customHeight="1" thickBot="1" x14ac:dyDescent="0.35">
      <c r="B5" s="288"/>
      <c r="C5" s="346" t="s">
        <v>206</v>
      </c>
      <c r="D5" s="347" t="s">
        <v>2</v>
      </c>
      <c r="E5" s="348" t="s">
        <v>206</v>
      </c>
      <c r="F5" s="347" t="s">
        <v>2</v>
      </c>
      <c r="G5" s="348" t="s">
        <v>206</v>
      </c>
      <c r="H5" s="387" t="s">
        <v>2</v>
      </c>
      <c r="I5" s="348" t="s">
        <v>206</v>
      </c>
      <c r="J5" s="388" t="s">
        <v>2</v>
      </c>
      <c r="K5" s="348" t="s">
        <v>206</v>
      </c>
      <c r="L5" s="347" t="s">
        <v>2</v>
      </c>
      <c r="M5" s="348" t="s">
        <v>206</v>
      </c>
      <c r="N5" s="388" t="s">
        <v>2</v>
      </c>
      <c r="O5" s="348" t="s">
        <v>206</v>
      </c>
      <c r="P5" s="347" t="s">
        <v>2</v>
      </c>
      <c r="Q5" s="348" t="s">
        <v>206</v>
      </c>
      <c r="R5" s="388" t="s">
        <v>2</v>
      </c>
      <c r="S5" s="346" t="s">
        <v>206</v>
      </c>
      <c r="T5" s="349" t="s">
        <v>2</v>
      </c>
    </row>
    <row r="6" spans="2:21" ht="22.2" customHeight="1" thickTop="1" x14ac:dyDescent="0.3">
      <c r="B6" s="161" t="s">
        <v>265</v>
      </c>
      <c r="C6" s="133">
        <v>518</v>
      </c>
      <c r="D6" s="234">
        <v>0.21847321805145509</v>
      </c>
      <c r="E6" s="135">
        <v>289</v>
      </c>
      <c r="F6" s="234">
        <v>0.21811320754716981</v>
      </c>
      <c r="G6" s="135">
        <v>371</v>
      </c>
      <c r="H6" s="234">
        <v>0.3327354260089686</v>
      </c>
      <c r="I6" s="135">
        <v>236</v>
      </c>
      <c r="J6" s="87">
        <v>0.22201317027281278</v>
      </c>
      <c r="K6" s="135">
        <v>126</v>
      </c>
      <c r="L6" s="234">
        <v>0.18890554722638681</v>
      </c>
      <c r="M6" s="135">
        <v>210</v>
      </c>
      <c r="N6" s="87">
        <v>0.22151898734177214</v>
      </c>
      <c r="O6" s="135">
        <v>83</v>
      </c>
      <c r="P6" s="234">
        <v>0.20493827160493827</v>
      </c>
      <c r="Q6" s="135">
        <v>58</v>
      </c>
      <c r="R6" s="87">
        <v>0.19528619528619529</v>
      </c>
      <c r="S6" s="133">
        <v>1891</v>
      </c>
      <c r="T6" s="88">
        <v>0.23086314247344647</v>
      </c>
      <c r="U6" s="162"/>
    </row>
    <row r="7" spans="2:21" ht="22.2" customHeight="1" x14ac:dyDescent="0.3">
      <c r="B7" s="161" t="s">
        <v>266</v>
      </c>
      <c r="C7" s="133">
        <v>536</v>
      </c>
      <c r="D7" s="234">
        <v>0.22606495149725855</v>
      </c>
      <c r="E7" s="135">
        <v>341</v>
      </c>
      <c r="F7" s="234">
        <v>0.25735849056603771</v>
      </c>
      <c r="G7" s="135">
        <v>266</v>
      </c>
      <c r="H7" s="234">
        <v>0.23856502242152466</v>
      </c>
      <c r="I7" s="135">
        <v>207</v>
      </c>
      <c r="J7" s="87">
        <v>0.19473189087488241</v>
      </c>
      <c r="K7" s="135">
        <v>132</v>
      </c>
      <c r="L7" s="234">
        <v>0.19790104947526238</v>
      </c>
      <c r="M7" s="135">
        <v>204</v>
      </c>
      <c r="N7" s="87">
        <v>0.21518987341772153</v>
      </c>
      <c r="O7" s="135">
        <v>85</v>
      </c>
      <c r="P7" s="234">
        <v>0.20987654320987653</v>
      </c>
      <c r="Q7" s="135">
        <v>67</v>
      </c>
      <c r="R7" s="87">
        <v>0.22558922558922559</v>
      </c>
      <c r="S7" s="133">
        <v>1838</v>
      </c>
      <c r="T7" s="88">
        <v>0.22439262605298499</v>
      </c>
      <c r="U7" s="162"/>
    </row>
    <row r="8" spans="2:21" ht="22.2" customHeight="1" x14ac:dyDescent="0.3">
      <c r="B8" s="161" t="s">
        <v>267</v>
      </c>
      <c r="C8" s="133">
        <v>427</v>
      </c>
      <c r="D8" s="234">
        <v>0.18009278785322649</v>
      </c>
      <c r="E8" s="135">
        <v>260</v>
      </c>
      <c r="F8" s="234">
        <v>0.19622641509433963</v>
      </c>
      <c r="G8" s="135">
        <v>129</v>
      </c>
      <c r="H8" s="234">
        <v>0.11569506726457399</v>
      </c>
      <c r="I8" s="135">
        <v>188</v>
      </c>
      <c r="J8" s="87">
        <v>0.17685794920037629</v>
      </c>
      <c r="K8" s="135">
        <v>112</v>
      </c>
      <c r="L8" s="234">
        <v>0.1679160419790105</v>
      </c>
      <c r="M8" s="135">
        <v>180</v>
      </c>
      <c r="N8" s="87">
        <v>0.189873417721519</v>
      </c>
      <c r="O8" s="135">
        <v>84</v>
      </c>
      <c r="P8" s="234">
        <v>0.2074074074074074</v>
      </c>
      <c r="Q8" s="135">
        <v>50</v>
      </c>
      <c r="R8" s="87">
        <v>0.16835016835016836</v>
      </c>
      <c r="S8" s="133">
        <v>1430</v>
      </c>
      <c r="T8" s="88">
        <v>0.1745818581369796</v>
      </c>
      <c r="U8" s="162"/>
    </row>
    <row r="9" spans="2:21" ht="22.2" customHeight="1" x14ac:dyDescent="0.3">
      <c r="B9" s="161" t="s">
        <v>268</v>
      </c>
      <c r="C9" s="133">
        <v>398</v>
      </c>
      <c r="D9" s="234">
        <v>0.16786166174609871</v>
      </c>
      <c r="E9" s="135">
        <v>220</v>
      </c>
      <c r="F9" s="234">
        <v>0.16603773584905659</v>
      </c>
      <c r="G9" s="135">
        <v>158</v>
      </c>
      <c r="H9" s="234">
        <v>0.14170403587443947</v>
      </c>
      <c r="I9" s="135">
        <v>181</v>
      </c>
      <c r="J9" s="87">
        <v>0.17027281279397929</v>
      </c>
      <c r="K9" s="135">
        <v>132</v>
      </c>
      <c r="L9" s="234">
        <v>0.19790104947526238</v>
      </c>
      <c r="M9" s="135">
        <v>172</v>
      </c>
      <c r="N9" s="87">
        <v>0.18143459915611815</v>
      </c>
      <c r="O9" s="135">
        <v>72</v>
      </c>
      <c r="P9" s="234">
        <v>0.17777777777777778</v>
      </c>
      <c r="Q9" s="135">
        <v>55</v>
      </c>
      <c r="R9" s="87">
        <v>0.18518518518518517</v>
      </c>
      <c r="S9" s="133">
        <v>1388</v>
      </c>
      <c r="T9" s="88">
        <v>0.16945427908680258</v>
      </c>
      <c r="U9" s="162"/>
    </row>
    <row r="10" spans="2:21" ht="22.2" customHeight="1" x14ac:dyDescent="0.3">
      <c r="B10" s="161" t="s">
        <v>269</v>
      </c>
      <c r="C10" s="133">
        <v>415</v>
      </c>
      <c r="D10" s="234">
        <v>0.17503163222269086</v>
      </c>
      <c r="E10" s="135">
        <v>160</v>
      </c>
      <c r="F10" s="234">
        <v>0.12075471698113208</v>
      </c>
      <c r="G10" s="135">
        <v>115</v>
      </c>
      <c r="H10" s="234">
        <v>0.1031390134529148</v>
      </c>
      <c r="I10" s="135">
        <v>179</v>
      </c>
      <c r="J10" s="87">
        <v>0.16839134524929444</v>
      </c>
      <c r="K10" s="135">
        <v>121</v>
      </c>
      <c r="L10" s="234">
        <v>0.18140929535232383</v>
      </c>
      <c r="M10" s="135">
        <v>129</v>
      </c>
      <c r="N10" s="87">
        <v>0.13607594936708861</v>
      </c>
      <c r="O10" s="135">
        <v>59</v>
      </c>
      <c r="P10" s="234">
        <v>0.14567901234567901</v>
      </c>
      <c r="Q10" s="135">
        <v>48</v>
      </c>
      <c r="R10" s="87">
        <v>0.16161616161616163</v>
      </c>
      <c r="S10" s="133">
        <v>1226</v>
      </c>
      <c r="T10" s="88">
        <v>0.14967647417897692</v>
      </c>
      <c r="U10" s="162"/>
    </row>
    <row r="11" spans="2:21" ht="22.2" customHeight="1" x14ac:dyDescent="0.3">
      <c r="B11" s="161" t="s">
        <v>270</v>
      </c>
      <c r="C11" s="133">
        <v>48</v>
      </c>
      <c r="D11" s="234">
        <v>2.0244622522142555E-2</v>
      </c>
      <c r="E11" s="135">
        <v>30</v>
      </c>
      <c r="F11" s="234">
        <v>2.2641509433962263E-2</v>
      </c>
      <c r="G11" s="135">
        <v>43</v>
      </c>
      <c r="H11" s="234">
        <v>3.8565022421524667E-2</v>
      </c>
      <c r="I11" s="135">
        <v>34</v>
      </c>
      <c r="J11" s="87">
        <v>3.1984948259642522E-2</v>
      </c>
      <c r="K11" s="135">
        <v>28</v>
      </c>
      <c r="L11" s="234">
        <v>4.1979010494752625E-2</v>
      </c>
      <c r="M11" s="135">
        <v>29</v>
      </c>
      <c r="N11" s="87">
        <v>3.059071729957806E-2</v>
      </c>
      <c r="O11" s="135">
        <v>14</v>
      </c>
      <c r="P11" s="234">
        <v>3.4567901234567898E-2</v>
      </c>
      <c r="Q11" s="135">
        <v>9</v>
      </c>
      <c r="R11" s="87">
        <v>3.0303030303030304E-2</v>
      </c>
      <c r="S11" s="133">
        <v>235</v>
      </c>
      <c r="T11" s="88">
        <v>2.8690025637895251E-2</v>
      </c>
      <c r="U11" s="162"/>
    </row>
    <row r="12" spans="2:21" ht="22.2" customHeight="1" thickBot="1" x14ac:dyDescent="0.35">
      <c r="B12" s="161" t="s">
        <v>271</v>
      </c>
      <c r="C12" s="133">
        <v>29</v>
      </c>
      <c r="D12" s="234">
        <v>1.2231126107127795E-2</v>
      </c>
      <c r="E12" s="135">
        <v>25</v>
      </c>
      <c r="F12" s="234">
        <v>1.8867924528301886E-2</v>
      </c>
      <c r="G12" s="135">
        <v>33</v>
      </c>
      <c r="H12" s="234">
        <v>2.9596412556053813E-2</v>
      </c>
      <c r="I12" s="135">
        <v>38</v>
      </c>
      <c r="J12" s="87">
        <v>3.574788334901223E-2</v>
      </c>
      <c r="K12" s="135">
        <v>16</v>
      </c>
      <c r="L12" s="234">
        <v>2.3988005997001498E-2</v>
      </c>
      <c r="M12" s="135">
        <v>24</v>
      </c>
      <c r="N12" s="87">
        <v>2.5316455696202531E-2</v>
      </c>
      <c r="O12" s="135">
        <v>8</v>
      </c>
      <c r="P12" s="234">
        <v>1.9753086419753086E-2</v>
      </c>
      <c r="Q12" s="135">
        <v>10</v>
      </c>
      <c r="R12" s="87">
        <v>3.3670033670033669E-2</v>
      </c>
      <c r="S12" s="133">
        <v>183</v>
      </c>
      <c r="T12" s="88">
        <v>2.2341594432914173E-2</v>
      </c>
      <c r="U12" s="162"/>
    </row>
    <row r="13" spans="2:21" ht="22.2" customHeight="1" thickTop="1" thickBot="1" x14ac:dyDescent="0.35">
      <c r="B13" s="98" t="s">
        <v>207</v>
      </c>
      <c r="C13" s="134">
        <v>2371</v>
      </c>
      <c r="D13" s="246">
        <v>1</v>
      </c>
      <c r="E13" s="136">
        <v>1325</v>
      </c>
      <c r="F13" s="246">
        <v>1</v>
      </c>
      <c r="G13" s="136">
        <v>1115</v>
      </c>
      <c r="H13" s="246">
        <v>1</v>
      </c>
      <c r="I13" s="136">
        <v>1063</v>
      </c>
      <c r="J13" s="189">
        <v>0.99999999999999989</v>
      </c>
      <c r="K13" s="136">
        <v>667</v>
      </c>
      <c r="L13" s="246">
        <v>1</v>
      </c>
      <c r="M13" s="136">
        <v>948</v>
      </c>
      <c r="N13" s="189">
        <v>1</v>
      </c>
      <c r="O13" s="136">
        <v>405</v>
      </c>
      <c r="P13" s="246">
        <v>1</v>
      </c>
      <c r="Q13" s="136">
        <v>297</v>
      </c>
      <c r="R13" s="189">
        <v>1</v>
      </c>
      <c r="S13" s="134">
        <v>8191</v>
      </c>
      <c r="T13" s="91">
        <v>0.99999999999999989</v>
      </c>
      <c r="U13" s="79"/>
    </row>
    <row r="14" spans="2:21" ht="15" thickTop="1" x14ac:dyDescent="0.3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1"/>
    </row>
    <row r="15" spans="2:21" x14ac:dyDescent="0.3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21" x14ac:dyDescent="0.3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x14ac:dyDescent="0.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x14ac:dyDescent="0.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x14ac:dyDescent="0.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x14ac:dyDescent="0.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x14ac:dyDescent="0.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x14ac:dyDescent="0.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x14ac:dyDescent="0.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x14ac:dyDescent="0.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2:20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</row>
    <row r="590" spans="2:20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2:20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2:20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</row>
    <row r="593" spans="2:20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</row>
    <row r="594" spans="2:20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2:20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</row>
    <row r="596" spans="2:20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</row>
    <row r="597" spans="2:20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</row>
    <row r="598" spans="2:20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</row>
    <row r="599" spans="2:20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</row>
    <row r="600" spans="2:20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</row>
    <row r="601" spans="2:20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</row>
    <row r="602" spans="2:20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</row>
    <row r="603" spans="2:20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</row>
    <row r="604" spans="2:20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</row>
    <row r="605" spans="2:20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2:20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</row>
    <row r="607" spans="2:20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</row>
    <row r="608" spans="2:20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</row>
    <row r="609" spans="2:20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</row>
    <row r="610" spans="2:20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2:20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2:20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</row>
    <row r="613" spans="2:20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</row>
    <row r="614" spans="2:20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</row>
    <row r="615" spans="2:20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</row>
    <row r="616" spans="2:20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</row>
    <row r="617" spans="2:20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</row>
    <row r="618" spans="2:20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</row>
    <row r="619" spans="2:20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</row>
    <row r="620" spans="2:20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</row>
    <row r="621" spans="2:20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</row>
    <row r="622" spans="2:20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</row>
    <row r="623" spans="2:20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</row>
    <row r="624" spans="2:20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</row>
    <row r="625" spans="2:20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</row>
    <row r="626" spans="2:20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</row>
    <row r="627" spans="2:20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</row>
    <row r="628" spans="2:20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</row>
    <row r="629" spans="2:20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</row>
    <row r="630" spans="2:20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</row>
    <row r="631" spans="2:20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</row>
    <row r="632" spans="2:20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</row>
    <row r="633" spans="2:20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</row>
    <row r="634" spans="2:20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</row>
    <row r="635" spans="2:20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</row>
    <row r="636" spans="2:20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</row>
    <row r="637" spans="2:20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</row>
    <row r="638" spans="2:20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</row>
    <row r="639" spans="2:20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</row>
    <row r="640" spans="2:20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</row>
    <row r="641" spans="2:20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2:20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</row>
    <row r="643" spans="2:20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2:20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2:20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</row>
    <row r="646" spans="2:20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</row>
    <row r="647" spans="2:20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2:20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</row>
    <row r="649" spans="2:20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</row>
    <row r="650" spans="2:20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</row>
    <row r="651" spans="2:20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</row>
    <row r="652" spans="2:20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</row>
    <row r="653" spans="2:20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</row>
    <row r="654" spans="2:20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</row>
    <row r="655" spans="2:20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</row>
    <row r="656" spans="2:20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</row>
    <row r="657" spans="2:20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</row>
    <row r="658" spans="2:20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</row>
    <row r="659" spans="2:20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</row>
    <row r="660" spans="2:20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</row>
    <row r="661" spans="2:20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</row>
    <row r="662" spans="2:20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</row>
    <row r="663" spans="2:20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</row>
    <row r="664" spans="2:20" x14ac:dyDescent="0.3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</row>
    <row r="665" spans="2:20" x14ac:dyDescent="0.3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</row>
    <row r="666" spans="2:20" x14ac:dyDescent="0.3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</row>
    <row r="667" spans="2:20" x14ac:dyDescent="0.3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</row>
    <row r="668" spans="2:20" x14ac:dyDescent="0.3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</row>
    <row r="669" spans="2:20" x14ac:dyDescent="0.3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</row>
    <row r="670" spans="2:20" x14ac:dyDescent="0.3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</row>
    <row r="671" spans="2:20" x14ac:dyDescent="0.3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</row>
    <row r="672" spans="2:20" x14ac:dyDescent="0.3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</row>
    <row r="673" spans="2:20" x14ac:dyDescent="0.3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</row>
    <row r="674" spans="2:20" x14ac:dyDescent="0.3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</row>
    <row r="675" spans="2:20" x14ac:dyDescent="0.3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</row>
    <row r="676" spans="2:20" x14ac:dyDescent="0.3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</row>
    <row r="677" spans="2:20" x14ac:dyDescent="0.3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</row>
    <row r="678" spans="2:20" x14ac:dyDescent="0.3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</row>
    <row r="679" spans="2:20" x14ac:dyDescent="0.3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</row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defaultColWidth="9.109375" defaultRowHeight="14.4" x14ac:dyDescent="0.3"/>
  <cols>
    <col min="1" max="1" width="15.6640625" style="63" customWidth="1"/>
    <col min="2" max="21" width="10.109375" style="63" customWidth="1"/>
    <col min="22" max="16384" width="9.109375" style="63"/>
  </cols>
  <sheetData>
    <row r="1" spans="1:22" ht="25.2" customHeight="1" thickTop="1" thickBot="1" x14ac:dyDescent="0.35">
      <c r="A1" s="313" t="s">
        <v>94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316"/>
      <c r="M1" s="316"/>
      <c r="N1" s="316"/>
      <c r="O1" s="316"/>
      <c r="P1" s="316"/>
      <c r="Q1" s="316"/>
      <c r="R1" s="316"/>
      <c r="S1" s="316"/>
      <c r="T1" s="316"/>
      <c r="U1" s="317"/>
    </row>
    <row r="2" spans="1:22" ht="25.2" customHeight="1" thickTop="1" thickBot="1" x14ac:dyDescent="0.35">
      <c r="A2" s="318" t="s">
        <v>59</v>
      </c>
      <c r="B2" s="321" t="s">
        <v>33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22" ht="25.2" customHeight="1" x14ac:dyDescent="0.3">
      <c r="A3" s="335"/>
      <c r="B3" s="324">
        <v>0</v>
      </c>
      <c r="C3" s="312"/>
      <c r="D3" s="311" t="s">
        <v>34</v>
      </c>
      <c r="E3" s="312"/>
      <c r="F3" s="309" t="s">
        <v>35</v>
      </c>
      <c r="G3" s="310"/>
      <c r="H3" s="311" t="s">
        <v>36</v>
      </c>
      <c r="I3" s="312"/>
      <c r="J3" s="309" t="s">
        <v>37</v>
      </c>
      <c r="K3" s="310"/>
      <c r="L3" s="311" t="s">
        <v>38</v>
      </c>
      <c r="M3" s="312"/>
      <c r="N3" s="309" t="s">
        <v>39</v>
      </c>
      <c r="O3" s="310"/>
      <c r="P3" s="311" t="s">
        <v>40</v>
      </c>
      <c r="Q3" s="312"/>
      <c r="R3" s="309" t="s">
        <v>30</v>
      </c>
      <c r="S3" s="310"/>
      <c r="T3" s="311" t="s">
        <v>32</v>
      </c>
      <c r="U3" s="312"/>
    </row>
    <row r="4" spans="1:22" ht="25.2" customHeight="1" thickBot="1" x14ac:dyDescent="0.35">
      <c r="A4" s="336"/>
      <c r="B4" s="9" t="s">
        <v>1</v>
      </c>
      <c r="C4" s="11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12" t="s">
        <v>1</v>
      </c>
      <c r="S4" s="10" t="s">
        <v>2</v>
      </c>
      <c r="T4" s="9" t="s">
        <v>1</v>
      </c>
      <c r="U4" s="11" t="s">
        <v>2</v>
      </c>
    </row>
    <row r="5" spans="1:22" x14ac:dyDescent="0.3">
      <c r="A5" s="1" t="s">
        <v>60</v>
      </c>
      <c r="B5" s="24">
        <f>VLOOKUP(V5,[1]Sheet1!$A$475:$U$482,2,FALSE)</f>
        <v>2126</v>
      </c>
      <c r="C5" s="15">
        <f>VLOOKUP(V5,[1]Sheet1!$A$475:$U$482,3,FALSE)/100</f>
        <v>0.20001881644557343</v>
      </c>
      <c r="D5" s="24">
        <f>VLOOKUP(V5,[1]Sheet1!$A$475:$U$482,4,FALSE)</f>
        <v>2126</v>
      </c>
      <c r="E5" s="15">
        <f>VLOOKUP(V5,[1]Sheet1!$A$475:$U$482,5,FALSE)/100</f>
        <v>0.20001881644557343</v>
      </c>
      <c r="F5" s="26">
        <f>VLOOKUP(V5,[1]Sheet1!$A$475:$U$482,6,FALSE)</f>
        <v>0</v>
      </c>
      <c r="G5" s="14">
        <f>VLOOKUP(V5,[1]Sheet1!$A$475:$U$482,7,FALSE)/100</f>
        <v>0</v>
      </c>
      <c r="H5" s="24">
        <f>VLOOKUP(V5,[1]Sheet1!$A$475:$U$482,8,FALSE)</f>
        <v>0</v>
      </c>
      <c r="I5" s="15">
        <f>VLOOKUP(V5,[1]Sheet1!$A$475:$U$482,9,FALSE)/100</f>
        <v>0</v>
      </c>
      <c r="J5" s="26">
        <f>VLOOKUP(V5,[1]Sheet1!$A$475:$U$482,10,FALSE)</f>
        <v>0</v>
      </c>
      <c r="K5" s="14">
        <f>VLOOKUP(V5,[1]Sheet1!$A$475:$U$482,11,FALSE)/100</f>
        <v>0</v>
      </c>
      <c r="L5" s="24">
        <f>VLOOKUP(V5,[1]Sheet1!$A$475:$U$482,12,FALSE)</f>
        <v>0</v>
      </c>
      <c r="M5" s="15">
        <f>VLOOKUP(V5,[1]Sheet1!$A$475:$U$482,13,FALSE)/100</f>
        <v>0</v>
      </c>
      <c r="N5" s="26">
        <f>VLOOKUP(V5,[1]Sheet1!$A$475:$U$482,14,FALSE)</f>
        <v>0</v>
      </c>
      <c r="O5" s="14">
        <f>VLOOKUP(V5,[1]Sheet1!$A$475:$U$482,15,FALSE)/100</f>
        <v>0</v>
      </c>
      <c r="P5" s="24">
        <f>VLOOKUP(V5,[1]Sheet1!$A$475:$U$482,16,FALSE)</f>
        <v>0</v>
      </c>
      <c r="Q5" s="15">
        <f>VLOOKUP(V5,[1]Sheet1!$A$475:$U$482,17,FALSE)/100</f>
        <v>0</v>
      </c>
      <c r="R5" s="26">
        <f>VLOOKUP(V5,[1]Sheet1!$A$475:$U$482,18,FALSE)</f>
        <v>0</v>
      </c>
      <c r="S5" s="14">
        <f>VLOOKUP(V5,[1]Sheet1!$A$475:$U$482,19,FALSE)/100</f>
        <v>0</v>
      </c>
      <c r="T5" s="24">
        <f>VLOOKUP(V5,[1]Sheet1!$A$475:$U$482,20,FALSE)</f>
        <v>0</v>
      </c>
      <c r="U5" s="15">
        <f>VLOOKUP(V5,[1]Sheet1!$A$475:$U$482,21,FALSE)/100</f>
        <v>0</v>
      </c>
      <c r="V5" s="67" t="s">
        <v>133</v>
      </c>
    </row>
    <row r="6" spans="1:22" x14ac:dyDescent="0.3">
      <c r="A6" s="2" t="s">
        <v>53</v>
      </c>
      <c r="B6" s="22">
        <f>VLOOKUP(V6,[1]Sheet1!$A$475:$U$482,2,FALSE)</f>
        <v>2460</v>
      </c>
      <c r="C6" s="15">
        <f>VLOOKUP(V6,[1]Sheet1!$A$475:$U$482,3,FALSE)/100</f>
        <v>0.23144228055320351</v>
      </c>
      <c r="D6" s="22">
        <f>VLOOKUP(V6,[1]Sheet1!$A$475:$U$482,4,FALSE)</f>
        <v>2460</v>
      </c>
      <c r="E6" s="15">
        <f>VLOOKUP(V6,[1]Sheet1!$A$475:$U$482,5,FALSE)/100</f>
        <v>0.23144228055320351</v>
      </c>
      <c r="F6" s="27">
        <f>VLOOKUP(V6,[1]Sheet1!$A$475:$U$482,6,FALSE)</f>
        <v>0</v>
      </c>
      <c r="G6" s="14">
        <f>VLOOKUP(V6,[1]Sheet1!$A$475:$U$482,7,FALSE)/100</f>
        <v>0</v>
      </c>
      <c r="H6" s="22">
        <f>VLOOKUP(V6,[1]Sheet1!$A$475:$U$482,8,FALSE)</f>
        <v>0</v>
      </c>
      <c r="I6" s="15">
        <f>VLOOKUP(V6,[1]Sheet1!$A$475:$U$482,9,FALSE)/100</f>
        <v>0</v>
      </c>
      <c r="J6" s="27">
        <f>VLOOKUP(V6,[1]Sheet1!$A$475:$U$482,10,FALSE)</f>
        <v>0</v>
      </c>
      <c r="K6" s="14">
        <f>VLOOKUP(V6,[1]Sheet1!$A$475:$U$482,11,FALSE)/100</f>
        <v>0</v>
      </c>
      <c r="L6" s="22">
        <f>VLOOKUP(V6,[1]Sheet1!$A$475:$U$482,12,FALSE)</f>
        <v>0</v>
      </c>
      <c r="M6" s="15">
        <f>VLOOKUP(V6,[1]Sheet1!$A$475:$U$482,13,FALSE)/100</f>
        <v>0</v>
      </c>
      <c r="N6" s="27">
        <f>VLOOKUP(V6,[1]Sheet1!$A$475:$U$482,14,FALSE)</f>
        <v>0</v>
      </c>
      <c r="O6" s="14">
        <f>VLOOKUP(V6,[1]Sheet1!$A$475:$U$482,15,FALSE)/100</f>
        <v>0</v>
      </c>
      <c r="P6" s="22">
        <f>VLOOKUP(V6,[1]Sheet1!$A$475:$U$482,16,FALSE)</f>
        <v>0</v>
      </c>
      <c r="Q6" s="15">
        <f>VLOOKUP(V6,[1]Sheet1!$A$475:$U$482,17,FALSE)/100</f>
        <v>0</v>
      </c>
      <c r="R6" s="27">
        <f>VLOOKUP(V6,[1]Sheet1!$A$475:$U$482,18,FALSE)</f>
        <v>0</v>
      </c>
      <c r="S6" s="14">
        <f>VLOOKUP(V6,[1]Sheet1!$A$475:$U$482,19,FALSE)/100</f>
        <v>0</v>
      </c>
      <c r="T6" s="22">
        <f>VLOOKUP(V6,[1]Sheet1!$A$475:$U$482,20,FALSE)</f>
        <v>0</v>
      </c>
      <c r="U6" s="15">
        <f>VLOOKUP(V6,[1]Sheet1!$A$475:$U$482,21,FALSE)/100</f>
        <v>0</v>
      </c>
      <c r="V6" s="67" t="s">
        <v>134</v>
      </c>
    </row>
    <row r="7" spans="1:22" x14ac:dyDescent="0.3">
      <c r="A7" s="2" t="s">
        <v>54</v>
      </c>
      <c r="B7" s="22">
        <f>VLOOKUP(V7,[1]Sheet1!$A$475:$U$482,2,FALSE)</f>
        <v>1813</v>
      </c>
      <c r="C7" s="15">
        <f>VLOOKUP(V7,[1]Sheet1!$A$475:$U$482,3,FALSE)/100</f>
        <v>0.17057107912315364</v>
      </c>
      <c r="D7" s="22">
        <f>VLOOKUP(V7,[1]Sheet1!$A$475:$U$482,4,FALSE)</f>
        <v>1813</v>
      </c>
      <c r="E7" s="15">
        <f>VLOOKUP(V7,[1]Sheet1!$A$475:$U$482,5,FALSE)/100</f>
        <v>0.17057107912315364</v>
      </c>
      <c r="F7" s="27">
        <f>VLOOKUP(V7,[1]Sheet1!$A$475:$U$482,6,FALSE)</f>
        <v>0</v>
      </c>
      <c r="G7" s="14">
        <f>VLOOKUP(V7,[1]Sheet1!$A$475:$U$482,7,FALSE)/100</f>
        <v>0</v>
      </c>
      <c r="H7" s="22">
        <f>VLOOKUP(V7,[1]Sheet1!$A$475:$U$482,8,FALSE)</f>
        <v>0</v>
      </c>
      <c r="I7" s="15">
        <f>VLOOKUP(V7,[1]Sheet1!$A$475:$U$482,9,FALSE)/100</f>
        <v>0</v>
      </c>
      <c r="J7" s="27">
        <f>VLOOKUP(V7,[1]Sheet1!$A$475:$U$482,10,FALSE)</f>
        <v>0</v>
      </c>
      <c r="K7" s="14">
        <f>VLOOKUP(V7,[1]Sheet1!$A$475:$U$482,11,FALSE)/100</f>
        <v>0</v>
      </c>
      <c r="L7" s="22">
        <f>VLOOKUP(V7,[1]Sheet1!$A$475:$U$482,12,FALSE)</f>
        <v>0</v>
      </c>
      <c r="M7" s="15">
        <f>VLOOKUP(V7,[1]Sheet1!$A$475:$U$482,13,FALSE)/100</f>
        <v>0</v>
      </c>
      <c r="N7" s="27">
        <f>VLOOKUP(V7,[1]Sheet1!$A$475:$U$482,14,FALSE)</f>
        <v>0</v>
      </c>
      <c r="O7" s="14">
        <f>VLOOKUP(V7,[1]Sheet1!$A$475:$U$482,15,FALSE)/100</f>
        <v>0</v>
      </c>
      <c r="P7" s="22">
        <f>VLOOKUP(V7,[1]Sheet1!$A$475:$U$482,16,FALSE)</f>
        <v>0</v>
      </c>
      <c r="Q7" s="15">
        <f>VLOOKUP(V7,[1]Sheet1!$A$475:$U$482,17,FALSE)/100</f>
        <v>0</v>
      </c>
      <c r="R7" s="27">
        <f>VLOOKUP(V7,[1]Sheet1!$A$475:$U$482,18,FALSE)</f>
        <v>0</v>
      </c>
      <c r="S7" s="14">
        <f>VLOOKUP(V7,[1]Sheet1!$A$475:$U$482,19,FALSE)/100</f>
        <v>0</v>
      </c>
      <c r="T7" s="22">
        <f>VLOOKUP(V7,[1]Sheet1!$A$475:$U$482,20,FALSE)</f>
        <v>0</v>
      </c>
      <c r="U7" s="15">
        <f>VLOOKUP(V7,[1]Sheet1!$A$475:$U$482,21,FALSE)/100</f>
        <v>0</v>
      </c>
      <c r="V7" s="67" t="s">
        <v>135</v>
      </c>
    </row>
    <row r="8" spans="1:22" x14ac:dyDescent="0.3">
      <c r="A8" s="2" t="s">
        <v>55</v>
      </c>
      <c r="B8" s="22">
        <f>VLOOKUP(V8,[1]Sheet1!$A$475:$U$482,2,FALSE)</f>
        <v>2238</v>
      </c>
      <c r="C8" s="15">
        <f>VLOOKUP(V8,[1]Sheet1!$A$475:$U$482,3,FALSE)/100</f>
        <v>0.2105560259666949</v>
      </c>
      <c r="D8" s="22">
        <f>VLOOKUP(V8,[1]Sheet1!$A$475:$U$482,4,FALSE)</f>
        <v>2238</v>
      </c>
      <c r="E8" s="15">
        <f>VLOOKUP(V8,[1]Sheet1!$A$475:$U$482,5,FALSE)/100</f>
        <v>0.2105560259666949</v>
      </c>
      <c r="F8" s="27">
        <f>VLOOKUP(V8,[1]Sheet1!$A$475:$U$482,6,FALSE)</f>
        <v>0</v>
      </c>
      <c r="G8" s="14">
        <f>VLOOKUP(V8,[1]Sheet1!$A$475:$U$482,7,FALSE)/100</f>
        <v>0</v>
      </c>
      <c r="H8" s="22">
        <f>VLOOKUP(V8,[1]Sheet1!$A$475:$U$482,8,FALSE)</f>
        <v>0</v>
      </c>
      <c r="I8" s="15">
        <f>VLOOKUP(V8,[1]Sheet1!$A$475:$U$482,9,FALSE)/100</f>
        <v>0</v>
      </c>
      <c r="J8" s="27">
        <f>VLOOKUP(V8,[1]Sheet1!$A$475:$U$482,10,FALSE)</f>
        <v>0</v>
      </c>
      <c r="K8" s="14">
        <f>VLOOKUP(V8,[1]Sheet1!$A$475:$U$482,11,FALSE)/100</f>
        <v>0</v>
      </c>
      <c r="L8" s="22">
        <f>VLOOKUP(V8,[1]Sheet1!$A$475:$U$482,12,FALSE)</f>
        <v>0</v>
      </c>
      <c r="M8" s="15">
        <f>VLOOKUP(V8,[1]Sheet1!$A$475:$U$482,13,FALSE)/100</f>
        <v>0</v>
      </c>
      <c r="N8" s="27">
        <f>VLOOKUP(V8,[1]Sheet1!$A$475:$U$482,14,FALSE)</f>
        <v>0</v>
      </c>
      <c r="O8" s="14">
        <f>VLOOKUP(V8,[1]Sheet1!$A$475:$U$482,15,FALSE)/100</f>
        <v>0</v>
      </c>
      <c r="P8" s="22">
        <f>VLOOKUP(V8,[1]Sheet1!$A$475:$U$482,16,FALSE)</f>
        <v>0</v>
      </c>
      <c r="Q8" s="15">
        <f>VLOOKUP(V8,[1]Sheet1!$A$475:$U$482,17,FALSE)/100</f>
        <v>0</v>
      </c>
      <c r="R8" s="27">
        <f>VLOOKUP(V8,[1]Sheet1!$A$475:$U$482,18,FALSE)</f>
        <v>0</v>
      </c>
      <c r="S8" s="14">
        <f>VLOOKUP(V8,[1]Sheet1!$A$475:$U$482,19,FALSE)/100</f>
        <v>0</v>
      </c>
      <c r="T8" s="22">
        <f>VLOOKUP(V8,[1]Sheet1!$A$475:$U$482,20,FALSE)</f>
        <v>0</v>
      </c>
      <c r="U8" s="15">
        <f>VLOOKUP(V8,[1]Sheet1!$A$475:$U$482,21,FALSE)/100</f>
        <v>0</v>
      </c>
      <c r="V8" s="67" t="s">
        <v>136</v>
      </c>
    </row>
    <row r="9" spans="1:22" x14ac:dyDescent="0.3">
      <c r="A9" s="2" t="s">
        <v>56</v>
      </c>
      <c r="B9" s="22">
        <f>VLOOKUP(V9,[1]Sheet1!$A$475:$U$482,2,FALSE)</f>
        <v>1538</v>
      </c>
      <c r="C9" s="15">
        <f>VLOOKUP(V9,[1]Sheet1!$A$475:$U$482,3,FALSE)/100</f>
        <v>0.14469846645968579</v>
      </c>
      <c r="D9" s="22">
        <f>VLOOKUP(V9,[1]Sheet1!$A$475:$U$482,4,FALSE)</f>
        <v>1538</v>
      </c>
      <c r="E9" s="15">
        <f>VLOOKUP(V9,[1]Sheet1!$A$475:$U$482,5,FALSE)/100</f>
        <v>0.14469846645968579</v>
      </c>
      <c r="F9" s="27">
        <f>VLOOKUP(V9,[1]Sheet1!$A$475:$U$482,6,FALSE)</f>
        <v>0</v>
      </c>
      <c r="G9" s="14">
        <f>VLOOKUP(V9,[1]Sheet1!$A$475:$U$482,7,FALSE)/100</f>
        <v>0</v>
      </c>
      <c r="H9" s="22">
        <f>VLOOKUP(V9,[1]Sheet1!$A$475:$U$482,8,FALSE)</f>
        <v>0</v>
      </c>
      <c r="I9" s="15">
        <f>VLOOKUP(V9,[1]Sheet1!$A$475:$U$482,9,FALSE)/100</f>
        <v>0</v>
      </c>
      <c r="J9" s="27">
        <f>VLOOKUP(V9,[1]Sheet1!$A$475:$U$482,10,FALSE)</f>
        <v>0</v>
      </c>
      <c r="K9" s="14">
        <f>VLOOKUP(V9,[1]Sheet1!$A$475:$U$482,11,FALSE)/100</f>
        <v>0</v>
      </c>
      <c r="L9" s="22">
        <f>VLOOKUP(V9,[1]Sheet1!$A$475:$U$482,12,FALSE)</f>
        <v>0</v>
      </c>
      <c r="M9" s="15">
        <f>VLOOKUP(V9,[1]Sheet1!$A$475:$U$482,13,FALSE)/100</f>
        <v>0</v>
      </c>
      <c r="N9" s="27">
        <f>VLOOKUP(V9,[1]Sheet1!$A$475:$U$482,14,FALSE)</f>
        <v>0</v>
      </c>
      <c r="O9" s="14">
        <f>VLOOKUP(V9,[1]Sheet1!$A$475:$U$482,15,FALSE)/100</f>
        <v>0</v>
      </c>
      <c r="P9" s="22">
        <f>VLOOKUP(V9,[1]Sheet1!$A$475:$U$482,16,FALSE)</f>
        <v>0</v>
      </c>
      <c r="Q9" s="15">
        <f>VLOOKUP(V9,[1]Sheet1!$A$475:$U$482,17,FALSE)/100</f>
        <v>0</v>
      </c>
      <c r="R9" s="27">
        <f>VLOOKUP(V9,[1]Sheet1!$A$475:$U$482,18,FALSE)</f>
        <v>0</v>
      </c>
      <c r="S9" s="14">
        <f>VLOOKUP(V9,[1]Sheet1!$A$475:$U$482,19,FALSE)/100</f>
        <v>0</v>
      </c>
      <c r="T9" s="22">
        <f>VLOOKUP(V9,[1]Sheet1!$A$475:$U$482,20,FALSE)</f>
        <v>0</v>
      </c>
      <c r="U9" s="15">
        <f>VLOOKUP(V9,[1]Sheet1!$A$475:$U$482,21,FALSE)/100</f>
        <v>0</v>
      </c>
      <c r="V9" s="67" t="s">
        <v>137</v>
      </c>
    </row>
    <row r="10" spans="1:22" x14ac:dyDescent="0.3">
      <c r="A10" s="2" t="s">
        <v>57</v>
      </c>
      <c r="B10" s="22">
        <f>VLOOKUP(V10,[1]Sheet1!$A$475:$U$482,2,FALSE)</f>
        <v>226</v>
      </c>
      <c r="C10" s="15">
        <f>VLOOKUP(V10,[1]Sheet1!$A$475:$U$482,3,FALSE)/100</f>
        <v>2.126258349797723E-2</v>
      </c>
      <c r="D10" s="22">
        <f>VLOOKUP(V10,[1]Sheet1!$A$475:$U$482,4,FALSE)</f>
        <v>226</v>
      </c>
      <c r="E10" s="15">
        <f>VLOOKUP(V10,[1]Sheet1!$A$475:$U$482,5,FALSE)/100</f>
        <v>2.126258349797723E-2</v>
      </c>
      <c r="F10" s="27">
        <f>VLOOKUP(V10,[1]Sheet1!$A$475:$U$482,6,FALSE)</f>
        <v>0</v>
      </c>
      <c r="G10" s="14">
        <f>VLOOKUP(V10,[1]Sheet1!$A$475:$U$482,7,FALSE)/100</f>
        <v>0</v>
      </c>
      <c r="H10" s="22">
        <f>VLOOKUP(V10,[1]Sheet1!$A$475:$U$482,8,FALSE)</f>
        <v>0</v>
      </c>
      <c r="I10" s="15">
        <f>VLOOKUP(V10,[1]Sheet1!$A$475:$U$482,9,FALSE)/100</f>
        <v>0</v>
      </c>
      <c r="J10" s="27">
        <f>VLOOKUP(V10,[1]Sheet1!$A$475:$U$482,10,FALSE)</f>
        <v>0</v>
      </c>
      <c r="K10" s="14">
        <f>VLOOKUP(V10,[1]Sheet1!$A$475:$U$482,11,FALSE)/100</f>
        <v>0</v>
      </c>
      <c r="L10" s="22">
        <f>VLOOKUP(V10,[1]Sheet1!$A$475:$U$482,12,FALSE)</f>
        <v>0</v>
      </c>
      <c r="M10" s="15">
        <f>VLOOKUP(V10,[1]Sheet1!$A$475:$U$482,13,FALSE)/100</f>
        <v>0</v>
      </c>
      <c r="N10" s="27">
        <f>VLOOKUP(V10,[1]Sheet1!$A$475:$U$482,14,FALSE)</f>
        <v>0</v>
      </c>
      <c r="O10" s="14">
        <f>VLOOKUP(V10,[1]Sheet1!$A$475:$U$482,15,FALSE)/100</f>
        <v>0</v>
      </c>
      <c r="P10" s="22">
        <f>VLOOKUP(V10,[1]Sheet1!$A$475:$U$482,16,FALSE)</f>
        <v>0</v>
      </c>
      <c r="Q10" s="15">
        <f>VLOOKUP(V10,[1]Sheet1!$A$475:$U$482,17,FALSE)/100</f>
        <v>0</v>
      </c>
      <c r="R10" s="27">
        <f>VLOOKUP(V10,[1]Sheet1!$A$475:$U$482,18,FALSE)</f>
        <v>0</v>
      </c>
      <c r="S10" s="14">
        <f>VLOOKUP(V10,[1]Sheet1!$A$475:$U$482,19,FALSE)/100</f>
        <v>0</v>
      </c>
      <c r="T10" s="22">
        <f>VLOOKUP(V10,[1]Sheet1!$A$475:$U$482,20,FALSE)</f>
        <v>0</v>
      </c>
      <c r="U10" s="15">
        <f>VLOOKUP(V10,[1]Sheet1!$A$475:$U$482,21,FALSE)/100</f>
        <v>0</v>
      </c>
      <c r="V10" s="67" t="s">
        <v>138</v>
      </c>
    </row>
    <row r="11" spans="1:22" ht="15" thickBot="1" x14ac:dyDescent="0.35">
      <c r="A11" s="3" t="s">
        <v>58</v>
      </c>
      <c r="B11" s="25">
        <f>VLOOKUP(V11,[1]Sheet1!$A$475:$U$482,2,FALSE)</f>
        <v>228</v>
      </c>
      <c r="C11" s="19">
        <f>VLOOKUP(V11,[1]Sheet1!$A$475:$U$482,3,FALSE)/100</f>
        <v>2.1450747953711543E-2</v>
      </c>
      <c r="D11" s="25">
        <f>VLOOKUP(V11,[1]Sheet1!$A$475:$U$482,4,FALSE)</f>
        <v>228</v>
      </c>
      <c r="E11" s="19">
        <f>VLOOKUP(V11,[1]Sheet1!$A$475:$U$482,5,FALSE)/100</f>
        <v>2.1450747953711543E-2</v>
      </c>
      <c r="F11" s="28">
        <f>VLOOKUP(V11,[1]Sheet1!$A$475:$U$482,6,FALSE)</f>
        <v>0</v>
      </c>
      <c r="G11" s="18">
        <f>VLOOKUP(V11,[1]Sheet1!$A$475:$U$482,7,FALSE)/100</f>
        <v>0</v>
      </c>
      <c r="H11" s="25">
        <f>VLOOKUP(V11,[1]Sheet1!$A$475:$U$482,8,FALSE)</f>
        <v>0</v>
      </c>
      <c r="I11" s="19">
        <f>VLOOKUP(V11,[1]Sheet1!$A$475:$U$482,9,FALSE)/100</f>
        <v>0</v>
      </c>
      <c r="J11" s="28">
        <f>VLOOKUP(V11,[1]Sheet1!$A$475:$U$482,10,FALSE)</f>
        <v>0</v>
      </c>
      <c r="K11" s="18">
        <f>VLOOKUP(V11,[1]Sheet1!$A$475:$U$482,11,FALSE)/100</f>
        <v>0</v>
      </c>
      <c r="L11" s="25">
        <f>VLOOKUP(V11,[1]Sheet1!$A$475:$U$482,12,FALSE)</f>
        <v>0</v>
      </c>
      <c r="M11" s="19">
        <f>VLOOKUP(V11,[1]Sheet1!$A$475:$U$482,13,FALSE)/100</f>
        <v>0</v>
      </c>
      <c r="N11" s="28">
        <f>VLOOKUP(V11,[1]Sheet1!$A$475:$U$482,14,FALSE)</f>
        <v>0</v>
      </c>
      <c r="O11" s="18">
        <f>VLOOKUP(V11,[1]Sheet1!$A$475:$U$482,15,FALSE)/100</f>
        <v>0</v>
      </c>
      <c r="P11" s="25">
        <f>VLOOKUP(V11,[1]Sheet1!$A$475:$U$482,16,FALSE)</f>
        <v>0</v>
      </c>
      <c r="Q11" s="19">
        <f>VLOOKUP(V11,[1]Sheet1!$A$475:$U$482,17,FALSE)/100</f>
        <v>0</v>
      </c>
      <c r="R11" s="28">
        <f>VLOOKUP(V11,[1]Sheet1!$A$475:$U$482,18,FALSE)</f>
        <v>0</v>
      </c>
      <c r="S11" s="18">
        <f>VLOOKUP(V11,[1]Sheet1!$A$475:$U$482,19,FALSE)/100</f>
        <v>0</v>
      </c>
      <c r="T11" s="25">
        <f>VLOOKUP(V11,[1]Sheet1!$A$475:$U$482,20,FALSE)</f>
        <v>0</v>
      </c>
      <c r="U11" s="19">
        <f>VLOOKUP(V11,[1]Sheet1!$A$475:$U$482,21,FALSE)/100</f>
        <v>0</v>
      </c>
      <c r="V11" s="67" t="s">
        <v>139</v>
      </c>
    </row>
    <row r="12" spans="1:22" ht="15" thickBot="1" x14ac:dyDescent="0.35">
      <c r="A12" s="6" t="s">
        <v>32</v>
      </c>
      <c r="B12" s="23">
        <f>VLOOKUP(V12,[1]Sheet1!$A$475:$U$482,2,FALSE)</f>
        <v>10629</v>
      </c>
      <c r="C12" s="8">
        <f>VLOOKUP(V12,[1]Sheet1!$A$475:$U$482,3,FALSE)/100</f>
        <v>1</v>
      </c>
      <c r="D12" s="23">
        <f>VLOOKUP(V12,[1]Sheet1!$A$475:$U$482,4,FALSE)</f>
        <v>10629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663"/>
  <sheetViews>
    <sheetView workbookViewId="0">
      <selection activeCell="P10" sqref="P10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19" width="12.6640625" style="70" customWidth="1"/>
    <col min="20" max="16384" width="9.109375" style="71"/>
  </cols>
  <sheetData>
    <row r="1" spans="2:20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20" ht="22.2" customHeight="1" thickTop="1" thickBot="1" x14ac:dyDescent="0.35">
      <c r="B2" s="271" t="s">
        <v>289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</row>
    <row r="3" spans="2:20" ht="22.2" customHeight="1" thickTop="1" thickBot="1" x14ac:dyDescent="0.35">
      <c r="B3" s="274" t="s">
        <v>357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</row>
    <row r="4" spans="2:20" ht="22.2" customHeight="1" thickTop="1" x14ac:dyDescent="0.3">
      <c r="B4" s="277" t="s">
        <v>276</v>
      </c>
      <c r="C4" s="266">
        <v>2014</v>
      </c>
      <c r="D4" s="344"/>
      <c r="E4" s="345">
        <v>2015</v>
      </c>
      <c r="F4" s="344"/>
      <c r="G4" s="345">
        <v>2016</v>
      </c>
      <c r="H4" s="344"/>
      <c r="I4" s="325">
        <v>2017</v>
      </c>
      <c r="J4" s="325"/>
      <c r="K4" s="345">
        <v>2018</v>
      </c>
      <c r="L4" s="325"/>
      <c r="M4" s="345">
        <v>2019</v>
      </c>
      <c r="N4" s="344"/>
      <c r="O4" s="325">
        <v>2020</v>
      </c>
      <c r="P4" s="325"/>
      <c r="Q4" s="345">
        <v>2021</v>
      </c>
      <c r="R4" s="267"/>
      <c r="S4" s="300" t="s">
        <v>343</v>
      </c>
    </row>
    <row r="5" spans="2:20" ht="22.2" customHeight="1" x14ac:dyDescent="0.3">
      <c r="B5" s="278"/>
      <c r="C5" s="333"/>
      <c r="D5" s="352"/>
      <c r="E5" s="353"/>
      <c r="F5" s="352"/>
      <c r="G5" s="353"/>
      <c r="H5" s="352"/>
      <c r="I5" s="331"/>
      <c r="J5" s="331"/>
      <c r="K5" s="353"/>
      <c r="L5" s="331"/>
      <c r="M5" s="353"/>
      <c r="N5" s="352"/>
      <c r="O5" s="331"/>
      <c r="P5" s="331"/>
      <c r="Q5" s="353"/>
      <c r="R5" s="332"/>
      <c r="S5" s="301"/>
    </row>
    <row r="6" spans="2:20" ht="22.2" customHeight="1" thickBot="1" x14ac:dyDescent="0.35">
      <c r="B6" s="279"/>
      <c r="C6" s="356" t="s">
        <v>206</v>
      </c>
      <c r="D6" s="357" t="s">
        <v>2</v>
      </c>
      <c r="E6" s="358" t="s">
        <v>206</v>
      </c>
      <c r="F6" s="357" t="s">
        <v>2</v>
      </c>
      <c r="G6" s="358" t="s">
        <v>206</v>
      </c>
      <c r="H6" s="357" t="s">
        <v>2</v>
      </c>
      <c r="I6" s="358" t="s">
        <v>206</v>
      </c>
      <c r="J6" s="359" t="s">
        <v>2</v>
      </c>
      <c r="K6" s="358" t="s">
        <v>206</v>
      </c>
      <c r="L6" s="359" t="s">
        <v>2</v>
      </c>
      <c r="M6" s="358" t="s">
        <v>206</v>
      </c>
      <c r="N6" s="357" t="s">
        <v>2</v>
      </c>
      <c r="O6" s="357" t="s">
        <v>206</v>
      </c>
      <c r="P6" s="359" t="s">
        <v>2</v>
      </c>
      <c r="Q6" s="358" t="s">
        <v>206</v>
      </c>
      <c r="R6" s="360" t="s">
        <v>2</v>
      </c>
      <c r="S6" s="302"/>
    </row>
    <row r="7" spans="2:20" ht="22.2" customHeight="1" thickTop="1" x14ac:dyDescent="0.3">
      <c r="B7" s="161" t="s">
        <v>277</v>
      </c>
      <c r="C7" s="133">
        <v>1064</v>
      </c>
      <c r="D7" s="234">
        <v>0.11696163570407826</v>
      </c>
      <c r="E7" s="135">
        <v>1116</v>
      </c>
      <c r="F7" s="234">
        <v>0.11759747102212856</v>
      </c>
      <c r="G7" s="135">
        <v>1145</v>
      </c>
      <c r="H7" s="234">
        <v>0.1170278004905969</v>
      </c>
      <c r="I7" s="135">
        <v>1557</v>
      </c>
      <c r="J7" s="87">
        <v>0.14648602878916173</v>
      </c>
      <c r="K7" s="135">
        <v>951</v>
      </c>
      <c r="L7" s="87">
        <v>9.0142180094786736E-2</v>
      </c>
      <c r="M7" s="135">
        <v>2046</v>
      </c>
      <c r="N7" s="87">
        <v>0.17865874956339503</v>
      </c>
      <c r="O7" s="135">
        <v>1192</v>
      </c>
      <c r="P7" s="87">
        <v>0.16852820585324474</v>
      </c>
      <c r="Q7" s="135">
        <v>924</v>
      </c>
      <c r="R7" s="87">
        <v>0.11280673910389452</v>
      </c>
      <c r="S7" s="142">
        <v>-0.22483221476510068</v>
      </c>
      <c r="T7" s="162"/>
    </row>
    <row r="8" spans="2:20" ht="22.2" customHeight="1" x14ac:dyDescent="0.3">
      <c r="B8" s="161" t="s">
        <v>278</v>
      </c>
      <c r="C8" s="133">
        <v>796</v>
      </c>
      <c r="D8" s="234">
        <v>8.7501374079366825E-2</v>
      </c>
      <c r="E8" s="135">
        <v>978</v>
      </c>
      <c r="F8" s="234">
        <v>0.10305584826132771</v>
      </c>
      <c r="G8" s="135">
        <v>996</v>
      </c>
      <c r="H8" s="234">
        <v>0.10179885527391661</v>
      </c>
      <c r="I8" s="135">
        <v>830</v>
      </c>
      <c r="J8" s="87">
        <v>7.8088249129739398E-2</v>
      </c>
      <c r="K8" s="135">
        <v>976</v>
      </c>
      <c r="L8" s="87">
        <v>9.2511848341232231E-2</v>
      </c>
      <c r="M8" s="135">
        <v>955</v>
      </c>
      <c r="N8" s="87">
        <v>8.3391547327977641E-2</v>
      </c>
      <c r="O8" s="135">
        <v>864</v>
      </c>
      <c r="P8" s="87">
        <v>0.12215467269899619</v>
      </c>
      <c r="Q8" s="135">
        <v>898</v>
      </c>
      <c r="R8" s="87">
        <v>0.10963252350140398</v>
      </c>
      <c r="S8" s="142">
        <v>3.9351851851851853E-2</v>
      </c>
      <c r="T8" s="162"/>
    </row>
    <row r="9" spans="2:20" ht="22.2" customHeight="1" x14ac:dyDescent="0.3">
      <c r="B9" s="161" t="s">
        <v>279</v>
      </c>
      <c r="C9" s="133">
        <v>738</v>
      </c>
      <c r="D9" s="234">
        <v>8.1125645817302403E-2</v>
      </c>
      <c r="E9" s="135">
        <v>878</v>
      </c>
      <c r="F9" s="234">
        <v>9.2518440463645948E-2</v>
      </c>
      <c r="G9" s="135">
        <v>742</v>
      </c>
      <c r="H9" s="234">
        <v>7.5838103025347506E-2</v>
      </c>
      <c r="I9" s="135">
        <v>849</v>
      </c>
      <c r="J9" s="87">
        <v>7.9875811459215351E-2</v>
      </c>
      <c r="K9" s="135">
        <v>1372</v>
      </c>
      <c r="L9" s="87">
        <v>0.1300473933649289</v>
      </c>
      <c r="M9" s="135">
        <v>778</v>
      </c>
      <c r="N9" s="87">
        <v>6.7935731749912673E-2</v>
      </c>
      <c r="O9" s="135">
        <v>529</v>
      </c>
      <c r="P9" s="87">
        <v>7.4791460483528915E-2</v>
      </c>
      <c r="Q9" s="135">
        <v>573</v>
      </c>
      <c r="R9" s="87">
        <v>6.9954828470272248E-2</v>
      </c>
      <c r="S9" s="142">
        <v>8.3175803402646506E-2</v>
      </c>
      <c r="T9" s="162"/>
    </row>
    <row r="10" spans="2:20" ht="22.2" customHeight="1" x14ac:dyDescent="0.3">
      <c r="B10" s="161" t="s">
        <v>280</v>
      </c>
      <c r="C10" s="133">
        <v>624</v>
      </c>
      <c r="D10" s="234">
        <v>6.8594041991865445E-2</v>
      </c>
      <c r="E10" s="135">
        <v>599</v>
      </c>
      <c r="F10" s="234">
        <v>6.3119072708113802E-2</v>
      </c>
      <c r="G10" s="135">
        <v>760</v>
      </c>
      <c r="H10" s="234">
        <v>7.76778413736713E-2</v>
      </c>
      <c r="I10" s="135">
        <v>601</v>
      </c>
      <c r="J10" s="87">
        <v>5.6543418948160701E-2</v>
      </c>
      <c r="K10" s="135">
        <v>660</v>
      </c>
      <c r="L10" s="87">
        <v>6.2559241706161131E-2</v>
      </c>
      <c r="M10" s="135">
        <v>660</v>
      </c>
      <c r="N10" s="87">
        <v>5.763185469786937E-2</v>
      </c>
      <c r="O10" s="135">
        <v>199</v>
      </c>
      <c r="P10" s="87">
        <v>2.8135161883217869E-2</v>
      </c>
      <c r="Q10" s="135">
        <v>449</v>
      </c>
      <c r="R10" s="87">
        <v>5.4816261750701992E-2</v>
      </c>
      <c r="S10" s="142">
        <v>1.256281407035176</v>
      </c>
      <c r="T10" s="162"/>
    </row>
    <row r="11" spans="2:20" ht="22.2" customHeight="1" x14ac:dyDescent="0.3">
      <c r="B11" s="161" t="s">
        <v>281</v>
      </c>
      <c r="C11" s="133">
        <v>744</v>
      </c>
      <c r="D11" s="234">
        <v>8.1785203913378041E-2</v>
      </c>
      <c r="E11" s="135">
        <v>701</v>
      </c>
      <c r="F11" s="234">
        <v>7.3867228661749204E-2</v>
      </c>
      <c r="G11" s="135">
        <v>797</v>
      </c>
      <c r="H11" s="234">
        <v>8.1459525756336873E-2</v>
      </c>
      <c r="I11" s="135">
        <v>887</v>
      </c>
      <c r="J11" s="87">
        <v>8.3450936118167285E-2</v>
      </c>
      <c r="K11" s="135">
        <v>862</v>
      </c>
      <c r="L11" s="87">
        <v>8.1706161137440753E-2</v>
      </c>
      <c r="M11" s="135">
        <v>848</v>
      </c>
      <c r="N11" s="87">
        <v>7.4048201187565485E-2</v>
      </c>
      <c r="O11" s="135">
        <v>353</v>
      </c>
      <c r="P11" s="87">
        <v>4.9908101230029693E-2</v>
      </c>
      <c r="Q11" s="135">
        <v>543</v>
      </c>
      <c r="R11" s="87">
        <v>6.629227200586009E-2</v>
      </c>
      <c r="S11" s="142">
        <v>0.5382436260623229</v>
      </c>
      <c r="T11" s="162"/>
    </row>
    <row r="12" spans="2:20" ht="22.2" customHeight="1" x14ac:dyDescent="0.3">
      <c r="B12" s="161" t="s">
        <v>282</v>
      </c>
      <c r="C12" s="133">
        <v>735</v>
      </c>
      <c r="D12" s="234">
        <v>8.079586676926459E-2</v>
      </c>
      <c r="E12" s="135">
        <v>835</v>
      </c>
      <c r="F12" s="234">
        <v>8.7987355110642776E-2</v>
      </c>
      <c r="G12" s="135">
        <v>846</v>
      </c>
      <c r="H12" s="234">
        <v>8.6467702371218313E-2</v>
      </c>
      <c r="I12" s="135">
        <v>855</v>
      </c>
      <c r="J12" s="87">
        <v>8.0440304826418285E-2</v>
      </c>
      <c r="K12" s="135">
        <v>810</v>
      </c>
      <c r="L12" s="87">
        <v>7.6777251184834125E-2</v>
      </c>
      <c r="M12" s="135">
        <v>800</v>
      </c>
      <c r="N12" s="87">
        <v>6.9856793573174994E-2</v>
      </c>
      <c r="O12" s="135">
        <v>583</v>
      </c>
      <c r="P12" s="87">
        <v>8.2426127527216175E-2</v>
      </c>
      <c r="Q12" s="135">
        <v>746</v>
      </c>
      <c r="R12" s="87">
        <v>9.1075570748382365E-2</v>
      </c>
      <c r="S12" s="142">
        <v>0.27958833619210977</v>
      </c>
      <c r="T12" s="162"/>
    </row>
    <row r="13" spans="2:20" ht="22.2" customHeight="1" x14ac:dyDescent="0.3">
      <c r="B13" s="161" t="s">
        <v>283</v>
      </c>
      <c r="C13" s="133">
        <v>476</v>
      </c>
      <c r="D13" s="234">
        <v>5.232494228866659E-2</v>
      </c>
      <c r="E13" s="135">
        <v>453</v>
      </c>
      <c r="F13" s="234">
        <v>4.7734457323498417E-2</v>
      </c>
      <c r="G13" s="135">
        <v>369</v>
      </c>
      <c r="H13" s="234">
        <v>3.7714636140637775E-2</v>
      </c>
      <c r="I13" s="135">
        <v>431</v>
      </c>
      <c r="J13" s="87">
        <v>4.0549440210744192E-2</v>
      </c>
      <c r="K13" s="135">
        <v>513</v>
      </c>
      <c r="L13" s="87">
        <v>4.862559241706161E-2</v>
      </c>
      <c r="M13" s="135">
        <v>497</v>
      </c>
      <c r="N13" s="87">
        <v>4.3398533007334962E-2</v>
      </c>
      <c r="O13" s="135">
        <v>362</v>
      </c>
      <c r="P13" s="87">
        <v>5.1180545737310901E-2</v>
      </c>
      <c r="Q13" s="135">
        <v>323</v>
      </c>
      <c r="R13" s="87">
        <v>3.9433524600170917E-2</v>
      </c>
      <c r="S13" s="142">
        <v>-0.10773480662983426</v>
      </c>
      <c r="T13" s="162"/>
    </row>
    <row r="14" spans="2:20" ht="22.2" customHeight="1" x14ac:dyDescent="0.3">
      <c r="B14" s="161" t="s">
        <v>284</v>
      </c>
      <c r="C14" s="133">
        <v>428</v>
      </c>
      <c r="D14" s="234">
        <v>4.7048477520061562E-2</v>
      </c>
      <c r="E14" s="135">
        <v>497</v>
      </c>
      <c r="F14" s="234">
        <v>5.23709167544784E-2</v>
      </c>
      <c r="G14" s="135">
        <v>522</v>
      </c>
      <c r="H14" s="234">
        <v>5.3352412101390023E-2</v>
      </c>
      <c r="I14" s="135">
        <v>530</v>
      </c>
      <c r="J14" s="87">
        <v>4.9863580769592623E-2</v>
      </c>
      <c r="K14" s="135">
        <v>528</v>
      </c>
      <c r="L14" s="87">
        <v>5.0047393364928909E-2</v>
      </c>
      <c r="M14" s="135">
        <v>527</v>
      </c>
      <c r="N14" s="87">
        <v>4.6018162766329022E-2</v>
      </c>
      <c r="O14" s="135">
        <v>387</v>
      </c>
      <c r="P14" s="87">
        <v>5.4715113813092041E-2</v>
      </c>
      <c r="Q14" s="135">
        <v>362</v>
      </c>
      <c r="R14" s="87">
        <v>4.4194848003906724E-2</v>
      </c>
      <c r="S14" s="142">
        <v>-6.4599483204134361E-2</v>
      </c>
      <c r="T14" s="162"/>
    </row>
    <row r="15" spans="2:20" ht="22.2" customHeight="1" x14ac:dyDescent="0.3">
      <c r="B15" s="161" t="s">
        <v>285</v>
      </c>
      <c r="C15" s="133">
        <v>831</v>
      </c>
      <c r="D15" s="234">
        <v>9.1348796306474661E-2</v>
      </c>
      <c r="E15" s="135">
        <v>962</v>
      </c>
      <c r="F15" s="234">
        <v>0.10136986301369863</v>
      </c>
      <c r="G15" s="135">
        <v>894</v>
      </c>
      <c r="H15" s="234">
        <v>9.1373671300081769E-2</v>
      </c>
      <c r="I15" s="135">
        <v>862</v>
      </c>
      <c r="J15" s="87">
        <v>8.1098880421488384E-2</v>
      </c>
      <c r="K15" s="135">
        <v>962</v>
      </c>
      <c r="L15" s="87">
        <v>9.1184834123222744E-2</v>
      </c>
      <c r="M15" s="135">
        <v>977</v>
      </c>
      <c r="N15" s="87">
        <v>8.5312609151239963E-2</v>
      </c>
      <c r="O15" s="135">
        <v>867</v>
      </c>
      <c r="P15" s="87">
        <v>0.12257882086808992</v>
      </c>
      <c r="Q15" s="135">
        <v>886</v>
      </c>
      <c r="R15" s="87">
        <v>0.10816750091563912</v>
      </c>
      <c r="S15" s="142">
        <v>2.1914648212226068E-2</v>
      </c>
      <c r="T15" s="162"/>
    </row>
    <row r="16" spans="2:20" ht="22.2" customHeight="1" x14ac:dyDescent="0.3">
      <c r="B16" s="161" t="s">
        <v>286</v>
      </c>
      <c r="C16" s="133">
        <v>866</v>
      </c>
      <c r="D16" s="234">
        <v>9.5196218533582497E-2</v>
      </c>
      <c r="E16" s="135">
        <v>943</v>
      </c>
      <c r="F16" s="234">
        <v>9.9367755532139099E-2</v>
      </c>
      <c r="G16" s="135">
        <v>913</v>
      </c>
      <c r="H16" s="234">
        <v>9.3315617334423548E-2</v>
      </c>
      <c r="I16" s="135">
        <v>1074</v>
      </c>
      <c r="J16" s="87">
        <v>0.10104431272932542</v>
      </c>
      <c r="K16" s="135">
        <v>1078</v>
      </c>
      <c r="L16" s="87">
        <v>0.10218009478672986</v>
      </c>
      <c r="M16" s="135">
        <v>1153</v>
      </c>
      <c r="N16" s="87">
        <v>0.10068110373733846</v>
      </c>
      <c r="O16" s="135">
        <v>737</v>
      </c>
      <c r="P16" s="87">
        <v>0.104199066874028</v>
      </c>
      <c r="Q16" s="135">
        <v>964</v>
      </c>
      <c r="R16" s="87">
        <v>0.11769014772311073</v>
      </c>
      <c r="S16" s="142">
        <v>0.30800542740841247</v>
      </c>
      <c r="T16" s="162"/>
    </row>
    <row r="17" spans="2:20" ht="22.2" customHeight="1" x14ac:dyDescent="0.3">
      <c r="B17" s="161" t="s">
        <v>287</v>
      </c>
      <c r="C17" s="133">
        <v>788</v>
      </c>
      <c r="D17" s="234">
        <v>8.6621963284599313E-2</v>
      </c>
      <c r="E17" s="135">
        <v>875</v>
      </c>
      <c r="F17" s="234">
        <v>9.2202318229715488E-2</v>
      </c>
      <c r="G17" s="135">
        <v>869</v>
      </c>
      <c r="H17" s="234">
        <v>8.8818479149632049E-2</v>
      </c>
      <c r="I17" s="135">
        <v>1120</v>
      </c>
      <c r="J17" s="87">
        <v>0.10537209521121461</v>
      </c>
      <c r="K17" s="135">
        <v>1060</v>
      </c>
      <c r="L17" s="87">
        <v>0.1004739336492891</v>
      </c>
      <c r="M17" s="135">
        <v>1034</v>
      </c>
      <c r="N17" s="87">
        <v>9.0289905693328676E-2</v>
      </c>
      <c r="O17" s="135">
        <v>432</v>
      </c>
      <c r="P17" s="87">
        <v>6.1077336349498093E-2</v>
      </c>
      <c r="Q17" s="135">
        <v>897</v>
      </c>
      <c r="R17" s="87">
        <v>0.10951043828592358</v>
      </c>
      <c r="S17" s="142">
        <v>1.0763888888888888</v>
      </c>
      <c r="T17" s="162"/>
    </row>
    <row r="18" spans="2:20" ht="22.2" customHeight="1" thickBot="1" x14ac:dyDescent="0.35">
      <c r="B18" s="161" t="s">
        <v>288</v>
      </c>
      <c r="C18" s="133">
        <v>1007</v>
      </c>
      <c r="D18" s="234">
        <v>0.11069583379135979</v>
      </c>
      <c r="E18" s="135">
        <v>653</v>
      </c>
      <c r="F18" s="234">
        <v>6.8809272918861963E-2</v>
      </c>
      <c r="G18" s="135">
        <v>931</v>
      </c>
      <c r="H18" s="234">
        <v>9.5155355682747342E-2</v>
      </c>
      <c r="I18" s="135">
        <v>1033</v>
      </c>
      <c r="J18" s="87">
        <v>9.7186941386772044E-2</v>
      </c>
      <c r="K18" s="135">
        <v>778</v>
      </c>
      <c r="L18" s="87">
        <v>7.3744075829383887E-2</v>
      </c>
      <c r="M18" s="135">
        <v>1177</v>
      </c>
      <c r="N18" s="87">
        <v>0.10277680754453371</v>
      </c>
      <c r="O18" s="135">
        <v>568</v>
      </c>
      <c r="P18" s="87">
        <v>8.0305386681747484E-2</v>
      </c>
      <c r="Q18" s="135">
        <v>626</v>
      </c>
      <c r="R18" s="87">
        <v>7.6425344890733729E-2</v>
      </c>
      <c r="S18" s="142">
        <v>0.10211267605633803</v>
      </c>
      <c r="T18" s="162"/>
    </row>
    <row r="19" spans="2:20" ht="22.2" customHeight="1" thickTop="1" thickBot="1" x14ac:dyDescent="0.35">
      <c r="B19" s="98" t="s">
        <v>207</v>
      </c>
      <c r="C19" s="134">
        <v>9097</v>
      </c>
      <c r="D19" s="235">
        <v>1</v>
      </c>
      <c r="E19" s="136">
        <v>9490</v>
      </c>
      <c r="F19" s="235">
        <v>1</v>
      </c>
      <c r="G19" s="136">
        <v>9784</v>
      </c>
      <c r="H19" s="235">
        <v>1</v>
      </c>
      <c r="I19" s="136">
        <v>10629</v>
      </c>
      <c r="J19" s="90">
        <v>1</v>
      </c>
      <c r="K19" s="136">
        <v>10550</v>
      </c>
      <c r="L19" s="90">
        <v>1</v>
      </c>
      <c r="M19" s="136">
        <v>11452</v>
      </c>
      <c r="N19" s="90">
        <v>0.99999999999999978</v>
      </c>
      <c r="O19" s="136">
        <v>7073</v>
      </c>
      <c r="P19" s="90">
        <v>1</v>
      </c>
      <c r="Q19" s="136">
        <v>8191</v>
      </c>
      <c r="R19" s="90">
        <v>0.99999999999999989</v>
      </c>
      <c r="S19" s="159">
        <v>0.15806588434893257</v>
      </c>
      <c r="T19" s="79"/>
    </row>
    <row r="20" spans="2:20" ht="15" thickTop="1" x14ac:dyDescent="0.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58"/>
    </row>
    <row r="21" spans="2:20" x14ac:dyDescent="0.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20" x14ac:dyDescent="0.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20" x14ac:dyDescent="0.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20" x14ac:dyDescent="0.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20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20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20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20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20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20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20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20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2:19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2:19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2:19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2:19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2:19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2:19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2:19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2:19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2:19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2:19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2:19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2:19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2:19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2:19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2:19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2:19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2:19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2:19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2:19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2:19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2:19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2:19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2:19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2:19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2:19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2:19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2:19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2:19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2:19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2:19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2:19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2:19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2:19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2:19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2:19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2:19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2:19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2:19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2:19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2:19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2:19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2:19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2:19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2:19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2:19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2:19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2:19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2:19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  <row r="160" spans="2:19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2:19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2:19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</row>
    <row r="163" spans="2:19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</row>
    <row r="164" spans="2:19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</row>
    <row r="165" spans="2:19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</row>
    <row r="166" spans="2:19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</row>
    <row r="167" spans="2:19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</row>
    <row r="168" spans="2:19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</row>
    <row r="169" spans="2:19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</row>
    <row r="170" spans="2:19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</row>
    <row r="171" spans="2:19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2:19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</row>
    <row r="173" spans="2:19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</row>
    <row r="174" spans="2:19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2:19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</row>
    <row r="176" spans="2:19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</row>
    <row r="177" spans="2:19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</row>
    <row r="178" spans="2:19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</row>
    <row r="179" spans="2:19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</row>
    <row r="180" spans="2:19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</row>
    <row r="181" spans="2:19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</row>
    <row r="182" spans="2:19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</row>
    <row r="183" spans="2:19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</row>
    <row r="184" spans="2:19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</row>
    <row r="185" spans="2:19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</row>
    <row r="186" spans="2:19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</row>
    <row r="187" spans="2:19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</row>
    <row r="188" spans="2:19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</row>
    <row r="189" spans="2:19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</row>
    <row r="190" spans="2:19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</row>
    <row r="191" spans="2:19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</row>
    <row r="192" spans="2:19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</row>
    <row r="193" spans="2:19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</row>
    <row r="194" spans="2:19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</row>
    <row r="195" spans="2:19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</row>
    <row r="196" spans="2:19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</row>
    <row r="197" spans="2:19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</row>
    <row r="198" spans="2:19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</row>
    <row r="199" spans="2:19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</row>
    <row r="200" spans="2:19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</row>
    <row r="201" spans="2:19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</row>
    <row r="202" spans="2:19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</row>
    <row r="203" spans="2:19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</row>
    <row r="204" spans="2:19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</row>
    <row r="205" spans="2:19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</row>
    <row r="206" spans="2:19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</row>
    <row r="207" spans="2:19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</row>
    <row r="208" spans="2:19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</row>
    <row r="209" spans="2:19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</row>
    <row r="210" spans="2:19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</row>
    <row r="211" spans="2:19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</row>
    <row r="212" spans="2:19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</row>
    <row r="213" spans="2:19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</row>
    <row r="214" spans="2:19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</row>
    <row r="215" spans="2:19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2:19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</row>
    <row r="217" spans="2:19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</row>
    <row r="218" spans="2:19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</row>
    <row r="219" spans="2:19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</row>
    <row r="220" spans="2:19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</row>
    <row r="221" spans="2:19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</row>
    <row r="222" spans="2:19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</row>
    <row r="223" spans="2:19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</row>
    <row r="224" spans="2:19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</row>
    <row r="225" spans="2:19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</row>
    <row r="226" spans="2:19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</row>
    <row r="227" spans="2:19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</row>
    <row r="228" spans="2:19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</row>
    <row r="229" spans="2:19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</row>
    <row r="230" spans="2:19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</row>
    <row r="231" spans="2:19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</row>
    <row r="232" spans="2:19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</row>
    <row r="233" spans="2:19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</row>
    <row r="234" spans="2:19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</row>
    <row r="235" spans="2:19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</row>
    <row r="236" spans="2:19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</row>
    <row r="237" spans="2:19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</row>
    <row r="238" spans="2:19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</row>
    <row r="239" spans="2:19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</row>
    <row r="240" spans="2:19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</row>
    <row r="241" spans="2:19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</row>
    <row r="242" spans="2:19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</row>
    <row r="243" spans="2:19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</row>
    <row r="244" spans="2:19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</row>
    <row r="245" spans="2:19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</row>
    <row r="246" spans="2:19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</row>
    <row r="247" spans="2:19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</row>
    <row r="248" spans="2:19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</row>
    <row r="249" spans="2:19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</row>
    <row r="250" spans="2:19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</row>
    <row r="251" spans="2:19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</row>
    <row r="252" spans="2:19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</row>
    <row r="253" spans="2:19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</row>
    <row r="254" spans="2:19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</row>
    <row r="255" spans="2:19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2:19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</row>
    <row r="257" spans="2:19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</row>
    <row r="258" spans="2:19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2:19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2:19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2:19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</row>
    <row r="262" spans="2:19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</row>
    <row r="263" spans="2:19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</row>
    <row r="264" spans="2:19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2:19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2:19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</row>
    <row r="267" spans="2:19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</row>
    <row r="268" spans="2:19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2:19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2:19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2:19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2:19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2:19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2:19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2:19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2:19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2:19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2:19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2:19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2:19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2:19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2:19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2:19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2:19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</row>
    <row r="285" spans="2:19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</row>
    <row r="286" spans="2:19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</row>
    <row r="287" spans="2:19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</row>
    <row r="288" spans="2:19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</row>
    <row r="289" spans="2:19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</row>
    <row r="290" spans="2:19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</row>
    <row r="291" spans="2:19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</row>
    <row r="292" spans="2:19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</row>
    <row r="293" spans="2:19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</row>
    <row r="294" spans="2:19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</row>
    <row r="295" spans="2:19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</row>
    <row r="296" spans="2:19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</row>
    <row r="297" spans="2:19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</row>
    <row r="298" spans="2:19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</row>
    <row r="299" spans="2:19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</row>
    <row r="300" spans="2:19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</row>
    <row r="301" spans="2:19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</row>
    <row r="302" spans="2:19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</row>
    <row r="303" spans="2:19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</row>
    <row r="304" spans="2:19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</row>
    <row r="305" spans="2:19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</row>
    <row r="306" spans="2:19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</row>
    <row r="307" spans="2:19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</row>
    <row r="308" spans="2:19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</row>
    <row r="309" spans="2:19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</row>
    <row r="310" spans="2:19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</row>
    <row r="311" spans="2:19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</row>
    <row r="312" spans="2:19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</row>
    <row r="313" spans="2:19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</row>
    <row r="314" spans="2:19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</row>
    <row r="315" spans="2:19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</row>
    <row r="316" spans="2:19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</row>
    <row r="317" spans="2:19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</row>
    <row r="318" spans="2:19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</row>
    <row r="319" spans="2:19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</row>
    <row r="320" spans="2:19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</row>
    <row r="321" spans="2:19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2:19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</row>
    <row r="323" spans="2:19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</row>
    <row r="324" spans="2:19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</row>
    <row r="325" spans="2:19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</row>
    <row r="326" spans="2:19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</row>
    <row r="327" spans="2:19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</row>
    <row r="328" spans="2:19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</row>
    <row r="329" spans="2:19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</row>
    <row r="330" spans="2:19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</row>
    <row r="331" spans="2:19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</row>
    <row r="332" spans="2:19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</row>
    <row r="333" spans="2:19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</row>
    <row r="334" spans="2:19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</row>
    <row r="335" spans="2:19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</row>
    <row r="336" spans="2:19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</row>
    <row r="337" spans="2:19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</row>
    <row r="338" spans="2:19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</row>
    <row r="339" spans="2:19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</row>
    <row r="340" spans="2:19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</row>
    <row r="341" spans="2:19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</row>
    <row r="342" spans="2:19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</row>
    <row r="343" spans="2:19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</row>
    <row r="344" spans="2:19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</row>
    <row r="345" spans="2:19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</row>
    <row r="346" spans="2:19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</row>
    <row r="347" spans="2:19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</row>
    <row r="348" spans="2:19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</row>
    <row r="349" spans="2:19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</row>
    <row r="350" spans="2:19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</row>
    <row r="351" spans="2:19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</row>
    <row r="352" spans="2:19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</row>
    <row r="353" spans="2:19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</row>
    <row r="354" spans="2:19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</row>
    <row r="355" spans="2:19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</row>
    <row r="356" spans="2:19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</row>
    <row r="357" spans="2:19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</row>
    <row r="358" spans="2:19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</row>
    <row r="359" spans="2:19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</row>
    <row r="360" spans="2:19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</row>
    <row r="361" spans="2:19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</row>
    <row r="362" spans="2:19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</row>
    <row r="363" spans="2:19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</row>
    <row r="364" spans="2:19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</row>
    <row r="365" spans="2:19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</row>
    <row r="366" spans="2:19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</row>
    <row r="367" spans="2:19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</row>
    <row r="368" spans="2:19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</row>
    <row r="369" spans="2:19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</row>
    <row r="370" spans="2:19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</row>
    <row r="371" spans="2:19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</row>
    <row r="372" spans="2:19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</row>
    <row r="373" spans="2:19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</row>
    <row r="374" spans="2:19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</row>
    <row r="375" spans="2:19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</row>
    <row r="376" spans="2:19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</row>
    <row r="377" spans="2:19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</row>
    <row r="378" spans="2:19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</row>
    <row r="379" spans="2:19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</row>
    <row r="380" spans="2:19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</row>
    <row r="381" spans="2:19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</row>
    <row r="382" spans="2:19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</row>
    <row r="383" spans="2:19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</row>
    <row r="384" spans="2:19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</row>
    <row r="385" spans="2:19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</row>
    <row r="386" spans="2:19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</row>
    <row r="387" spans="2:19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</row>
    <row r="388" spans="2:19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</row>
    <row r="389" spans="2:19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</row>
    <row r="390" spans="2:19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</row>
    <row r="391" spans="2:19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</row>
    <row r="392" spans="2:19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</row>
    <row r="393" spans="2:19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</row>
    <row r="394" spans="2:19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</row>
    <row r="395" spans="2:19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</row>
    <row r="396" spans="2:19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</row>
    <row r="397" spans="2:19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</row>
    <row r="398" spans="2:19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</row>
    <row r="399" spans="2:19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</row>
    <row r="400" spans="2:19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</row>
    <row r="401" spans="2:19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</row>
    <row r="402" spans="2:19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</row>
    <row r="403" spans="2:19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</row>
    <row r="404" spans="2:19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</row>
    <row r="405" spans="2:19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</row>
    <row r="406" spans="2:19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</row>
    <row r="407" spans="2:19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</row>
    <row r="408" spans="2:19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</row>
    <row r="409" spans="2:19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</row>
    <row r="410" spans="2:19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</row>
    <row r="411" spans="2:19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</row>
    <row r="412" spans="2:19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</row>
    <row r="413" spans="2:19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</row>
    <row r="414" spans="2:19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</row>
    <row r="415" spans="2:19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</row>
    <row r="416" spans="2:19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</row>
    <row r="417" spans="2:19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</row>
    <row r="418" spans="2:19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</row>
    <row r="419" spans="2:19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</row>
    <row r="420" spans="2:19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</row>
    <row r="421" spans="2:19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</row>
    <row r="422" spans="2:19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</row>
    <row r="423" spans="2:19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</row>
    <row r="424" spans="2:19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</row>
    <row r="425" spans="2:19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</row>
    <row r="426" spans="2:19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</row>
    <row r="427" spans="2:19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</row>
    <row r="428" spans="2:19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</row>
    <row r="429" spans="2:19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</row>
    <row r="430" spans="2:19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</row>
    <row r="431" spans="2:19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</row>
    <row r="432" spans="2:19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</row>
    <row r="433" spans="2:19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</row>
    <row r="434" spans="2:19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</row>
    <row r="435" spans="2:19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</row>
    <row r="436" spans="2:19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</row>
    <row r="437" spans="2:19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</row>
    <row r="438" spans="2:19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</row>
    <row r="439" spans="2:19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</row>
    <row r="440" spans="2:19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</row>
    <row r="441" spans="2:19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</row>
    <row r="442" spans="2:19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</row>
    <row r="443" spans="2:19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</row>
    <row r="444" spans="2:19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</row>
    <row r="445" spans="2:19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</row>
    <row r="446" spans="2:19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</row>
    <row r="447" spans="2:19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</row>
    <row r="448" spans="2:19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</row>
    <row r="449" spans="2:19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</row>
    <row r="450" spans="2:19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</row>
    <row r="451" spans="2:19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</row>
    <row r="452" spans="2:19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</row>
    <row r="453" spans="2:19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</row>
    <row r="454" spans="2:19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</row>
    <row r="455" spans="2:19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</row>
    <row r="456" spans="2:19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</row>
    <row r="457" spans="2:19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</row>
    <row r="458" spans="2:19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</row>
    <row r="459" spans="2:19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</row>
    <row r="460" spans="2:19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</row>
    <row r="461" spans="2:19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</row>
    <row r="462" spans="2:19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</row>
    <row r="463" spans="2:19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</row>
    <row r="464" spans="2:19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</row>
    <row r="465" spans="2:19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</row>
    <row r="466" spans="2:19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</row>
    <row r="467" spans="2:19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</row>
    <row r="468" spans="2:19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</row>
    <row r="469" spans="2:19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</row>
    <row r="470" spans="2:19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</row>
    <row r="471" spans="2:19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</row>
    <row r="472" spans="2:19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</row>
    <row r="473" spans="2:19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</row>
    <row r="474" spans="2:19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</row>
    <row r="475" spans="2:19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</row>
    <row r="476" spans="2:19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</row>
    <row r="477" spans="2:19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2:19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</row>
    <row r="479" spans="2:19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</row>
    <row r="480" spans="2:19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</row>
    <row r="481" spans="2:19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</row>
    <row r="482" spans="2:19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</row>
    <row r="483" spans="2:19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</row>
    <row r="484" spans="2:19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</row>
    <row r="485" spans="2:19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</row>
    <row r="486" spans="2:19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</row>
    <row r="487" spans="2:19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</row>
    <row r="488" spans="2:19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</row>
    <row r="489" spans="2:19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</row>
    <row r="490" spans="2:19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</row>
    <row r="491" spans="2:19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</row>
    <row r="492" spans="2:19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</row>
    <row r="493" spans="2:19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</row>
    <row r="494" spans="2:19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</row>
    <row r="495" spans="2:19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</row>
    <row r="496" spans="2:19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</row>
    <row r="497" spans="2:19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</row>
    <row r="498" spans="2:19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</row>
    <row r="499" spans="2:19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</row>
    <row r="500" spans="2:19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</row>
    <row r="501" spans="2:19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</row>
    <row r="502" spans="2:19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</row>
    <row r="503" spans="2:19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</row>
    <row r="504" spans="2:19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</row>
    <row r="505" spans="2:19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</row>
    <row r="506" spans="2:19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</row>
    <row r="507" spans="2:19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</row>
    <row r="508" spans="2:19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</row>
    <row r="509" spans="2:19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</row>
    <row r="510" spans="2:19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</row>
    <row r="511" spans="2:19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</row>
    <row r="512" spans="2:19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</row>
    <row r="513" spans="2:19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</row>
    <row r="514" spans="2:19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</row>
    <row r="515" spans="2:19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</row>
    <row r="516" spans="2:19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</row>
    <row r="517" spans="2:19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</row>
    <row r="518" spans="2:19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</row>
    <row r="519" spans="2:19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</row>
    <row r="520" spans="2:19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</row>
    <row r="521" spans="2:19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</row>
    <row r="522" spans="2:19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</row>
    <row r="523" spans="2:19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</row>
    <row r="524" spans="2:19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</row>
    <row r="525" spans="2:19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</row>
    <row r="526" spans="2:19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</row>
    <row r="527" spans="2:19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</row>
    <row r="528" spans="2:19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</row>
    <row r="529" spans="2:19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</row>
    <row r="530" spans="2:19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</row>
    <row r="531" spans="2:19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</row>
    <row r="532" spans="2:19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</row>
    <row r="533" spans="2:19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</row>
    <row r="534" spans="2:19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</row>
    <row r="535" spans="2:19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</row>
    <row r="536" spans="2:19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</row>
    <row r="537" spans="2:19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</row>
    <row r="538" spans="2:19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</row>
    <row r="539" spans="2:19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</row>
    <row r="540" spans="2:19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</row>
    <row r="541" spans="2:19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</row>
    <row r="542" spans="2:19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</row>
    <row r="543" spans="2:19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</row>
    <row r="544" spans="2:19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</row>
    <row r="545" spans="2:19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</row>
    <row r="546" spans="2:19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</row>
    <row r="547" spans="2:19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</row>
    <row r="548" spans="2:19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</row>
    <row r="549" spans="2:19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</row>
    <row r="550" spans="2:19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</row>
    <row r="551" spans="2:19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</row>
    <row r="552" spans="2:19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</row>
    <row r="553" spans="2:19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</row>
    <row r="554" spans="2:19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</row>
    <row r="555" spans="2:19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</row>
    <row r="556" spans="2:19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</row>
    <row r="557" spans="2:19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</row>
    <row r="558" spans="2:19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</row>
    <row r="559" spans="2:19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</row>
    <row r="560" spans="2:19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</row>
    <row r="561" spans="2:19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</row>
    <row r="562" spans="2:19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</row>
    <row r="563" spans="2:19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</row>
    <row r="564" spans="2:19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</row>
    <row r="565" spans="2:19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</row>
    <row r="566" spans="2:19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</row>
    <row r="567" spans="2:19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</row>
    <row r="568" spans="2:19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</row>
    <row r="569" spans="2:19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</row>
    <row r="570" spans="2:19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</row>
    <row r="571" spans="2:19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</row>
    <row r="572" spans="2:19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</row>
    <row r="573" spans="2:19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</row>
    <row r="574" spans="2:19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</row>
    <row r="575" spans="2:19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</row>
    <row r="576" spans="2:19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</row>
    <row r="577" spans="2:19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</row>
    <row r="578" spans="2:19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</row>
    <row r="579" spans="2:19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</row>
    <row r="580" spans="2:19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</row>
    <row r="581" spans="2:19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</row>
    <row r="582" spans="2:19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</row>
    <row r="583" spans="2:19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</row>
    <row r="584" spans="2:19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</row>
    <row r="585" spans="2:19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</row>
    <row r="586" spans="2:19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</row>
    <row r="587" spans="2:19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</row>
    <row r="588" spans="2:19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</row>
    <row r="589" spans="2:19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</row>
    <row r="590" spans="2:19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</row>
    <row r="591" spans="2:19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</row>
    <row r="592" spans="2:19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</row>
    <row r="593" spans="2:19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</row>
    <row r="594" spans="2:19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</row>
    <row r="595" spans="2:19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</row>
    <row r="596" spans="2:19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</row>
    <row r="597" spans="2:19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</row>
    <row r="598" spans="2:19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</row>
    <row r="599" spans="2:19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</row>
    <row r="600" spans="2:19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</row>
    <row r="601" spans="2:19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</row>
    <row r="602" spans="2:19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</row>
    <row r="603" spans="2:19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</row>
    <row r="604" spans="2:19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</row>
    <row r="605" spans="2:19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</row>
    <row r="606" spans="2:19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</row>
    <row r="607" spans="2:19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</row>
    <row r="608" spans="2:19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</row>
    <row r="609" spans="2:19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</row>
    <row r="610" spans="2:19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</row>
    <row r="611" spans="2:19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</row>
    <row r="612" spans="2:19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</row>
    <row r="613" spans="2:19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</row>
    <row r="614" spans="2:19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</row>
    <row r="615" spans="2:19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</row>
    <row r="616" spans="2:19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</row>
    <row r="617" spans="2:19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</row>
    <row r="618" spans="2:19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</row>
    <row r="619" spans="2:19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</row>
    <row r="620" spans="2:19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</row>
    <row r="621" spans="2:19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</row>
    <row r="622" spans="2:19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</row>
    <row r="623" spans="2:19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</row>
    <row r="624" spans="2:19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</row>
    <row r="625" spans="2:19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</row>
    <row r="626" spans="2:19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</row>
    <row r="627" spans="2:19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</row>
    <row r="628" spans="2:19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</row>
    <row r="629" spans="2:19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</row>
    <row r="630" spans="2:19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</row>
    <row r="631" spans="2:19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</row>
    <row r="632" spans="2:19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</row>
    <row r="633" spans="2:19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</row>
    <row r="634" spans="2:19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</row>
    <row r="635" spans="2:19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</row>
    <row r="636" spans="2:19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</row>
    <row r="637" spans="2:19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</row>
    <row r="638" spans="2:19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</row>
    <row r="639" spans="2:19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</row>
    <row r="640" spans="2:19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</row>
    <row r="641" spans="2:19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</row>
    <row r="642" spans="2:19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</row>
    <row r="643" spans="2:19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</row>
    <row r="644" spans="2:19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</row>
    <row r="645" spans="2:19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</row>
    <row r="646" spans="2:19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</row>
    <row r="647" spans="2:19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</row>
    <row r="648" spans="2:19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</row>
    <row r="649" spans="2:19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</row>
    <row r="650" spans="2:19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</row>
    <row r="651" spans="2:19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</row>
    <row r="652" spans="2:19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</row>
    <row r="653" spans="2:19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</row>
    <row r="654" spans="2:19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</row>
    <row r="655" spans="2:19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</row>
    <row r="656" spans="2:19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</row>
    <row r="657" spans="2:19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</row>
    <row r="658" spans="2:19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</row>
    <row r="659" spans="2:19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</row>
    <row r="660" spans="2:19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</row>
    <row r="661" spans="2:19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</row>
    <row r="662" spans="2:19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</row>
    <row r="663" spans="2:19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</row>
  </sheetData>
  <mergeCells count="12">
    <mergeCell ref="G4:H5"/>
    <mergeCell ref="Q4:R5"/>
    <mergeCell ref="S4:S6"/>
    <mergeCell ref="O4:P5"/>
    <mergeCell ref="B2:S2"/>
    <mergeCell ref="B3:S3"/>
    <mergeCell ref="B4:B6"/>
    <mergeCell ref="C4:D5"/>
    <mergeCell ref="I4:J5"/>
    <mergeCell ref="K4:L5"/>
    <mergeCell ref="M4:N5"/>
    <mergeCell ref="E4:F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952"/>
  <sheetViews>
    <sheetView showGridLines="0" topLeftCell="A3" zoomScale="80" zoomScaleNormal="80" workbookViewId="0">
      <selection activeCell="H32" sqref="H32"/>
    </sheetView>
  </sheetViews>
  <sheetFormatPr defaultColWidth="9.109375" defaultRowHeight="14.4" x14ac:dyDescent="0.3"/>
  <cols>
    <col min="1" max="1" width="2.6640625" style="71" customWidth="1"/>
    <col min="2" max="2" width="16" style="70" customWidth="1"/>
    <col min="3" max="17" width="15.6640625" style="70" customWidth="1"/>
    <col min="18" max="19" width="11.44140625" style="71" customWidth="1"/>
    <col min="20" max="20" width="10.5546875" style="71" customWidth="1"/>
    <col min="21" max="16384" width="9.109375" style="71"/>
  </cols>
  <sheetData>
    <row r="1" spans="2:24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24" ht="22.2" customHeight="1" thickTop="1" thickBot="1" x14ac:dyDescent="0.35">
      <c r="B2" s="271" t="s">
        <v>204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3"/>
    </row>
    <row r="3" spans="2:24" ht="22.2" customHeight="1" thickTop="1" thickBot="1" x14ac:dyDescent="0.35">
      <c r="B3" s="274" t="s">
        <v>342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</row>
    <row r="4" spans="2:24" ht="22.2" customHeight="1" thickTop="1" thickBot="1" x14ac:dyDescent="0.35">
      <c r="B4" s="277" t="s">
        <v>205</v>
      </c>
      <c r="C4" s="361" t="s">
        <v>371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3"/>
      <c r="Q4" s="268" t="s">
        <v>343</v>
      </c>
    </row>
    <row r="5" spans="2:24" ht="22.2" customHeight="1" thickTop="1" x14ac:dyDescent="0.3">
      <c r="B5" s="278"/>
      <c r="C5" s="361">
        <v>2015</v>
      </c>
      <c r="D5" s="363"/>
      <c r="E5" s="361">
        <v>2016</v>
      </c>
      <c r="F5" s="363"/>
      <c r="G5" s="361">
        <v>2017</v>
      </c>
      <c r="H5" s="363"/>
      <c r="I5" s="361">
        <v>2018</v>
      </c>
      <c r="J5" s="363"/>
      <c r="K5" s="361">
        <v>2019</v>
      </c>
      <c r="L5" s="363"/>
      <c r="M5" s="361">
        <v>2020</v>
      </c>
      <c r="N5" s="363"/>
      <c r="O5" s="361">
        <v>2021</v>
      </c>
      <c r="P5" s="363"/>
      <c r="Q5" s="269"/>
      <c r="T5" s="80"/>
      <c r="U5" s="81"/>
    </row>
    <row r="6" spans="2:24" ht="22.2" customHeight="1" thickBot="1" x14ac:dyDescent="0.35">
      <c r="B6" s="279"/>
      <c r="C6" s="364" t="s">
        <v>206</v>
      </c>
      <c r="D6" s="365" t="s">
        <v>2</v>
      </c>
      <c r="E6" s="364" t="s">
        <v>206</v>
      </c>
      <c r="F6" s="365" t="s">
        <v>2</v>
      </c>
      <c r="G6" s="364" t="s">
        <v>206</v>
      </c>
      <c r="H6" s="365" t="s">
        <v>2</v>
      </c>
      <c r="I6" s="364" t="s">
        <v>206</v>
      </c>
      <c r="J6" s="365" t="s">
        <v>2</v>
      </c>
      <c r="K6" s="364" t="s">
        <v>206</v>
      </c>
      <c r="L6" s="365" t="s">
        <v>2</v>
      </c>
      <c r="M6" s="364" t="s">
        <v>206</v>
      </c>
      <c r="N6" s="365" t="s">
        <v>2</v>
      </c>
      <c r="O6" s="364" t="s">
        <v>206</v>
      </c>
      <c r="P6" s="365" t="s">
        <v>2</v>
      </c>
      <c r="Q6" s="270"/>
      <c r="T6" s="81"/>
      <c r="U6" s="81"/>
    </row>
    <row r="7" spans="2:24" ht="22.2" customHeight="1" thickTop="1" x14ac:dyDescent="0.3">
      <c r="B7" s="92" t="s">
        <v>209</v>
      </c>
      <c r="C7" s="389">
        <v>18</v>
      </c>
      <c r="D7" s="390">
        <v>1.8967334035827187E-3</v>
      </c>
      <c r="E7" s="389">
        <v>19</v>
      </c>
      <c r="F7" s="390">
        <v>1.9419460343417824E-3</v>
      </c>
      <c r="G7" s="389">
        <v>20</v>
      </c>
      <c r="H7" s="390">
        <v>1.8816445573431179E-3</v>
      </c>
      <c r="I7" s="389">
        <v>21</v>
      </c>
      <c r="J7" s="390">
        <v>1.9905213270142181E-3</v>
      </c>
      <c r="K7" s="389">
        <v>367</v>
      </c>
      <c r="L7" s="390">
        <v>3.2046804051694029E-2</v>
      </c>
      <c r="M7" s="389">
        <v>15</v>
      </c>
      <c r="N7" s="390">
        <v>2.1207408454686836E-3</v>
      </c>
      <c r="O7" s="389">
        <v>24</v>
      </c>
      <c r="P7" s="390">
        <v>2.930045171529728E-3</v>
      </c>
      <c r="Q7" s="222">
        <v>0.6</v>
      </c>
      <c r="S7" s="82"/>
      <c r="T7" s="83"/>
      <c r="U7" s="81"/>
    </row>
    <row r="8" spans="2:24" ht="22.2" customHeight="1" x14ac:dyDescent="0.3">
      <c r="B8" s="92" t="s">
        <v>210</v>
      </c>
      <c r="C8" s="389">
        <v>3</v>
      </c>
      <c r="D8" s="390">
        <v>3.1612223393045309E-4</v>
      </c>
      <c r="E8" s="389">
        <v>2</v>
      </c>
      <c r="F8" s="390">
        <v>2.0441537203597711E-4</v>
      </c>
      <c r="G8" s="389">
        <v>7</v>
      </c>
      <c r="H8" s="390">
        <v>6.585755950700913E-4</v>
      </c>
      <c r="I8" s="389">
        <v>7</v>
      </c>
      <c r="J8" s="390">
        <v>6.6350710900473929E-4</v>
      </c>
      <c r="K8" s="389">
        <v>8</v>
      </c>
      <c r="L8" s="390">
        <v>6.9856793573174988E-4</v>
      </c>
      <c r="M8" s="389">
        <v>9</v>
      </c>
      <c r="N8" s="390">
        <v>1.2724445072812103E-3</v>
      </c>
      <c r="O8" s="389">
        <v>6</v>
      </c>
      <c r="P8" s="390">
        <v>7.3251129288243199E-4</v>
      </c>
      <c r="Q8" s="222">
        <v>-0.33333333333333331</v>
      </c>
      <c r="S8" s="82"/>
      <c r="T8" s="83"/>
      <c r="U8" s="81"/>
    </row>
    <row r="9" spans="2:24" ht="22.2" customHeight="1" x14ac:dyDescent="0.3">
      <c r="B9" s="92" t="s">
        <v>211</v>
      </c>
      <c r="C9" s="389">
        <v>4</v>
      </c>
      <c r="D9" s="390">
        <v>4.2149631190727084E-4</v>
      </c>
      <c r="E9" s="389">
        <v>6</v>
      </c>
      <c r="F9" s="390">
        <v>6.1324611610793134E-4</v>
      </c>
      <c r="G9" s="389">
        <v>5</v>
      </c>
      <c r="H9" s="390">
        <v>4.7041113933577947E-4</v>
      </c>
      <c r="I9" s="389">
        <v>5</v>
      </c>
      <c r="J9" s="390">
        <v>4.7393364928909954E-4</v>
      </c>
      <c r="K9" s="389">
        <v>4</v>
      </c>
      <c r="L9" s="390">
        <v>3.4928396786587494E-4</v>
      </c>
      <c r="M9" s="389">
        <v>1</v>
      </c>
      <c r="N9" s="390">
        <v>1.4138272303124559E-4</v>
      </c>
      <c r="O9" s="389">
        <v>3</v>
      </c>
      <c r="P9" s="390">
        <v>3.66255646441216E-4</v>
      </c>
      <c r="Q9" s="222">
        <v>2</v>
      </c>
      <c r="S9" s="82"/>
      <c r="T9" s="83"/>
      <c r="U9" s="81"/>
    </row>
    <row r="10" spans="2:24" ht="22.2" customHeight="1" x14ac:dyDescent="0.3">
      <c r="B10" s="92" t="s">
        <v>212</v>
      </c>
      <c r="C10" s="389">
        <v>3</v>
      </c>
      <c r="D10" s="390">
        <v>3.1612223393045309E-4</v>
      </c>
      <c r="E10" s="389">
        <v>8</v>
      </c>
      <c r="F10" s="390">
        <v>8.1766148814390845E-4</v>
      </c>
      <c r="G10" s="389">
        <v>9</v>
      </c>
      <c r="H10" s="390">
        <v>8.4674005080440302E-4</v>
      </c>
      <c r="I10" s="389">
        <v>9</v>
      </c>
      <c r="J10" s="390">
        <v>8.5308056872037915E-4</v>
      </c>
      <c r="K10" s="389">
        <v>5</v>
      </c>
      <c r="L10" s="390">
        <v>4.366049598323437E-4</v>
      </c>
      <c r="M10" s="389">
        <v>12</v>
      </c>
      <c r="N10" s="390">
        <v>1.696592676374947E-3</v>
      </c>
      <c r="O10" s="389">
        <v>10</v>
      </c>
      <c r="P10" s="390">
        <v>1.2208521548040532E-3</v>
      </c>
      <c r="Q10" s="222">
        <v>-0.16666666666666666</v>
      </c>
      <c r="S10" s="82"/>
      <c r="T10" s="83"/>
      <c r="U10" s="81"/>
    </row>
    <row r="11" spans="2:24" ht="22.2" customHeight="1" x14ac:dyDescent="0.3">
      <c r="B11" s="92" t="s">
        <v>213</v>
      </c>
      <c r="C11" s="389">
        <v>35</v>
      </c>
      <c r="D11" s="390">
        <v>3.6880927291886197E-3</v>
      </c>
      <c r="E11" s="389">
        <v>51</v>
      </c>
      <c r="F11" s="390">
        <v>5.2125919869174158E-3</v>
      </c>
      <c r="G11" s="389">
        <v>55</v>
      </c>
      <c r="H11" s="390">
        <v>5.1745225326935741E-3</v>
      </c>
      <c r="I11" s="389">
        <v>45</v>
      </c>
      <c r="J11" s="390">
        <v>4.2654028436018955E-3</v>
      </c>
      <c r="K11" s="389">
        <v>47</v>
      </c>
      <c r="L11" s="390">
        <v>4.1040866224240306E-3</v>
      </c>
      <c r="M11" s="389">
        <v>25</v>
      </c>
      <c r="N11" s="390">
        <v>3.5345680757811397E-3</v>
      </c>
      <c r="O11" s="389">
        <v>36</v>
      </c>
      <c r="P11" s="390">
        <v>4.3950677572945915E-3</v>
      </c>
      <c r="Q11" s="222">
        <v>0.44</v>
      </c>
      <c r="S11" s="82"/>
      <c r="T11" s="83"/>
      <c r="U11" s="81"/>
    </row>
    <row r="12" spans="2:24" ht="22.2" customHeight="1" x14ac:dyDescent="0.3">
      <c r="B12" s="92" t="s">
        <v>214</v>
      </c>
      <c r="C12" s="389">
        <v>214</v>
      </c>
      <c r="D12" s="390">
        <v>2.2550052687038989E-2</v>
      </c>
      <c r="E12" s="389">
        <v>215</v>
      </c>
      <c r="F12" s="390">
        <v>2.1974652493867538E-2</v>
      </c>
      <c r="G12" s="389">
        <v>262</v>
      </c>
      <c r="H12" s="390">
        <v>2.4649543701194845E-2</v>
      </c>
      <c r="I12" s="389">
        <v>256</v>
      </c>
      <c r="J12" s="390">
        <v>2.4265402843601895E-2</v>
      </c>
      <c r="K12" s="389">
        <v>226</v>
      </c>
      <c r="L12" s="390">
        <v>1.9734544184421936E-2</v>
      </c>
      <c r="M12" s="389">
        <v>189</v>
      </c>
      <c r="N12" s="390">
        <v>2.6721334652905417E-2</v>
      </c>
      <c r="O12" s="389">
        <v>218</v>
      </c>
      <c r="P12" s="390">
        <v>2.6614576974728361E-2</v>
      </c>
      <c r="Q12" s="222">
        <v>0.15343915343915343</v>
      </c>
      <c r="S12" s="83" t="s">
        <v>202</v>
      </c>
      <c r="T12" s="83"/>
      <c r="U12" s="81"/>
    </row>
    <row r="13" spans="2:24" ht="22.2" customHeight="1" x14ac:dyDescent="0.3">
      <c r="B13" s="92" t="s">
        <v>215</v>
      </c>
      <c r="C13" s="389">
        <v>818</v>
      </c>
      <c r="D13" s="390">
        <v>8.619599578503688E-2</v>
      </c>
      <c r="E13" s="389">
        <v>775</v>
      </c>
      <c r="F13" s="390">
        <v>7.9210956663941123E-2</v>
      </c>
      <c r="G13" s="389">
        <v>863</v>
      </c>
      <c r="H13" s="390">
        <v>8.1192962649355535E-2</v>
      </c>
      <c r="I13" s="389">
        <v>822</v>
      </c>
      <c r="J13" s="390">
        <v>7.7914691943127959E-2</v>
      </c>
      <c r="K13" s="389">
        <v>896</v>
      </c>
      <c r="L13" s="390">
        <v>7.823960880195599E-2</v>
      </c>
      <c r="M13" s="389">
        <v>586</v>
      </c>
      <c r="N13" s="390">
        <v>8.2850275696309914E-2</v>
      </c>
      <c r="O13" s="389">
        <v>655</v>
      </c>
      <c r="P13" s="390">
        <v>7.9965816139665483E-2</v>
      </c>
      <c r="Q13" s="222">
        <v>0.11774744027303755</v>
      </c>
      <c r="S13" s="82"/>
      <c r="T13" s="83"/>
      <c r="U13" s="81"/>
    </row>
    <row r="14" spans="2:24" ht="22.2" customHeight="1" x14ac:dyDescent="0.3">
      <c r="B14" s="92" t="s">
        <v>216</v>
      </c>
      <c r="C14" s="389">
        <v>2057</v>
      </c>
      <c r="D14" s="390">
        <v>0.21675447839831402</v>
      </c>
      <c r="E14" s="389">
        <v>2039</v>
      </c>
      <c r="F14" s="390">
        <v>0.20840147179067867</v>
      </c>
      <c r="G14" s="389">
        <v>2374</v>
      </c>
      <c r="H14" s="390">
        <v>0.22335120895662811</v>
      </c>
      <c r="I14" s="389">
        <v>2353</v>
      </c>
      <c r="J14" s="390">
        <v>0.22303317535545022</v>
      </c>
      <c r="K14" s="389">
        <v>2456</v>
      </c>
      <c r="L14" s="390">
        <v>0.21446035626964721</v>
      </c>
      <c r="M14" s="389">
        <v>1435</v>
      </c>
      <c r="N14" s="390">
        <v>0.20288420754983741</v>
      </c>
      <c r="O14" s="389">
        <v>1678</v>
      </c>
      <c r="P14" s="390">
        <v>0.20485899157612014</v>
      </c>
      <c r="Q14" s="222">
        <v>0.16933797909407666</v>
      </c>
      <c r="S14" s="82"/>
      <c r="T14" s="83"/>
      <c r="U14" s="81"/>
      <c r="X14" s="80"/>
    </row>
    <row r="15" spans="2:24" ht="22.2" customHeight="1" x14ac:dyDescent="0.3">
      <c r="B15" s="92" t="s">
        <v>217</v>
      </c>
      <c r="C15" s="389">
        <v>1653</v>
      </c>
      <c r="D15" s="390">
        <v>0.17418335089567966</v>
      </c>
      <c r="E15" s="389">
        <v>1693</v>
      </c>
      <c r="F15" s="390">
        <v>0.17303761242845461</v>
      </c>
      <c r="G15" s="389">
        <v>1838</v>
      </c>
      <c r="H15" s="390">
        <v>0.17292313481983254</v>
      </c>
      <c r="I15" s="389">
        <v>1864</v>
      </c>
      <c r="J15" s="390">
        <v>0.17668246445497629</v>
      </c>
      <c r="K15" s="389">
        <v>2211</v>
      </c>
      <c r="L15" s="390">
        <v>0.19306671323786237</v>
      </c>
      <c r="M15" s="389">
        <v>1136</v>
      </c>
      <c r="N15" s="390">
        <v>0.16061077336349497</v>
      </c>
      <c r="O15" s="389">
        <v>1435</v>
      </c>
      <c r="P15" s="390">
        <v>0.17519228421438163</v>
      </c>
      <c r="Q15" s="222">
        <v>0.26320422535211269</v>
      </c>
      <c r="S15" s="82"/>
      <c r="T15" s="83"/>
      <c r="U15" s="81"/>
      <c r="X15" s="80"/>
    </row>
    <row r="16" spans="2:24" ht="22.2" customHeight="1" x14ac:dyDescent="0.3">
      <c r="B16" s="92" t="s">
        <v>218</v>
      </c>
      <c r="C16" s="389">
        <v>323</v>
      </c>
      <c r="D16" s="390">
        <v>3.4035827186512116E-2</v>
      </c>
      <c r="E16" s="389">
        <v>390</v>
      </c>
      <c r="F16" s="390">
        <v>3.9860997547015532E-2</v>
      </c>
      <c r="G16" s="389">
        <v>460</v>
      </c>
      <c r="H16" s="390">
        <v>4.3277824818891711E-2</v>
      </c>
      <c r="I16" s="389">
        <v>416</v>
      </c>
      <c r="J16" s="390">
        <v>3.9431279620853084E-2</v>
      </c>
      <c r="K16" s="389">
        <v>428</v>
      </c>
      <c r="L16" s="390">
        <v>3.7373384561648619E-2</v>
      </c>
      <c r="M16" s="389">
        <v>276</v>
      </c>
      <c r="N16" s="390">
        <v>3.9021631556623783E-2</v>
      </c>
      <c r="O16" s="389">
        <v>351</v>
      </c>
      <c r="P16" s="390">
        <v>4.2851910633622266E-2</v>
      </c>
      <c r="Q16" s="222">
        <v>0.27173913043478259</v>
      </c>
      <c r="S16" s="82"/>
      <c r="T16" s="83"/>
      <c r="U16" s="81"/>
      <c r="X16" s="80"/>
    </row>
    <row r="17" spans="2:28" ht="22.2" customHeight="1" x14ac:dyDescent="0.3">
      <c r="B17" s="92" t="s">
        <v>219</v>
      </c>
      <c r="C17" s="389">
        <v>152</v>
      </c>
      <c r="D17" s="390">
        <v>1.6016859852476292E-2</v>
      </c>
      <c r="E17" s="389">
        <v>155</v>
      </c>
      <c r="F17" s="390">
        <v>1.5842191332788226E-2</v>
      </c>
      <c r="G17" s="389">
        <v>203</v>
      </c>
      <c r="H17" s="390">
        <v>1.9098692257032646E-2</v>
      </c>
      <c r="I17" s="389">
        <v>206</v>
      </c>
      <c r="J17" s="390">
        <v>1.9526066350710899E-2</v>
      </c>
      <c r="K17" s="389">
        <v>253</v>
      </c>
      <c r="L17" s="390">
        <v>2.2092210967516592E-2</v>
      </c>
      <c r="M17" s="389">
        <v>133</v>
      </c>
      <c r="N17" s="390">
        <v>1.8803902163155663E-2</v>
      </c>
      <c r="O17" s="389">
        <v>187</v>
      </c>
      <c r="P17" s="390">
        <v>2.2829935294835794E-2</v>
      </c>
      <c r="Q17" s="222">
        <v>0.40601503759398494</v>
      </c>
      <c r="S17" s="82"/>
      <c r="T17" s="83"/>
      <c r="X17" s="80"/>
    </row>
    <row r="18" spans="2:28" ht="22.2" customHeight="1" x14ac:dyDescent="0.3">
      <c r="B18" s="92" t="s">
        <v>220</v>
      </c>
      <c r="C18" s="389">
        <v>198</v>
      </c>
      <c r="D18" s="390">
        <v>2.0864067439409904E-2</v>
      </c>
      <c r="E18" s="389">
        <v>235</v>
      </c>
      <c r="F18" s="390">
        <v>2.401880621422731E-2</v>
      </c>
      <c r="G18" s="389">
        <v>224</v>
      </c>
      <c r="H18" s="390">
        <v>2.1074419042242921E-2</v>
      </c>
      <c r="I18" s="389">
        <v>245</v>
      </c>
      <c r="J18" s="390">
        <v>2.3222748815165877E-2</v>
      </c>
      <c r="K18" s="389">
        <v>280</v>
      </c>
      <c r="L18" s="390">
        <v>2.4449877750611249E-2</v>
      </c>
      <c r="M18" s="389">
        <v>191</v>
      </c>
      <c r="N18" s="390">
        <v>2.7004100098967906E-2</v>
      </c>
      <c r="O18" s="389">
        <v>229</v>
      </c>
      <c r="P18" s="390">
        <v>2.795751434501282E-2</v>
      </c>
      <c r="Q18" s="222">
        <v>0.19895287958115182</v>
      </c>
      <c r="S18" s="82"/>
      <c r="T18" s="83"/>
      <c r="U18" s="81"/>
      <c r="X18" s="80"/>
    </row>
    <row r="19" spans="2:28" ht="22.2" customHeight="1" x14ac:dyDescent="0.3">
      <c r="B19" s="92" t="s">
        <v>221</v>
      </c>
      <c r="C19" s="389">
        <v>529</v>
      </c>
      <c r="D19" s="390">
        <v>5.5742887249736563E-2</v>
      </c>
      <c r="E19" s="389">
        <v>512</v>
      </c>
      <c r="F19" s="390">
        <v>5.2330335241210141E-2</v>
      </c>
      <c r="G19" s="389">
        <v>566</v>
      </c>
      <c r="H19" s="390">
        <v>5.3250540972810234E-2</v>
      </c>
      <c r="I19" s="389">
        <v>602</v>
      </c>
      <c r="J19" s="390">
        <v>5.706161137440758E-2</v>
      </c>
      <c r="K19" s="389">
        <v>559</v>
      </c>
      <c r="L19" s="390">
        <v>4.8812434509256028E-2</v>
      </c>
      <c r="M19" s="389">
        <v>404</v>
      </c>
      <c r="N19" s="390">
        <v>5.7118620104623215E-2</v>
      </c>
      <c r="O19" s="389">
        <v>478</v>
      </c>
      <c r="P19" s="390">
        <v>5.8356732999633745E-2</v>
      </c>
      <c r="Q19" s="222">
        <v>0.18316831683168316</v>
      </c>
      <c r="S19" s="82"/>
      <c r="T19" s="83"/>
      <c r="U19" s="81"/>
      <c r="X19" s="80"/>
    </row>
    <row r="20" spans="2:28" ht="22.2" customHeight="1" x14ac:dyDescent="0.3">
      <c r="B20" s="92" t="s">
        <v>222</v>
      </c>
      <c r="C20" s="389">
        <v>356</v>
      </c>
      <c r="D20" s="390">
        <v>3.7513171759747103E-2</v>
      </c>
      <c r="E20" s="389">
        <v>353</v>
      </c>
      <c r="F20" s="390">
        <v>3.6079313164349959E-2</v>
      </c>
      <c r="G20" s="389">
        <v>378</v>
      </c>
      <c r="H20" s="390">
        <v>3.556308213378493E-2</v>
      </c>
      <c r="I20" s="389">
        <v>442</v>
      </c>
      <c r="J20" s="390">
        <v>4.1895734597156398E-2</v>
      </c>
      <c r="K20" s="389">
        <v>385</v>
      </c>
      <c r="L20" s="390">
        <v>3.3618581907090467E-2</v>
      </c>
      <c r="M20" s="389">
        <v>326</v>
      </c>
      <c r="N20" s="390">
        <v>4.6090767708186063E-2</v>
      </c>
      <c r="O20" s="389">
        <v>348</v>
      </c>
      <c r="P20" s="390">
        <v>4.248565498718105E-2</v>
      </c>
      <c r="Q20" s="222">
        <v>6.7484662576687116E-2</v>
      </c>
      <c r="S20" s="82"/>
      <c r="T20" s="83"/>
      <c r="U20" s="81"/>
      <c r="X20" s="80"/>
    </row>
    <row r="21" spans="2:28" ht="22.2" customHeight="1" x14ac:dyDescent="0.3">
      <c r="B21" s="92" t="s">
        <v>223</v>
      </c>
      <c r="C21" s="389">
        <v>215</v>
      </c>
      <c r="D21" s="390">
        <v>2.2655426765015807E-2</v>
      </c>
      <c r="E21" s="389">
        <v>223</v>
      </c>
      <c r="F21" s="390">
        <v>2.2792313982011446E-2</v>
      </c>
      <c r="G21" s="389">
        <v>249</v>
      </c>
      <c r="H21" s="390">
        <v>2.3426474738921819E-2</v>
      </c>
      <c r="I21" s="389">
        <v>263</v>
      </c>
      <c r="J21" s="390">
        <v>2.4928909952606635E-2</v>
      </c>
      <c r="K21" s="389">
        <v>249</v>
      </c>
      <c r="L21" s="390">
        <v>2.1742926999650716E-2</v>
      </c>
      <c r="M21" s="389">
        <v>195</v>
      </c>
      <c r="N21" s="390">
        <v>2.756963099109289E-2</v>
      </c>
      <c r="O21" s="389">
        <v>256</v>
      </c>
      <c r="P21" s="390">
        <v>3.1253815162983763E-2</v>
      </c>
      <c r="Q21" s="222">
        <v>0.31282051282051282</v>
      </c>
      <c r="S21" s="82"/>
      <c r="T21" s="83"/>
      <c r="U21" s="81"/>
      <c r="X21" s="80"/>
    </row>
    <row r="22" spans="2:28" ht="22.2" customHeight="1" x14ac:dyDescent="0.3">
      <c r="B22" s="92" t="s">
        <v>224</v>
      </c>
      <c r="C22" s="389">
        <v>395</v>
      </c>
      <c r="D22" s="390">
        <v>4.1622760800842991E-2</v>
      </c>
      <c r="E22" s="389">
        <v>409</v>
      </c>
      <c r="F22" s="390">
        <v>4.1802943581357319E-2</v>
      </c>
      <c r="G22" s="389">
        <v>435</v>
      </c>
      <c r="H22" s="390">
        <v>4.0925769122212817E-2</v>
      </c>
      <c r="I22" s="389">
        <v>471</v>
      </c>
      <c r="J22" s="390">
        <v>4.4644549763033177E-2</v>
      </c>
      <c r="K22" s="389">
        <v>493</v>
      </c>
      <c r="L22" s="390">
        <v>4.3049249039469085E-2</v>
      </c>
      <c r="M22" s="389">
        <v>378</v>
      </c>
      <c r="N22" s="390">
        <v>5.3442669305810833E-2</v>
      </c>
      <c r="O22" s="389">
        <v>438</v>
      </c>
      <c r="P22" s="390">
        <v>5.3473324380417533E-2</v>
      </c>
      <c r="Q22" s="222">
        <v>0.15873015873015872</v>
      </c>
      <c r="S22" s="82"/>
      <c r="T22" s="83"/>
      <c r="U22" s="81"/>
      <c r="X22" s="80"/>
    </row>
    <row r="23" spans="2:28" ht="22.2" customHeight="1" x14ac:dyDescent="0.3">
      <c r="B23" s="92" t="s">
        <v>225</v>
      </c>
      <c r="C23" s="389">
        <v>943</v>
      </c>
      <c r="D23" s="390">
        <v>9.9367755532139099E-2</v>
      </c>
      <c r="E23" s="389">
        <v>979</v>
      </c>
      <c r="F23" s="390">
        <v>0.1000613246116108</v>
      </c>
      <c r="G23" s="389">
        <v>1013</v>
      </c>
      <c r="H23" s="390">
        <v>9.5305296829428926E-2</v>
      </c>
      <c r="I23" s="389">
        <v>981</v>
      </c>
      <c r="J23" s="390">
        <v>9.2985781990521321E-2</v>
      </c>
      <c r="K23" s="389">
        <v>1020</v>
      </c>
      <c r="L23" s="390">
        <v>8.9067411805798108E-2</v>
      </c>
      <c r="M23" s="389">
        <v>658</v>
      </c>
      <c r="N23" s="390">
        <v>9.3029831754559589E-2</v>
      </c>
      <c r="O23" s="389">
        <v>751</v>
      </c>
      <c r="P23" s="390">
        <v>9.1685996825784391E-2</v>
      </c>
      <c r="Q23" s="222">
        <v>0.14133738601823709</v>
      </c>
      <c r="S23" s="82"/>
      <c r="T23" s="83"/>
      <c r="U23" s="81"/>
      <c r="X23" s="80"/>
    </row>
    <row r="24" spans="2:28" ht="22.2" customHeight="1" x14ac:dyDescent="0.3">
      <c r="B24" s="92" t="s">
        <v>226</v>
      </c>
      <c r="C24" s="389">
        <v>750</v>
      </c>
      <c r="D24" s="390">
        <v>7.9030558482613283E-2</v>
      </c>
      <c r="E24" s="389">
        <v>703</v>
      </c>
      <c r="F24" s="390">
        <v>7.1852003270645948E-2</v>
      </c>
      <c r="G24" s="389">
        <v>800</v>
      </c>
      <c r="H24" s="390">
        <v>7.5265782293724715E-2</v>
      </c>
      <c r="I24" s="389">
        <v>752</v>
      </c>
      <c r="J24" s="390">
        <v>7.1279620853080566E-2</v>
      </c>
      <c r="K24" s="389">
        <v>677</v>
      </c>
      <c r="L24" s="390">
        <v>5.9116311561299338E-2</v>
      </c>
      <c r="M24" s="389">
        <v>471</v>
      </c>
      <c r="N24" s="390">
        <v>6.6591262547716676E-2</v>
      </c>
      <c r="O24" s="389">
        <v>452</v>
      </c>
      <c r="P24" s="390">
        <v>5.5182517397143208E-2</v>
      </c>
      <c r="Q24" s="222">
        <v>-4.0339702760084924E-2</v>
      </c>
      <c r="S24" s="82"/>
      <c r="T24" s="83"/>
      <c r="U24" s="81"/>
    </row>
    <row r="25" spans="2:28" ht="22.2" customHeight="1" x14ac:dyDescent="0.3">
      <c r="B25" s="92" t="s">
        <v>227</v>
      </c>
      <c r="C25" s="389">
        <v>318</v>
      </c>
      <c r="D25" s="390">
        <v>3.3508956796628027E-2</v>
      </c>
      <c r="E25" s="389">
        <v>332</v>
      </c>
      <c r="F25" s="390">
        <v>3.3932951757972202E-2</v>
      </c>
      <c r="G25" s="389">
        <v>365</v>
      </c>
      <c r="H25" s="390">
        <v>3.4340013171511904E-2</v>
      </c>
      <c r="I25" s="389">
        <v>338</v>
      </c>
      <c r="J25" s="390">
        <v>3.2037914691943128E-2</v>
      </c>
      <c r="K25" s="389">
        <v>315</v>
      </c>
      <c r="L25" s="390">
        <v>2.7506112469437651E-2</v>
      </c>
      <c r="M25" s="389">
        <v>248</v>
      </c>
      <c r="N25" s="390">
        <v>3.5062915311748905E-2</v>
      </c>
      <c r="O25" s="389">
        <v>194</v>
      </c>
      <c r="P25" s="390">
        <v>2.3684531803198634E-2</v>
      </c>
      <c r="Q25" s="222">
        <v>-0.21774193548387097</v>
      </c>
      <c r="S25" s="82"/>
      <c r="T25" s="83"/>
      <c r="U25" s="81"/>
    </row>
    <row r="26" spans="2:28" ht="22.2" customHeight="1" x14ac:dyDescent="0.3">
      <c r="B26" s="92" t="s">
        <v>228</v>
      </c>
      <c r="C26" s="389">
        <v>134</v>
      </c>
      <c r="D26" s="390">
        <v>1.4120126448893572E-2</v>
      </c>
      <c r="E26" s="389">
        <v>128</v>
      </c>
      <c r="F26" s="390">
        <v>1.3082583810302535E-2</v>
      </c>
      <c r="G26" s="389">
        <v>152</v>
      </c>
      <c r="H26" s="390">
        <v>1.4300498635807696E-2</v>
      </c>
      <c r="I26" s="389">
        <v>142</v>
      </c>
      <c r="J26" s="390">
        <v>1.3459715639810426E-2</v>
      </c>
      <c r="K26" s="389">
        <v>161</v>
      </c>
      <c r="L26" s="390">
        <v>1.4058679706601468E-2</v>
      </c>
      <c r="M26" s="389">
        <v>105</v>
      </c>
      <c r="N26" s="390">
        <v>1.4845185918280787E-2</v>
      </c>
      <c r="O26" s="389">
        <v>103</v>
      </c>
      <c r="P26" s="390">
        <v>1.2574777194481749E-2</v>
      </c>
      <c r="Q26" s="222">
        <v>-1.9047619047619049E-2</v>
      </c>
      <c r="S26" s="82"/>
      <c r="T26" s="83"/>
      <c r="U26" s="81"/>
    </row>
    <row r="27" spans="2:28" ht="22.2" customHeight="1" x14ac:dyDescent="0.3">
      <c r="B27" s="92" t="s">
        <v>229</v>
      </c>
      <c r="C27" s="389">
        <v>99</v>
      </c>
      <c r="D27" s="390">
        <v>1.0432033719704952E-2</v>
      </c>
      <c r="E27" s="389">
        <v>78</v>
      </c>
      <c r="F27" s="390">
        <v>7.9721995094031075E-3</v>
      </c>
      <c r="G27" s="389">
        <v>79</v>
      </c>
      <c r="H27" s="390">
        <v>7.4324960015053161E-3</v>
      </c>
      <c r="I27" s="389">
        <v>79</v>
      </c>
      <c r="J27" s="390">
        <v>7.4881516587677723E-3</v>
      </c>
      <c r="K27" s="389">
        <v>91</v>
      </c>
      <c r="L27" s="390">
        <v>7.9462102689486554E-3</v>
      </c>
      <c r="M27" s="389">
        <v>86</v>
      </c>
      <c r="N27" s="390">
        <v>1.215891418068712E-2</v>
      </c>
      <c r="O27" s="389">
        <v>75</v>
      </c>
      <c r="P27" s="390">
        <v>9.1563911610303989E-3</v>
      </c>
      <c r="Q27" s="222">
        <v>-0.12790697674418605</v>
      </c>
      <c r="S27" s="82"/>
      <c r="T27" s="83"/>
      <c r="U27" s="81"/>
    </row>
    <row r="28" spans="2:28" ht="22.2" customHeight="1" x14ac:dyDescent="0.3">
      <c r="B28" s="92" t="s">
        <v>230</v>
      </c>
      <c r="C28" s="389">
        <v>91</v>
      </c>
      <c r="D28" s="390">
        <v>9.5890410958904115E-3</v>
      </c>
      <c r="E28" s="389">
        <v>72</v>
      </c>
      <c r="F28" s="390">
        <v>7.3589533932951756E-3</v>
      </c>
      <c r="G28" s="389">
        <v>90</v>
      </c>
      <c r="H28" s="390">
        <v>8.4674005080440304E-3</v>
      </c>
      <c r="I28" s="389">
        <v>86</v>
      </c>
      <c r="J28" s="390">
        <v>8.1516587677725114E-3</v>
      </c>
      <c r="K28" s="389">
        <v>69</v>
      </c>
      <c r="L28" s="390">
        <v>6.025148445686343E-3</v>
      </c>
      <c r="M28" s="389">
        <v>67</v>
      </c>
      <c r="N28" s="390">
        <v>9.4726424430934542E-3</v>
      </c>
      <c r="O28" s="389">
        <v>73</v>
      </c>
      <c r="P28" s="390">
        <v>8.9122207300695883E-3</v>
      </c>
      <c r="Q28" s="222">
        <v>8.9552238805970144E-2</v>
      </c>
      <c r="S28" s="82"/>
      <c r="T28" s="83"/>
      <c r="U28" s="81"/>
      <c r="AB28" s="80"/>
    </row>
    <row r="29" spans="2:28" ht="22.2" customHeight="1" x14ac:dyDescent="0.3">
      <c r="B29" s="92" t="s">
        <v>231</v>
      </c>
      <c r="C29" s="389">
        <v>68</v>
      </c>
      <c r="D29" s="390">
        <v>7.1654373024236037E-3</v>
      </c>
      <c r="E29" s="389">
        <v>61</v>
      </c>
      <c r="F29" s="390">
        <v>6.2346688470973017E-3</v>
      </c>
      <c r="G29" s="389">
        <v>80</v>
      </c>
      <c r="H29" s="390">
        <v>7.5265782293724715E-3</v>
      </c>
      <c r="I29" s="389">
        <v>70</v>
      </c>
      <c r="J29" s="390">
        <v>6.6350710900473934E-3</v>
      </c>
      <c r="K29" s="389">
        <v>84</v>
      </c>
      <c r="L29" s="390">
        <v>7.3349633251833741E-3</v>
      </c>
      <c r="M29" s="389">
        <v>56</v>
      </c>
      <c r="N29" s="390">
        <v>7.9174324897497532E-3</v>
      </c>
      <c r="O29" s="389">
        <v>59</v>
      </c>
      <c r="P29" s="390">
        <v>7.2030277133439142E-3</v>
      </c>
      <c r="Q29" s="222">
        <v>5.3571428571428568E-2</v>
      </c>
      <c r="S29" s="82"/>
      <c r="T29" s="83"/>
      <c r="U29" s="81"/>
    </row>
    <row r="30" spans="2:28" ht="22.2" customHeight="1" x14ac:dyDescent="0.3">
      <c r="B30" s="92" t="s">
        <v>232</v>
      </c>
      <c r="C30" s="389">
        <v>20</v>
      </c>
      <c r="D30" s="390">
        <v>2.1074815595363539E-3</v>
      </c>
      <c r="E30" s="389">
        <v>30</v>
      </c>
      <c r="F30" s="390">
        <v>3.0662305805396568E-3</v>
      </c>
      <c r="G30" s="389">
        <v>32</v>
      </c>
      <c r="H30" s="390">
        <v>3.0106312917489884E-3</v>
      </c>
      <c r="I30" s="389">
        <v>25</v>
      </c>
      <c r="J30" s="390">
        <v>2.3696682464454978E-3</v>
      </c>
      <c r="K30" s="389">
        <v>20</v>
      </c>
      <c r="L30" s="390">
        <v>1.7464198393293748E-3</v>
      </c>
      <c r="M30" s="389">
        <v>15</v>
      </c>
      <c r="N30" s="390">
        <v>2.1207408454686836E-3</v>
      </c>
      <c r="O30" s="389">
        <v>19</v>
      </c>
      <c r="P30" s="390">
        <v>2.3196190941277011E-3</v>
      </c>
      <c r="Q30" s="222">
        <v>0.26666666666666666</v>
      </c>
      <c r="S30" s="82"/>
      <c r="T30" s="83"/>
      <c r="U30" s="81"/>
    </row>
    <row r="31" spans="2:28" ht="22.2" customHeight="1" thickBot="1" x14ac:dyDescent="0.35">
      <c r="B31" s="92" t="s">
        <v>208</v>
      </c>
      <c r="C31" s="391">
        <v>94</v>
      </c>
      <c r="D31" s="390">
        <v>9.9051633298208649E-3</v>
      </c>
      <c r="E31" s="391">
        <v>316</v>
      </c>
      <c r="F31" s="392">
        <v>3.2297628781684386E-2</v>
      </c>
      <c r="G31" s="391">
        <v>70</v>
      </c>
      <c r="H31" s="392">
        <v>6.5857559507009125E-3</v>
      </c>
      <c r="I31" s="389">
        <v>50</v>
      </c>
      <c r="J31" s="392">
        <v>4.7393364928909956E-3</v>
      </c>
      <c r="K31" s="389">
        <v>148</v>
      </c>
      <c r="L31" s="392">
        <v>1.2923506811037374E-2</v>
      </c>
      <c r="M31" s="389">
        <v>56</v>
      </c>
      <c r="N31" s="392">
        <v>7.9174324897497532E-3</v>
      </c>
      <c r="O31" s="389">
        <v>113</v>
      </c>
      <c r="P31" s="392">
        <v>1.3795629349285802E-2</v>
      </c>
      <c r="Q31" s="223">
        <v>1.0178571428571428</v>
      </c>
      <c r="S31" s="82"/>
      <c r="T31" s="83"/>
      <c r="U31" s="81"/>
    </row>
    <row r="32" spans="2:28" ht="22.2" customHeight="1" thickTop="1" thickBot="1" x14ac:dyDescent="0.35">
      <c r="B32" s="98" t="s">
        <v>207</v>
      </c>
      <c r="C32" s="393">
        <v>9490</v>
      </c>
      <c r="D32" s="394">
        <v>0.99999999999999989</v>
      </c>
      <c r="E32" s="393">
        <v>9784</v>
      </c>
      <c r="F32" s="395">
        <v>0.99999999999999989</v>
      </c>
      <c r="G32" s="393">
        <v>10629</v>
      </c>
      <c r="H32" s="394">
        <v>1</v>
      </c>
      <c r="I32" s="393">
        <v>10550</v>
      </c>
      <c r="J32" s="395">
        <v>1</v>
      </c>
      <c r="K32" s="393">
        <v>11452</v>
      </c>
      <c r="L32" s="395">
        <v>1</v>
      </c>
      <c r="M32" s="393">
        <v>7073</v>
      </c>
      <c r="N32" s="395">
        <v>0.99999999999999989</v>
      </c>
      <c r="O32" s="393">
        <v>8191</v>
      </c>
      <c r="P32" s="395">
        <v>0.99999999999999989</v>
      </c>
      <c r="Q32" s="224">
        <v>0.15806588434893257</v>
      </c>
      <c r="S32" s="82"/>
      <c r="T32" s="84"/>
      <c r="X32" s="80"/>
      <c r="Y32" s="81"/>
    </row>
    <row r="33" spans="2:20" ht="15" thickTop="1" x14ac:dyDescent="0.3">
      <c r="B33" s="71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S33" s="80"/>
      <c r="T33" s="81"/>
    </row>
    <row r="34" spans="2:20" x14ac:dyDescent="0.3">
      <c r="B34" s="71"/>
      <c r="C34" s="80"/>
      <c r="D34" s="71"/>
      <c r="E34" s="8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20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 s="85"/>
    </row>
    <row r="36" spans="2:20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20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20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20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20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20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20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20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20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20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20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20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20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2:17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2:17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2:17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2:17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2:17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2:17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2:17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2:17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2:17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2:17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2:17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2:17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2:17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2:17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spans="2:17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2:17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2:17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2:17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2:17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2:17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2:17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2:17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2:17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2:17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2:17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2:17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2:17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2:17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2:17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2:17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2:17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2:17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spans="2:17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2:17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2:17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2:17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</row>
    <row r="149" spans="2:17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2:17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2:17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2:17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2:17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2:17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2:17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2:17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2:17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2:17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2:17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2:17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2:17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2:17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2:17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2:17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2:17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2:17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2:17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2:17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2:17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2:17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2:17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2:17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2:17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spans="2:17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</row>
    <row r="176" spans="2:17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spans="2:17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spans="2:17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</row>
    <row r="179" spans="2:17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</row>
    <row r="180" spans="2:17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2:17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2:17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2:17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</row>
    <row r="184" spans="2:17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2:17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2:17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2:17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2:17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2:17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</row>
    <row r="191" spans="2:17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</row>
    <row r="192" spans="2:17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spans="2:17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  <row r="194" spans="2:17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</row>
    <row r="195" spans="2:17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2:17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</row>
    <row r="197" spans="2:17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</row>
    <row r="198" spans="2:17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</row>
    <row r="199" spans="2:17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</row>
    <row r="200" spans="2:17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</row>
    <row r="201" spans="2:17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</row>
    <row r="202" spans="2:17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</row>
    <row r="203" spans="2:17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</row>
    <row r="204" spans="2:17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</row>
    <row r="205" spans="2:17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</row>
    <row r="206" spans="2:17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</row>
    <row r="207" spans="2:17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</row>
    <row r="208" spans="2:17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</row>
    <row r="210" spans="2:17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</row>
    <row r="211" spans="2:17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</row>
    <row r="212" spans="2:17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</row>
    <row r="213" spans="2:17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</row>
    <row r="214" spans="2:17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2:17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</row>
    <row r="216" spans="2:17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</row>
    <row r="217" spans="2:17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</row>
    <row r="218" spans="2:17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</row>
    <row r="219" spans="2:17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</row>
    <row r="220" spans="2:17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spans="2:17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</row>
    <row r="222" spans="2:17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spans="2:17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</row>
    <row r="224" spans="2:17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</row>
    <row r="225" spans="2:17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</row>
    <row r="226" spans="2:17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</row>
    <row r="227" spans="2:17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</row>
    <row r="228" spans="2:17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</row>
    <row r="229" spans="2:17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</row>
    <row r="230" spans="2:17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</row>
    <row r="231" spans="2:17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</row>
    <row r="233" spans="2:17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</row>
    <row r="234" spans="2:17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</row>
    <row r="235" spans="2:17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</row>
    <row r="236" spans="2:17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</row>
    <row r="237" spans="2:17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</row>
    <row r="238" spans="2:17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</row>
    <row r="239" spans="2:17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</row>
    <row r="240" spans="2:17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</row>
    <row r="241" spans="2:17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</row>
    <row r="242" spans="2:17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</row>
    <row r="243" spans="2:17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</row>
    <row r="244" spans="2:17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</row>
    <row r="245" spans="2:17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</row>
    <row r="246" spans="2:17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</row>
    <row r="247" spans="2:17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</row>
    <row r="248" spans="2:17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</row>
    <row r="249" spans="2:17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spans="2:17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</row>
    <row r="251" spans="2:17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</row>
    <row r="252" spans="2:17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</row>
    <row r="253" spans="2:17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</row>
    <row r="254" spans="2:17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</row>
    <row r="255" spans="2:17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</row>
    <row r="256" spans="2:17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</row>
    <row r="257" spans="2:17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</row>
    <row r="258" spans="2:17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</row>
    <row r="259" spans="2:17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</row>
    <row r="260" spans="2:17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</row>
    <row r="261" spans="2:17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</row>
    <row r="262" spans="2:17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</row>
    <row r="263" spans="2:17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</row>
    <row r="264" spans="2:17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</row>
    <row r="265" spans="2:17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</row>
    <row r="266" spans="2:17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</row>
    <row r="267" spans="2:17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</row>
    <row r="268" spans="2:17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</row>
    <row r="269" spans="2:17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</row>
    <row r="270" spans="2:17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</row>
    <row r="271" spans="2:17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</row>
    <row r="272" spans="2:17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</row>
    <row r="273" spans="2:17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</row>
    <row r="274" spans="2:17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</row>
    <row r="275" spans="2:17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</row>
    <row r="276" spans="2:17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2:17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</row>
    <row r="278" spans="2:17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</row>
    <row r="279" spans="2:17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</row>
    <row r="280" spans="2:17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</row>
    <row r="281" spans="2:17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</row>
    <row r="282" spans="2:17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</row>
    <row r="283" spans="2:17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</row>
    <row r="284" spans="2:17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</row>
    <row r="285" spans="2:17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</row>
    <row r="286" spans="2:17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</row>
    <row r="287" spans="2:17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</row>
    <row r="288" spans="2:17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</row>
    <row r="289" spans="2:17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</row>
    <row r="290" spans="2:17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</row>
    <row r="291" spans="2:17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</row>
    <row r="292" spans="2:17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</row>
    <row r="293" spans="2:17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</row>
    <row r="294" spans="2:17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</row>
    <row r="295" spans="2:17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</row>
    <row r="296" spans="2:17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</row>
    <row r="297" spans="2:17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</row>
    <row r="298" spans="2:17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</row>
    <row r="299" spans="2:17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</row>
    <row r="300" spans="2:17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</row>
    <row r="301" spans="2:17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</row>
    <row r="302" spans="2:17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</row>
    <row r="303" spans="2:17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</row>
    <row r="304" spans="2:17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</row>
    <row r="305" spans="2:17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</row>
    <row r="306" spans="2:17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</row>
    <row r="307" spans="2:17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</row>
    <row r="308" spans="2:17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</row>
    <row r="309" spans="2:17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</row>
    <row r="310" spans="2:17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</row>
    <row r="311" spans="2:17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</row>
    <row r="312" spans="2:17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</row>
    <row r="313" spans="2:17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</row>
    <row r="314" spans="2:17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</row>
    <row r="315" spans="2:17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</row>
    <row r="316" spans="2:17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</row>
    <row r="317" spans="2:17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</row>
    <row r="318" spans="2:17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</row>
    <row r="319" spans="2:17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</row>
    <row r="320" spans="2:17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</row>
    <row r="321" spans="2:17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</row>
    <row r="322" spans="2:17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</row>
    <row r="323" spans="2:17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</row>
    <row r="324" spans="2:17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</row>
    <row r="325" spans="2:17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</row>
    <row r="326" spans="2:17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</row>
    <row r="327" spans="2:17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</row>
    <row r="328" spans="2:17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</row>
    <row r="329" spans="2:17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</row>
    <row r="330" spans="2:17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2:17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</row>
    <row r="332" spans="2:17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</row>
    <row r="333" spans="2:17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</row>
    <row r="334" spans="2:17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</row>
    <row r="335" spans="2:17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</row>
    <row r="336" spans="2:17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</row>
    <row r="337" spans="2:17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</row>
    <row r="338" spans="2:17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</row>
    <row r="339" spans="2:17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</row>
    <row r="340" spans="2:17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</row>
    <row r="341" spans="2:17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</row>
    <row r="342" spans="2:17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</row>
    <row r="343" spans="2:17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</row>
    <row r="344" spans="2:17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</row>
    <row r="345" spans="2:17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</row>
    <row r="346" spans="2:17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</row>
    <row r="347" spans="2:17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</row>
    <row r="348" spans="2:17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</row>
    <row r="349" spans="2:17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</row>
    <row r="350" spans="2:17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</row>
    <row r="351" spans="2:17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</row>
    <row r="352" spans="2:17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</row>
    <row r="353" spans="2:17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</row>
    <row r="354" spans="2:17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</row>
    <row r="355" spans="2:17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</row>
    <row r="356" spans="2:17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</row>
    <row r="357" spans="2:17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2:17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</row>
    <row r="359" spans="2:17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</row>
    <row r="360" spans="2:17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</row>
    <row r="361" spans="2:17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</row>
    <row r="362" spans="2:17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</row>
    <row r="363" spans="2:17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</row>
    <row r="364" spans="2:17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</row>
    <row r="365" spans="2:17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</row>
    <row r="366" spans="2:17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</row>
    <row r="367" spans="2:17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</row>
    <row r="368" spans="2:17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</row>
    <row r="369" spans="2:17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</row>
    <row r="370" spans="2:17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</row>
    <row r="371" spans="2:17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</row>
    <row r="372" spans="2:17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</row>
    <row r="373" spans="2:17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</row>
    <row r="374" spans="2:17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</row>
    <row r="375" spans="2:17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</row>
    <row r="376" spans="2:17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</row>
    <row r="377" spans="2:17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</row>
    <row r="378" spans="2:17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</row>
    <row r="379" spans="2:17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</row>
    <row r="380" spans="2:17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</row>
    <row r="381" spans="2:17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</row>
    <row r="382" spans="2:17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</row>
    <row r="383" spans="2:17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</row>
    <row r="384" spans="2:17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spans="2:17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</row>
    <row r="386" spans="2:17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</row>
    <row r="387" spans="2:17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</row>
    <row r="388" spans="2:17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</row>
    <row r="389" spans="2:17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</row>
    <row r="390" spans="2:17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</row>
    <row r="391" spans="2:17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</row>
    <row r="392" spans="2:17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</row>
    <row r="393" spans="2:17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</row>
    <row r="394" spans="2:17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</row>
    <row r="395" spans="2:17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</row>
    <row r="396" spans="2:17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</row>
    <row r="397" spans="2:17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</row>
    <row r="398" spans="2:17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</row>
    <row r="399" spans="2:17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</row>
    <row r="400" spans="2:17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</row>
    <row r="401" spans="2:17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</row>
    <row r="402" spans="2:17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</row>
    <row r="403" spans="2:17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</row>
    <row r="404" spans="2:17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</row>
    <row r="405" spans="2:17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</row>
    <row r="406" spans="2:17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</row>
    <row r="407" spans="2:17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</row>
    <row r="408" spans="2:17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</row>
    <row r="409" spans="2:17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</row>
    <row r="410" spans="2:17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</row>
    <row r="411" spans="2:17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spans="2:17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</row>
    <row r="413" spans="2:17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</row>
    <row r="414" spans="2:17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</row>
    <row r="415" spans="2:17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</row>
    <row r="416" spans="2:17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</row>
    <row r="417" spans="2:17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</row>
    <row r="418" spans="2:17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</row>
    <row r="419" spans="2:17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</row>
    <row r="420" spans="2:17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</row>
    <row r="421" spans="2:17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</row>
    <row r="422" spans="2:17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</row>
    <row r="423" spans="2:17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</row>
    <row r="424" spans="2:17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</row>
    <row r="425" spans="2:17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</row>
    <row r="426" spans="2:17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</row>
    <row r="427" spans="2:17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</row>
    <row r="428" spans="2:17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</row>
    <row r="429" spans="2:17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</row>
    <row r="430" spans="2:17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</row>
    <row r="431" spans="2:17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</row>
    <row r="432" spans="2:17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</row>
    <row r="433" spans="2:17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</row>
    <row r="434" spans="2:17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</row>
    <row r="435" spans="2:17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</row>
    <row r="436" spans="2:17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</row>
    <row r="437" spans="2:17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</row>
    <row r="438" spans="2:17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spans="2:17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</row>
    <row r="440" spans="2:17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</row>
    <row r="441" spans="2:17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</row>
    <row r="442" spans="2:17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</row>
    <row r="443" spans="2:17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</row>
    <row r="444" spans="2:17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</row>
    <row r="445" spans="2:17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</row>
    <row r="446" spans="2:17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</row>
    <row r="447" spans="2:17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</row>
    <row r="448" spans="2:17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</row>
    <row r="449" spans="2:17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</row>
    <row r="450" spans="2:17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</row>
    <row r="451" spans="2:17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</row>
    <row r="452" spans="2:17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</row>
    <row r="453" spans="2:17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</row>
    <row r="454" spans="2:17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</row>
    <row r="455" spans="2:17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</row>
    <row r="456" spans="2:17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</row>
    <row r="457" spans="2:17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</row>
    <row r="458" spans="2:17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</row>
    <row r="459" spans="2:17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</row>
    <row r="460" spans="2:17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</row>
    <row r="461" spans="2:17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</row>
    <row r="462" spans="2:17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</row>
    <row r="463" spans="2:17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</row>
    <row r="464" spans="2:17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</row>
    <row r="465" spans="2:17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</row>
    <row r="466" spans="2:17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</row>
    <row r="467" spans="2:17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</row>
    <row r="468" spans="2:17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</row>
    <row r="469" spans="2:17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</row>
    <row r="470" spans="2:17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</row>
    <row r="471" spans="2:17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</row>
    <row r="472" spans="2:17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</row>
    <row r="473" spans="2:17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</row>
    <row r="474" spans="2:17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</row>
    <row r="475" spans="2:17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</row>
    <row r="476" spans="2:17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</row>
    <row r="477" spans="2:17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</row>
    <row r="478" spans="2:17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spans="2:17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</row>
    <row r="480" spans="2:17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</row>
    <row r="481" spans="2:17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</row>
    <row r="482" spans="2:17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</row>
    <row r="483" spans="2:17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</row>
    <row r="484" spans="2:17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</row>
    <row r="485" spans="2:17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</row>
    <row r="486" spans="2:17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</row>
    <row r="487" spans="2:17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</row>
    <row r="488" spans="2:17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</row>
    <row r="489" spans="2:17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</row>
    <row r="490" spans="2:17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</row>
    <row r="491" spans="2:17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</row>
    <row r="492" spans="2:17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2:17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</row>
    <row r="494" spans="2:17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</row>
    <row r="495" spans="2:17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</row>
    <row r="496" spans="2:17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</row>
    <row r="497" spans="2:17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</row>
    <row r="498" spans="2:17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</row>
    <row r="499" spans="2:17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</row>
    <row r="500" spans="2:17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</row>
    <row r="501" spans="2:17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</row>
    <row r="502" spans="2:17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</row>
    <row r="503" spans="2:17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</row>
    <row r="504" spans="2:17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</row>
    <row r="505" spans="2:17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</row>
    <row r="506" spans="2:17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</row>
    <row r="507" spans="2:17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</row>
    <row r="508" spans="2:17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</row>
    <row r="509" spans="2:17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</row>
    <row r="510" spans="2:17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</row>
    <row r="511" spans="2:17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</row>
    <row r="512" spans="2:17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</row>
    <row r="513" spans="2:17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</row>
    <row r="514" spans="2:17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</row>
    <row r="515" spans="2:17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</row>
    <row r="516" spans="2:17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</row>
    <row r="517" spans="2:17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</row>
    <row r="518" spans="2:17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</row>
    <row r="519" spans="2:17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spans="2:17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</row>
    <row r="521" spans="2:17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</row>
    <row r="522" spans="2:17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</row>
    <row r="523" spans="2:17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</row>
    <row r="524" spans="2:17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</row>
    <row r="525" spans="2:17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</row>
    <row r="526" spans="2:17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</row>
    <row r="527" spans="2:17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</row>
    <row r="528" spans="2:17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</row>
    <row r="529" spans="2:17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</row>
    <row r="530" spans="2:17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</row>
    <row r="531" spans="2:17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</row>
    <row r="532" spans="2:17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</row>
    <row r="533" spans="2:17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</row>
    <row r="534" spans="2:17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</row>
    <row r="535" spans="2:17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</row>
    <row r="536" spans="2:17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</row>
    <row r="537" spans="2:17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</row>
    <row r="538" spans="2:17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</row>
    <row r="539" spans="2:17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</row>
    <row r="540" spans="2:17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</row>
    <row r="541" spans="2:17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</row>
    <row r="542" spans="2:17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</row>
    <row r="543" spans="2:17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</row>
    <row r="544" spans="2:17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</row>
    <row r="545" spans="2:17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</row>
    <row r="546" spans="2:17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</row>
    <row r="547" spans="2:17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</row>
    <row r="548" spans="2:17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</row>
    <row r="549" spans="2:17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</row>
    <row r="550" spans="2:17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</row>
    <row r="551" spans="2:17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</row>
    <row r="552" spans="2:17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</row>
    <row r="553" spans="2:17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</row>
    <row r="554" spans="2:17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</row>
    <row r="555" spans="2:17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</row>
    <row r="556" spans="2:17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</row>
    <row r="557" spans="2:17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</row>
    <row r="558" spans="2:17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</row>
    <row r="559" spans="2:17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</row>
    <row r="560" spans="2:17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</row>
    <row r="561" spans="2:17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</row>
    <row r="562" spans="2:17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</row>
    <row r="563" spans="2:17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</row>
    <row r="564" spans="2:17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</row>
    <row r="565" spans="2:17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</row>
    <row r="566" spans="2:17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</row>
    <row r="567" spans="2:17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</row>
    <row r="568" spans="2:17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</row>
    <row r="569" spans="2:17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</row>
    <row r="570" spans="2:17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</row>
    <row r="571" spans="2:17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</row>
    <row r="572" spans="2:17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</row>
    <row r="573" spans="2:17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</row>
    <row r="574" spans="2:17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</row>
    <row r="575" spans="2:17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</row>
    <row r="576" spans="2:17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</row>
    <row r="577" spans="2:17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</row>
    <row r="578" spans="2:17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</row>
    <row r="579" spans="2:17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</row>
    <row r="580" spans="2:17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</row>
    <row r="581" spans="2:17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</row>
    <row r="582" spans="2:17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</row>
    <row r="583" spans="2:17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</row>
    <row r="584" spans="2:17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</row>
    <row r="585" spans="2:17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</row>
    <row r="586" spans="2:17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</row>
    <row r="587" spans="2:17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</row>
    <row r="588" spans="2:17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</row>
    <row r="589" spans="2:17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</row>
    <row r="590" spans="2:17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</row>
    <row r="591" spans="2:17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</row>
    <row r="592" spans="2:17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</row>
    <row r="593" spans="2:17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</row>
    <row r="594" spans="2:17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</row>
    <row r="595" spans="2:17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</row>
    <row r="596" spans="2:17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</row>
    <row r="597" spans="2:17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</row>
    <row r="598" spans="2:17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</row>
    <row r="599" spans="2:17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</row>
    <row r="600" spans="2:17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</row>
    <row r="601" spans="2:17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</row>
    <row r="602" spans="2:17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</row>
    <row r="603" spans="2:17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</row>
    <row r="604" spans="2:17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</row>
    <row r="605" spans="2:17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</row>
    <row r="606" spans="2:17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</row>
    <row r="607" spans="2:17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</row>
    <row r="608" spans="2:17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</row>
    <row r="609" spans="2:17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</row>
    <row r="610" spans="2:17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</row>
    <row r="611" spans="2:17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</row>
    <row r="612" spans="2:17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</row>
    <row r="613" spans="2:17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</row>
    <row r="614" spans="2:17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</row>
    <row r="615" spans="2:17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</row>
    <row r="616" spans="2:17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</row>
    <row r="617" spans="2:17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</row>
    <row r="618" spans="2:17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</row>
    <row r="619" spans="2:17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</row>
    <row r="620" spans="2:17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</row>
    <row r="621" spans="2:17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</row>
    <row r="622" spans="2:17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</row>
    <row r="623" spans="2:17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</row>
    <row r="624" spans="2:17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</row>
    <row r="625" spans="2:17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</row>
    <row r="626" spans="2:17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</row>
    <row r="627" spans="2:17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</row>
    <row r="628" spans="2:17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</row>
    <row r="629" spans="2:17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</row>
    <row r="630" spans="2:17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</row>
    <row r="631" spans="2:17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</row>
    <row r="632" spans="2:17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</row>
    <row r="633" spans="2:17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</row>
    <row r="634" spans="2:17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</row>
    <row r="635" spans="2:17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</row>
    <row r="636" spans="2:17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</row>
    <row r="637" spans="2:17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</row>
    <row r="638" spans="2:17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</row>
    <row r="639" spans="2:17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</row>
    <row r="640" spans="2:17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</row>
    <row r="641" spans="2:17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</row>
    <row r="642" spans="2:17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</row>
    <row r="643" spans="2:17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</row>
    <row r="644" spans="2:17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</row>
    <row r="645" spans="2:17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</row>
    <row r="646" spans="2:17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</row>
    <row r="647" spans="2:17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</row>
    <row r="648" spans="2:17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</row>
    <row r="649" spans="2:17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</row>
    <row r="650" spans="2:17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</row>
    <row r="651" spans="2:17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</row>
    <row r="652" spans="2:17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</row>
    <row r="653" spans="2:17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</row>
    <row r="654" spans="2:17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</row>
    <row r="655" spans="2:17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</row>
    <row r="656" spans="2:17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</row>
    <row r="657" spans="2:17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</row>
    <row r="658" spans="2:17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</row>
    <row r="659" spans="2:17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</row>
    <row r="660" spans="2:17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</row>
    <row r="661" spans="2:17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</row>
    <row r="662" spans="2:17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</row>
    <row r="663" spans="2:17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</row>
    <row r="664" spans="2:17" x14ac:dyDescent="0.3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</row>
    <row r="665" spans="2:17" x14ac:dyDescent="0.3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</row>
    <row r="666" spans="2:17" x14ac:dyDescent="0.3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</row>
    <row r="667" spans="2:17" x14ac:dyDescent="0.3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</row>
    <row r="668" spans="2:17" x14ac:dyDescent="0.3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</row>
    <row r="669" spans="2:17" x14ac:dyDescent="0.3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</row>
    <row r="670" spans="2:17" x14ac:dyDescent="0.3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</row>
    <row r="671" spans="2:17" x14ac:dyDescent="0.3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</row>
    <row r="672" spans="2:17" x14ac:dyDescent="0.3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</row>
    <row r="673" spans="2:17" x14ac:dyDescent="0.3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</row>
    <row r="674" spans="2:17" x14ac:dyDescent="0.3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</row>
    <row r="675" spans="2:17" x14ac:dyDescent="0.3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</row>
    <row r="676" spans="2:17" x14ac:dyDescent="0.3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</row>
    <row r="677" spans="2:17" x14ac:dyDescent="0.3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</row>
    <row r="678" spans="2:17" x14ac:dyDescent="0.3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</row>
    <row r="679" spans="2:17" x14ac:dyDescent="0.3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</row>
    <row r="680" spans="2:17" x14ac:dyDescent="0.3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</row>
    <row r="681" spans="2:17" x14ac:dyDescent="0.3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</row>
    <row r="682" spans="2:17" x14ac:dyDescent="0.3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</row>
    <row r="683" spans="2:17" x14ac:dyDescent="0.3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</row>
    <row r="684" spans="2:17" x14ac:dyDescent="0.3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</row>
    <row r="685" spans="2:17" x14ac:dyDescent="0.3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</row>
    <row r="686" spans="2:17" x14ac:dyDescent="0.3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</row>
    <row r="687" spans="2:17" x14ac:dyDescent="0.3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</row>
    <row r="688" spans="2:17" x14ac:dyDescent="0.3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</row>
    <row r="689" spans="2:17" x14ac:dyDescent="0.3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</row>
    <row r="690" spans="2:17" x14ac:dyDescent="0.3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</row>
    <row r="691" spans="2:17" x14ac:dyDescent="0.3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</row>
    <row r="692" spans="2:17" x14ac:dyDescent="0.3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</row>
    <row r="693" spans="2:17" x14ac:dyDescent="0.3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</row>
    <row r="694" spans="2:17" x14ac:dyDescent="0.3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</row>
    <row r="695" spans="2:17" x14ac:dyDescent="0.3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</row>
    <row r="696" spans="2:17" x14ac:dyDescent="0.3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</row>
    <row r="697" spans="2:17" x14ac:dyDescent="0.3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</row>
    <row r="698" spans="2:17" x14ac:dyDescent="0.3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</row>
    <row r="699" spans="2:17" x14ac:dyDescent="0.3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</row>
    <row r="700" spans="2:17" x14ac:dyDescent="0.3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</row>
    <row r="701" spans="2:17" x14ac:dyDescent="0.3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</row>
    <row r="702" spans="2:17" x14ac:dyDescent="0.3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</row>
    <row r="703" spans="2:17" x14ac:dyDescent="0.3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</row>
    <row r="704" spans="2:17" x14ac:dyDescent="0.3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</row>
    <row r="705" spans="2:17" x14ac:dyDescent="0.3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</row>
    <row r="706" spans="2:17" x14ac:dyDescent="0.3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</row>
    <row r="707" spans="2:17" x14ac:dyDescent="0.3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</row>
    <row r="708" spans="2:17" x14ac:dyDescent="0.3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</row>
    <row r="709" spans="2:17" x14ac:dyDescent="0.3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</row>
    <row r="710" spans="2:17" x14ac:dyDescent="0.3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</row>
    <row r="711" spans="2:17" x14ac:dyDescent="0.3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</row>
    <row r="712" spans="2:17" x14ac:dyDescent="0.3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</row>
    <row r="713" spans="2:17" x14ac:dyDescent="0.3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</row>
    <row r="714" spans="2:17" x14ac:dyDescent="0.3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</row>
    <row r="715" spans="2:17" x14ac:dyDescent="0.3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</row>
    <row r="716" spans="2:17" x14ac:dyDescent="0.3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</row>
    <row r="717" spans="2:17" x14ac:dyDescent="0.3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</row>
    <row r="718" spans="2:17" x14ac:dyDescent="0.3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</row>
    <row r="719" spans="2:17" x14ac:dyDescent="0.3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</row>
    <row r="720" spans="2:17" x14ac:dyDescent="0.3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</row>
    <row r="721" spans="2:17" x14ac:dyDescent="0.3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</row>
    <row r="722" spans="2:17" x14ac:dyDescent="0.3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</row>
    <row r="723" spans="2:17" x14ac:dyDescent="0.3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</row>
    <row r="724" spans="2:17" x14ac:dyDescent="0.3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</row>
    <row r="725" spans="2:17" x14ac:dyDescent="0.3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</row>
    <row r="726" spans="2:17" x14ac:dyDescent="0.3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</row>
    <row r="727" spans="2:17" x14ac:dyDescent="0.3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</row>
    <row r="728" spans="2:17" x14ac:dyDescent="0.3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</row>
    <row r="729" spans="2:17" x14ac:dyDescent="0.3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</row>
    <row r="730" spans="2:17" x14ac:dyDescent="0.3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</row>
    <row r="731" spans="2:17" x14ac:dyDescent="0.3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</row>
    <row r="732" spans="2:17" x14ac:dyDescent="0.3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</row>
    <row r="733" spans="2:17" x14ac:dyDescent="0.3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</row>
    <row r="734" spans="2:17" x14ac:dyDescent="0.3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</row>
    <row r="735" spans="2:17" x14ac:dyDescent="0.3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</row>
    <row r="736" spans="2:17" x14ac:dyDescent="0.3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</row>
    <row r="737" spans="2:17" x14ac:dyDescent="0.3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</row>
    <row r="738" spans="2:17" x14ac:dyDescent="0.3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</row>
    <row r="739" spans="2:17" x14ac:dyDescent="0.3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</row>
    <row r="740" spans="2:17" x14ac:dyDescent="0.3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</row>
    <row r="741" spans="2:17" x14ac:dyDescent="0.3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</row>
    <row r="742" spans="2:17" x14ac:dyDescent="0.3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</row>
    <row r="743" spans="2:17" x14ac:dyDescent="0.3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</row>
    <row r="744" spans="2:17" x14ac:dyDescent="0.3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</row>
    <row r="745" spans="2:17" x14ac:dyDescent="0.3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</row>
    <row r="746" spans="2:17" x14ac:dyDescent="0.3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</row>
    <row r="747" spans="2:17" x14ac:dyDescent="0.3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</row>
    <row r="748" spans="2:17" x14ac:dyDescent="0.3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</row>
    <row r="749" spans="2:17" x14ac:dyDescent="0.3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</row>
    <row r="750" spans="2:17" x14ac:dyDescent="0.3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</row>
    <row r="751" spans="2:17" x14ac:dyDescent="0.3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</row>
    <row r="752" spans="2:17" x14ac:dyDescent="0.3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</row>
    <row r="753" spans="2:17" x14ac:dyDescent="0.3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</row>
    <row r="754" spans="2:17" x14ac:dyDescent="0.3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</row>
    <row r="755" spans="2:17" x14ac:dyDescent="0.3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</row>
    <row r="756" spans="2:17" x14ac:dyDescent="0.3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</row>
    <row r="757" spans="2:17" x14ac:dyDescent="0.3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</row>
    <row r="758" spans="2:17" x14ac:dyDescent="0.3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</row>
    <row r="759" spans="2:17" x14ac:dyDescent="0.3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</row>
    <row r="760" spans="2:17" x14ac:dyDescent="0.3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</row>
    <row r="761" spans="2:17" x14ac:dyDescent="0.3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</row>
    <row r="762" spans="2:17" x14ac:dyDescent="0.3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</row>
    <row r="763" spans="2:17" x14ac:dyDescent="0.3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</row>
    <row r="764" spans="2:17" x14ac:dyDescent="0.3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</row>
    <row r="765" spans="2:17" x14ac:dyDescent="0.3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</row>
    <row r="766" spans="2:17" x14ac:dyDescent="0.3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</row>
    <row r="767" spans="2:17" x14ac:dyDescent="0.3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</row>
    <row r="768" spans="2:17" x14ac:dyDescent="0.3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</row>
    <row r="769" spans="2:17" x14ac:dyDescent="0.3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</row>
    <row r="770" spans="2:17" x14ac:dyDescent="0.3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</row>
    <row r="771" spans="2:17" x14ac:dyDescent="0.3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</row>
    <row r="772" spans="2:17" x14ac:dyDescent="0.3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</row>
    <row r="773" spans="2:17" x14ac:dyDescent="0.3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</row>
    <row r="774" spans="2:17" x14ac:dyDescent="0.3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</row>
    <row r="775" spans="2:17" x14ac:dyDescent="0.3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</row>
    <row r="776" spans="2:17" x14ac:dyDescent="0.3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</row>
    <row r="777" spans="2:17" x14ac:dyDescent="0.3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</row>
    <row r="778" spans="2:17" x14ac:dyDescent="0.3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</row>
    <row r="779" spans="2:17" x14ac:dyDescent="0.3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</row>
    <row r="780" spans="2:17" x14ac:dyDescent="0.3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</row>
    <row r="781" spans="2:17" x14ac:dyDescent="0.3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</row>
    <row r="782" spans="2:17" x14ac:dyDescent="0.3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</row>
    <row r="783" spans="2:17" x14ac:dyDescent="0.3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</row>
    <row r="784" spans="2:17" x14ac:dyDescent="0.3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</row>
    <row r="785" spans="2:17" x14ac:dyDescent="0.3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</row>
    <row r="786" spans="2:17" x14ac:dyDescent="0.3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</row>
    <row r="787" spans="2:17" x14ac:dyDescent="0.3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</row>
    <row r="788" spans="2:17" x14ac:dyDescent="0.3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</row>
    <row r="789" spans="2:17" x14ac:dyDescent="0.3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</row>
    <row r="790" spans="2:17" x14ac:dyDescent="0.3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</row>
    <row r="791" spans="2:17" x14ac:dyDescent="0.3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</row>
    <row r="792" spans="2:17" x14ac:dyDescent="0.3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</row>
    <row r="793" spans="2:17" x14ac:dyDescent="0.3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</row>
    <row r="794" spans="2:17" x14ac:dyDescent="0.3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</row>
    <row r="795" spans="2:17" x14ac:dyDescent="0.3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</row>
    <row r="796" spans="2:17" x14ac:dyDescent="0.3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</row>
    <row r="797" spans="2:17" x14ac:dyDescent="0.3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</row>
    <row r="798" spans="2:17" x14ac:dyDescent="0.3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</row>
    <row r="799" spans="2:17" x14ac:dyDescent="0.3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</row>
    <row r="800" spans="2:17" x14ac:dyDescent="0.3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</row>
    <row r="801" spans="2:17" x14ac:dyDescent="0.3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</row>
    <row r="802" spans="2:17" x14ac:dyDescent="0.3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</row>
    <row r="803" spans="2:17" x14ac:dyDescent="0.3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</row>
    <row r="804" spans="2:17" x14ac:dyDescent="0.3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</row>
    <row r="805" spans="2:17" x14ac:dyDescent="0.3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</row>
    <row r="806" spans="2:17" x14ac:dyDescent="0.3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</row>
    <row r="807" spans="2:17" x14ac:dyDescent="0.3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</row>
    <row r="808" spans="2:17" x14ac:dyDescent="0.3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</row>
    <row r="809" spans="2:17" x14ac:dyDescent="0.3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</row>
    <row r="810" spans="2:17" x14ac:dyDescent="0.3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</row>
    <row r="811" spans="2:17" x14ac:dyDescent="0.3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</row>
    <row r="812" spans="2:17" x14ac:dyDescent="0.3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</row>
    <row r="813" spans="2:17" x14ac:dyDescent="0.3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</row>
    <row r="814" spans="2:17" x14ac:dyDescent="0.3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</row>
    <row r="815" spans="2:17" x14ac:dyDescent="0.3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</row>
    <row r="816" spans="2:17" x14ac:dyDescent="0.3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</row>
    <row r="817" spans="2:17" x14ac:dyDescent="0.3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</row>
    <row r="818" spans="2:17" x14ac:dyDescent="0.3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</row>
    <row r="819" spans="2:17" x14ac:dyDescent="0.3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</row>
    <row r="820" spans="2:17" x14ac:dyDescent="0.3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</row>
    <row r="821" spans="2:17" x14ac:dyDescent="0.3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</row>
    <row r="822" spans="2:17" x14ac:dyDescent="0.3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</row>
    <row r="823" spans="2:17" x14ac:dyDescent="0.3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</row>
    <row r="824" spans="2:17" x14ac:dyDescent="0.3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</row>
    <row r="825" spans="2:17" x14ac:dyDescent="0.3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</row>
    <row r="826" spans="2:17" x14ac:dyDescent="0.3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</row>
    <row r="827" spans="2:17" x14ac:dyDescent="0.3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</row>
    <row r="828" spans="2:17" x14ac:dyDescent="0.3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</row>
    <row r="829" spans="2:17" x14ac:dyDescent="0.3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</row>
    <row r="830" spans="2:17" x14ac:dyDescent="0.3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</row>
    <row r="831" spans="2:17" x14ac:dyDescent="0.3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</row>
    <row r="832" spans="2:17" x14ac:dyDescent="0.3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</row>
    <row r="833" spans="2:17" x14ac:dyDescent="0.3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</row>
    <row r="834" spans="2:17" x14ac:dyDescent="0.3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</row>
    <row r="835" spans="2:17" x14ac:dyDescent="0.3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</row>
    <row r="836" spans="2:17" x14ac:dyDescent="0.3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</row>
    <row r="837" spans="2:17" x14ac:dyDescent="0.3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</row>
    <row r="838" spans="2:17" x14ac:dyDescent="0.3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</row>
    <row r="839" spans="2:17" x14ac:dyDescent="0.3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</row>
    <row r="840" spans="2:17" x14ac:dyDescent="0.3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</row>
    <row r="841" spans="2:17" x14ac:dyDescent="0.3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</row>
    <row r="842" spans="2:17" x14ac:dyDescent="0.3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</row>
    <row r="843" spans="2:17" x14ac:dyDescent="0.3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</row>
    <row r="844" spans="2:17" x14ac:dyDescent="0.3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</row>
    <row r="845" spans="2:17" x14ac:dyDescent="0.3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</row>
    <row r="846" spans="2:17" x14ac:dyDescent="0.3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</row>
    <row r="847" spans="2:17" x14ac:dyDescent="0.3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</row>
    <row r="848" spans="2:17" x14ac:dyDescent="0.3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</row>
    <row r="849" spans="2:17" x14ac:dyDescent="0.3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</row>
    <row r="850" spans="2:17" x14ac:dyDescent="0.3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</row>
    <row r="851" spans="2:17" x14ac:dyDescent="0.3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</row>
    <row r="852" spans="2:17" x14ac:dyDescent="0.3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</row>
    <row r="853" spans="2:17" x14ac:dyDescent="0.3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</row>
    <row r="854" spans="2:17" x14ac:dyDescent="0.3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</row>
    <row r="855" spans="2:17" x14ac:dyDescent="0.3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</row>
    <row r="856" spans="2:17" x14ac:dyDescent="0.3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</row>
    <row r="857" spans="2:17" x14ac:dyDescent="0.3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</row>
    <row r="858" spans="2:17" x14ac:dyDescent="0.3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</row>
    <row r="859" spans="2:17" x14ac:dyDescent="0.3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</row>
    <row r="860" spans="2:17" x14ac:dyDescent="0.3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</row>
    <row r="861" spans="2:17" x14ac:dyDescent="0.3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</row>
    <row r="862" spans="2:17" x14ac:dyDescent="0.3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</row>
    <row r="863" spans="2:17" x14ac:dyDescent="0.3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</row>
    <row r="864" spans="2:17" x14ac:dyDescent="0.3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</row>
    <row r="865" spans="2:17" x14ac:dyDescent="0.3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</row>
    <row r="866" spans="2:17" x14ac:dyDescent="0.3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</row>
    <row r="867" spans="2:17" x14ac:dyDescent="0.3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</row>
    <row r="868" spans="2:17" x14ac:dyDescent="0.3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</row>
    <row r="869" spans="2:17" x14ac:dyDescent="0.3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</row>
    <row r="870" spans="2:17" x14ac:dyDescent="0.3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</row>
    <row r="871" spans="2:17" x14ac:dyDescent="0.3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</row>
    <row r="872" spans="2:17" x14ac:dyDescent="0.3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</row>
    <row r="873" spans="2:17" x14ac:dyDescent="0.3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</row>
    <row r="874" spans="2:17" x14ac:dyDescent="0.3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</row>
    <row r="875" spans="2:17" x14ac:dyDescent="0.3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</row>
    <row r="876" spans="2:17" x14ac:dyDescent="0.3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</row>
    <row r="877" spans="2:17" x14ac:dyDescent="0.3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</row>
    <row r="878" spans="2:17" x14ac:dyDescent="0.3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</row>
    <row r="879" spans="2:17" x14ac:dyDescent="0.3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</row>
    <row r="880" spans="2:17" x14ac:dyDescent="0.3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</row>
    <row r="881" spans="2:17" x14ac:dyDescent="0.3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</row>
    <row r="882" spans="2:17" x14ac:dyDescent="0.3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</row>
    <row r="883" spans="2:17" x14ac:dyDescent="0.3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</row>
    <row r="884" spans="2:17" x14ac:dyDescent="0.3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</row>
    <row r="885" spans="2:17" x14ac:dyDescent="0.3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</row>
    <row r="886" spans="2:17" x14ac:dyDescent="0.3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</row>
    <row r="887" spans="2:17" x14ac:dyDescent="0.3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</row>
    <row r="888" spans="2:17" x14ac:dyDescent="0.3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</row>
    <row r="889" spans="2:17" x14ac:dyDescent="0.3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</row>
    <row r="890" spans="2:17" x14ac:dyDescent="0.3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</row>
    <row r="891" spans="2:17" x14ac:dyDescent="0.3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</row>
    <row r="892" spans="2:17" x14ac:dyDescent="0.3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</row>
    <row r="893" spans="2:17" x14ac:dyDescent="0.3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</row>
    <row r="894" spans="2:17" x14ac:dyDescent="0.3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</row>
    <row r="895" spans="2:17" x14ac:dyDescent="0.3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</row>
    <row r="896" spans="2:17" x14ac:dyDescent="0.3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</row>
    <row r="897" spans="2:17" x14ac:dyDescent="0.3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</row>
    <row r="898" spans="2:17" x14ac:dyDescent="0.3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</row>
    <row r="899" spans="2:17" x14ac:dyDescent="0.3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</row>
    <row r="900" spans="2:17" x14ac:dyDescent="0.3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</row>
    <row r="901" spans="2:17" x14ac:dyDescent="0.3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</row>
    <row r="902" spans="2:17" x14ac:dyDescent="0.3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</row>
    <row r="903" spans="2:17" x14ac:dyDescent="0.3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</row>
    <row r="904" spans="2:17" x14ac:dyDescent="0.3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</row>
    <row r="905" spans="2:17" x14ac:dyDescent="0.3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</row>
    <row r="906" spans="2:17" x14ac:dyDescent="0.3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</row>
    <row r="907" spans="2:17" x14ac:dyDescent="0.3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</row>
    <row r="908" spans="2:17" x14ac:dyDescent="0.3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</row>
    <row r="909" spans="2:17" x14ac:dyDescent="0.3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</row>
    <row r="910" spans="2:17" x14ac:dyDescent="0.3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</row>
    <row r="911" spans="2:17" x14ac:dyDescent="0.3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</row>
    <row r="912" spans="2:17" x14ac:dyDescent="0.3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</row>
    <row r="913" spans="2:17" x14ac:dyDescent="0.3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</row>
    <row r="914" spans="2:17" x14ac:dyDescent="0.3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</row>
    <row r="915" spans="2:17" x14ac:dyDescent="0.3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</row>
    <row r="916" spans="2:17" x14ac:dyDescent="0.3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</row>
    <row r="917" spans="2:17" x14ac:dyDescent="0.3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</row>
    <row r="918" spans="2:17" x14ac:dyDescent="0.3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</row>
    <row r="919" spans="2:17" x14ac:dyDescent="0.3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</row>
    <row r="920" spans="2:17" x14ac:dyDescent="0.3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</row>
    <row r="921" spans="2:17" x14ac:dyDescent="0.3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</row>
    <row r="922" spans="2:17" x14ac:dyDescent="0.3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</row>
    <row r="923" spans="2:17" x14ac:dyDescent="0.3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</row>
    <row r="924" spans="2:17" x14ac:dyDescent="0.3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</row>
    <row r="925" spans="2:17" x14ac:dyDescent="0.3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</row>
    <row r="926" spans="2:17" x14ac:dyDescent="0.3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</row>
    <row r="927" spans="2:17" x14ac:dyDescent="0.3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</row>
    <row r="928" spans="2:17" x14ac:dyDescent="0.3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</row>
    <row r="929" spans="2:17" x14ac:dyDescent="0.3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</row>
    <row r="930" spans="2:17" x14ac:dyDescent="0.3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</row>
    <row r="931" spans="2:17" x14ac:dyDescent="0.3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</row>
    <row r="932" spans="2:17" x14ac:dyDescent="0.3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</row>
    <row r="933" spans="2:17" x14ac:dyDescent="0.3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</row>
    <row r="934" spans="2:17" x14ac:dyDescent="0.3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</row>
    <row r="935" spans="2:17" x14ac:dyDescent="0.3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</row>
    <row r="936" spans="2:17" x14ac:dyDescent="0.3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</row>
    <row r="937" spans="2:17" x14ac:dyDescent="0.3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</row>
    <row r="938" spans="2:17" x14ac:dyDescent="0.3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</row>
    <row r="939" spans="2:17" x14ac:dyDescent="0.3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</row>
    <row r="940" spans="2:17" x14ac:dyDescent="0.3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</row>
    <row r="941" spans="2:17" x14ac:dyDescent="0.3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</row>
    <row r="942" spans="2:17" x14ac:dyDescent="0.3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</row>
    <row r="943" spans="2:17" x14ac:dyDescent="0.3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</row>
    <row r="944" spans="2:17" x14ac:dyDescent="0.3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</row>
    <row r="945" spans="2:17" x14ac:dyDescent="0.3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</row>
    <row r="946" spans="2:17" x14ac:dyDescent="0.3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</row>
    <row r="947" spans="2:17" x14ac:dyDescent="0.3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</row>
    <row r="948" spans="2:17" x14ac:dyDescent="0.3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</row>
    <row r="949" spans="2:17" x14ac:dyDescent="0.3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</row>
    <row r="950" spans="2:17" x14ac:dyDescent="0.3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</row>
    <row r="951" spans="2:17" x14ac:dyDescent="0.3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</row>
    <row r="952" spans="2:17" x14ac:dyDescent="0.3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</row>
  </sheetData>
  <mergeCells count="12">
    <mergeCell ref="K5:L5"/>
    <mergeCell ref="M5:N5"/>
    <mergeCell ref="O5:P5"/>
    <mergeCell ref="C4:P4"/>
    <mergeCell ref="C5:D5"/>
    <mergeCell ref="E5:F5"/>
    <mergeCell ref="G5:H5"/>
    <mergeCell ref="I5:J5"/>
    <mergeCell ref="Q4:Q6"/>
    <mergeCell ref="B2:Q2"/>
    <mergeCell ref="B3:Q3"/>
    <mergeCell ref="B4:B6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V626"/>
  <sheetViews>
    <sheetView workbookViewId="0">
      <selection activeCell="C3" sqref="C3:J5"/>
    </sheetView>
  </sheetViews>
  <sheetFormatPr defaultColWidth="9.109375" defaultRowHeight="14.4" x14ac:dyDescent="0.3"/>
  <cols>
    <col min="1" max="1" width="2.6640625" style="71" customWidth="1"/>
    <col min="2" max="2" width="18.33203125" style="70" customWidth="1"/>
    <col min="3" max="12" width="12.6640625" style="70" customWidth="1"/>
    <col min="13" max="100" width="11.44140625" style="71" customWidth="1"/>
    <col min="101" max="16384" width="9.109375" style="70"/>
  </cols>
  <sheetData>
    <row r="1" spans="2:13" s="71" customFormat="1" ht="15" thickBot="1" x14ac:dyDescent="0.35"/>
    <row r="2" spans="2:13" ht="22.2" customHeight="1" thickTop="1" thickBot="1" x14ac:dyDescent="0.35">
      <c r="B2" s="274" t="s">
        <v>358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3" ht="22.2" customHeight="1" thickTop="1" thickBot="1" x14ac:dyDescent="0.35">
      <c r="B3" s="277" t="s">
        <v>276</v>
      </c>
      <c r="C3" s="282" t="s">
        <v>235</v>
      </c>
      <c r="D3" s="282"/>
      <c r="E3" s="282"/>
      <c r="F3" s="282"/>
      <c r="G3" s="282"/>
      <c r="H3" s="282"/>
      <c r="I3" s="282"/>
      <c r="J3" s="282"/>
      <c r="K3" s="283" t="s">
        <v>207</v>
      </c>
      <c r="L3" s="268"/>
    </row>
    <row r="4" spans="2:13" ht="22.2" customHeight="1" thickTop="1" thickBot="1" x14ac:dyDescent="0.35">
      <c r="B4" s="278"/>
      <c r="C4" s="266" t="s">
        <v>236</v>
      </c>
      <c r="D4" s="344"/>
      <c r="E4" s="345" t="s">
        <v>237</v>
      </c>
      <c r="F4" s="344"/>
      <c r="G4" s="345" t="s">
        <v>238</v>
      </c>
      <c r="H4" s="344"/>
      <c r="I4" s="325" t="s">
        <v>239</v>
      </c>
      <c r="J4" s="267"/>
      <c r="K4" s="284"/>
      <c r="L4" s="270"/>
    </row>
    <row r="5" spans="2:13" ht="22.2" customHeight="1" thickTop="1" thickBot="1" x14ac:dyDescent="0.35">
      <c r="B5" s="279"/>
      <c r="C5" s="356" t="s">
        <v>206</v>
      </c>
      <c r="D5" s="357" t="s">
        <v>2</v>
      </c>
      <c r="E5" s="358" t="s">
        <v>206</v>
      </c>
      <c r="F5" s="357" t="s">
        <v>2</v>
      </c>
      <c r="G5" s="358" t="s">
        <v>206</v>
      </c>
      <c r="H5" s="357" t="s">
        <v>2</v>
      </c>
      <c r="I5" s="358" t="s">
        <v>206</v>
      </c>
      <c r="J5" s="359" t="s">
        <v>2</v>
      </c>
      <c r="K5" s="94" t="s">
        <v>206</v>
      </c>
      <c r="L5" s="160" t="s">
        <v>2</v>
      </c>
    </row>
    <row r="6" spans="2:13" ht="22.2" customHeight="1" thickTop="1" x14ac:dyDescent="0.3">
      <c r="B6" s="161" t="s">
        <v>277</v>
      </c>
      <c r="C6" s="95">
        <v>254</v>
      </c>
      <c r="D6" s="234">
        <v>0.10735418427726121</v>
      </c>
      <c r="E6" s="169">
        <v>631</v>
      </c>
      <c r="F6" s="234">
        <v>0.11422881969587255</v>
      </c>
      <c r="G6" s="169">
        <v>38</v>
      </c>
      <c r="H6" s="234">
        <v>0.12794612794612795</v>
      </c>
      <c r="I6" s="169">
        <v>1</v>
      </c>
      <c r="J6" s="87">
        <v>0.25</v>
      </c>
      <c r="K6" s="106">
        <v>924</v>
      </c>
      <c r="L6" s="88">
        <v>0.11280673910389452</v>
      </c>
      <c r="M6" s="79"/>
    </row>
    <row r="7" spans="2:13" ht="22.2" customHeight="1" x14ac:dyDescent="0.3">
      <c r="B7" s="161" t="s">
        <v>278</v>
      </c>
      <c r="C7" s="95">
        <v>222</v>
      </c>
      <c r="D7" s="234">
        <v>9.3829247675401517E-2</v>
      </c>
      <c r="E7" s="169">
        <v>647</v>
      </c>
      <c r="F7" s="234">
        <v>0.1171252715423606</v>
      </c>
      <c r="G7" s="169">
        <v>29</v>
      </c>
      <c r="H7" s="234">
        <v>9.7643097643097643E-2</v>
      </c>
      <c r="I7" s="169">
        <v>0</v>
      </c>
      <c r="J7" s="87">
        <v>0</v>
      </c>
      <c r="K7" s="106">
        <v>898</v>
      </c>
      <c r="L7" s="88">
        <v>0.10963252350140398</v>
      </c>
      <c r="M7" s="79"/>
    </row>
    <row r="8" spans="2:13" ht="22.2" customHeight="1" x14ac:dyDescent="0.3">
      <c r="B8" s="161" t="s">
        <v>279</v>
      </c>
      <c r="C8" s="95">
        <v>150</v>
      </c>
      <c r="D8" s="234">
        <v>6.3398140321217239E-2</v>
      </c>
      <c r="E8" s="169">
        <v>409</v>
      </c>
      <c r="F8" s="234">
        <v>7.4040550325850829E-2</v>
      </c>
      <c r="G8" s="169">
        <v>14</v>
      </c>
      <c r="H8" s="234">
        <v>4.7138047138047139E-2</v>
      </c>
      <c r="I8" s="169">
        <v>0</v>
      </c>
      <c r="J8" s="87">
        <v>0</v>
      </c>
      <c r="K8" s="106">
        <v>573</v>
      </c>
      <c r="L8" s="88">
        <v>6.9954828470272248E-2</v>
      </c>
      <c r="M8" s="79"/>
    </row>
    <row r="9" spans="2:13" ht="22.2" customHeight="1" x14ac:dyDescent="0.3">
      <c r="B9" s="161" t="s">
        <v>280</v>
      </c>
      <c r="C9" s="95">
        <v>104</v>
      </c>
      <c r="D9" s="234">
        <v>4.3956043956043959E-2</v>
      </c>
      <c r="E9" s="169">
        <v>325</v>
      </c>
      <c r="F9" s="234">
        <v>5.883417813178856E-2</v>
      </c>
      <c r="G9" s="169">
        <v>20</v>
      </c>
      <c r="H9" s="234">
        <v>6.7340067340067339E-2</v>
      </c>
      <c r="I9" s="169">
        <v>0</v>
      </c>
      <c r="J9" s="87">
        <v>0</v>
      </c>
      <c r="K9" s="106">
        <v>449</v>
      </c>
      <c r="L9" s="88">
        <v>5.4816261750701992E-2</v>
      </c>
      <c r="M9" s="79"/>
    </row>
    <row r="10" spans="2:13" ht="22.2" customHeight="1" x14ac:dyDescent="0.3">
      <c r="B10" s="161" t="s">
        <v>281</v>
      </c>
      <c r="C10" s="95">
        <v>157</v>
      </c>
      <c r="D10" s="234">
        <v>6.6356720202874045E-2</v>
      </c>
      <c r="E10" s="169">
        <v>361</v>
      </c>
      <c r="F10" s="234">
        <v>6.5351194786386679E-2</v>
      </c>
      <c r="G10" s="169">
        <v>25</v>
      </c>
      <c r="H10" s="234">
        <v>8.4175084175084181E-2</v>
      </c>
      <c r="I10" s="169">
        <v>0</v>
      </c>
      <c r="J10" s="87">
        <v>0</v>
      </c>
      <c r="K10" s="106">
        <v>543</v>
      </c>
      <c r="L10" s="88">
        <v>6.629227200586009E-2</v>
      </c>
      <c r="M10" s="79"/>
    </row>
    <row r="11" spans="2:13" ht="22.2" customHeight="1" x14ac:dyDescent="0.3">
      <c r="B11" s="161" t="s">
        <v>282</v>
      </c>
      <c r="C11" s="95">
        <v>239</v>
      </c>
      <c r="D11" s="234">
        <v>0.10101437024513947</v>
      </c>
      <c r="E11" s="169">
        <v>486</v>
      </c>
      <c r="F11" s="234">
        <v>8.7979724837074585E-2</v>
      </c>
      <c r="G11" s="169">
        <v>21</v>
      </c>
      <c r="H11" s="234">
        <v>7.0707070707070704E-2</v>
      </c>
      <c r="I11" s="169">
        <v>0</v>
      </c>
      <c r="J11" s="87">
        <v>0</v>
      </c>
      <c r="K11" s="106">
        <v>746</v>
      </c>
      <c r="L11" s="88">
        <v>9.1075570748382365E-2</v>
      </c>
      <c r="M11" s="79"/>
    </row>
    <row r="12" spans="2:13" ht="22.2" customHeight="1" x14ac:dyDescent="0.3">
      <c r="B12" s="161" t="s">
        <v>283</v>
      </c>
      <c r="C12" s="95">
        <v>86</v>
      </c>
      <c r="D12" s="234">
        <v>3.634826711749789E-2</v>
      </c>
      <c r="E12" s="169">
        <v>215</v>
      </c>
      <c r="F12" s="234">
        <v>3.8921071687183201E-2</v>
      </c>
      <c r="G12" s="169">
        <v>22</v>
      </c>
      <c r="H12" s="234">
        <v>7.407407407407407E-2</v>
      </c>
      <c r="I12" s="169">
        <v>0</v>
      </c>
      <c r="J12" s="87">
        <v>0</v>
      </c>
      <c r="K12" s="106">
        <v>323</v>
      </c>
      <c r="L12" s="88">
        <v>3.9433524600170917E-2</v>
      </c>
      <c r="M12" s="79"/>
    </row>
    <row r="13" spans="2:13" ht="22.2" customHeight="1" x14ac:dyDescent="0.3">
      <c r="B13" s="161" t="s">
        <v>284</v>
      </c>
      <c r="C13" s="95">
        <v>93</v>
      </c>
      <c r="D13" s="234">
        <v>3.9306846999154689E-2</v>
      </c>
      <c r="E13" s="169">
        <v>258</v>
      </c>
      <c r="F13" s="234">
        <v>4.670528602461984E-2</v>
      </c>
      <c r="G13" s="169">
        <v>11</v>
      </c>
      <c r="H13" s="234">
        <v>3.7037037037037035E-2</v>
      </c>
      <c r="I13" s="169">
        <v>0</v>
      </c>
      <c r="J13" s="87">
        <v>0</v>
      </c>
      <c r="K13" s="106">
        <v>362</v>
      </c>
      <c r="L13" s="88">
        <v>4.4194848003906724E-2</v>
      </c>
      <c r="M13" s="79"/>
    </row>
    <row r="14" spans="2:13" ht="22.2" customHeight="1" x14ac:dyDescent="0.3">
      <c r="B14" s="161" t="s">
        <v>285</v>
      </c>
      <c r="C14" s="95">
        <v>255</v>
      </c>
      <c r="D14" s="234">
        <v>0.10777683854606931</v>
      </c>
      <c r="E14" s="169">
        <v>588</v>
      </c>
      <c r="F14" s="234">
        <v>0.10644460535843592</v>
      </c>
      <c r="G14" s="169">
        <v>42</v>
      </c>
      <c r="H14" s="234">
        <v>0.14141414141414141</v>
      </c>
      <c r="I14" s="169">
        <v>1</v>
      </c>
      <c r="J14" s="87">
        <v>0.25</v>
      </c>
      <c r="K14" s="106">
        <v>886</v>
      </c>
      <c r="L14" s="88">
        <v>0.10816750091563912</v>
      </c>
      <c r="M14" s="79"/>
    </row>
    <row r="15" spans="2:13" ht="22.2" customHeight="1" x14ac:dyDescent="0.3">
      <c r="B15" s="161" t="s">
        <v>286</v>
      </c>
      <c r="C15" s="95">
        <v>287</v>
      </c>
      <c r="D15" s="234">
        <v>0.12130177514792899</v>
      </c>
      <c r="E15" s="169">
        <v>636</v>
      </c>
      <c r="F15" s="234">
        <v>0.11513396089790007</v>
      </c>
      <c r="G15" s="169">
        <v>41</v>
      </c>
      <c r="H15" s="234">
        <v>0.13804713804713806</v>
      </c>
      <c r="I15" s="169">
        <v>0</v>
      </c>
      <c r="J15" s="87">
        <v>0</v>
      </c>
      <c r="K15" s="106">
        <v>964</v>
      </c>
      <c r="L15" s="88">
        <v>0.11769014772311073</v>
      </c>
      <c r="M15" s="79"/>
    </row>
    <row r="16" spans="2:13" ht="22.2" customHeight="1" x14ac:dyDescent="0.3">
      <c r="B16" s="161" t="s">
        <v>287</v>
      </c>
      <c r="C16" s="95">
        <v>300</v>
      </c>
      <c r="D16" s="234">
        <v>0.12679628064243448</v>
      </c>
      <c r="E16" s="169">
        <v>579</v>
      </c>
      <c r="F16" s="234">
        <v>0.10481535119478638</v>
      </c>
      <c r="G16" s="169">
        <v>17</v>
      </c>
      <c r="H16" s="234">
        <v>5.7239057239057242E-2</v>
      </c>
      <c r="I16" s="169">
        <v>1</v>
      </c>
      <c r="J16" s="87">
        <v>0.25</v>
      </c>
      <c r="K16" s="106">
        <v>897</v>
      </c>
      <c r="L16" s="88">
        <v>0.10951043828592358</v>
      </c>
      <c r="M16" s="79"/>
    </row>
    <row r="17" spans="2:13" ht="22.2" customHeight="1" thickBot="1" x14ac:dyDescent="0.35">
      <c r="B17" s="161" t="s">
        <v>288</v>
      </c>
      <c r="C17" s="95">
        <v>219</v>
      </c>
      <c r="D17" s="234">
        <v>9.2561284868977176E-2</v>
      </c>
      <c r="E17" s="169">
        <v>389</v>
      </c>
      <c r="F17" s="234">
        <v>7.0419985517740771E-2</v>
      </c>
      <c r="G17" s="169">
        <v>17</v>
      </c>
      <c r="H17" s="234">
        <v>5.7239057239057242E-2</v>
      </c>
      <c r="I17" s="169">
        <v>1</v>
      </c>
      <c r="J17" s="87">
        <v>0.25</v>
      </c>
      <c r="K17" s="106">
        <v>626</v>
      </c>
      <c r="L17" s="88">
        <v>7.6425344890733729E-2</v>
      </c>
      <c r="M17" s="79"/>
    </row>
    <row r="18" spans="2:13" ht="22.2" customHeight="1" thickTop="1" thickBot="1" x14ac:dyDescent="0.35">
      <c r="B18" s="98" t="s">
        <v>207</v>
      </c>
      <c r="C18" s="96">
        <v>2366</v>
      </c>
      <c r="D18" s="235">
        <v>1</v>
      </c>
      <c r="E18" s="206">
        <v>5524</v>
      </c>
      <c r="F18" s="235">
        <v>0.99999999999999989</v>
      </c>
      <c r="G18" s="206">
        <v>297</v>
      </c>
      <c r="H18" s="235">
        <v>0.99999999999999989</v>
      </c>
      <c r="I18" s="206">
        <v>4</v>
      </c>
      <c r="J18" s="90">
        <v>1</v>
      </c>
      <c r="K18" s="96">
        <v>8191</v>
      </c>
      <c r="L18" s="93">
        <v>0.99999999999999989</v>
      </c>
      <c r="M18" s="79"/>
    </row>
    <row r="19" spans="2:13" s="71" customFormat="1" ht="22.2" customHeight="1" thickTop="1" thickBot="1" x14ac:dyDescent="0.35">
      <c r="B19" s="99"/>
      <c r="C19" s="100"/>
      <c r="D19" s="101"/>
      <c r="E19" s="100"/>
      <c r="F19" s="101"/>
      <c r="G19" s="100"/>
      <c r="H19" s="101"/>
      <c r="I19" s="100"/>
      <c r="J19" s="101"/>
      <c r="K19" s="100"/>
      <c r="L19" s="101"/>
    </row>
    <row r="20" spans="2:13" ht="22.2" customHeight="1" thickTop="1" x14ac:dyDescent="0.3">
      <c r="B20" s="112" t="s">
        <v>233</v>
      </c>
      <c r="C20" s="157"/>
      <c r="D20" s="184"/>
      <c r="E20" s="148"/>
      <c r="F20" s="149"/>
      <c r="G20" s="149"/>
      <c r="H20" s="149"/>
      <c r="I20" s="149"/>
      <c r="J20" s="149"/>
      <c r="K20" s="192"/>
      <c r="L20" s="149"/>
    </row>
    <row r="21" spans="2:13" ht="22.2" customHeight="1" thickBot="1" x14ac:dyDescent="0.35">
      <c r="B21" s="163" t="s">
        <v>240</v>
      </c>
      <c r="C21" s="185"/>
      <c r="D21" s="186"/>
      <c r="E21" s="149"/>
      <c r="F21" s="149"/>
      <c r="G21" s="149"/>
      <c r="H21" s="149"/>
      <c r="I21" s="149"/>
      <c r="J21" s="149"/>
      <c r="K21" s="150"/>
      <c r="L21" s="149"/>
    </row>
    <row r="22" spans="2:13" s="71" customFormat="1" ht="15" thickTop="1" x14ac:dyDescent="0.3"/>
    <row r="23" spans="2:13" s="71" customFormat="1" x14ac:dyDescent="0.3"/>
    <row r="24" spans="2:13" s="71" customFormat="1" x14ac:dyDescent="0.3"/>
    <row r="25" spans="2:13" s="71" customFormat="1" x14ac:dyDescent="0.3"/>
    <row r="26" spans="2:13" s="71" customFormat="1" x14ac:dyDescent="0.3"/>
    <row r="27" spans="2:13" s="71" customFormat="1" x14ac:dyDescent="0.3"/>
    <row r="28" spans="2:13" s="71" customFormat="1" x14ac:dyDescent="0.3"/>
    <row r="29" spans="2:13" s="71" customFormat="1" x14ac:dyDescent="0.3"/>
    <row r="30" spans="2:13" s="71" customFormat="1" x14ac:dyDescent="0.3"/>
    <row r="31" spans="2:13" s="71" customFormat="1" x14ac:dyDescent="0.3"/>
    <row r="32" spans="2:13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K589"/>
  <sheetViews>
    <sheetView workbookViewId="0">
      <selection activeCell="C7" sqref="C7"/>
    </sheetView>
  </sheetViews>
  <sheetFormatPr defaultColWidth="9.109375" defaultRowHeight="14.4" x14ac:dyDescent="0.3"/>
  <cols>
    <col min="1" max="1" width="2.6640625" style="71" customWidth="1"/>
    <col min="2" max="2" width="17.33203125" style="70" customWidth="1"/>
    <col min="3" max="24" width="10.6640625" style="70" customWidth="1"/>
    <col min="25" max="115" width="11.44140625" style="71" customWidth="1"/>
    <col min="116" max="16384" width="9.109375" style="70"/>
  </cols>
  <sheetData>
    <row r="1" spans="2:25" s="71" customFormat="1" ht="15" thickBot="1" x14ac:dyDescent="0.35"/>
    <row r="2" spans="2:25" ht="22.2" customHeight="1" thickTop="1" thickBot="1" x14ac:dyDescent="0.35">
      <c r="B2" s="337" t="s">
        <v>359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1"/>
    </row>
    <row r="3" spans="2:25" ht="22.2" customHeight="1" thickTop="1" thickBot="1" x14ac:dyDescent="0.35">
      <c r="B3" s="277" t="s">
        <v>276</v>
      </c>
      <c r="C3" s="285" t="s">
        <v>242</v>
      </c>
      <c r="D3" s="282"/>
      <c r="E3" s="282"/>
      <c r="F3" s="282"/>
      <c r="G3" s="282"/>
      <c r="H3" s="282"/>
      <c r="I3" s="282"/>
      <c r="J3" s="282"/>
      <c r="K3" s="282"/>
      <c r="L3" s="286"/>
      <c r="M3" s="285" t="s">
        <v>243</v>
      </c>
      <c r="N3" s="282"/>
      <c r="O3" s="282"/>
      <c r="P3" s="282"/>
      <c r="Q3" s="282"/>
      <c r="R3" s="282"/>
      <c r="S3" s="282"/>
      <c r="T3" s="282"/>
      <c r="U3" s="282"/>
      <c r="V3" s="286"/>
      <c r="W3" s="283" t="s">
        <v>207</v>
      </c>
      <c r="X3" s="268"/>
    </row>
    <row r="4" spans="2:25" ht="22.2" customHeight="1" thickTop="1" thickBot="1" x14ac:dyDescent="0.35">
      <c r="B4" s="278"/>
      <c r="C4" s="285" t="s">
        <v>235</v>
      </c>
      <c r="D4" s="282"/>
      <c r="E4" s="282"/>
      <c r="F4" s="282"/>
      <c r="G4" s="282"/>
      <c r="H4" s="282"/>
      <c r="I4" s="282"/>
      <c r="J4" s="286"/>
      <c r="K4" s="333" t="s">
        <v>207</v>
      </c>
      <c r="L4" s="332"/>
      <c r="M4" s="282" t="s">
        <v>235</v>
      </c>
      <c r="N4" s="282"/>
      <c r="O4" s="282"/>
      <c r="P4" s="282"/>
      <c r="Q4" s="282"/>
      <c r="R4" s="282"/>
      <c r="S4" s="282"/>
      <c r="T4" s="286"/>
      <c r="U4" s="266" t="s">
        <v>207</v>
      </c>
      <c r="V4" s="267"/>
      <c r="W4" s="289"/>
      <c r="X4" s="269"/>
    </row>
    <row r="5" spans="2:25" ht="22.2" customHeight="1" thickTop="1" thickBot="1" x14ac:dyDescent="0.35">
      <c r="B5" s="278"/>
      <c r="C5" s="266" t="s">
        <v>236</v>
      </c>
      <c r="D5" s="344"/>
      <c r="E5" s="325" t="s">
        <v>237</v>
      </c>
      <c r="F5" s="344"/>
      <c r="G5" s="325" t="s">
        <v>238</v>
      </c>
      <c r="H5" s="344"/>
      <c r="I5" s="325" t="s">
        <v>239</v>
      </c>
      <c r="J5" s="267"/>
      <c r="K5" s="333"/>
      <c r="L5" s="332"/>
      <c r="M5" s="266" t="s">
        <v>236</v>
      </c>
      <c r="N5" s="344"/>
      <c r="O5" s="325" t="s">
        <v>237</v>
      </c>
      <c r="P5" s="344"/>
      <c r="Q5" s="325" t="s">
        <v>238</v>
      </c>
      <c r="R5" s="344"/>
      <c r="S5" s="325" t="s">
        <v>239</v>
      </c>
      <c r="T5" s="267"/>
      <c r="U5" s="333"/>
      <c r="V5" s="332"/>
      <c r="W5" s="284"/>
      <c r="X5" s="270"/>
    </row>
    <row r="6" spans="2:25" ht="22.2" customHeight="1" thickTop="1" thickBot="1" x14ac:dyDescent="0.35">
      <c r="B6" s="279"/>
      <c r="C6" s="356" t="s">
        <v>206</v>
      </c>
      <c r="D6" s="357" t="s">
        <v>2</v>
      </c>
      <c r="E6" s="358" t="s">
        <v>206</v>
      </c>
      <c r="F6" s="357" t="s">
        <v>2</v>
      </c>
      <c r="G6" s="358" t="s">
        <v>206</v>
      </c>
      <c r="H6" s="357" t="s">
        <v>2</v>
      </c>
      <c r="I6" s="358" t="s">
        <v>206</v>
      </c>
      <c r="J6" s="359" t="s">
        <v>2</v>
      </c>
      <c r="K6" s="356" t="s">
        <v>206</v>
      </c>
      <c r="L6" s="360" t="s">
        <v>2</v>
      </c>
      <c r="M6" s="356" t="s">
        <v>206</v>
      </c>
      <c r="N6" s="357" t="s">
        <v>2</v>
      </c>
      <c r="O6" s="358" t="s">
        <v>206</v>
      </c>
      <c r="P6" s="357" t="s">
        <v>2</v>
      </c>
      <c r="Q6" s="358" t="s">
        <v>206</v>
      </c>
      <c r="R6" s="357" t="s">
        <v>2</v>
      </c>
      <c r="S6" s="358" t="s">
        <v>206</v>
      </c>
      <c r="T6" s="359" t="s">
        <v>2</v>
      </c>
      <c r="U6" s="356" t="s">
        <v>206</v>
      </c>
      <c r="V6" s="360" t="s">
        <v>2</v>
      </c>
      <c r="W6" s="94" t="s">
        <v>206</v>
      </c>
      <c r="X6" s="188" t="s">
        <v>2</v>
      </c>
    </row>
    <row r="7" spans="2:25" ht="22.2" customHeight="1" thickTop="1" x14ac:dyDescent="0.3">
      <c r="B7" s="161" t="s">
        <v>277</v>
      </c>
      <c r="C7" s="95">
        <v>189</v>
      </c>
      <c r="D7" s="227">
        <v>0.11290322580645161</v>
      </c>
      <c r="E7" s="169">
        <v>401</v>
      </c>
      <c r="F7" s="227">
        <v>0.11542890040299367</v>
      </c>
      <c r="G7" s="169">
        <v>22</v>
      </c>
      <c r="H7" s="227">
        <v>0.1164021164021164</v>
      </c>
      <c r="I7" s="169">
        <v>0</v>
      </c>
      <c r="J7" s="117">
        <v>0</v>
      </c>
      <c r="K7" s="106">
        <v>612</v>
      </c>
      <c r="L7" s="119">
        <v>0.11464968152866242</v>
      </c>
      <c r="M7" s="95">
        <v>65</v>
      </c>
      <c r="N7" s="227">
        <v>9.3930635838150284E-2</v>
      </c>
      <c r="O7" s="169">
        <v>230</v>
      </c>
      <c r="P7" s="227">
        <v>0.11219512195121951</v>
      </c>
      <c r="Q7" s="169">
        <v>16</v>
      </c>
      <c r="R7" s="227">
        <v>0.14814814814814814</v>
      </c>
      <c r="S7" s="169">
        <v>1</v>
      </c>
      <c r="T7" s="117">
        <v>0.33333333333333331</v>
      </c>
      <c r="U7" s="106">
        <v>312</v>
      </c>
      <c r="V7" s="119">
        <v>0.10935856992639327</v>
      </c>
      <c r="W7" s="106">
        <v>924</v>
      </c>
      <c r="X7" s="119">
        <v>0.11280673910389452</v>
      </c>
      <c r="Y7" s="162"/>
    </row>
    <row r="8" spans="2:25" ht="22.2" customHeight="1" x14ac:dyDescent="0.3">
      <c r="B8" s="161" t="s">
        <v>278</v>
      </c>
      <c r="C8" s="95">
        <v>159</v>
      </c>
      <c r="D8" s="227">
        <v>9.4982078853046589E-2</v>
      </c>
      <c r="E8" s="169">
        <v>402</v>
      </c>
      <c r="F8" s="227">
        <v>0.1157167530224525</v>
      </c>
      <c r="G8" s="169">
        <v>26</v>
      </c>
      <c r="H8" s="227">
        <v>0.13756613756613756</v>
      </c>
      <c r="I8" s="169">
        <v>0</v>
      </c>
      <c r="J8" s="117">
        <v>0</v>
      </c>
      <c r="K8" s="106">
        <v>587</v>
      </c>
      <c r="L8" s="119">
        <v>0.10996627950543275</v>
      </c>
      <c r="M8" s="95">
        <v>63</v>
      </c>
      <c r="N8" s="227">
        <v>9.1040462427745661E-2</v>
      </c>
      <c r="O8" s="169">
        <v>245</v>
      </c>
      <c r="P8" s="227">
        <v>0.11951219512195121</v>
      </c>
      <c r="Q8" s="169">
        <v>3</v>
      </c>
      <c r="R8" s="227">
        <v>2.7777777777777776E-2</v>
      </c>
      <c r="S8" s="169">
        <v>0</v>
      </c>
      <c r="T8" s="117">
        <v>0</v>
      </c>
      <c r="U8" s="106">
        <v>311</v>
      </c>
      <c r="V8" s="119">
        <v>0.10900806168944971</v>
      </c>
      <c r="W8" s="106">
        <v>898</v>
      </c>
      <c r="X8" s="119">
        <v>0.10963252350140398</v>
      </c>
      <c r="Y8" s="162"/>
    </row>
    <row r="9" spans="2:25" ht="22.2" customHeight="1" x14ac:dyDescent="0.3">
      <c r="B9" s="161" t="s">
        <v>279</v>
      </c>
      <c r="C9" s="95">
        <v>113</v>
      </c>
      <c r="D9" s="227">
        <v>6.7502986857825562E-2</v>
      </c>
      <c r="E9" s="169">
        <v>256</v>
      </c>
      <c r="F9" s="227">
        <v>7.3690270581462297E-2</v>
      </c>
      <c r="G9" s="169">
        <v>7</v>
      </c>
      <c r="H9" s="227">
        <v>3.7037037037037035E-2</v>
      </c>
      <c r="I9" s="169">
        <v>0</v>
      </c>
      <c r="J9" s="117">
        <v>0</v>
      </c>
      <c r="K9" s="106">
        <v>376</v>
      </c>
      <c r="L9" s="119">
        <v>7.0438366429374302E-2</v>
      </c>
      <c r="M9" s="95">
        <v>37</v>
      </c>
      <c r="N9" s="227">
        <v>5.346820809248555E-2</v>
      </c>
      <c r="O9" s="169">
        <v>153</v>
      </c>
      <c r="P9" s="227">
        <v>7.4634146341463412E-2</v>
      </c>
      <c r="Q9" s="169">
        <v>7</v>
      </c>
      <c r="R9" s="227">
        <v>6.4814814814814811E-2</v>
      </c>
      <c r="S9" s="169">
        <v>0</v>
      </c>
      <c r="T9" s="117">
        <v>0</v>
      </c>
      <c r="U9" s="106">
        <v>197</v>
      </c>
      <c r="V9" s="119">
        <v>6.9050122677882936E-2</v>
      </c>
      <c r="W9" s="106">
        <v>573</v>
      </c>
      <c r="X9" s="119">
        <v>6.9954828470272248E-2</v>
      </c>
      <c r="Y9" s="162"/>
    </row>
    <row r="10" spans="2:25" ht="22.2" customHeight="1" x14ac:dyDescent="0.3">
      <c r="B10" s="161" t="s">
        <v>280</v>
      </c>
      <c r="C10" s="95">
        <v>69</v>
      </c>
      <c r="D10" s="227">
        <v>4.1218637992831542E-2</v>
      </c>
      <c r="E10" s="169">
        <v>205</v>
      </c>
      <c r="F10" s="227">
        <v>5.9009786989061598E-2</v>
      </c>
      <c r="G10" s="169">
        <v>12</v>
      </c>
      <c r="H10" s="227">
        <v>6.3492063492063489E-2</v>
      </c>
      <c r="I10" s="169">
        <v>0</v>
      </c>
      <c r="J10" s="117">
        <v>0</v>
      </c>
      <c r="K10" s="106">
        <v>286</v>
      </c>
      <c r="L10" s="119">
        <v>5.357811914574747E-2</v>
      </c>
      <c r="M10" s="95">
        <v>35</v>
      </c>
      <c r="N10" s="227">
        <v>5.0578034682080927E-2</v>
      </c>
      <c r="O10" s="169">
        <v>120</v>
      </c>
      <c r="P10" s="227">
        <v>5.8536585365853662E-2</v>
      </c>
      <c r="Q10" s="169">
        <v>8</v>
      </c>
      <c r="R10" s="227">
        <v>7.407407407407407E-2</v>
      </c>
      <c r="S10" s="169">
        <v>0</v>
      </c>
      <c r="T10" s="117">
        <v>0</v>
      </c>
      <c r="U10" s="106">
        <v>163</v>
      </c>
      <c r="V10" s="119">
        <v>5.7132842621801613E-2</v>
      </c>
      <c r="W10" s="106">
        <v>449</v>
      </c>
      <c r="X10" s="119">
        <v>5.4816261750701992E-2</v>
      </c>
      <c r="Y10" s="162"/>
    </row>
    <row r="11" spans="2:25" ht="22.2" customHeight="1" x14ac:dyDescent="0.3">
      <c r="B11" s="161" t="s">
        <v>281</v>
      </c>
      <c r="C11" s="95">
        <v>117</v>
      </c>
      <c r="D11" s="227">
        <v>6.9892473118279563E-2</v>
      </c>
      <c r="E11" s="169">
        <v>241</v>
      </c>
      <c r="F11" s="227">
        <v>6.9372481289579735E-2</v>
      </c>
      <c r="G11" s="169">
        <v>18</v>
      </c>
      <c r="H11" s="227">
        <v>9.5238095238095233E-2</v>
      </c>
      <c r="I11" s="169">
        <v>0</v>
      </c>
      <c r="J11" s="117">
        <v>0</v>
      </c>
      <c r="K11" s="106">
        <v>376</v>
      </c>
      <c r="L11" s="119">
        <v>7.0438366429374302E-2</v>
      </c>
      <c r="M11" s="95">
        <v>40</v>
      </c>
      <c r="N11" s="227">
        <v>5.7803468208092484E-2</v>
      </c>
      <c r="O11" s="169">
        <v>120</v>
      </c>
      <c r="P11" s="227">
        <v>5.8536585365853662E-2</v>
      </c>
      <c r="Q11" s="169">
        <v>7</v>
      </c>
      <c r="R11" s="227">
        <v>6.4814814814814811E-2</v>
      </c>
      <c r="S11" s="169">
        <v>0</v>
      </c>
      <c r="T11" s="117">
        <v>0</v>
      </c>
      <c r="U11" s="106">
        <v>167</v>
      </c>
      <c r="V11" s="119">
        <v>5.8534875569575887E-2</v>
      </c>
      <c r="W11" s="106">
        <v>543</v>
      </c>
      <c r="X11" s="119">
        <v>6.629227200586009E-2</v>
      </c>
      <c r="Y11" s="162"/>
    </row>
    <row r="12" spans="2:25" ht="22.2" customHeight="1" x14ac:dyDescent="0.3">
      <c r="B12" s="161" t="s">
        <v>282</v>
      </c>
      <c r="C12" s="95">
        <v>166</v>
      </c>
      <c r="D12" s="227">
        <v>9.9163679808841096E-2</v>
      </c>
      <c r="E12" s="169">
        <v>303</v>
      </c>
      <c r="F12" s="227">
        <v>8.7219343696027629E-2</v>
      </c>
      <c r="G12" s="169">
        <v>14</v>
      </c>
      <c r="H12" s="227">
        <v>7.407407407407407E-2</v>
      </c>
      <c r="I12" s="169">
        <v>0</v>
      </c>
      <c r="J12" s="117">
        <v>0</v>
      </c>
      <c r="K12" s="106">
        <v>483</v>
      </c>
      <c r="L12" s="119">
        <v>9.0483327088797305E-2</v>
      </c>
      <c r="M12" s="95">
        <v>73</v>
      </c>
      <c r="N12" s="227">
        <v>0.10549132947976879</v>
      </c>
      <c r="O12" s="169">
        <v>183</v>
      </c>
      <c r="P12" s="227">
        <v>8.9268292682926825E-2</v>
      </c>
      <c r="Q12" s="169">
        <v>7</v>
      </c>
      <c r="R12" s="227">
        <v>6.4814814814814811E-2</v>
      </c>
      <c r="S12" s="169">
        <v>0</v>
      </c>
      <c r="T12" s="117">
        <v>0</v>
      </c>
      <c r="U12" s="106">
        <v>263</v>
      </c>
      <c r="V12" s="119">
        <v>9.218366631615843E-2</v>
      </c>
      <c r="W12" s="106">
        <v>746</v>
      </c>
      <c r="X12" s="119">
        <v>9.1075570748382365E-2</v>
      </c>
      <c r="Y12" s="162"/>
    </row>
    <row r="13" spans="2:25" ht="22.2" customHeight="1" x14ac:dyDescent="0.3">
      <c r="B13" s="161" t="s">
        <v>283</v>
      </c>
      <c r="C13" s="95">
        <v>53</v>
      </c>
      <c r="D13" s="227">
        <v>3.1660692951015534E-2</v>
      </c>
      <c r="E13" s="169">
        <v>120</v>
      </c>
      <c r="F13" s="227">
        <v>3.4542314335060449E-2</v>
      </c>
      <c r="G13" s="169">
        <v>9</v>
      </c>
      <c r="H13" s="227">
        <v>4.7619047619047616E-2</v>
      </c>
      <c r="I13" s="169">
        <v>0</v>
      </c>
      <c r="J13" s="117">
        <v>0</v>
      </c>
      <c r="K13" s="106">
        <v>182</v>
      </c>
      <c r="L13" s="119">
        <v>3.4095166729112024E-2</v>
      </c>
      <c r="M13" s="95">
        <v>33</v>
      </c>
      <c r="N13" s="227">
        <v>4.7687861271676298E-2</v>
      </c>
      <c r="O13" s="169">
        <v>95</v>
      </c>
      <c r="P13" s="227">
        <v>4.6341463414634146E-2</v>
      </c>
      <c r="Q13" s="169">
        <v>13</v>
      </c>
      <c r="R13" s="227">
        <v>0.12037037037037036</v>
      </c>
      <c r="S13" s="169">
        <v>0</v>
      </c>
      <c r="T13" s="117">
        <v>0</v>
      </c>
      <c r="U13" s="106">
        <v>141</v>
      </c>
      <c r="V13" s="119">
        <v>4.9421661409043111E-2</v>
      </c>
      <c r="W13" s="106">
        <v>323</v>
      </c>
      <c r="X13" s="119">
        <v>3.9433524600170917E-2</v>
      </c>
      <c r="Y13" s="162"/>
    </row>
    <row r="14" spans="2:25" ht="22.2" customHeight="1" x14ac:dyDescent="0.3">
      <c r="B14" s="161" t="s">
        <v>284</v>
      </c>
      <c r="C14" s="95">
        <v>65</v>
      </c>
      <c r="D14" s="227">
        <v>3.882915173237754E-2</v>
      </c>
      <c r="E14" s="169">
        <v>135</v>
      </c>
      <c r="F14" s="227">
        <v>3.8860103626943004E-2</v>
      </c>
      <c r="G14" s="169">
        <v>6</v>
      </c>
      <c r="H14" s="227">
        <v>3.1746031746031744E-2</v>
      </c>
      <c r="I14" s="169">
        <v>0</v>
      </c>
      <c r="J14" s="117">
        <v>0</v>
      </c>
      <c r="K14" s="106">
        <v>206</v>
      </c>
      <c r="L14" s="119">
        <v>3.8591232671412512E-2</v>
      </c>
      <c r="M14" s="95">
        <v>28</v>
      </c>
      <c r="N14" s="227">
        <v>4.046242774566474E-2</v>
      </c>
      <c r="O14" s="169">
        <v>123</v>
      </c>
      <c r="P14" s="227">
        <v>0.06</v>
      </c>
      <c r="Q14" s="169">
        <v>5</v>
      </c>
      <c r="R14" s="227">
        <v>4.6296296296296294E-2</v>
      </c>
      <c r="S14" s="169">
        <v>0</v>
      </c>
      <c r="T14" s="117">
        <v>0</v>
      </c>
      <c r="U14" s="106">
        <v>156</v>
      </c>
      <c r="V14" s="119">
        <v>5.4679284963196635E-2</v>
      </c>
      <c r="W14" s="106">
        <v>362</v>
      </c>
      <c r="X14" s="119">
        <v>4.4194848003906724E-2</v>
      </c>
      <c r="Y14" s="162"/>
    </row>
    <row r="15" spans="2:25" ht="22.2" customHeight="1" x14ac:dyDescent="0.3">
      <c r="B15" s="161" t="s">
        <v>285</v>
      </c>
      <c r="C15" s="95">
        <v>190</v>
      </c>
      <c r="D15" s="227">
        <v>0.11350059737156511</v>
      </c>
      <c r="E15" s="169">
        <v>366</v>
      </c>
      <c r="F15" s="227">
        <v>0.10535405872193437</v>
      </c>
      <c r="G15" s="169">
        <v>25</v>
      </c>
      <c r="H15" s="227">
        <v>0.13227513227513227</v>
      </c>
      <c r="I15" s="169">
        <v>0</v>
      </c>
      <c r="J15" s="117">
        <v>0</v>
      </c>
      <c r="K15" s="106">
        <v>581</v>
      </c>
      <c r="L15" s="119">
        <v>0.10884226301985762</v>
      </c>
      <c r="M15" s="95">
        <v>65</v>
      </c>
      <c r="N15" s="227">
        <v>9.3930635838150284E-2</v>
      </c>
      <c r="O15" s="169">
        <v>222</v>
      </c>
      <c r="P15" s="227">
        <v>0.10829268292682927</v>
      </c>
      <c r="Q15" s="169">
        <v>17</v>
      </c>
      <c r="R15" s="227">
        <v>0.15740740740740741</v>
      </c>
      <c r="S15" s="169">
        <v>1</v>
      </c>
      <c r="T15" s="117">
        <v>0.33333333333333331</v>
      </c>
      <c r="U15" s="106">
        <v>305</v>
      </c>
      <c r="V15" s="119">
        <v>0.1069050122677883</v>
      </c>
      <c r="W15" s="106">
        <v>886</v>
      </c>
      <c r="X15" s="119">
        <v>0.10816750091563912</v>
      </c>
      <c r="Y15" s="162"/>
    </row>
    <row r="16" spans="2:25" ht="22.2" customHeight="1" x14ac:dyDescent="0.3">
      <c r="B16" s="161" t="s">
        <v>286</v>
      </c>
      <c r="C16" s="95">
        <v>183</v>
      </c>
      <c r="D16" s="227">
        <v>0.10931899641577061</v>
      </c>
      <c r="E16" s="169">
        <v>410</v>
      </c>
      <c r="F16" s="227">
        <v>0.1180195739781232</v>
      </c>
      <c r="G16" s="169">
        <v>27</v>
      </c>
      <c r="H16" s="227">
        <v>0.14285714285714285</v>
      </c>
      <c r="I16" s="169">
        <v>0</v>
      </c>
      <c r="J16" s="117">
        <v>0</v>
      </c>
      <c r="K16" s="106">
        <v>620</v>
      </c>
      <c r="L16" s="119">
        <v>0.11614837017609592</v>
      </c>
      <c r="M16" s="95">
        <v>104</v>
      </c>
      <c r="N16" s="227">
        <v>0.15028901734104047</v>
      </c>
      <c r="O16" s="169">
        <v>226</v>
      </c>
      <c r="P16" s="227">
        <v>0.11024390243902439</v>
      </c>
      <c r="Q16" s="169">
        <v>14</v>
      </c>
      <c r="R16" s="227">
        <v>0.12962962962962962</v>
      </c>
      <c r="S16" s="169">
        <v>0</v>
      </c>
      <c r="T16" s="117">
        <v>0</v>
      </c>
      <c r="U16" s="106">
        <v>344</v>
      </c>
      <c r="V16" s="119">
        <v>0.12057483350858746</v>
      </c>
      <c r="W16" s="106">
        <v>964</v>
      </c>
      <c r="X16" s="119">
        <v>0.11769014772311073</v>
      </c>
      <c r="Y16" s="162"/>
    </row>
    <row r="17" spans="2:25" ht="22.2" customHeight="1" x14ac:dyDescent="0.3">
      <c r="B17" s="161" t="s">
        <v>287</v>
      </c>
      <c r="C17" s="95">
        <v>225</v>
      </c>
      <c r="D17" s="227">
        <v>0.13440860215053763</v>
      </c>
      <c r="E17" s="169">
        <v>379</v>
      </c>
      <c r="F17" s="227">
        <v>0.10909614277489925</v>
      </c>
      <c r="G17" s="169">
        <v>12</v>
      </c>
      <c r="H17" s="227">
        <v>6.3492063492063489E-2</v>
      </c>
      <c r="I17" s="169">
        <v>1</v>
      </c>
      <c r="J17" s="117">
        <v>1</v>
      </c>
      <c r="K17" s="106">
        <v>617</v>
      </c>
      <c r="L17" s="119">
        <v>0.11558636193330836</v>
      </c>
      <c r="M17" s="95">
        <v>75</v>
      </c>
      <c r="N17" s="227">
        <v>0.10838150289017341</v>
      </c>
      <c r="O17" s="169">
        <v>200</v>
      </c>
      <c r="P17" s="227">
        <v>9.7560975609756101E-2</v>
      </c>
      <c r="Q17" s="169">
        <v>5</v>
      </c>
      <c r="R17" s="227">
        <v>4.6296296296296294E-2</v>
      </c>
      <c r="S17" s="169">
        <v>0</v>
      </c>
      <c r="T17" s="117">
        <v>0</v>
      </c>
      <c r="U17" s="106">
        <v>280</v>
      </c>
      <c r="V17" s="119">
        <v>9.8142306344199085E-2</v>
      </c>
      <c r="W17" s="106">
        <v>897</v>
      </c>
      <c r="X17" s="119">
        <v>0.10951043828592358</v>
      </c>
      <c r="Y17" s="162"/>
    </row>
    <row r="18" spans="2:25" ht="22.2" customHeight="1" thickBot="1" x14ac:dyDescent="0.35">
      <c r="B18" s="161" t="s">
        <v>288</v>
      </c>
      <c r="C18" s="95">
        <v>145</v>
      </c>
      <c r="D18" s="227">
        <v>8.661887694145759E-2</v>
      </c>
      <c r="E18" s="169">
        <v>256</v>
      </c>
      <c r="F18" s="227">
        <v>7.3690270581462297E-2</v>
      </c>
      <c r="G18" s="169">
        <v>11</v>
      </c>
      <c r="H18" s="227">
        <v>5.8201058201058198E-2</v>
      </c>
      <c r="I18" s="169">
        <v>0</v>
      </c>
      <c r="J18" s="117">
        <v>0</v>
      </c>
      <c r="K18" s="106">
        <v>412</v>
      </c>
      <c r="L18" s="119">
        <v>7.7182465342825024E-2</v>
      </c>
      <c r="M18" s="95">
        <v>74</v>
      </c>
      <c r="N18" s="227">
        <v>0.1069364161849711</v>
      </c>
      <c r="O18" s="169">
        <v>133</v>
      </c>
      <c r="P18" s="227">
        <v>6.4878048780487807E-2</v>
      </c>
      <c r="Q18" s="169">
        <v>6</v>
      </c>
      <c r="R18" s="227">
        <v>5.5555555555555552E-2</v>
      </c>
      <c r="S18" s="169">
        <v>1</v>
      </c>
      <c r="T18" s="117">
        <v>0.33333333333333331</v>
      </c>
      <c r="U18" s="106">
        <v>214</v>
      </c>
      <c r="V18" s="119">
        <v>7.500876270592359E-2</v>
      </c>
      <c r="W18" s="106">
        <v>626</v>
      </c>
      <c r="X18" s="119">
        <v>7.6425344890733729E-2</v>
      </c>
      <c r="Y18" s="162"/>
    </row>
    <row r="19" spans="2:25" ht="22.2" customHeight="1" thickTop="1" thickBot="1" x14ac:dyDescent="0.35">
      <c r="B19" s="98" t="s">
        <v>207</v>
      </c>
      <c r="C19" s="96">
        <v>1674</v>
      </c>
      <c r="D19" s="180">
        <v>1</v>
      </c>
      <c r="E19" s="206">
        <v>3474</v>
      </c>
      <c r="F19" s="180">
        <v>1.0000000000000002</v>
      </c>
      <c r="G19" s="206">
        <v>189</v>
      </c>
      <c r="H19" s="180">
        <v>0.99999999999999978</v>
      </c>
      <c r="I19" s="206">
        <v>1</v>
      </c>
      <c r="J19" s="120">
        <v>1</v>
      </c>
      <c r="K19" s="96">
        <v>5338</v>
      </c>
      <c r="L19" s="121">
        <v>1</v>
      </c>
      <c r="M19" s="96">
        <v>692</v>
      </c>
      <c r="N19" s="180">
        <v>1.0000000000000002</v>
      </c>
      <c r="O19" s="206">
        <v>2050</v>
      </c>
      <c r="P19" s="180">
        <v>1</v>
      </c>
      <c r="Q19" s="206">
        <v>108</v>
      </c>
      <c r="R19" s="180">
        <v>1</v>
      </c>
      <c r="S19" s="206">
        <v>3</v>
      </c>
      <c r="T19" s="120">
        <v>1</v>
      </c>
      <c r="U19" s="96">
        <v>2853</v>
      </c>
      <c r="V19" s="121">
        <v>1</v>
      </c>
      <c r="W19" s="96">
        <v>8191</v>
      </c>
      <c r="X19" s="121">
        <v>0.99999999999999989</v>
      </c>
      <c r="Y19" s="79"/>
    </row>
    <row r="20" spans="2:25" s="71" customFormat="1" ht="22.2" customHeight="1" thickTop="1" thickBot="1" x14ac:dyDescent="0.35">
      <c r="B20" s="99"/>
      <c r="C20" s="100"/>
      <c r="D20" s="113"/>
      <c r="E20" s="100"/>
      <c r="F20" s="113"/>
      <c r="G20" s="100"/>
      <c r="H20" s="113"/>
      <c r="I20" s="100"/>
      <c r="J20" s="100"/>
      <c r="K20" s="100"/>
      <c r="L20" s="113"/>
      <c r="M20" s="100"/>
      <c r="N20" s="113"/>
      <c r="O20" s="100"/>
      <c r="P20" s="113"/>
      <c r="Q20" s="100"/>
      <c r="R20" s="113"/>
      <c r="S20" s="100"/>
      <c r="T20" s="113"/>
      <c r="U20" s="100"/>
      <c r="V20" s="113"/>
      <c r="W20" s="100"/>
      <c r="X20" s="113"/>
    </row>
    <row r="21" spans="2:25" ht="22.2" customHeight="1" thickTop="1" x14ac:dyDescent="0.3">
      <c r="B21" s="112" t="s">
        <v>233</v>
      </c>
      <c r="C21" s="157"/>
      <c r="D21" s="157"/>
      <c r="E21" s="184"/>
      <c r="F21" s="149"/>
      <c r="G21" s="149"/>
      <c r="H21" s="149"/>
      <c r="I21" s="149"/>
      <c r="J21" s="149"/>
      <c r="K21" s="150"/>
      <c r="L21" s="149"/>
      <c r="M21" s="149"/>
      <c r="N21" s="149"/>
      <c r="O21" s="149"/>
      <c r="P21" s="149"/>
      <c r="Q21" s="149"/>
      <c r="R21" s="149"/>
      <c r="S21" s="149"/>
      <c r="T21" s="149"/>
      <c r="U21" s="150"/>
      <c r="V21" s="149"/>
      <c r="W21" s="115"/>
      <c r="X21" s="102"/>
    </row>
    <row r="22" spans="2:25" ht="22.2" customHeight="1" thickBot="1" x14ac:dyDescent="0.35">
      <c r="B22" s="163" t="s">
        <v>240</v>
      </c>
      <c r="C22" s="185"/>
      <c r="D22" s="185"/>
      <c r="E22" s="186"/>
      <c r="F22" s="149"/>
      <c r="G22" s="149"/>
      <c r="H22" s="149"/>
      <c r="I22" s="149"/>
      <c r="J22" s="149"/>
      <c r="K22" s="150"/>
      <c r="L22" s="149"/>
      <c r="M22" s="149"/>
      <c r="N22" s="149"/>
      <c r="O22" s="149"/>
      <c r="P22" s="149"/>
      <c r="Q22" s="149"/>
      <c r="R22" s="149"/>
      <c r="S22" s="149"/>
      <c r="T22" s="149"/>
      <c r="U22" s="150"/>
      <c r="V22" s="149"/>
      <c r="W22" s="102"/>
      <c r="X22" s="102"/>
    </row>
    <row r="23" spans="2:25" s="71" customFormat="1" ht="15" thickTop="1" x14ac:dyDescent="0.3"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2"/>
      <c r="W23" s="102"/>
      <c r="X23" s="102"/>
    </row>
    <row r="24" spans="2:25" s="71" customFormat="1" x14ac:dyDescent="0.3"/>
    <row r="25" spans="2:25" s="71" customFormat="1" x14ac:dyDescent="0.3"/>
    <row r="26" spans="2:25" s="71" customFormat="1" x14ac:dyDescent="0.3"/>
    <row r="27" spans="2:25" s="71" customFormat="1" x14ac:dyDescent="0.3"/>
    <row r="28" spans="2:25" s="71" customFormat="1" x14ac:dyDescent="0.3"/>
    <row r="29" spans="2:25" s="71" customFormat="1" x14ac:dyDescent="0.3"/>
    <row r="30" spans="2:25" s="71" customFormat="1" x14ac:dyDescent="0.3"/>
    <row r="31" spans="2:25" s="71" customFormat="1" x14ac:dyDescent="0.3"/>
    <row r="32" spans="2:25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</sheetData>
  <mergeCells count="17">
    <mergeCell ref="C5:D5"/>
    <mergeCell ref="E5:F5"/>
    <mergeCell ref="G5:H5"/>
    <mergeCell ref="M5:N5"/>
    <mergeCell ref="S5:T5"/>
    <mergeCell ref="O5:P5"/>
    <mergeCell ref="Q5:R5"/>
    <mergeCell ref="B2:X2"/>
    <mergeCell ref="B3:B6"/>
    <mergeCell ref="C3:L3"/>
    <mergeCell ref="M3:V3"/>
    <mergeCell ref="W3:X5"/>
    <mergeCell ref="K4:L5"/>
    <mergeCell ref="M4:T4"/>
    <mergeCell ref="U4:V5"/>
    <mergeCell ref="C4:J4"/>
    <mergeCell ref="I5:J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H665"/>
  <sheetViews>
    <sheetView topLeftCell="B1" workbookViewId="0">
      <selection activeCell="B7" sqref="B7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18" width="16.33203125" style="70" customWidth="1"/>
    <col min="19" max="112" width="11.44140625" style="71" customWidth="1"/>
    <col min="113" max="16384" width="9.109375" style="70"/>
  </cols>
  <sheetData>
    <row r="1" spans="2:19" s="71" customFormat="1" ht="15" thickBot="1" x14ac:dyDescent="0.35"/>
    <row r="2" spans="2:19" ht="22.2" customHeight="1" thickTop="1" thickBot="1" x14ac:dyDescent="0.35">
      <c r="B2" s="337" t="s">
        <v>360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1"/>
    </row>
    <row r="3" spans="2:19" ht="22.2" customHeight="1" thickTop="1" thickBot="1" x14ac:dyDescent="0.35">
      <c r="B3" s="277" t="s">
        <v>276</v>
      </c>
      <c r="C3" s="338" t="s">
        <v>244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9"/>
    </row>
    <row r="4" spans="2:19" ht="22.2" customHeight="1" thickTop="1" thickBot="1" x14ac:dyDescent="0.35">
      <c r="B4" s="287"/>
      <c r="C4" s="285" t="s">
        <v>291</v>
      </c>
      <c r="D4" s="282"/>
      <c r="E4" s="282"/>
      <c r="F4" s="282"/>
      <c r="G4" s="286"/>
      <c r="H4" s="285" t="s">
        <v>293</v>
      </c>
      <c r="I4" s="282"/>
      <c r="J4" s="282"/>
      <c r="K4" s="282"/>
      <c r="L4" s="286"/>
      <c r="M4" s="285" t="s">
        <v>247</v>
      </c>
      <c r="N4" s="282"/>
      <c r="O4" s="282"/>
      <c r="P4" s="282"/>
      <c r="Q4" s="282"/>
      <c r="R4" s="300" t="s">
        <v>207</v>
      </c>
    </row>
    <row r="5" spans="2:19" ht="22.2" customHeight="1" thickTop="1" x14ac:dyDescent="0.3">
      <c r="B5" s="287"/>
      <c r="C5" s="382" t="s">
        <v>235</v>
      </c>
      <c r="D5" s="404"/>
      <c r="E5" s="404"/>
      <c r="F5" s="405"/>
      <c r="G5" s="277" t="s">
        <v>207</v>
      </c>
      <c r="H5" s="382" t="s">
        <v>235</v>
      </c>
      <c r="I5" s="404"/>
      <c r="J5" s="404"/>
      <c r="K5" s="405"/>
      <c r="L5" s="277" t="s">
        <v>207</v>
      </c>
      <c r="M5" s="382" t="s">
        <v>235</v>
      </c>
      <c r="N5" s="404"/>
      <c r="O5" s="404"/>
      <c r="P5" s="405"/>
      <c r="Q5" s="277" t="s">
        <v>207</v>
      </c>
      <c r="R5" s="301"/>
    </row>
    <row r="6" spans="2:19" ht="22.2" customHeight="1" thickBot="1" x14ac:dyDescent="0.35">
      <c r="B6" s="288"/>
      <c r="C6" s="385" t="s">
        <v>236</v>
      </c>
      <c r="D6" s="386" t="s">
        <v>292</v>
      </c>
      <c r="E6" s="386" t="s">
        <v>238</v>
      </c>
      <c r="F6" s="263" t="s">
        <v>239</v>
      </c>
      <c r="G6" s="288"/>
      <c r="H6" s="385" t="s">
        <v>236</v>
      </c>
      <c r="I6" s="386" t="s">
        <v>292</v>
      </c>
      <c r="J6" s="386" t="s">
        <v>238</v>
      </c>
      <c r="K6" s="263" t="s">
        <v>239</v>
      </c>
      <c r="L6" s="288"/>
      <c r="M6" s="385" t="s">
        <v>236</v>
      </c>
      <c r="N6" s="386" t="s">
        <v>292</v>
      </c>
      <c r="O6" s="386" t="s">
        <v>238</v>
      </c>
      <c r="P6" s="263" t="s">
        <v>239</v>
      </c>
      <c r="Q6" s="288"/>
      <c r="R6" s="302"/>
    </row>
    <row r="7" spans="2:19" ht="22.2" customHeight="1" thickTop="1" x14ac:dyDescent="0.3">
      <c r="B7" s="161" t="s">
        <v>277</v>
      </c>
      <c r="C7" s="95">
        <v>18</v>
      </c>
      <c r="D7" s="169">
        <v>39</v>
      </c>
      <c r="E7" s="169">
        <v>0</v>
      </c>
      <c r="F7" s="86">
        <v>0</v>
      </c>
      <c r="G7" s="168">
        <v>57</v>
      </c>
      <c r="H7" s="95">
        <v>172</v>
      </c>
      <c r="I7" s="169">
        <v>394</v>
      </c>
      <c r="J7" s="169">
        <v>19</v>
      </c>
      <c r="K7" s="86">
        <v>0</v>
      </c>
      <c r="L7" s="168">
        <v>585</v>
      </c>
      <c r="M7" s="95">
        <v>64</v>
      </c>
      <c r="N7" s="169">
        <v>198</v>
      </c>
      <c r="O7" s="169">
        <v>19</v>
      </c>
      <c r="P7" s="86">
        <v>1</v>
      </c>
      <c r="Q7" s="247">
        <v>282</v>
      </c>
      <c r="R7" s="247">
        <v>924</v>
      </c>
      <c r="S7" s="162"/>
    </row>
    <row r="8" spans="2:19" ht="22.2" customHeight="1" x14ac:dyDescent="0.3">
      <c r="B8" s="161" t="s">
        <v>278</v>
      </c>
      <c r="C8" s="95">
        <v>14</v>
      </c>
      <c r="D8" s="169">
        <v>22</v>
      </c>
      <c r="E8" s="169">
        <v>0</v>
      </c>
      <c r="F8" s="86">
        <v>0</v>
      </c>
      <c r="G8" s="168">
        <v>36</v>
      </c>
      <c r="H8" s="95">
        <v>135</v>
      </c>
      <c r="I8" s="169">
        <v>362</v>
      </c>
      <c r="J8" s="169">
        <v>11</v>
      </c>
      <c r="K8" s="86">
        <v>0</v>
      </c>
      <c r="L8" s="168">
        <v>508</v>
      </c>
      <c r="M8" s="95">
        <v>73</v>
      </c>
      <c r="N8" s="169">
        <v>263</v>
      </c>
      <c r="O8" s="169">
        <v>18</v>
      </c>
      <c r="P8" s="86">
        <v>0</v>
      </c>
      <c r="Q8" s="168">
        <v>354</v>
      </c>
      <c r="R8" s="168">
        <v>898</v>
      </c>
      <c r="S8" s="162"/>
    </row>
    <row r="9" spans="2:19" ht="22.2" customHeight="1" x14ac:dyDescent="0.3">
      <c r="B9" s="161" t="s">
        <v>279</v>
      </c>
      <c r="C9" s="95">
        <v>6</v>
      </c>
      <c r="D9" s="169">
        <v>24</v>
      </c>
      <c r="E9" s="169">
        <v>0</v>
      </c>
      <c r="F9" s="86">
        <v>0</v>
      </c>
      <c r="G9" s="168">
        <v>30</v>
      </c>
      <c r="H9" s="95">
        <v>97</v>
      </c>
      <c r="I9" s="169">
        <v>244</v>
      </c>
      <c r="J9" s="169">
        <v>9</v>
      </c>
      <c r="K9" s="86">
        <v>0</v>
      </c>
      <c r="L9" s="168">
        <v>350</v>
      </c>
      <c r="M9" s="95">
        <v>47</v>
      </c>
      <c r="N9" s="169">
        <v>141</v>
      </c>
      <c r="O9" s="169">
        <v>5</v>
      </c>
      <c r="P9" s="86">
        <v>0</v>
      </c>
      <c r="Q9" s="168">
        <v>193</v>
      </c>
      <c r="R9" s="168">
        <v>573</v>
      </c>
      <c r="S9" s="162"/>
    </row>
    <row r="10" spans="2:19" ht="22.2" customHeight="1" x14ac:dyDescent="0.3">
      <c r="B10" s="161" t="s">
        <v>280</v>
      </c>
      <c r="C10" s="95">
        <v>7</v>
      </c>
      <c r="D10" s="169">
        <v>28</v>
      </c>
      <c r="E10" s="169">
        <v>1</v>
      </c>
      <c r="F10" s="86">
        <v>0</v>
      </c>
      <c r="G10" s="168">
        <v>36</v>
      </c>
      <c r="H10" s="95">
        <v>61</v>
      </c>
      <c r="I10" s="169">
        <v>199</v>
      </c>
      <c r="J10" s="169">
        <v>7</v>
      </c>
      <c r="K10" s="86">
        <v>0</v>
      </c>
      <c r="L10" s="168">
        <v>267</v>
      </c>
      <c r="M10" s="95">
        <v>36</v>
      </c>
      <c r="N10" s="169">
        <v>98</v>
      </c>
      <c r="O10" s="169">
        <v>12</v>
      </c>
      <c r="P10" s="86">
        <v>0</v>
      </c>
      <c r="Q10" s="168">
        <v>146</v>
      </c>
      <c r="R10" s="168">
        <v>449</v>
      </c>
      <c r="S10" s="162"/>
    </row>
    <row r="11" spans="2:19" ht="22.2" customHeight="1" x14ac:dyDescent="0.3">
      <c r="B11" s="161" t="s">
        <v>281</v>
      </c>
      <c r="C11" s="95">
        <v>10</v>
      </c>
      <c r="D11" s="169">
        <v>22</v>
      </c>
      <c r="E11" s="169">
        <v>0</v>
      </c>
      <c r="F11" s="86">
        <v>0</v>
      </c>
      <c r="G11" s="168">
        <v>32</v>
      </c>
      <c r="H11" s="95">
        <v>106</v>
      </c>
      <c r="I11" s="169">
        <v>227</v>
      </c>
      <c r="J11" s="169">
        <v>15</v>
      </c>
      <c r="K11" s="86">
        <v>0</v>
      </c>
      <c r="L11" s="168">
        <v>348</v>
      </c>
      <c r="M11" s="95">
        <v>41</v>
      </c>
      <c r="N11" s="169">
        <v>112</v>
      </c>
      <c r="O11" s="169">
        <v>10</v>
      </c>
      <c r="P11" s="86">
        <v>0</v>
      </c>
      <c r="Q11" s="168">
        <v>163</v>
      </c>
      <c r="R11" s="168">
        <v>543</v>
      </c>
      <c r="S11" s="162"/>
    </row>
    <row r="12" spans="2:19" ht="22.2" customHeight="1" x14ac:dyDescent="0.3">
      <c r="B12" s="161" t="s">
        <v>282</v>
      </c>
      <c r="C12" s="95">
        <v>13</v>
      </c>
      <c r="D12" s="169">
        <v>26</v>
      </c>
      <c r="E12" s="169">
        <v>0</v>
      </c>
      <c r="F12" s="86">
        <v>0</v>
      </c>
      <c r="G12" s="168">
        <v>39</v>
      </c>
      <c r="H12" s="95">
        <v>147</v>
      </c>
      <c r="I12" s="169">
        <v>301</v>
      </c>
      <c r="J12" s="169">
        <v>9</v>
      </c>
      <c r="K12" s="86">
        <v>0</v>
      </c>
      <c r="L12" s="168">
        <v>457</v>
      </c>
      <c r="M12" s="95">
        <v>79</v>
      </c>
      <c r="N12" s="169">
        <v>159</v>
      </c>
      <c r="O12" s="169">
        <v>12</v>
      </c>
      <c r="P12" s="86">
        <v>0</v>
      </c>
      <c r="Q12" s="168">
        <v>250</v>
      </c>
      <c r="R12" s="168">
        <v>746</v>
      </c>
      <c r="S12" s="162"/>
    </row>
    <row r="13" spans="2:19" ht="22.2" customHeight="1" x14ac:dyDescent="0.3">
      <c r="B13" s="161" t="s">
        <v>283</v>
      </c>
      <c r="C13" s="95">
        <v>5</v>
      </c>
      <c r="D13" s="169">
        <v>32</v>
      </c>
      <c r="E13" s="169">
        <v>1</v>
      </c>
      <c r="F13" s="86">
        <v>0</v>
      </c>
      <c r="G13" s="168">
        <v>38</v>
      </c>
      <c r="H13" s="95">
        <v>51</v>
      </c>
      <c r="I13" s="169">
        <v>118</v>
      </c>
      <c r="J13" s="169">
        <v>13</v>
      </c>
      <c r="K13" s="86">
        <v>0</v>
      </c>
      <c r="L13" s="168">
        <v>182</v>
      </c>
      <c r="M13" s="95">
        <v>30</v>
      </c>
      <c r="N13" s="169">
        <v>65</v>
      </c>
      <c r="O13" s="169">
        <v>8</v>
      </c>
      <c r="P13" s="86">
        <v>0</v>
      </c>
      <c r="Q13" s="168">
        <v>103</v>
      </c>
      <c r="R13" s="168">
        <v>323</v>
      </c>
      <c r="S13" s="162"/>
    </row>
    <row r="14" spans="2:19" ht="22.2" customHeight="1" x14ac:dyDescent="0.3">
      <c r="B14" s="161" t="s">
        <v>284</v>
      </c>
      <c r="C14" s="95">
        <v>8</v>
      </c>
      <c r="D14" s="169">
        <v>28</v>
      </c>
      <c r="E14" s="169">
        <v>0</v>
      </c>
      <c r="F14" s="86">
        <v>0</v>
      </c>
      <c r="G14" s="168">
        <v>36</v>
      </c>
      <c r="H14" s="95">
        <v>56</v>
      </c>
      <c r="I14" s="169">
        <v>144</v>
      </c>
      <c r="J14" s="169">
        <v>6</v>
      </c>
      <c r="K14" s="86">
        <v>0</v>
      </c>
      <c r="L14" s="168">
        <v>206</v>
      </c>
      <c r="M14" s="95">
        <v>29</v>
      </c>
      <c r="N14" s="169">
        <v>86</v>
      </c>
      <c r="O14" s="169">
        <v>5</v>
      </c>
      <c r="P14" s="86">
        <v>0</v>
      </c>
      <c r="Q14" s="168">
        <v>120</v>
      </c>
      <c r="R14" s="168">
        <v>362</v>
      </c>
      <c r="S14" s="162"/>
    </row>
    <row r="15" spans="2:19" ht="22.2" customHeight="1" x14ac:dyDescent="0.3">
      <c r="B15" s="161" t="s">
        <v>285</v>
      </c>
      <c r="C15" s="95">
        <v>17</v>
      </c>
      <c r="D15" s="169">
        <v>30</v>
      </c>
      <c r="E15" s="169">
        <v>0</v>
      </c>
      <c r="F15" s="86">
        <v>0</v>
      </c>
      <c r="G15" s="168">
        <v>47</v>
      </c>
      <c r="H15" s="95">
        <v>158</v>
      </c>
      <c r="I15" s="169">
        <v>349</v>
      </c>
      <c r="J15" s="169">
        <v>29</v>
      </c>
      <c r="K15" s="86">
        <v>0</v>
      </c>
      <c r="L15" s="168">
        <v>536</v>
      </c>
      <c r="M15" s="95">
        <v>80</v>
      </c>
      <c r="N15" s="169">
        <v>209</v>
      </c>
      <c r="O15" s="169">
        <v>13</v>
      </c>
      <c r="P15" s="86">
        <v>1</v>
      </c>
      <c r="Q15" s="168">
        <v>303</v>
      </c>
      <c r="R15" s="168">
        <v>886</v>
      </c>
      <c r="S15" s="162"/>
    </row>
    <row r="16" spans="2:19" ht="22.2" customHeight="1" x14ac:dyDescent="0.3">
      <c r="B16" s="161" t="s">
        <v>286</v>
      </c>
      <c r="C16" s="95">
        <v>11</v>
      </c>
      <c r="D16" s="169">
        <v>32</v>
      </c>
      <c r="E16" s="169">
        <v>0</v>
      </c>
      <c r="F16" s="86">
        <v>0</v>
      </c>
      <c r="G16" s="168">
        <v>43</v>
      </c>
      <c r="H16" s="95">
        <v>175</v>
      </c>
      <c r="I16" s="169">
        <v>391</v>
      </c>
      <c r="J16" s="169">
        <v>24</v>
      </c>
      <c r="K16" s="86">
        <v>0</v>
      </c>
      <c r="L16" s="168">
        <v>590</v>
      </c>
      <c r="M16" s="95">
        <v>101</v>
      </c>
      <c r="N16" s="169">
        <v>213</v>
      </c>
      <c r="O16" s="169">
        <v>17</v>
      </c>
      <c r="P16" s="86">
        <v>0</v>
      </c>
      <c r="Q16" s="168">
        <v>331</v>
      </c>
      <c r="R16" s="168">
        <v>964</v>
      </c>
      <c r="S16" s="162"/>
    </row>
    <row r="17" spans="2:19" ht="22.2" customHeight="1" x14ac:dyDescent="0.3">
      <c r="B17" s="161" t="s">
        <v>287</v>
      </c>
      <c r="C17" s="95">
        <v>9</v>
      </c>
      <c r="D17" s="169">
        <v>35</v>
      </c>
      <c r="E17" s="169">
        <v>0</v>
      </c>
      <c r="F17" s="86">
        <v>0</v>
      </c>
      <c r="G17" s="168">
        <v>44</v>
      </c>
      <c r="H17" s="95">
        <v>194</v>
      </c>
      <c r="I17" s="169">
        <v>341</v>
      </c>
      <c r="J17" s="169">
        <v>9</v>
      </c>
      <c r="K17" s="86">
        <v>0</v>
      </c>
      <c r="L17" s="168">
        <v>544</v>
      </c>
      <c r="M17" s="95">
        <v>97</v>
      </c>
      <c r="N17" s="169">
        <v>203</v>
      </c>
      <c r="O17" s="169">
        <v>8</v>
      </c>
      <c r="P17" s="86">
        <v>1</v>
      </c>
      <c r="Q17" s="168">
        <v>309</v>
      </c>
      <c r="R17" s="168">
        <v>897</v>
      </c>
      <c r="S17" s="162"/>
    </row>
    <row r="18" spans="2:19" ht="22.2" customHeight="1" thickBot="1" x14ac:dyDescent="0.35">
      <c r="B18" s="161" t="s">
        <v>288</v>
      </c>
      <c r="C18" s="95">
        <v>13</v>
      </c>
      <c r="D18" s="169">
        <v>30</v>
      </c>
      <c r="E18" s="169">
        <v>1</v>
      </c>
      <c r="F18" s="86">
        <v>0</v>
      </c>
      <c r="G18" s="168">
        <v>44</v>
      </c>
      <c r="H18" s="95">
        <v>141</v>
      </c>
      <c r="I18" s="169">
        <v>222</v>
      </c>
      <c r="J18" s="169">
        <v>8</v>
      </c>
      <c r="K18" s="86">
        <v>1</v>
      </c>
      <c r="L18" s="168">
        <v>372</v>
      </c>
      <c r="M18" s="95">
        <v>65</v>
      </c>
      <c r="N18" s="169">
        <v>137</v>
      </c>
      <c r="O18" s="169">
        <v>8</v>
      </c>
      <c r="P18" s="86">
        <v>0</v>
      </c>
      <c r="Q18" s="168">
        <v>210</v>
      </c>
      <c r="R18" s="168">
        <v>626</v>
      </c>
      <c r="S18" s="162"/>
    </row>
    <row r="19" spans="2:19" ht="22.2" customHeight="1" thickTop="1" thickBot="1" x14ac:dyDescent="0.35">
      <c r="B19" s="98" t="s">
        <v>207</v>
      </c>
      <c r="C19" s="134">
        <v>131</v>
      </c>
      <c r="D19" s="136">
        <v>348</v>
      </c>
      <c r="E19" s="136">
        <v>3</v>
      </c>
      <c r="F19" s="166">
        <v>0</v>
      </c>
      <c r="G19" s="132">
        <v>482</v>
      </c>
      <c r="H19" s="134">
        <v>1493</v>
      </c>
      <c r="I19" s="136">
        <v>3292</v>
      </c>
      <c r="J19" s="136">
        <v>159</v>
      </c>
      <c r="K19" s="166">
        <v>1</v>
      </c>
      <c r="L19" s="132">
        <v>4945</v>
      </c>
      <c r="M19" s="134">
        <v>742</v>
      </c>
      <c r="N19" s="136">
        <v>1884</v>
      </c>
      <c r="O19" s="136">
        <v>135</v>
      </c>
      <c r="P19" s="166">
        <v>3</v>
      </c>
      <c r="Q19" s="132">
        <v>2764</v>
      </c>
      <c r="R19" s="132">
        <v>8191</v>
      </c>
      <c r="S19" s="79"/>
    </row>
    <row r="20" spans="2:19" s="71" customFormat="1" ht="22.2" customHeight="1" thickTop="1" thickBot="1" x14ac:dyDescent="0.35">
      <c r="B20" s="99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2:19" ht="22.2" customHeight="1" thickTop="1" x14ac:dyDescent="0.3">
      <c r="B21" s="112" t="s">
        <v>233</v>
      </c>
      <c r="C21" s="157"/>
      <c r="D21" s="184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02"/>
    </row>
    <row r="22" spans="2:19" ht="22.2" customHeight="1" thickBot="1" x14ac:dyDescent="0.35">
      <c r="B22" s="163" t="s">
        <v>240</v>
      </c>
      <c r="C22" s="185"/>
      <c r="D22" s="186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02"/>
    </row>
    <row r="23" spans="2:19" s="71" customFormat="1" ht="15" thickTop="1" x14ac:dyDescent="0.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x14ac:dyDescent="0.3"/>
    <row r="25" spans="2:19" s="71" customFormat="1" x14ac:dyDescent="0.3"/>
    <row r="26" spans="2:19" s="71" customFormat="1" x14ac:dyDescent="0.3"/>
    <row r="27" spans="2:19" s="71" customFormat="1" x14ac:dyDescent="0.3"/>
    <row r="28" spans="2:19" s="71" customFormat="1" x14ac:dyDescent="0.3"/>
    <row r="29" spans="2:19" s="71" customFormat="1" x14ac:dyDescent="0.3"/>
    <row r="30" spans="2:19" s="71" customFormat="1" x14ac:dyDescent="0.3"/>
    <row r="31" spans="2:19" s="71" customFormat="1" x14ac:dyDescent="0.3"/>
    <row r="32" spans="2:19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  <row r="638" s="71" customFormat="1" x14ac:dyDescent="0.3"/>
    <row r="639" s="71" customFormat="1" x14ac:dyDescent="0.3"/>
    <row r="640" s="71" customFormat="1" x14ac:dyDescent="0.3"/>
    <row r="641" s="71" customFormat="1" x14ac:dyDescent="0.3"/>
    <row r="642" s="71" customFormat="1" x14ac:dyDescent="0.3"/>
    <row r="643" s="71" customFormat="1" x14ac:dyDescent="0.3"/>
    <row r="644" s="71" customFormat="1" x14ac:dyDescent="0.3"/>
    <row r="645" s="71" customFormat="1" x14ac:dyDescent="0.3"/>
    <row r="646" s="71" customFormat="1" x14ac:dyDescent="0.3"/>
    <row r="647" s="71" customFormat="1" x14ac:dyDescent="0.3"/>
    <row r="648" s="71" customFormat="1" x14ac:dyDescent="0.3"/>
    <row r="649" s="71" customFormat="1" x14ac:dyDescent="0.3"/>
    <row r="650" s="71" customFormat="1" x14ac:dyDescent="0.3"/>
    <row r="651" s="71" customFormat="1" x14ac:dyDescent="0.3"/>
    <row r="652" s="71" customFormat="1" x14ac:dyDescent="0.3"/>
    <row r="653" s="71" customFormat="1" x14ac:dyDescent="0.3"/>
    <row r="654" s="71" customFormat="1" x14ac:dyDescent="0.3"/>
    <row r="655" s="71" customFormat="1" x14ac:dyDescent="0.3"/>
    <row r="656" s="71" customFormat="1" x14ac:dyDescent="0.3"/>
    <row r="657" s="71" customFormat="1" x14ac:dyDescent="0.3"/>
    <row r="658" s="71" customFormat="1" x14ac:dyDescent="0.3"/>
    <row r="659" s="71" customFormat="1" x14ac:dyDescent="0.3"/>
    <row r="660" s="71" customFormat="1" x14ac:dyDescent="0.3"/>
    <row r="661" s="71" customFormat="1" x14ac:dyDescent="0.3"/>
    <row r="662" s="71" customFormat="1" x14ac:dyDescent="0.3"/>
    <row r="663" s="71" customFormat="1" x14ac:dyDescent="0.3"/>
    <row r="664" s="71" customFormat="1" x14ac:dyDescent="0.3"/>
    <row r="665" s="71" customFormat="1" x14ac:dyDescent="0.3"/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H608"/>
  <sheetViews>
    <sheetView topLeftCell="B1" workbookViewId="0">
      <selection activeCell="B8" sqref="B8"/>
    </sheetView>
  </sheetViews>
  <sheetFormatPr defaultColWidth="9.109375" defaultRowHeight="14.4" x14ac:dyDescent="0.3"/>
  <cols>
    <col min="1" max="1" width="2.6640625" style="71" customWidth="1"/>
    <col min="2" max="2" width="16.44140625" style="70" customWidth="1"/>
    <col min="3" max="18" width="16.33203125" style="70" customWidth="1"/>
    <col min="19" max="164" width="11.44140625" style="71" customWidth="1"/>
    <col min="165" max="16384" width="9.109375" style="70"/>
  </cols>
  <sheetData>
    <row r="1" spans="2:19" s="71" customFormat="1" ht="15" thickBot="1" x14ac:dyDescent="0.35"/>
    <row r="2" spans="2:19" ht="22.2" customHeight="1" thickTop="1" thickBot="1" x14ac:dyDescent="0.35">
      <c r="B2" s="274" t="s">
        <v>361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9" ht="22.2" customHeight="1" thickTop="1" thickBot="1" x14ac:dyDescent="0.35">
      <c r="B3" s="277" t="s">
        <v>276</v>
      </c>
      <c r="C3" s="338" t="s">
        <v>244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9"/>
    </row>
    <row r="4" spans="2:19" ht="22.2" customHeight="1" thickTop="1" thickBot="1" x14ac:dyDescent="0.35">
      <c r="B4" s="278"/>
      <c r="C4" s="285" t="s">
        <v>291</v>
      </c>
      <c r="D4" s="282"/>
      <c r="E4" s="282"/>
      <c r="F4" s="282"/>
      <c r="G4" s="286"/>
      <c r="H4" s="285" t="s">
        <v>293</v>
      </c>
      <c r="I4" s="282"/>
      <c r="J4" s="282"/>
      <c r="K4" s="282"/>
      <c r="L4" s="286"/>
      <c r="M4" s="285" t="s">
        <v>247</v>
      </c>
      <c r="N4" s="282"/>
      <c r="O4" s="282"/>
      <c r="P4" s="282"/>
      <c r="Q4" s="286"/>
      <c r="R4" s="300" t="s">
        <v>207</v>
      </c>
    </row>
    <row r="5" spans="2:19" ht="22.2" customHeight="1" thickTop="1" x14ac:dyDescent="0.3">
      <c r="B5" s="278"/>
      <c r="C5" s="382" t="s">
        <v>235</v>
      </c>
      <c r="D5" s="404"/>
      <c r="E5" s="404"/>
      <c r="F5" s="405"/>
      <c r="G5" s="277" t="s">
        <v>207</v>
      </c>
      <c r="H5" s="382" t="s">
        <v>235</v>
      </c>
      <c r="I5" s="404"/>
      <c r="J5" s="404"/>
      <c r="K5" s="405"/>
      <c r="L5" s="277" t="s">
        <v>207</v>
      </c>
      <c r="M5" s="382" t="s">
        <v>235</v>
      </c>
      <c r="N5" s="404"/>
      <c r="O5" s="404"/>
      <c r="P5" s="405"/>
      <c r="Q5" s="277" t="s">
        <v>207</v>
      </c>
      <c r="R5" s="301"/>
    </row>
    <row r="6" spans="2:19" ht="22.2" customHeight="1" thickBot="1" x14ac:dyDescent="0.35">
      <c r="B6" s="279"/>
      <c r="C6" s="385" t="s">
        <v>236</v>
      </c>
      <c r="D6" s="386" t="s">
        <v>237</v>
      </c>
      <c r="E6" s="386" t="s">
        <v>238</v>
      </c>
      <c r="F6" s="263" t="s">
        <v>239</v>
      </c>
      <c r="G6" s="288"/>
      <c r="H6" s="385" t="s">
        <v>236</v>
      </c>
      <c r="I6" s="386" t="s">
        <v>237</v>
      </c>
      <c r="J6" s="386" t="s">
        <v>238</v>
      </c>
      <c r="K6" s="263" t="s">
        <v>239</v>
      </c>
      <c r="L6" s="288"/>
      <c r="M6" s="385" t="s">
        <v>236</v>
      </c>
      <c r="N6" s="386" t="s">
        <v>237</v>
      </c>
      <c r="O6" s="386" t="s">
        <v>238</v>
      </c>
      <c r="P6" s="263" t="s">
        <v>239</v>
      </c>
      <c r="Q6" s="288"/>
      <c r="R6" s="302"/>
    </row>
    <row r="7" spans="2:19" ht="22.2" customHeight="1" thickTop="1" x14ac:dyDescent="0.3">
      <c r="B7" s="161" t="s">
        <v>277</v>
      </c>
      <c r="C7" s="177">
        <v>0.13740458015267176</v>
      </c>
      <c r="D7" s="179">
        <v>0.11206896551724138</v>
      </c>
      <c r="E7" s="179">
        <v>0</v>
      </c>
      <c r="F7" s="174">
        <v>0</v>
      </c>
      <c r="G7" s="215">
        <v>0.11825726141078838</v>
      </c>
      <c r="H7" s="177">
        <v>0.11520428667113194</v>
      </c>
      <c r="I7" s="179">
        <v>0.11968408262454434</v>
      </c>
      <c r="J7" s="179">
        <v>0.11949685534591195</v>
      </c>
      <c r="K7" s="174">
        <v>0</v>
      </c>
      <c r="L7" s="215">
        <v>0.11830131445904954</v>
      </c>
      <c r="M7" s="177">
        <v>8.6253369272237201E-2</v>
      </c>
      <c r="N7" s="179">
        <v>0.10509554140127389</v>
      </c>
      <c r="O7" s="179">
        <v>0.14074074074074075</v>
      </c>
      <c r="P7" s="174">
        <v>0.33333333333333331</v>
      </c>
      <c r="Q7" s="216">
        <v>0.1020260492040521</v>
      </c>
      <c r="R7" s="216">
        <v>0.11280673910389452</v>
      </c>
      <c r="S7" s="162"/>
    </row>
    <row r="8" spans="2:19" ht="22.2" customHeight="1" x14ac:dyDescent="0.3">
      <c r="B8" s="161" t="s">
        <v>278</v>
      </c>
      <c r="C8" s="177">
        <v>0.10687022900763359</v>
      </c>
      <c r="D8" s="179">
        <v>6.3218390804597707E-2</v>
      </c>
      <c r="E8" s="179">
        <v>0</v>
      </c>
      <c r="F8" s="174">
        <v>0</v>
      </c>
      <c r="G8" s="216">
        <v>7.4688796680497924E-2</v>
      </c>
      <c r="H8" s="177">
        <v>9.0421969189551241E-2</v>
      </c>
      <c r="I8" s="179">
        <v>0.10996354799513973</v>
      </c>
      <c r="J8" s="179">
        <v>6.9182389937106917E-2</v>
      </c>
      <c r="K8" s="174">
        <v>0</v>
      </c>
      <c r="L8" s="216">
        <v>0.10273003033367037</v>
      </c>
      <c r="M8" s="177">
        <v>9.8382749326145547E-2</v>
      </c>
      <c r="N8" s="179">
        <v>0.13959660297239915</v>
      </c>
      <c r="O8" s="179">
        <v>0.13333333333333333</v>
      </c>
      <c r="P8" s="174">
        <v>0</v>
      </c>
      <c r="Q8" s="216">
        <v>0.12807525325615052</v>
      </c>
      <c r="R8" s="216">
        <v>0.10963252350140398</v>
      </c>
      <c r="S8" s="162"/>
    </row>
    <row r="9" spans="2:19" ht="22.2" customHeight="1" x14ac:dyDescent="0.3">
      <c r="B9" s="161" t="s">
        <v>279</v>
      </c>
      <c r="C9" s="177">
        <v>4.5801526717557252E-2</v>
      </c>
      <c r="D9" s="179">
        <v>6.8965517241379309E-2</v>
      </c>
      <c r="E9" s="179">
        <v>0</v>
      </c>
      <c r="F9" s="174">
        <v>0</v>
      </c>
      <c r="G9" s="216">
        <v>6.2240663900414939E-2</v>
      </c>
      <c r="H9" s="177">
        <v>6.4969859343603484E-2</v>
      </c>
      <c r="I9" s="179">
        <v>7.4119076549210211E-2</v>
      </c>
      <c r="J9" s="179">
        <v>5.6603773584905662E-2</v>
      </c>
      <c r="K9" s="174">
        <v>0</v>
      </c>
      <c r="L9" s="216">
        <v>7.0778564206268962E-2</v>
      </c>
      <c r="M9" s="177">
        <v>6.3342318059299185E-2</v>
      </c>
      <c r="N9" s="179">
        <v>7.4840764331210188E-2</v>
      </c>
      <c r="O9" s="179">
        <v>3.7037037037037035E-2</v>
      </c>
      <c r="P9" s="174">
        <v>0</v>
      </c>
      <c r="Q9" s="216">
        <v>6.982633863965268E-2</v>
      </c>
      <c r="R9" s="216">
        <v>6.9954828470272248E-2</v>
      </c>
      <c r="S9" s="162"/>
    </row>
    <row r="10" spans="2:19" ht="22.2" customHeight="1" x14ac:dyDescent="0.3">
      <c r="B10" s="161" t="s">
        <v>280</v>
      </c>
      <c r="C10" s="177">
        <v>5.3435114503816793E-2</v>
      </c>
      <c r="D10" s="179">
        <v>8.0459770114942528E-2</v>
      </c>
      <c r="E10" s="179">
        <v>0.33333333333333331</v>
      </c>
      <c r="F10" s="174">
        <v>0</v>
      </c>
      <c r="G10" s="216">
        <v>7.4688796680497924E-2</v>
      </c>
      <c r="H10" s="177">
        <v>4.0857334226389819E-2</v>
      </c>
      <c r="I10" s="179">
        <v>6.0449574726609966E-2</v>
      </c>
      <c r="J10" s="179">
        <v>4.40251572327044E-2</v>
      </c>
      <c r="K10" s="174">
        <v>0</v>
      </c>
      <c r="L10" s="216">
        <v>5.3993933265925179E-2</v>
      </c>
      <c r="M10" s="177">
        <v>4.8517520215633422E-2</v>
      </c>
      <c r="N10" s="179">
        <v>5.2016985138004249E-2</v>
      </c>
      <c r="O10" s="179">
        <v>8.8888888888888892E-2</v>
      </c>
      <c r="P10" s="174">
        <v>0</v>
      </c>
      <c r="Q10" s="216">
        <v>5.2821997105643996E-2</v>
      </c>
      <c r="R10" s="216">
        <v>5.4816261750701992E-2</v>
      </c>
      <c r="S10" s="162"/>
    </row>
    <row r="11" spans="2:19" ht="22.2" customHeight="1" x14ac:dyDescent="0.3">
      <c r="B11" s="161" t="s">
        <v>281</v>
      </c>
      <c r="C11" s="177">
        <v>7.6335877862595422E-2</v>
      </c>
      <c r="D11" s="179">
        <v>6.3218390804597707E-2</v>
      </c>
      <c r="E11" s="179">
        <v>0</v>
      </c>
      <c r="F11" s="174">
        <v>0</v>
      </c>
      <c r="G11" s="216">
        <v>6.6390041493775934E-2</v>
      </c>
      <c r="H11" s="177">
        <v>7.0997990622906904E-2</v>
      </c>
      <c r="I11" s="179">
        <v>6.8955042527339E-2</v>
      </c>
      <c r="J11" s="179">
        <v>9.4339622641509441E-2</v>
      </c>
      <c r="K11" s="174">
        <v>0</v>
      </c>
      <c r="L11" s="216">
        <v>7.0374115267947415E-2</v>
      </c>
      <c r="M11" s="177">
        <v>5.5256064690026953E-2</v>
      </c>
      <c r="N11" s="179">
        <v>5.9447983014861996E-2</v>
      </c>
      <c r="O11" s="179">
        <v>7.407407407407407E-2</v>
      </c>
      <c r="P11" s="174">
        <v>0</v>
      </c>
      <c r="Q11" s="216">
        <v>5.897250361794501E-2</v>
      </c>
      <c r="R11" s="216">
        <v>6.629227200586009E-2</v>
      </c>
      <c r="S11" s="162"/>
    </row>
    <row r="12" spans="2:19" ht="22.2" customHeight="1" x14ac:dyDescent="0.3">
      <c r="B12" s="161" t="s">
        <v>282</v>
      </c>
      <c r="C12" s="177">
        <v>9.9236641221374045E-2</v>
      </c>
      <c r="D12" s="179">
        <v>7.4712643678160925E-2</v>
      </c>
      <c r="E12" s="179">
        <v>0</v>
      </c>
      <c r="F12" s="174">
        <v>0</v>
      </c>
      <c r="G12" s="216">
        <v>8.0912863070539423E-2</v>
      </c>
      <c r="H12" s="177">
        <v>9.8459477561955791E-2</v>
      </c>
      <c r="I12" s="179">
        <v>9.1433778857837184E-2</v>
      </c>
      <c r="J12" s="179">
        <v>5.6603773584905662E-2</v>
      </c>
      <c r="K12" s="174">
        <v>0</v>
      </c>
      <c r="L12" s="216">
        <v>9.2416582406471187E-2</v>
      </c>
      <c r="M12" s="177">
        <v>0.10646900269541779</v>
      </c>
      <c r="N12" s="179">
        <v>8.4394904458598721E-2</v>
      </c>
      <c r="O12" s="179">
        <v>8.8888888888888892E-2</v>
      </c>
      <c r="P12" s="174">
        <v>0</v>
      </c>
      <c r="Q12" s="216">
        <v>9.0448625180897246E-2</v>
      </c>
      <c r="R12" s="216">
        <v>9.1075570748382365E-2</v>
      </c>
      <c r="S12" s="162"/>
    </row>
    <row r="13" spans="2:19" ht="22.2" customHeight="1" x14ac:dyDescent="0.3">
      <c r="B13" s="161" t="s">
        <v>283</v>
      </c>
      <c r="C13" s="177">
        <v>3.8167938931297711E-2</v>
      </c>
      <c r="D13" s="179">
        <v>9.1954022988505746E-2</v>
      </c>
      <c r="E13" s="179">
        <v>0.33333333333333331</v>
      </c>
      <c r="F13" s="174">
        <v>0</v>
      </c>
      <c r="G13" s="216">
        <v>7.8838174273858919E-2</v>
      </c>
      <c r="H13" s="177">
        <v>3.415941058271936E-2</v>
      </c>
      <c r="I13" s="179">
        <v>3.5844471445929525E-2</v>
      </c>
      <c r="J13" s="179">
        <v>8.1761006289308172E-2</v>
      </c>
      <c r="K13" s="174">
        <v>0</v>
      </c>
      <c r="L13" s="216">
        <v>3.6804853387259862E-2</v>
      </c>
      <c r="M13" s="177">
        <v>4.0431266846361183E-2</v>
      </c>
      <c r="N13" s="179">
        <v>3.4501061571125265E-2</v>
      </c>
      <c r="O13" s="179">
        <v>5.9259259259259262E-2</v>
      </c>
      <c r="P13" s="174">
        <v>0</v>
      </c>
      <c r="Q13" s="216">
        <v>3.7264833574529664E-2</v>
      </c>
      <c r="R13" s="216">
        <v>3.9433524600170917E-2</v>
      </c>
      <c r="S13" s="162"/>
    </row>
    <row r="14" spans="2:19" ht="22.2" customHeight="1" x14ac:dyDescent="0.3">
      <c r="B14" s="161" t="s">
        <v>284</v>
      </c>
      <c r="C14" s="177">
        <v>6.1068702290076333E-2</v>
      </c>
      <c r="D14" s="179">
        <v>8.0459770114942528E-2</v>
      </c>
      <c r="E14" s="179">
        <v>0</v>
      </c>
      <c r="F14" s="174">
        <v>0</v>
      </c>
      <c r="G14" s="216">
        <v>7.4688796680497924E-2</v>
      </c>
      <c r="H14" s="177">
        <v>3.7508372404554589E-2</v>
      </c>
      <c r="I14" s="179">
        <v>4.374240583232078E-2</v>
      </c>
      <c r="J14" s="179">
        <v>3.7735849056603772E-2</v>
      </c>
      <c r="K14" s="174">
        <v>0</v>
      </c>
      <c r="L14" s="216">
        <v>4.1658240647118303E-2</v>
      </c>
      <c r="M14" s="177">
        <v>3.9083557951482481E-2</v>
      </c>
      <c r="N14" s="179">
        <v>4.5647558386411886E-2</v>
      </c>
      <c r="O14" s="179">
        <v>3.7037037037037035E-2</v>
      </c>
      <c r="P14" s="174">
        <v>0</v>
      </c>
      <c r="Q14" s="216">
        <v>4.3415340086830678E-2</v>
      </c>
      <c r="R14" s="216">
        <v>4.4194848003906724E-2</v>
      </c>
      <c r="S14" s="162"/>
    </row>
    <row r="15" spans="2:19" ht="22.2" customHeight="1" x14ac:dyDescent="0.3">
      <c r="B15" s="161" t="s">
        <v>285</v>
      </c>
      <c r="C15" s="177">
        <v>0.12977099236641221</v>
      </c>
      <c r="D15" s="179">
        <v>8.6206896551724144E-2</v>
      </c>
      <c r="E15" s="179">
        <v>0</v>
      </c>
      <c r="F15" s="174">
        <v>0</v>
      </c>
      <c r="G15" s="216">
        <v>9.7510373443983403E-2</v>
      </c>
      <c r="H15" s="177">
        <v>0.1058271935699933</v>
      </c>
      <c r="I15" s="179">
        <v>0.10601458080194411</v>
      </c>
      <c r="J15" s="179">
        <v>0.18238993710691823</v>
      </c>
      <c r="K15" s="174">
        <v>0</v>
      </c>
      <c r="L15" s="216">
        <v>0.10839231547017189</v>
      </c>
      <c r="M15" s="177">
        <v>0.1078167115902965</v>
      </c>
      <c r="N15" s="179">
        <v>0.11093418259023355</v>
      </c>
      <c r="O15" s="179">
        <v>9.6296296296296297E-2</v>
      </c>
      <c r="P15" s="174">
        <v>0.33333333333333331</v>
      </c>
      <c r="Q15" s="216">
        <v>0.10962373371924747</v>
      </c>
      <c r="R15" s="216">
        <v>0.10816750091563912</v>
      </c>
      <c r="S15" s="162"/>
    </row>
    <row r="16" spans="2:19" ht="22.2" customHeight="1" x14ac:dyDescent="0.3">
      <c r="B16" s="161" t="s">
        <v>286</v>
      </c>
      <c r="C16" s="177">
        <v>8.3969465648854963E-2</v>
      </c>
      <c r="D16" s="179">
        <v>9.1954022988505746E-2</v>
      </c>
      <c r="E16" s="179">
        <v>0</v>
      </c>
      <c r="F16" s="174">
        <v>0</v>
      </c>
      <c r="G16" s="216">
        <v>8.9211618257261413E-2</v>
      </c>
      <c r="H16" s="177">
        <v>0.11721366376423309</v>
      </c>
      <c r="I16" s="179">
        <v>0.11877278250303766</v>
      </c>
      <c r="J16" s="179">
        <v>0.15094339622641509</v>
      </c>
      <c r="K16" s="174">
        <v>0</v>
      </c>
      <c r="L16" s="216">
        <v>0.11931243680485339</v>
      </c>
      <c r="M16" s="177">
        <v>0.13611859838274934</v>
      </c>
      <c r="N16" s="179">
        <v>0.11305732484076433</v>
      </c>
      <c r="O16" s="179">
        <v>0.12592592592592591</v>
      </c>
      <c r="P16" s="174">
        <v>0</v>
      </c>
      <c r="Q16" s="216">
        <v>0.11975397973950797</v>
      </c>
      <c r="R16" s="216">
        <v>0.11769014772311073</v>
      </c>
      <c r="S16" s="162"/>
    </row>
    <row r="17" spans="2:164" ht="22.2" customHeight="1" x14ac:dyDescent="0.3">
      <c r="B17" s="161" t="s">
        <v>287</v>
      </c>
      <c r="C17" s="177">
        <v>6.8702290076335881E-2</v>
      </c>
      <c r="D17" s="179">
        <v>0.10057471264367816</v>
      </c>
      <c r="E17" s="179">
        <v>0</v>
      </c>
      <c r="F17" s="174">
        <v>0</v>
      </c>
      <c r="G17" s="216">
        <v>9.1286307053941904E-2</v>
      </c>
      <c r="H17" s="177">
        <v>0.12993971868720697</v>
      </c>
      <c r="I17" s="179">
        <v>0.10358444714459296</v>
      </c>
      <c r="J17" s="179">
        <v>5.6603773584905662E-2</v>
      </c>
      <c r="K17" s="174">
        <v>0</v>
      </c>
      <c r="L17" s="216">
        <v>0.11001011122345804</v>
      </c>
      <c r="M17" s="177">
        <v>0.1307277628032345</v>
      </c>
      <c r="N17" s="179">
        <v>0.10774946921443737</v>
      </c>
      <c r="O17" s="179">
        <v>5.9259259259259262E-2</v>
      </c>
      <c r="P17" s="174">
        <v>0.33333333333333331</v>
      </c>
      <c r="Q17" s="216">
        <v>0.111794500723589</v>
      </c>
      <c r="R17" s="216">
        <v>0.10951043828592358</v>
      </c>
      <c r="S17" s="162"/>
    </row>
    <row r="18" spans="2:164" ht="22.2" customHeight="1" thickBot="1" x14ac:dyDescent="0.35">
      <c r="B18" s="161" t="s">
        <v>288</v>
      </c>
      <c r="C18" s="177">
        <v>9.9236641221374045E-2</v>
      </c>
      <c r="D18" s="179">
        <v>8.6206896551724144E-2</v>
      </c>
      <c r="E18" s="179">
        <v>0.33333333333333331</v>
      </c>
      <c r="F18" s="174">
        <v>0</v>
      </c>
      <c r="G18" s="216">
        <v>9.1286307053941904E-2</v>
      </c>
      <c r="H18" s="177">
        <v>9.4440723375753516E-2</v>
      </c>
      <c r="I18" s="179">
        <v>6.7436208991494537E-2</v>
      </c>
      <c r="J18" s="179">
        <v>5.0314465408805034E-2</v>
      </c>
      <c r="K18" s="174">
        <v>1</v>
      </c>
      <c r="L18" s="216">
        <v>7.522750252780587E-2</v>
      </c>
      <c r="M18" s="177">
        <v>8.7601078167115903E-2</v>
      </c>
      <c r="N18" s="179">
        <v>7.2717622080679403E-2</v>
      </c>
      <c r="O18" s="179">
        <v>5.9259259259259262E-2</v>
      </c>
      <c r="P18" s="174">
        <v>0</v>
      </c>
      <c r="Q18" s="216">
        <v>7.5976845151953687E-2</v>
      </c>
      <c r="R18" s="216">
        <v>7.6425344890733729E-2</v>
      </c>
      <c r="S18" s="162"/>
    </row>
    <row r="19" spans="2:164" ht="22.2" customHeight="1" thickTop="1" thickBot="1" x14ac:dyDescent="0.35">
      <c r="B19" s="98" t="s">
        <v>207</v>
      </c>
      <c r="C19" s="217">
        <v>1</v>
      </c>
      <c r="D19" s="218">
        <v>1.0000000000000002</v>
      </c>
      <c r="E19" s="218">
        <v>1</v>
      </c>
      <c r="F19" s="219">
        <v>0</v>
      </c>
      <c r="G19" s="220">
        <v>1</v>
      </c>
      <c r="H19" s="217">
        <v>1</v>
      </c>
      <c r="I19" s="218">
        <v>1</v>
      </c>
      <c r="J19" s="218">
        <v>0.99999999999999989</v>
      </c>
      <c r="K19" s="219">
        <v>1</v>
      </c>
      <c r="L19" s="220">
        <v>0.99999999999999989</v>
      </c>
      <c r="M19" s="217">
        <v>1</v>
      </c>
      <c r="N19" s="218">
        <v>1</v>
      </c>
      <c r="O19" s="218">
        <v>0.99999999999999989</v>
      </c>
      <c r="P19" s="219">
        <v>1</v>
      </c>
      <c r="Q19" s="220">
        <v>1</v>
      </c>
      <c r="R19" s="220">
        <v>0.99999999999999989</v>
      </c>
      <c r="S19" s="79"/>
    </row>
    <row r="20" spans="2:164" s="71" customFormat="1" ht="22.2" customHeight="1" thickTop="1" thickBot="1" x14ac:dyDescent="0.35">
      <c r="B20" s="9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</row>
    <row r="21" spans="2:164" ht="22.2" customHeight="1" thickTop="1" x14ac:dyDescent="0.3">
      <c r="B21" s="112" t="s">
        <v>233</v>
      </c>
      <c r="C21" s="157"/>
      <c r="D21" s="184"/>
      <c r="E21" s="149"/>
      <c r="F21" s="149"/>
      <c r="G21" s="149"/>
      <c r="H21" s="149" t="s">
        <v>202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02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</row>
    <row r="22" spans="2:164" ht="22.2" customHeight="1" thickBot="1" x14ac:dyDescent="0.35">
      <c r="B22" s="163" t="s">
        <v>240</v>
      </c>
      <c r="C22" s="185"/>
      <c r="D22" s="186"/>
      <c r="E22" s="149"/>
      <c r="F22" s="149"/>
      <c r="G22" s="149"/>
      <c r="H22" s="149" t="s">
        <v>294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02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</row>
    <row r="23" spans="2:164" s="71" customFormat="1" ht="15" thickTop="1" x14ac:dyDescent="0.3">
      <c r="B23" s="102"/>
      <c r="C23" s="182"/>
      <c r="D23" s="182"/>
      <c r="E23" s="182"/>
      <c r="F23" s="182"/>
      <c r="G23" s="183"/>
      <c r="H23" s="182"/>
      <c r="I23" s="182"/>
      <c r="J23" s="182"/>
      <c r="K23" s="182"/>
      <c r="L23" s="103"/>
      <c r="M23" s="102"/>
      <c r="N23" s="102"/>
      <c r="O23" s="102"/>
      <c r="P23" s="102"/>
      <c r="Q23" s="103"/>
      <c r="R23" s="102"/>
    </row>
    <row r="24" spans="2:164" s="71" customFormat="1" x14ac:dyDescent="0.3"/>
    <row r="25" spans="2:164" s="71" customFormat="1" x14ac:dyDescent="0.3"/>
    <row r="26" spans="2:164" s="71" customFormat="1" x14ac:dyDescent="0.3"/>
    <row r="27" spans="2:164" s="71" customFormat="1" x14ac:dyDescent="0.3"/>
    <row r="28" spans="2:164" s="71" customFormat="1" x14ac:dyDescent="0.3"/>
    <row r="29" spans="2:164" s="71" customFormat="1" x14ac:dyDescent="0.3"/>
    <row r="30" spans="2:164" s="71" customFormat="1" x14ac:dyDescent="0.3"/>
    <row r="31" spans="2:164" s="71" customFormat="1" x14ac:dyDescent="0.3"/>
    <row r="32" spans="2:164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C665"/>
  <sheetViews>
    <sheetView workbookViewId="0">
      <selection activeCell="B20" sqref="B20:E21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16" width="11.6640625" style="70" customWidth="1"/>
    <col min="17" max="159" width="11.44140625" style="71" customWidth="1"/>
    <col min="160" max="16384" width="9.109375" style="70"/>
  </cols>
  <sheetData>
    <row r="1" spans="2:17" s="71" customFormat="1" ht="15" thickBot="1" x14ac:dyDescent="0.35"/>
    <row r="2" spans="2:17" ht="22.2" customHeight="1" thickTop="1" thickBot="1" x14ac:dyDescent="0.35">
      <c r="B2" s="274" t="s">
        <v>362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</row>
    <row r="3" spans="2:17" ht="22.2" customHeight="1" thickTop="1" thickBot="1" x14ac:dyDescent="0.35">
      <c r="B3" s="277" t="s">
        <v>276</v>
      </c>
      <c r="C3" s="282" t="s">
        <v>249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6"/>
    </row>
    <row r="4" spans="2:17" ht="22.2" customHeight="1" thickTop="1" x14ac:dyDescent="0.3">
      <c r="B4" s="287"/>
      <c r="C4" s="266" t="s">
        <v>251</v>
      </c>
      <c r="D4" s="344"/>
      <c r="E4" s="345" t="s">
        <v>274</v>
      </c>
      <c r="F4" s="344"/>
      <c r="G4" s="345" t="s">
        <v>253</v>
      </c>
      <c r="H4" s="344"/>
      <c r="I4" s="345" t="s">
        <v>254</v>
      </c>
      <c r="J4" s="344"/>
      <c r="K4" s="345" t="s">
        <v>166</v>
      </c>
      <c r="L4" s="344"/>
      <c r="M4" s="325" t="s">
        <v>255</v>
      </c>
      <c r="N4" s="325"/>
      <c r="O4" s="283" t="s">
        <v>207</v>
      </c>
      <c r="P4" s="268"/>
    </row>
    <row r="5" spans="2:17" ht="22.2" customHeight="1" thickBot="1" x14ac:dyDescent="0.35">
      <c r="B5" s="288"/>
      <c r="C5" s="356" t="s">
        <v>206</v>
      </c>
      <c r="D5" s="357" t="s">
        <v>2</v>
      </c>
      <c r="E5" s="358" t="s">
        <v>250</v>
      </c>
      <c r="F5" s="357" t="s">
        <v>2</v>
      </c>
      <c r="G5" s="358" t="s">
        <v>206</v>
      </c>
      <c r="H5" s="357" t="s">
        <v>2</v>
      </c>
      <c r="I5" s="358" t="s">
        <v>206</v>
      </c>
      <c r="J5" s="357" t="s">
        <v>2</v>
      </c>
      <c r="K5" s="358" t="s">
        <v>206</v>
      </c>
      <c r="L5" s="357" t="s">
        <v>2</v>
      </c>
      <c r="M5" s="358" t="s">
        <v>250</v>
      </c>
      <c r="N5" s="359" t="s">
        <v>2</v>
      </c>
      <c r="O5" s="356" t="s">
        <v>206</v>
      </c>
      <c r="P5" s="360" t="s">
        <v>2</v>
      </c>
      <c r="Q5" s="162"/>
    </row>
    <row r="6" spans="2:17" ht="22.2" customHeight="1" thickTop="1" x14ac:dyDescent="0.3">
      <c r="B6" s="187" t="s">
        <v>277</v>
      </c>
      <c r="C6" s="95">
        <v>22</v>
      </c>
      <c r="D6" s="227">
        <v>0.10280373831775701</v>
      </c>
      <c r="E6" s="169">
        <v>457</v>
      </c>
      <c r="F6" s="227">
        <v>0.10993504931440944</v>
      </c>
      <c r="G6" s="169">
        <v>94</v>
      </c>
      <c r="H6" s="227">
        <v>0.10217391304347827</v>
      </c>
      <c r="I6" s="169">
        <v>216</v>
      </c>
      <c r="J6" s="227">
        <v>0.1157556270096463</v>
      </c>
      <c r="K6" s="169">
        <v>4</v>
      </c>
      <c r="L6" s="227">
        <v>9.5238095238095233E-2</v>
      </c>
      <c r="M6" s="169">
        <v>131</v>
      </c>
      <c r="N6" s="116">
        <v>0.13205645161290322</v>
      </c>
      <c r="O6" s="95">
        <v>924</v>
      </c>
      <c r="P6" s="119">
        <v>0.11280673910389452</v>
      </c>
      <c r="Q6" s="162"/>
    </row>
    <row r="7" spans="2:17" ht="22.2" customHeight="1" x14ac:dyDescent="0.3">
      <c r="B7" s="187" t="s">
        <v>278</v>
      </c>
      <c r="C7" s="95">
        <v>27</v>
      </c>
      <c r="D7" s="227">
        <v>0.12616822429906541</v>
      </c>
      <c r="E7" s="169">
        <v>400</v>
      </c>
      <c r="F7" s="227">
        <v>9.6223237911955736E-2</v>
      </c>
      <c r="G7" s="169">
        <v>136</v>
      </c>
      <c r="H7" s="227">
        <v>0.14782608695652175</v>
      </c>
      <c r="I7" s="169">
        <v>223</v>
      </c>
      <c r="J7" s="227">
        <v>0.1195069667738478</v>
      </c>
      <c r="K7" s="169">
        <v>6</v>
      </c>
      <c r="L7" s="227">
        <v>0.14285714285714285</v>
      </c>
      <c r="M7" s="169">
        <v>106</v>
      </c>
      <c r="N7" s="116">
        <v>0.10685483870967742</v>
      </c>
      <c r="O7" s="95">
        <v>898</v>
      </c>
      <c r="P7" s="119">
        <v>0.10963252350140398</v>
      </c>
      <c r="Q7" s="162"/>
    </row>
    <row r="8" spans="2:17" ht="22.2" customHeight="1" x14ac:dyDescent="0.3">
      <c r="B8" s="187" t="s">
        <v>279</v>
      </c>
      <c r="C8" s="95">
        <v>13</v>
      </c>
      <c r="D8" s="227">
        <v>6.0747663551401869E-2</v>
      </c>
      <c r="E8" s="169">
        <v>287</v>
      </c>
      <c r="F8" s="227">
        <v>6.9040173201828245E-2</v>
      </c>
      <c r="G8" s="169">
        <v>57</v>
      </c>
      <c r="H8" s="227">
        <v>6.1956521739130438E-2</v>
      </c>
      <c r="I8" s="169">
        <v>140</v>
      </c>
      <c r="J8" s="227">
        <v>7.5026795284030015E-2</v>
      </c>
      <c r="K8" s="169">
        <v>5</v>
      </c>
      <c r="L8" s="227">
        <v>0.11904761904761904</v>
      </c>
      <c r="M8" s="169">
        <v>71</v>
      </c>
      <c r="N8" s="116">
        <v>7.1572580645161296E-2</v>
      </c>
      <c r="O8" s="95">
        <v>573</v>
      </c>
      <c r="P8" s="119">
        <v>6.9954828470272248E-2</v>
      </c>
      <c r="Q8" s="162"/>
    </row>
    <row r="9" spans="2:17" ht="22.2" customHeight="1" x14ac:dyDescent="0.3">
      <c r="B9" s="187" t="s">
        <v>280</v>
      </c>
      <c r="C9" s="95">
        <v>12</v>
      </c>
      <c r="D9" s="227">
        <v>5.6074766355140186E-2</v>
      </c>
      <c r="E9" s="169">
        <v>205</v>
      </c>
      <c r="F9" s="227">
        <v>4.9314409429877318E-2</v>
      </c>
      <c r="G9" s="169">
        <v>62</v>
      </c>
      <c r="H9" s="227">
        <v>6.7391304347826086E-2</v>
      </c>
      <c r="I9" s="169">
        <v>113</v>
      </c>
      <c r="J9" s="227">
        <v>6.0557341907824226E-2</v>
      </c>
      <c r="K9" s="169">
        <v>1</v>
      </c>
      <c r="L9" s="227">
        <v>2.3809523809523808E-2</v>
      </c>
      <c r="M9" s="169">
        <v>56</v>
      </c>
      <c r="N9" s="116">
        <v>5.6451612903225805E-2</v>
      </c>
      <c r="O9" s="95">
        <v>449</v>
      </c>
      <c r="P9" s="119">
        <v>5.4816261750701992E-2</v>
      </c>
      <c r="Q9" s="162"/>
    </row>
    <row r="10" spans="2:17" ht="22.2" customHeight="1" x14ac:dyDescent="0.3">
      <c r="B10" s="187" t="s">
        <v>281</v>
      </c>
      <c r="C10" s="95">
        <v>14</v>
      </c>
      <c r="D10" s="227">
        <v>6.5420560747663545E-2</v>
      </c>
      <c r="E10" s="169">
        <v>287</v>
      </c>
      <c r="F10" s="227">
        <v>6.9040173201828245E-2</v>
      </c>
      <c r="G10" s="169">
        <v>62</v>
      </c>
      <c r="H10" s="227">
        <v>6.7391304347826086E-2</v>
      </c>
      <c r="I10" s="169">
        <v>109</v>
      </c>
      <c r="J10" s="227">
        <v>5.8413719185423367E-2</v>
      </c>
      <c r="K10" s="169">
        <v>3</v>
      </c>
      <c r="L10" s="227">
        <v>7.1428571428571425E-2</v>
      </c>
      <c r="M10" s="169">
        <v>68</v>
      </c>
      <c r="N10" s="116">
        <v>6.8548387096774188E-2</v>
      </c>
      <c r="O10" s="95">
        <v>543</v>
      </c>
      <c r="P10" s="119">
        <v>6.629227200586009E-2</v>
      </c>
      <c r="Q10" s="162"/>
    </row>
    <row r="11" spans="2:17" ht="22.2" customHeight="1" x14ac:dyDescent="0.3">
      <c r="B11" s="187" t="s">
        <v>282</v>
      </c>
      <c r="C11" s="95">
        <v>24</v>
      </c>
      <c r="D11" s="227">
        <v>0.11214953271028037</v>
      </c>
      <c r="E11" s="169">
        <v>403</v>
      </c>
      <c r="F11" s="227">
        <v>9.6944912196295405E-2</v>
      </c>
      <c r="G11" s="169">
        <v>83</v>
      </c>
      <c r="H11" s="227">
        <v>9.0217391304347833E-2</v>
      </c>
      <c r="I11" s="169">
        <v>157</v>
      </c>
      <c r="J11" s="227">
        <v>8.4137191854233656E-2</v>
      </c>
      <c r="K11" s="169">
        <v>5</v>
      </c>
      <c r="L11" s="227">
        <v>0.11904761904761904</v>
      </c>
      <c r="M11" s="169">
        <v>74</v>
      </c>
      <c r="N11" s="116">
        <v>7.459677419354839E-2</v>
      </c>
      <c r="O11" s="95">
        <v>746</v>
      </c>
      <c r="P11" s="119">
        <v>9.1075570748382365E-2</v>
      </c>
      <c r="Q11" s="162"/>
    </row>
    <row r="12" spans="2:17" ht="22.2" customHeight="1" x14ac:dyDescent="0.3">
      <c r="B12" s="187" t="s">
        <v>283</v>
      </c>
      <c r="C12" s="95">
        <v>10</v>
      </c>
      <c r="D12" s="227">
        <v>4.6728971962616821E-2</v>
      </c>
      <c r="E12" s="169">
        <v>127</v>
      </c>
      <c r="F12" s="227">
        <v>3.0550878037045946E-2</v>
      </c>
      <c r="G12" s="169">
        <v>45</v>
      </c>
      <c r="H12" s="227">
        <v>4.8913043478260872E-2</v>
      </c>
      <c r="I12" s="169">
        <v>103</v>
      </c>
      <c r="J12" s="227">
        <v>5.5198285101822078E-2</v>
      </c>
      <c r="K12" s="169">
        <v>2</v>
      </c>
      <c r="L12" s="227">
        <v>4.7619047619047616E-2</v>
      </c>
      <c r="M12" s="169">
        <v>36</v>
      </c>
      <c r="N12" s="116">
        <v>3.6290322580645164E-2</v>
      </c>
      <c r="O12" s="95">
        <v>323</v>
      </c>
      <c r="P12" s="119">
        <v>3.9433524600170917E-2</v>
      </c>
      <c r="Q12" s="162"/>
    </row>
    <row r="13" spans="2:17" ht="22.2" customHeight="1" x14ac:dyDescent="0.3">
      <c r="B13" s="187" t="s">
        <v>284</v>
      </c>
      <c r="C13" s="95">
        <v>17</v>
      </c>
      <c r="D13" s="227">
        <v>7.9439252336448593E-2</v>
      </c>
      <c r="E13" s="169">
        <v>151</v>
      </c>
      <c r="F13" s="227">
        <v>3.6324272311763293E-2</v>
      </c>
      <c r="G13" s="169">
        <v>52</v>
      </c>
      <c r="H13" s="227">
        <v>5.6521739130434782E-2</v>
      </c>
      <c r="I13" s="169">
        <v>97</v>
      </c>
      <c r="J13" s="227">
        <v>5.1982851018220796E-2</v>
      </c>
      <c r="K13" s="169">
        <v>2</v>
      </c>
      <c r="L13" s="227">
        <v>4.7619047619047616E-2</v>
      </c>
      <c r="M13" s="169">
        <v>43</v>
      </c>
      <c r="N13" s="116">
        <v>4.334677419354839E-2</v>
      </c>
      <c r="O13" s="95">
        <v>362</v>
      </c>
      <c r="P13" s="119">
        <v>4.4194848003906724E-2</v>
      </c>
      <c r="Q13" s="162"/>
    </row>
    <row r="14" spans="2:17" ht="22.2" customHeight="1" x14ac:dyDescent="0.3">
      <c r="B14" s="187" t="s">
        <v>285</v>
      </c>
      <c r="C14" s="95">
        <v>19</v>
      </c>
      <c r="D14" s="227">
        <v>8.8785046728971959E-2</v>
      </c>
      <c r="E14" s="169">
        <v>505</v>
      </c>
      <c r="F14" s="227">
        <v>0.12148183786384412</v>
      </c>
      <c r="G14" s="169">
        <v>82</v>
      </c>
      <c r="H14" s="227">
        <v>8.9130434782608695E-2</v>
      </c>
      <c r="I14" s="169">
        <v>174</v>
      </c>
      <c r="J14" s="227">
        <v>9.3247588424437297E-2</v>
      </c>
      <c r="K14" s="169">
        <v>6</v>
      </c>
      <c r="L14" s="227">
        <v>0.14285714285714285</v>
      </c>
      <c r="M14" s="169">
        <v>100</v>
      </c>
      <c r="N14" s="116">
        <v>0.10080645161290322</v>
      </c>
      <c r="O14" s="95">
        <v>886</v>
      </c>
      <c r="P14" s="119">
        <v>0.10816750091563912</v>
      </c>
      <c r="Q14" s="162"/>
    </row>
    <row r="15" spans="2:17" ht="22.2" customHeight="1" x14ac:dyDescent="0.3">
      <c r="B15" s="187" t="s">
        <v>286</v>
      </c>
      <c r="C15" s="95">
        <v>18</v>
      </c>
      <c r="D15" s="227">
        <v>8.4112149532710276E-2</v>
      </c>
      <c r="E15" s="169">
        <v>507</v>
      </c>
      <c r="F15" s="227">
        <v>0.12196295405340389</v>
      </c>
      <c r="G15" s="169">
        <v>99</v>
      </c>
      <c r="H15" s="227">
        <v>0.10760869565217392</v>
      </c>
      <c r="I15" s="169">
        <v>207</v>
      </c>
      <c r="J15" s="227">
        <v>0.11093247588424437</v>
      </c>
      <c r="K15" s="169">
        <v>5</v>
      </c>
      <c r="L15" s="227">
        <v>0.11904761904761904</v>
      </c>
      <c r="M15" s="169">
        <v>128</v>
      </c>
      <c r="N15" s="116">
        <v>0.12903225806451613</v>
      </c>
      <c r="O15" s="95">
        <v>964</v>
      </c>
      <c r="P15" s="119">
        <v>0.11769014772311073</v>
      </c>
      <c r="Q15" s="162"/>
    </row>
    <row r="16" spans="2:17" ht="22.2" customHeight="1" x14ac:dyDescent="0.3">
      <c r="B16" s="187" t="s">
        <v>287</v>
      </c>
      <c r="C16" s="95">
        <v>19</v>
      </c>
      <c r="D16" s="227">
        <v>8.8785046728971959E-2</v>
      </c>
      <c r="E16" s="169">
        <v>522</v>
      </c>
      <c r="F16" s="227">
        <v>0.12557132547510225</v>
      </c>
      <c r="G16" s="169">
        <v>76</v>
      </c>
      <c r="H16" s="227">
        <v>8.2608695652173908E-2</v>
      </c>
      <c r="I16" s="169">
        <v>179</v>
      </c>
      <c r="J16" s="227">
        <v>9.5927116827438375E-2</v>
      </c>
      <c r="K16" s="169">
        <v>1</v>
      </c>
      <c r="L16" s="227">
        <v>2.3809523809523808E-2</v>
      </c>
      <c r="M16" s="169">
        <v>100</v>
      </c>
      <c r="N16" s="116">
        <v>0.10080645161290322</v>
      </c>
      <c r="O16" s="95">
        <v>897</v>
      </c>
      <c r="P16" s="119">
        <v>0.10951043828592358</v>
      </c>
      <c r="Q16" s="79"/>
    </row>
    <row r="17" spans="2:16" ht="22.2" customHeight="1" thickBot="1" x14ac:dyDescent="0.35">
      <c r="B17" s="187" t="s">
        <v>288</v>
      </c>
      <c r="C17" s="95">
        <v>19</v>
      </c>
      <c r="D17" s="227">
        <v>8.8785046728971959E-2</v>
      </c>
      <c r="E17" s="169">
        <v>306</v>
      </c>
      <c r="F17" s="227">
        <v>7.3610777002646136E-2</v>
      </c>
      <c r="G17" s="169">
        <v>72</v>
      </c>
      <c r="H17" s="227">
        <v>7.8260869565217397E-2</v>
      </c>
      <c r="I17" s="169">
        <v>148</v>
      </c>
      <c r="J17" s="227">
        <v>7.931404072883172E-2</v>
      </c>
      <c r="K17" s="169">
        <v>2</v>
      </c>
      <c r="L17" s="227">
        <v>4.7619047619047616E-2</v>
      </c>
      <c r="M17" s="169">
        <v>79</v>
      </c>
      <c r="N17" s="116">
        <v>7.9637096774193547E-2</v>
      </c>
      <c r="O17" s="95">
        <v>626</v>
      </c>
      <c r="P17" s="119">
        <v>7.6425344890733729E-2</v>
      </c>
    </row>
    <row r="18" spans="2:16" ht="22.2" customHeight="1" thickTop="1" thickBot="1" x14ac:dyDescent="0.35">
      <c r="B18" s="195" t="s">
        <v>207</v>
      </c>
      <c r="C18" s="96">
        <v>214</v>
      </c>
      <c r="D18" s="180">
        <v>0.99999999999999978</v>
      </c>
      <c r="E18" s="206">
        <v>4157</v>
      </c>
      <c r="F18" s="180">
        <v>1</v>
      </c>
      <c r="G18" s="206">
        <v>920</v>
      </c>
      <c r="H18" s="180">
        <v>1</v>
      </c>
      <c r="I18" s="206">
        <v>1866</v>
      </c>
      <c r="J18" s="180">
        <v>1</v>
      </c>
      <c r="K18" s="206">
        <v>42</v>
      </c>
      <c r="L18" s="180">
        <v>1</v>
      </c>
      <c r="M18" s="206">
        <v>992</v>
      </c>
      <c r="N18" s="120">
        <v>1</v>
      </c>
      <c r="O18" s="96">
        <v>8191</v>
      </c>
      <c r="P18" s="121">
        <v>0.99999999999999989</v>
      </c>
    </row>
    <row r="19" spans="2:16" s="71" customFormat="1" ht="22.2" customHeight="1" thickTop="1" thickBot="1" x14ac:dyDescent="0.35">
      <c r="B19" s="99"/>
      <c r="C19" s="100"/>
      <c r="D19" s="113"/>
      <c r="E19" s="100"/>
      <c r="F19" s="113"/>
      <c r="G19" s="100"/>
      <c r="H19" s="113"/>
      <c r="I19" s="100"/>
      <c r="J19" s="113"/>
      <c r="K19" s="100"/>
      <c r="L19" s="113"/>
      <c r="M19" s="100"/>
      <c r="N19" s="113"/>
      <c r="O19" s="100"/>
      <c r="P19" s="113"/>
    </row>
    <row r="20" spans="2:16" ht="22.2" customHeight="1" thickTop="1" x14ac:dyDescent="0.3">
      <c r="B20" s="112" t="s">
        <v>233</v>
      </c>
      <c r="C20" s="157"/>
      <c r="D20" s="157"/>
      <c r="E20" s="184"/>
      <c r="F20" s="149"/>
      <c r="G20" s="149"/>
      <c r="H20" s="149"/>
      <c r="I20" s="149"/>
      <c r="J20" s="149"/>
      <c r="K20" s="150"/>
      <c r="L20" s="149"/>
      <c r="M20" s="149"/>
      <c r="N20" s="149"/>
      <c r="O20" s="148"/>
      <c r="P20" s="149"/>
    </row>
    <row r="21" spans="2:16" ht="22.2" customHeight="1" thickBot="1" x14ac:dyDescent="0.35">
      <c r="B21" s="163" t="s">
        <v>240</v>
      </c>
      <c r="C21" s="185"/>
      <c r="D21" s="185"/>
      <c r="E21" s="186"/>
      <c r="F21" s="149"/>
      <c r="G21" s="149"/>
      <c r="H21" s="149"/>
      <c r="I21" s="149"/>
      <c r="J21" s="149"/>
      <c r="K21" s="150"/>
      <c r="L21" s="149"/>
      <c r="M21" s="149"/>
      <c r="N21" s="149"/>
      <c r="O21" s="148"/>
      <c r="P21" s="149"/>
    </row>
    <row r="22" spans="2:16" s="71" customFormat="1" ht="15" thickTop="1" x14ac:dyDescent="0.3">
      <c r="B22" s="102"/>
      <c r="C22" s="182"/>
      <c r="D22" s="182"/>
      <c r="E22" s="182"/>
      <c r="F22" s="182"/>
      <c r="G22" s="182"/>
      <c r="H22" s="182"/>
      <c r="I22" s="182"/>
      <c r="J22" s="182"/>
      <c r="K22" s="183"/>
      <c r="L22" s="182"/>
      <c r="M22" s="182"/>
      <c r="N22" s="102"/>
      <c r="O22" s="102"/>
      <c r="P22" s="102"/>
    </row>
    <row r="23" spans="2:16" s="71" customFormat="1" x14ac:dyDescent="0.3"/>
    <row r="24" spans="2:16" s="71" customFormat="1" x14ac:dyDescent="0.3"/>
    <row r="25" spans="2:16" s="71" customFormat="1" x14ac:dyDescent="0.3"/>
    <row r="26" spans="2:16" s="71" customFormat="1" x14ac:dyDescent="0.3"/>
    <row r="27" spans="2:16" s="71" customFormat="1" x14ac:dyDescent="0.3"/>
    <row r="28" spans="2:16" s="71" customFormat="1" x14ac:dyDescent="0.3"/>
    <row r="29" spans="2:16" s="71" customFormat="1" x14ac:dyDescent="0.3"/>
    <row r="30" spans="2:16" s="71" customFormat="1" x14ac:dyDescent="0.3"/>
    <row r="31" spans="2:16" s="71" customFormat="1" x14ac:dyDescent="0.3"/>
    <row r="32" spans="2:16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  <row r="638" s="71" customFormat="1" x14ac:dyDescent="0.3"/>
    <row r="639" s="71" customFormat="1" x14ac:dyDescent="0.3"/>
    <row r="640" s="71" customFormat="1" x14ac:dyDescent="0.3"/>
    <row r="641" s="71" customFormat="1" x14ac:dyDescent="0.3"/>
    <row r="642" s="71" customFormat="1" x14ac:dyDescent="0.3"/>
    <row r="643" s="71" customFormat="1" x14ac:dyDescent="0.3"/>
    <row r="644" s="71" customFormat="1" x14ac:dyDescent="0.3"/>
    <row r="645" s="71" customFormat="1" x14ac:dyDescent="0.3"/>
    <row r="646" s="71" customFormat="1" x14ac:dyDescent="0.3"/>
    <row r="647" s="71" customFormat="1" x14ac:dyDescent="0.3"/>
    <row r="648" s="71" customFormat="1" x14ac:dyDescent="0.3"/>
    <row r="649" s="71" customFormat="1" x14ac:dyDescent="0.3"/>
    <row r="650" s="71" customFormat="1" x14ac:dyDescent="0.3"/>
    <row r="651" s="71" customFormat="1" x14ac:dyDescent="0.3"/>
    <row r="652" s="71" customFormat="1" x14ac:dyDescent="0.3"/>
    <row r="653" s="71" customFormat="1" x14ac:dyDescent="0.3"/>
    <row r="654" s="71" customFormat="1" x14ac:dyDescent="0.3"/>
    <row r="655" s="71" customFormat="1" x14ac:dyDescent="0.3"/>
    <row r="656" s="71" customFormat="1" x14ac:dyDescent="0.3"/>
    <row r="657" s="71" customFormat="1" x14ac:dyDescent="0.3"/>
    <row r="658" s="71" customFormat="1" x14ac:dyDescent="0.3"/>
    <row r="659" s="71" customFormat="1" x14ac:dyDescent="0.3"/>
    <row r="660" s="71" customFormat="1" x14ac:dyDescent="0.3"/>
    <row r="661" s="71" customFormat="1" x14ac:dyDescent="0.3"/>
    <row r="662" s="71" customFormat="1" x14ac:dyDescent="0.3"/>
    <row r="663" s="71" customFormat="1" x14ac:dyDescent="0.3"/>
    <row r="664" s="71" customFormat="1" x14ac:dyDescent="0.3"/>
    <row r="665" s="71" customFormat="1" x14ac:dyDescent="0.3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885"/>
  <sheetViews>
    <sheetView workbookViewId="0">
      <selection activeCell="B3" sqref="B3:T5"/>
    </sheetView>
  </sheetViews>
  <sheetFormatPr defaultColWidth="9.109375" defaultRowHeight="14.4" x14ac:dyDescent="0.3"/>
  <cols>
    <col min="1" max="1" width="2.6640625" style="71" customWidth="1"/>
    <col min="2" max="2" width="15.6640625" style="70" customWidth="1"/>
    <col min="3" max="20" width="10" style="70" customWidth="1"/>
    <col min="21" max="16384" width="9.109375" style="71"/>
  </cols>
  <sheetData>
    <row r="1" spans="2:21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2.2" customHeight="1" thickTop="1" thickBot="1" x14ac:dyDescent="0.35">
      <c r="B2" s="274" t="s">
        <v>363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305"/>
      <c r="P2" s="305"/>
      <c r="Q2" s="305"/>
      <c r="R2" s="305"/>
      <c r="S2" s="305"/>
      <c r="T2" s="306"/>
    </row>
    <row r="3" spans="2:21" ht="22.2" customHeight="1" thickTop="1" thickBot="1" x14ac:dyDescent="0.35">
      <c r="B3" s="277" t="s">
        <v>276</v>
      </c>
      <c r="C3" s="282" t="s">
        <v>257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292"/>
    </row>
    <row r="4" spans="2:21" ht="22.2" customHeight="1" thickTop="1" x14ac:dyDescent="0.3">
      <c r="B4" s="287"/>
      <c r="C4" s="266" t="s">
        <v>258</v>
      </c>
      <c r="D4" s="344"/>
      <c r="E4" s="345" t="s">
        <v>259</v>
      </c>
      <c r="F4" s="344"/>
      <c r="G4" s="345" t="s">
        <v>260</v>
      </c>
      <c r="H4" s="344"/>
      <c r="I4" s="345" t="s">
        <v>261</v>
      </c>
      <c r="J4" s="344"/>
      <c r="K4" s="325" t="s">
        <v>262</v>
      </c>
      <c r="L4" s="344"/>
      <c r="M4" s="325" t="s">
        <v>263</v>
      </c>
      <c r="N4" s="344"/>
      <c r="O4" s="325" t="s">
        <v>264</v>
      </c>
      <c r="P4" s="344"/>
      <c r="Q4" s="325" t="s">
        <v>238</v>
      </c>
      <c r="R4" s="325"/>
      <c r="S4" s="283" t="s">
        <v>207</v>
      </c>
      <c r="T4" s="268"/>
    </row>
    <row r="5" spans="2:21" ht="22.2" customHeight="1" thickBot="1" x14ac:dyDescent="0.35">
      <c r="B5" s="288"/>
      <c r="C5" s="346" t="s">
        <v>206</v>
      </c>
      <c r="D5" s="347" t="s">
        <v>2</v>
      </c>
      <c r="E5" s="348" t="s">
        <v>206</v>
      </c>
      <c r="F5" s="347" t="s">
        <v>2</v>
      </c>
      <c r="G5" s="348" t="s">
        <v>206</v>
      </c>
      <c r="H5" s="347" t="s">
        <v>2</v>
      </c>
      <c r="I5" s="348" t="s">
        <v>206</v>
      </c>
      <c r="J5" s="347" t="s">
        <v>2</v>
      </c>
      <c r="K5" s="348" t="s">
        <v>206</v>
      </c>
      <c r="L5" s="347" t="s">
        <v>2</v>
      </c>
      <c r="M5" s="348" t="s">
        <v>206</v>
      </c>
      <c r="N5" s="347" t="s">
        <v>2</v>
      </c>
      <c r="O5" s="348" t="s">
        <v>206</v>
      </c>
      <c r="P5" s="347" t="s">
        <v>2</v>
      </c>
      <c r="Q5" s="348" t="s">
        <v>206</v>
      </c>
      <c r="R5" s="388" t="s">
        <v>2</v>
      </c>
      <c r="S5" s="346" t="s">
        <v>206</v>
      </c>
      <c r="T5" s="349" t="s">
        <v>2</v>
      </c>
    </row>
    <row r="6" spans="2:21" ht="22.2" customHeight="1" thickTop="1" x14ac:dyDescent="0.3">
      <c r="B6" s="161" t="s">
        <v>277</v>
      </c>
      <c r="C6" s="133">
        <v>254</v>
      </c>
      <c r="D6" s="234">
        <v>0.10712779417967103</v>
      </c>
      <c r="E6" s="135">
        <v>160</v>
      </c>
      <c r="F6" s="234">
        <v>0.12075471698113208</v>
      </c>
      <c r="G6" s="135">
        <v>118</v>
      </c>
      <c r="H6" s="234">
        <v>0.10582959641255606</v>
      </c>
      <c r="I6" s="135">
        <v>130</v>
      </c>
      <c r="J6" s="234">
        <v>0.12229539040451552</v>
      </c>
      <c r="K6" s="135">
        <v>88</v>
      </c>
      <c r="L6" s="234">
        <v>0.13193403298350825</v>
      </c>
      <c r="M6" s="135">
        <v>97</v>
      </c>
      <c r="N6" s="234">
        <v>0.10232067510548523</v>
      </c>
      <c r="O6" s="135">
        <v>39</v>
      </c>
      <c r="P6" s="234">
        <v>9.6296296296296297E-2</v>
      </c>
      <c r="Q6" s="135">
        <v>38</v>
      </c>
      <c r="R6" s="87">
        <v>0.12794612794612795</v>
      </c>
      <c r="S6" s="133">
        <v>924</v>
      </c>
      <c r="T6" s="88">
        <v>0.11280673910389452</v>
      </c>
      <c r="U6" s="162"/>
    </row>
    <row r="7" spans="2:21" ht="22.2" customHeight="1" x14ac:dyDescent="0.3">
      <c r="B7" s="161" t="s">
        <v>278</v>
      </c>
      <c r="C7" s="133">
        <v>222</v>
      </c>
      <c r="D7" s="234">
        <v>9.3631379164909323E-2</v>
      </c>
      <c r="E7" s="135">
        <v>130</v>
      </c>
      <c r="F7" s="234">
        <v>9.8113207547169817E-2</v>
      </c>
      <c r="G7" s="135">
        <v>161</v>
      </c>
      <c r="H7" s="234">
        <v>0.14439461883408072</v>
      </c>
      <c r="I7" s="135">
        <v>145</v>
      </c>
      <c r="J7" s="234">
        <v>0.13640639698965193</v>
      </c>
      <c r="K7" s="135">
        <v>79</v>
      </c>
      <c r="L7" s="234">
        <v>0.1184407796101949</v>
      </c>
      <c r="M7" s="135">
        <v>92</v>
      </c>
      <c r="N7" s="234">
        <v>9.7046413502109699E-2</v>
      </c>
      <c r="O7" s="135">
        <v>40</v>
      </c>
      <c r="P7" s="234">
        <v>9.8765432098765427E-2</v>
      </c>
      <c r="Q7" s="135">
        <v>29</v>
      </c>
      <c r="R7" s="87">
        <v>9.7643097643097643E-2</v>
      </c>
      <c r="S7" s="133">
        <v>898</v>
      </c>
      <c r="T7" s="88">
        <v>0.10963252350140398</v>
      </c>
      <c r="U7" s="162"/>
    </row>
    <row r="8" spans="2:21" ht="22.2" customHeight="1" x14ac:dyDescent="0.3">
      <c r="B8" s="161" t="s">
        <v>279</v>
      </c>
      <c r="C8" s="133">
        <v>150</v>
      </c>
      <c r="D8" s="234">
        <v>6.3264445381695483E-2</v>
      </c>
      <c r="E8" s="135">
        <v>98</v>
      </c>
      <c r="F8" s="234">
        <v>7.3962264150943396E-2</v>
      </c>
      <c r="G8" s="135">
        <v>82</v>
      </c>
      <c r="H8" s="234">
        <v>7.3542600896860988E-2</v>
      </c>
      <c r="I8" s="135">
        <v>80</v>
      </c>
      <c r="J8" s="234">
        <v>7.5258701787394161E-2</v>
      </c>
      <c r="K8" s="135">
        <v>47</v>
      </c>
      <c r="L8" s="234">
        <v>7.0464767616191901E-2</v>
      </c>
      <c r="M8" s="135">
        <v>69</v>
      </c>
      <c r="N8" s="234">
        <v>7.2784810126582278E-2</v>
      </c>
      <c r="O8" s="135">
        <v>33</v>
      </c>
      <c r="P8" s="234">
        <v>8.1481481481481488E-2</v>
      </c>
      <c r="Q8" s="135">
        <v>14</v>
      </c>
      <c r="R8" s="87">
        <v>4.7138047138047139E-2</v>
      </c>
      <c r="S8" s="133">
        <v>573</v>
      </c>
      <c r="T8" s="88">
        <v>6.9954828470272248E-2</v>
      </c>
      <c r="U8" s="162"/>
    </row>
    <row r="9" spans="2:21" ht="22.2" customHeight="1" x14ac:dyDescent="0.3">
      <c r="B9" s="161" t="s">
        <v>280</v>
      </c>
      <c r="C9" s="133">
        <v>105</v>
      </c>
      <c r="D9" s="234">
        <v>4.4285111767186844E-2</v>
      </c>
      <c r="E9" s="135">
        <v>77</v>
      </c>
      <c r="F9" s="234">
        <v>5.811320754716981E-2</v>
      </c>
      <c r="G9" s="135">
        <v>58</v>
      </c>
      <c r="H9" s="234">
        <v>5.2017937219730942E-2</v>
      </c>
      <c r="I9" s="135">
        <v>62</v>
      </c>
      <c r="J9" s="234">
        <v>5.8325493885230478E-2</v>
      </c>
      <c r="K9" s="135">
        <v>40</v>
      </c>
      <c r="L9" s="234">
        <v>5.9970014992503748E-2</v>
      </c>
      <c r="M9" s="135">
        <v>65</v>
      </c>
      <c r="N9" s="234">
        <v>6.8565400843881852E-2</v>
      </c>
      <c r="O9" s="135">
        <v>22</v>
      </c>
      <c r="P9" s="234">
        <v>5.4320987654320987E-2</v>
      </c>
      <c r="Q9" s="135">
        <v>20</v>
      </c>
      <c r="R9" s="87">
        <v>6.7340067340067339E-2</v>
      </c>
      <c r="S9" s="133">
        <v>449</v>
      </c>
      <c r="T9" s="88">
        <v>5.4816261750701992E-2</v>
      </c>
      <c r="U9" s="162"/>
    </row>
    <row r="10" spans="2:21" ht="22.2" customHeight="1" x14ac:dyDescent="0.3">
      <c r="B10" s="161" t="s">
        <v>281</v>
      </c>
      <c r="C10" s="133">
        <v>157</v>
      </c>
      <c r="D10" s="234">
        <v>6.6216786166174615E-2</v>
      </c>
      <c r="E10" s="135">
        <v>116</v>
      </c>
      <c r="F10" s="234">
        <v>8.7547169811320755E-2</v>
      </c>
      <c r="G10" s="135">
        <v>55</v>
      </c>
      <c r="H10" s="234">
        <v>4.9327354260089683E-2</v>
      </c>
      <c r="I10" s="135">
        <v>61</v>
      </c>
      <c r="J10" s="234">
        <v>5.7384760112888053E-2</v>
      </c>
      <c r="K10" s="135">
        <v>29</v>
      </c>
      <c r="L10" s="234">
        <v>4.3478260869565216E-2</v>
      </c>
      <c r="M10" s="135">
        <v>67</v>
      </c>
      <c r="N10" s="234">
        <v>7.0675105485232065E-2</v>
      </c>
      <c r="O10" s="135">
        <v>33</v>
      </c>
      <c r="P10" s="234">
        <v>8.1481481481481488E-2</v>
      </c>
      <c r="Q10" s="135">
        <v>25</v>
      </c>
      <c r="R10" s="87">
        <v>8.4175084175084181E-2</v>
      </c>
      <c r="S10" s="133">
        <v>543</v>
      </c>
      <c r="T10" s="88">
        <v>6.629227200586009E-2</v>
      </c>
      <c r="U10" s="162"/>
    </row>
    <row r="11" spans="2:21" ht="22.2" customHeight="1" x14ac:dyDescent="0.3">
      <c r="B11" s="161" t="s">
        <v>282</v>
      </c>
      <c r="C11" s="133">
        <v>239</v>
      </c>
      <c r="D11" s="234">
        <v>0.10080134964150148</v>
      </c>
      <c r="E11" s="135">
        <v>104</v>
      </c>
      <c r="F11" s="234">
        <v>7.8490566037735854E-2</v>
      </c>
      <c r="G11" s="135">
        <v>101</v>
      </c>
      <c r="H11" s="234">
        <v>9.0582959641255609E-2</v>
      </c>
      <c r="I11" s="135">
        <v>80</v>
      </c>
      <c r="J11" s="234">
        <v>7.5258701787394161E-2</v>
      </c>
      <c r="K11" s="135">
        <v>75</v>
      </c>
      <c r="L11" s="234">
        <v>0.11244377811094453</v>
      </c>
      <c r="M11" s="135">
        <v>91</v>
      </c>
      <c r="N11" s="234">
        <v>9.5991561181434593E-2</v>
      </c>
      <c r="O11" s="135">
        <v>35</v>
      </c>
      <c r="P11" s="234">
        <v>8.6419753086419748E-2</v>
      </c>
      <c r="Q11" s="135">
        <v>21</v>
      </c>
      <c r="R11" s="87">
        <v>7.0707070707070704E-2</v>
      </c>
      <c r="S11" s="133">
        <v>746</v>
      </c>
      <c r="T11" s="88">
        <v>9.1075570748382365E-2</v>
      </c>
      <c r="U11" s="162"/>
    </row>
    <row r="12" spans="2:21" ht="22.2" customHeight="1" x14ac:dyDescent="0.3">
      <c r="B12" s="161" t="s">
        <v>283</v>
      </c>
      <c r="C12" s="133">
        <v>86</v>
      </c>
      <c r="D12" s="234">
        <v>3.6271615352172076E-2</v>
      </c>
      <c r="E12" s="135">
        <v>48</v>
      </c>
      <c r="F12" s="234">
        <v>3.6226415094339624E-2</v>
      </c>
      <c r="G12" s="135">
        <v>39</v>
      </c>
      <c r="H12" s="234">
        <v>3.4977578475336321E-2</v>
      </c>
      <c r="I12" s="135">
        <v>41</v>
      </c>
      <c r="J12" s="234">
        <v>3.8570084666039513E-2</v>
      </c>
      <c r="K12" s="135">
        <v>23</v>
      </c>
      <c r="L12" s="234">
        <v>3.4482758620689655E-2</v>
      </c>
      <c r="M12" s="135">
        <v>46</v>
      </c>
      <c r="N12" s="234">
        <v>4.852320675105485E-2</v>
      </c>
      <c r="O12" s="135">
        <v>18</v>
      </c>
      <c r="P12" s="234">
        <v>4.4444444444444446E-2</v>
      </c>
      <c r="Q12" s="135">
        <v>22</v>
      </c>
      <c r="R12" s="87">
        <v>7.407407407407407E-2</v>
      </c>
      <c r="S12" s="133">
        <v>323</v>
      </c>
      <c r="T12" s="88">
        <v>3.9433524600170917E-2</v>
      </c>
      <c r="U12" s="162"/>
    </row>
    <row r="13" spans="2:21" ht="22.2" customHeight="1" x14ac:dyDescent="0.3">
      <c r="B13" s="161" t="s">
        <v>284</v>
      </c>
      <c r="C13" s="133">
        <v>93</v>
      </c>
      <c r="D13" s="234">
        <v>3.9223956136651202E-2</v>
      </c>
      <c r="E13" s="135">
        <v>61</v>
      </c>
      <c r="F13" s="234">
        <v>4.6037735849056606E-2</v>
      </c>
      <c r="G13" s="135">
        <v>62</v>
      </c>
      <c r="H13" s="234">
        <v>5.5605381165919281E-2</v>
      </c>
      <c r="I13" s="135">
        <v>48</v>
      </c>
      <c r="J13" s="234">
        <v>4.5155221072436504E-2</v>
      </c>
      <c r="K13" s="135">
        <v>34</v>
      </c>
      <c r="L13" s="234">
        <v>5.0974512743628186E-2</v>
      </c>
      <c r="M13" s="135">
        <v>38</v>
      </c>
      <c r="N13" s="234">
        <v>4.0084388185654012E-2</v>
      </c>
      <c r="O13" s="135">
        <v>15</v>
      </c>
      <c r="P13" s="234">
        <v>3.7037037037037035E-2</v>
      </c>
      <c r="Q13" s="135">
        <v>11</v>
      </c>
      <c r="R13" s="87">
        <v>3.7037037037037035E-2</v>
      </c>
      <c r="S13" s="133">
        <v>362</v>
      </c>
      <c r="T13" s="88">
        <v>4.4194848003906724E-2</v>
      </c>
      <c r="U13" s="162"/>
    </row>
    <row r="14" spans="2:21" ht="22.2" customHeight="1" x14ac:dyDescent="0.3">
      <c r="B14" s="161" t="s">
        <v>285</v>
      </c>
      <c r="C14" s="133">
        <v>256</v>
      </c>
      <c r="D14" s="234">
        <v>0.10797132011809363</v>
      </c>
      <c r="E14" s="135">
        <v>138</v>
      </c>
      <c r="F14" s="234">
        <v>0.10415094339622641</v>
      </c>
      <c r="G14" s="135">
        <v>104</v>
      </c>
      <c r="H14" s="234">
        <v>9.3273542600896861E-2</v>
      </c>
      <c r="I14" s="135">
        <v>105</v>
      </c>
      <c r="J14" s="234">
        <v>9.8777046095954849E-2</v>
      </c>
      <c r="K14" s="135">
        <v>73</v>
      </c>
      <c r="L14" s="234">
        <v>0.10944527736131934</v>
      </c>
      <c r="M14" s="135">
        <v>115</v>
      </c>
      <c r="N14" s="234">
        <v>0.12130801687763713</v>
      </c>
      <c r="O14" s="135">
        <v>53</v>
      </c>
      <c r="P14" s="234">
        <v>0.1308641975308642</v>
      </c>
      <c r="Q14" s="135">
        <v>42</v>
      </c>
      <c r="R14" s="87">
        <v>0.14141414141414141</v>
      </c>
      <c r="S14" s="133">
        <v>886</v>
      </c>
      <c r="T14" s="88">
        <v>0.10816750091563912</v>
      </c>
      <c r="U14" s="162"/>
    </row>
    <row r="15" spans="2:21" ht="22.2" customHeight="1" x14ac:dyDescent="0.3">
      <c r="B15" s="161" t="s">
        <v>286</v>
      </c>
      <c r="C15" s="133">
        <v>287</v>
      </c>
      <c r="D15" s="234">
        <v>0.12104597216364403</v>
      </c>
      <c r="E15" s="135">
        <v>145</v>
      </c>
      <c r="F15" s="234">
        <v>0.10943396226415095</v>
      </c>
      <c r="G15" s="135">
        <v>142</v>
      </c>
      <c r="H15" s="234">
        <v>0.12735426008968609</v>
      </c>
      <c r="I15" s="135">
        <v>131</v>
      </c>
      <c r="J15" s="234">
        <v>0.12323612417685795</v>
      </c>
      <c r="K15" s="135">
        <v>68</v>
      </c>
      <c r="L15" s="234">
        <v>0.10194902548725637</v>
      </c>
      <c r="M15" s="135">
        <v>103</v>
      </c>
      <c r="N15" s="234">
        <v>0.10864978902953587</v>
      </c>
      <c r="O15" s="135">
        <v>47</v>
      </c>
      <c r="P15" s="234">
        <v>0.11604938271604938</v>
      </c>
      <c r="Q15" s="135">
        <v>41</v>
      </c>
      <c r="R15" s="87">
        <v>0.13804713804713806</v>
      </c>
      <c r="S15" s="133">
        <v>964</v>
      </c>
      <c r="T15" s="88">
        <v>0.11769014772311073</v>
      </c>
      <c r="U15" s="162"/>
    </row>
    <row r="16" spans="2:21" ht="22.2" customHeight="1" x14ac:dyDescent="0.3">
      <c r="B16" s="161" t="s">
        <v>287</v>
      </c>
      <c r="C16" s="133">
        <v>302</v>
      </c>
      <c r="D16" s="234">
        <v>0.12737241670181357</v>
      </c>
      <c r="E16" s="135">
        <v>148</v>
      </c>
      <c r="F16" s="234">
        <v>0.11169811320754718</v>
      </c>
      <c r="G16" s="135">
        <v>122</v>
      </c>
      <c r="H16" s="234">
        <v>0.10941704035874439</v>
      </c>
      <c r="I16" s="135">
        <v>101</v>
      </c>
      <c r="J16" s="234">
        <v>9.5014111006585134E-2</v>
      </c>
      <c r="K16" s="135">
        <v>65</v>
      </c>
      <c r="L16" s="234">
        <v>9.7451274362818585E-2</v>
      </c>
      <c r="M16" s="135">
        <v>101</v>
      </c>
      <c r="N16" s="234">
        <v>0.10654008438818566</v>
      </c>
      <c r="O16" s="135">
        <v>41</v>
      </c>
      <c r="P16" s="234">
        <v>0.10123456790123457</v>
      </c>
      <c r="Q16" s="135">
        <v>17</v>
      </c>
      <c r="R16" s="87">
        <v>5.7239057239057242E-2</v>
      </c>
      <c r="S16" s="133">
        <v>897</v>
      </c>
      <c r="T16" s="88">
        <v>0.10951043828592358</v>
      </c>
      <c r="U16" s="162"/>
    </row>
    <row r="17" spans="2:21" ht="22.2" customHeight="1" thickBot="1" x14ac:dyDescent="0.35">
      <c r="B17" s="161" t="s">
        <v>288</v>
      </c>
      <c r="C17" s="133">
        <v>220</v>
      </c>
      <c r="D17" s="234">
        <v>9.2787853226486708E-2</v>
      </c>
      <c r="E17" s="135">
        <v>100</v>
      </c>
      <c r="F17" s="234">
        <v>7.5471698113207544E-2</v>
      </c>
      <c r="G17" s="135">
        <v>71</v>
      </c>
      <c r="H17" s="234">
        <v>6.3677130044843044E-2</v>
      </c>
      <c r="I17" s="135">
        <v>79</v>
      </c>
      <c r="J17" s="234">
        <v>7.4317968015051736E-2</v>
      </c>
      <c r="K17" s="135">
        <v>46</v>
      </c>
      <c r="L17" s="234">
        <v>6.8965517241379309E-2</v>
      </c>
      <c r="M17" s="135">
        <v>64</v>
      </c>
      <c r="N17" s="234">
        <v>6.7510548523206745E-2</v>
      </c>
      <c r="O17" s="135">
        <v>29</v>
      </c>
      <c r="P17" s="234">
        <v>7.160493827160494E-2</v>
      </c>
      <c r="Q17" s="135">
        <v>17</v>
      </c>
      <c r="R17" s="87">
        <v>5.7239057239057242E-2</v>
      </c>
      <c r="S17" s="133">
        <v>626</v>
      </c>
      <c r="T17" s="88">
        <v>7.6425344890733729E-2</v>
      </c>
      <c r="U17" s="162"/>
    </row>
    <row r="18" spans="2:21" ht="22.2" customHeight="1" thickTop="1" thickBot="1" x14ac:dyDescent="0.35">
      <c r="B18" s="98" t="s">
        <v>207</v>
      </c>
      <c r="C18" s="134">
        <v>2371</v>
      </c>
      <c r="D18" s="235">
        <v>0.99999999999999989</v>
      </c>
      <c r="E18" s="136">
        <v>1325</v>
      </c>
      <c r="F18" s="235">
        <v>1</v>
      </c>
      <c r="G18" s="136">
        <v>1115</v>
      </c>
      <c r="H18" s="235">
        <v>1</v>
      </c>
      <c r="I18" s="136">
        <v>1063</v>
      </c>
      <c r="J18" s="235">
        <v>0.99999999999999989</v>
      </c>
      <c r="K18" s="136">
        <v>667</v>
      </c>
      <c r="L18" s="235">
        <v>1</v>
      </c>
      <c r="M18" s="136">
        <v>948</v>
      </c>
      <c r="N18" s="235">
        <v>0.99999999999999989</v>
      </c>
      <c r="O18" s="136">
        <v>405</v>
      </c>
      <c r="P18" s="235">
        <v>0.99999999999999989</v>
      </c>
      <c r="Q18" s="136">
        <v>297</v>
      </c>
      <c r="R18" s="90">
        <v>0.99999999999999989</v>
      </c>
      <c r="S18" s="134">
        <v>8191</v>
      </c>
      <c r="T18" s="93">
        <v>0.99999999999999989</v>
      </c>
      <c r="U18" s="79"/>
    </row>
    <row r="19" spans="2:21" ht="15" thickTop="1" x14ac:dyDescent="0.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1" x14ac:dyDescent="0.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80"/>
      <c r="T20" s="71"/>
    </row>
    <row r="21" spans="2:21" x14ac:dyDescent="0.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1" x14ac:dyDescent="0.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1" x14ac:dyDescent="0.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1" x14ac:dyDescent="0.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1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1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1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1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1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1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1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1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2:20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</row>
    <row r="590" spans="2:20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2:20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2:20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</row>
    <row r="593" spans="2:20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</row>
    <row r="594" spans="2:20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2:20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</row>
    <row r="596" spans="2:20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</row>
    <row r="597" spans="2:20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</row>
    <row r="598" spans="2:20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</row>
    <row r="599" spans="2:20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</row>
    <row r="600" spans="2:20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</row>
    <row r="601" spans="2:20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</row>
    <row r="602" spans="2:20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</row>
    <row r="603" spans="2:20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</row>
    <row r="604" spans="2:20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</row>
    <row r="605" spans="2:20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2:20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</row>
    <row r="607" spans="2:20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</row>
    <row r="608" spans="2:20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</row>
    <row r="609" spans="2:20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</row>
    <row r="610" spans="2:20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2:20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2:20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</row>
    <row r="613" spans="2:20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</row>
    <row r="614" spans="2:20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</row>
    <row r="615" spans="2:20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</row>
    <row r="616" spans="2:20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</row>
    <row r="617" spans="2:20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</row>
    <row r="618" spans="2:20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</row>
    <row r="619" spans="2:20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</row>
    <row r="620" spans="2:20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</row>
    <row r="621" spans="2:20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</row>
    <row r="622" spans="2:20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</row>
    <row r="623" spans="2:20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</row>
    <row r="624" spans="2:20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</row>
    <row r="625" spans="2:20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</row>
    <row r="626" spans="2:20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</row>
    <row r="627" spans="2:20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</row>
    <row r="628" spans="2:20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</row>
    <row r="629" spans="2:20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</row>
    <row r="630" spans="2:20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</row>
    <row r="631" spans="2:20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</row>
    <row r="632" spans="2:20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</row>
    <row r="633" spans="2:20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</row>
    <row r="634" spans="2:20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</row>
    <row r="635" spans="2:20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</row>
    <row r="636" spans="2:20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</row>
    <row r="637" spans="2:20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</row>
    <row r="638" spans="2:20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</row>
    <row r="639" spans="2:20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</row>
    <row r="640" spans="2:20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</row>
    <row r="641" spans="2:20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2:20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</row>
    <row r="643" spans="2:20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2:20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2:20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</row>
    <row r="646" spans="2:20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</row>
    <row r="647" spans="2:20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2:20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</row>
    <row r="649" spans="2:20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</row>
    <row r="650" spans="2:20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</row>
    <row r="651" spans="2:20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</row>
    <row r="652" spans="2:20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</row>
    <row r="653" spans="2:20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</row>
    <row r="654" spans="2:20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</row>
    <row r="655" spans="2:20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</row>
    <row r="656" spans="2:20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</row>
    <row r="657" spans="2:20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</row>
    <row r="658" spans="2:20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</row>
    <row r="659" spans="2:20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</row>
    <row r="660" spans="2:20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</row>
    <row r="661" spans="2:20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</row>
    <row r="662" spans="2:20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</row>
    <row r="663" spans="2:20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</row>
    <row r="664" spans="2:20" x14ac:dyDescent="0.3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</row>
    <row r="665" spans="2:20" x14ac:dyDescent="0.3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</row>
    <row r="666" spans="2:20" x14ac:dyDescent="0.3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</row>
    <row r="667" spans="2:20" x14ac:dyDescent="0.3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</row>
    <row r="668" spans="2:20" x14ac:dyDescent="0.3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</row>
    <row r="669" spans="2:20" x14ac:dyDescent="0.3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</row>
    <row r="670" spans="2:20" x14ac:dyDescent="0.3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</row>
    <row r="671" spans="2:20" x14ac:dyDescent="0.3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</row>
    <row r="672" spans="2:20" x14ac:dyDescent="0.3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</row>
    <row r="673" spans="2:20" x14ac:dyDescent="0.3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</row>
    <row r="674" spans="2:20" x14ac:dyDescent="0.3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</row>
    <row r="675" spans="2:20" x14ac:dyDescent="0.3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</row>
    <row r="676" spans="2:20" x14ac:dyDescent="0.3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</row>
    <row r="677" spans="2:20" x14ac:dyDescent="0.3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</row>
    <row r="678" spans="2:20" x14ac:dyDescent="0.3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</row>
    <row r="679" spans="2:20" x14ac:dyDescent="0.3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</row>
    <row r="680" spans="2:20" x14ac:dyDescent="0.3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</row>
    <row r="681" spans="2:20" x14ac:dyDescent="0.3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</row>
    <row r="682" spans="2:20" x14ac:dyDescent="0.3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</row>
    <row r="683" spans="2:20" x14ac:dyDescent="0.3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</row>
    <row r="684" spans="2:20" x14ac:dyDescent="0.3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</row>
    <row r="685" spans="2:20" x14ac:dyDescent="0.3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</row>
    <row r="686" spans="2:20" x14ac:dyDescent="0.3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</row>
    <row r="687" spans="2:20" x14ac:dyDescent="0.3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</row>
    <row r="688" spans="2:20" x14ac:dyDescent="0.3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</row>
    <row r="689" spans="2:20" x14ac:dyDescent="0.3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</row>
    <row r="690" spans="2:20" x14ac:dyDescent="0.3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</row>
    <row r="691" spans="2:20" x14ac:dyDescent="0.3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</row>
    <row r="692" spans="2:20" x14ac:dyDescent="0.3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</row>
    <row r="693" spans="2:20" x14ac:dyDescent="0.3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</row>
    <row r="694" spans="2:20" x14ac:dyDescent="0.3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</row>
    <row r="695" spans="2:20" x14ac:dyDescent="0.3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</row>
    <row r="696" spans="2:20" x14ac:dyDescent="0.3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</row>
    <row r="697" spans="2:20" x14ac:dyDescent="0.3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</row>
    <row r="698" spans="2:20" x14ac:dyDescent="0.3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</row>
    <row r="699" spans="2:20" x14ac:dyDescent="0.3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</row>
    <row r="700" spans="2:20" x14ac:dyDescent="0.3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</row>
    <row r="701" spans="2:20" x14ac:dyDescent="0.3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</row>
    <row r="702" spans="2:20" x14ac:dyDescent="0.3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</row>
    <row r="703" spans="2:20" x14ac:dyDescent="0.3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</row>
    <row r="704" spans="2:20" x14ac:dyDescent="0.3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</row>
    <row r="705" spans="2:20" x14ac:dyDescent="0.3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</row>
    <row r="706" spans="2:20" x14ac:dyDescent="0.3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</row>
    <row r="707" spans="2:20" x14ac:dyDescent="0.3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</row>
    <row r="708" spans="2:20" x14ac:dyDescent="0.3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</row>
    <row r="709" spans="2:20" x14ac:dyDescent="0.3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</row>
    <row r="710" spans="2:20" x14ac:dyDescent="0.3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</row>
    <row r="711" spans="2:20" x14ac:dyDescent="0.3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</row>
    <row r="712" spans="2:20" x14ac:dyDescent="0.3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</row>
    <row r="713" spans="2:20" x14ac:dyDescent="0.3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</row>
    <row r="714" spans="2:20" x14ac:dyDescent="0.3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</row>
    <row r="715" spans="2:20" x14ac:dyDescent="0.3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</row>
    <row r="716" spans="2:20" x14ac:dyDescent="0.3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</row>
    <row r="717" spans="2:20" x14ac:dyDescent="0.3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</row>
    <row r="718" spans="2:20" x14ac:dyDescent="0.3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</row>
    <row r="719" spans="2:20" x14ac:dyDescent="0.3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</row>
    <row r="720" spans="2:20" x14ac:dyDescent="0.3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</row>
    <row r="721" spans="2:20" x14ac:dyDescent="0.3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</row>
    <row r="722" spans="2:20" x14ac:dyDescent="0.3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</row>
    <row r="723" spans="2:20" x14ac:dyDescent="0.3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</row>
    <row r="724" spans="2:20" x14ac:dyDescent="0.3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</row>
    <row r="725" spans="2:20" x14ac:dyDescent="0.3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</row>
    <row r="726" spans="2:20" x14ac:dyDescent="0.3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</row>
    <row r="727" spans="2:20" x14ac:dyDescent="0.3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</row>
    <row r="728" spans="2:20" x14ac:dyDescent="0.3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</row>
    <row r="729" spans="2:20" x14ac:dyDescent="0.3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</row>
    <row r="730" spans="2:20" x14ac:dyDescent="0.3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</row>
    <row r="731" spans="2:20" x14ac:dyDescent="0.3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</row>
    <row r="732" spans="2:20" x14ac:dyDescent="0.3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</row>
    <row r="733" spans="2:20" x14ac:dyDescent="0.3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</row>
    <row r="734" spans="2:20" x14ac:dyDescent="0.3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</row>
    <row r="735" spans="2:20" x14ac:dyDescent="0.3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</row>
    <row r="736" spans="2:20" x14ac:dyDescent="0.3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</row>
    <row r="737" spans="2:20" x14ac:dyDescent="0.3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</row>
    <row r="738" spans="2:20" x14ac:dyDescent="0.3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</row>
    <row r="739" spans="2:20" x14ac:dyDescent="0.3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</row>
    <row r="740" spans="2:20" x14ac:dyDescent="0.3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</row>
    <row r="741" spans="2:20" x14ac:dyDescent="0.3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</row>
    <row r="742" spans="2:20" x14ac:dyDescent="0.3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</row>
    <row r="743" spans="2:20" x14ac:dyDescent="0.3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</row>
    <row r="744" spans="2:20" x14ac:dyDescent="0.3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</row>
    <row r="745" spans="2:20" x14ac:dyDescent="0.3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</row>
    <row r="746" spans="2:20" x14ac:dyDescent="0.3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</row>
    <row r="747" spans="2:20" x14ac:dyDescent="0.3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</row>
    <row r="748" spans="2:20" x14ac:dyDescent="0.3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</row>
    <row r="749" spans="2:20" x14ac:dyDescent="0.3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</row>
    <row r="750" spans="2:20" x14ac:dyDescent="0.3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</row>
    <row r="751" spans="2:20" x14ac:dyDescent="0.3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</row>
    <row r="752" spans="2:20" x14ac:dyDescent="0.3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</row>
    <row r="753" spans="2:20" x14ac:dyDescent="0.3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</row>
    <row r="754" spans="2:20" x14ac:dyDescent="0.3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</row>
    <row r="755" spans="2:20" x14ac:dyDescent="0.3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</row>
    <row r="756" spans="2:20" x14ac:dyDescent="0.3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</row>
    <row r="757" spans="2:20" x14ac:dyDescent="0.3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</row>
    <row r="758" spans="2:20" x14ac:dyDescent="0.3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</row>
    <row r="759" spans="2:20" x14ac:dyDescent="0.3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</row>
    <row r="760" spans="2:20" x14ac:dyDescent="0.3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</row>
    <row r="761" spans="2:20" x14ac:dyDescent="0.3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</row>
    <row r="762" spans="2:20" x14ac:dyDescent="0.3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</row>
    <row r="763" spans="2:20" x14ac:dyDescent="0.3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</row>
    <row r="764" spans="2:20" x14ac:dyDescent="0.3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</row>
    <row r="765" spans="2:20" x14ac:dyDescent="0.3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</row>
    <row r="766" spans="2:20" x14ac:dyDescent="0.3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</row>
    <row r="767" spans="2:20" x14ac:dyDescent="0.3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</row>
    <row r="768" spans="2:20" x14ac:dyDescent="0.3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</row>
    <row r="769" spans="2:20" x14ac:dyDescent="0.3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</row>
    <row r="770" spans="2:20" x14ac:dyDescent="0.3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</row>
    <row r="771" spans="2:20" x14ac:dyDescent="0.3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</row>
    <row r="772" spans="2:20" x14ac:dyDescent="0.3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</row>
    <row r="773" spans="2:20" x14ac:dyDescent="0.3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</row>
    <row r="774" spans="2:20" x14ac:dyDescent="0.3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</row>
    <row r="775" spans="2:20" x14ac:dyDescent="0.3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</row>
    <row r="776" spans="2:20" x14ac:dyDescent="0.3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</row>
    <row r="777" spans="2:20" x14ac:dyDescent="0.3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</row>
    <row r="778" spans="2:20" x14ac:dyDescent="0.3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</row>
    <row r="779" spans="2:20" x14ac:dyDescent="0.3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</row>
    <row r="780" spans="2:20" x14ac:dyDescent="0.3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</row>
    <row r="781" spans="2:20" x14ac:dyDescent="0.3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</row>
    <row r="782" spans="2:20" x14ac:dyDescent="0.3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</row>
    <row r="783" spans="2:20" x14ac:dyDescent="0.3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</row>
    <row r="784" spans="2:20" x14ac:dyDescent="0.3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</row>
    <row r="785" spans="2:20" x14ac:dyDescent="0.3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</row>
    <row r="786" spans="2:20" x14ac:dyDescent="0.3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</row>
    <row r="787" spans="2:20" x14ac:dyDescent="0.3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</row>
    <row r="788" spans="2:20" x14ac:dyDescent="0.3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</row>
    <row r="789" spans="2:20" x14ac:dyDescent="0.3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</row>
    <row r="790" spans="2:20" x14ac:dyDescent="0.3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</row>
    <row r="791" spans="2:20" x14ac:dyDescent="0.3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</row>
    <row r="792" spans="2:20" x14ac:dyDescent="0.3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</row>
    <row r="793" spans="2:20" x14ac:dyDescent="0.3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</row>
    <row r="794" spans="2:20" x14ac:dyDescent="0.3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</row>
    <row r="795" spans="2:20" x14ac:dyDescent="0.3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</row>
    <row r="796" spans="2:20" x14ac:dyDescent="0.3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</row>
    <row r="797" spans="2:20" x14ac:dyDescent="0.3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</row>
    <row r="798" spans="2:20" x14ac:dyDescent="0.3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</row>
    <row r="799" spans="2:20" x14ac:dyDescent="0.3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</row>
    <row r="800" spans="2:20" x14ac:dyDescent="0.3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</row>
    <row r="801" spans="2:20" x14ac:dyDescent="0.3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</row>
    <row r="802" spans="2:20" x14ac:dyDescent="0.3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</row>
    <row r="803" spans="2:20" x14ac:dyDescent="0.3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</row>
    <row r="804" spans="2:20" x14ac:dyDescent="0.3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</row>
    <row r="805" spans="2:20" x14ac:dyDescent="0.3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</row>
    <row r="806" spans="2:20" x14ac:dyDescent="0.3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</row>
    <row r="807" spans="2:20" x14ac:dyDescent="0.3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</row>
    <row r="808" spans="2:20" x14ac:dyDescent="0.3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</row>
    <row r="809" spans="2:20" x14ac:dyDescent="0.3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</row>
    <row r="810" spans="2:20" x14ac:dyDescent="0.3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</row>
    <row r="811" spans="2:20" x14ac:dyDescent="0.3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</row>
    <row r="812" spans="2:20" x14ac:dyDescent="0.3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</row>
    <row r="813" spans="2:20" x14ac:dyDescent="0.3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</row>
    <row r="814" spans="2:20" x14ac:dyDescent="0.3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</row>
    <row r="815" spans="2:20" x14ac:dyDescent="0.3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</row>
    <row r="816" spans="2:20" x14ac:dyDescent="0.3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</row>
    <row r="817" spans="2:20" x14ac:dyDescent="0.3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</row>
    <row r="818" spans="2:20" x14ac:dyDescent="0.3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</row>
    <row r="819" spans="2:20" x14ac:dyDescent="0.3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</row>
    <row r="820" spans="2:20" x14ac:dyDescent="0.3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</row>
    <row r="821" spans="2:20" x14ac:dyDescent="0.3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</row>
    <row r="822" spans="2:20" x14ac:dyDescent="0.3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</row>
    <row r="823" spans="2:20" x14ac:dyDescent="0.3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</row>
    <row r="824" spans="2:20" x14ac:dyDescent="0.3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</row>
    <row r="825" spans="2:20" x14ac:dyDescent="0.3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</row>
    <row r="826" spans="2:20" x14ac:dyDescent="0.3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</row>
    <row r="827" spans="2:20" x14ac:dyDescent="0.3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</row>
    <row r="828" spans="2:20" x14ac:dyDescent="0.3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</row>
    <row r="829" spans="2:20" x14ac:dyDescent="0.3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</row>
    <row r="830" spans="2:20" x14ac:dyDescent="0.3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</row>
    <row r="831" spans="2:20" x14ac:dyDescent="0.3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</row>
    <row r="832" spans="2:20" x14ac:dyDescent="0.3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</row>
    <row r="833" spans="2:20" x14ac:dyDescent="0.3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</row>
    <row r="834" spans="2:20" x14ac:dyDescent="0.3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</row>
    <row r="835" spans="2:20" x14ac:dyDescent="0.3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</row>
    <row r="836" spans="2:20" x14ac:dyDescent="0.3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</row>
    <row r="837" spans="2:20" x14ac:dyDescent="0.3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</row>
    <row r="838" spans="2:20" x14ac:dyDescent="0.3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</row>
    <row r="839" spans="2:20" x14ac:dyDescent="0.3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</row>
    <row r="840" spans="2:20" x14ac:dyDescent="0.3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</row>
    <row r="841" spans="2:20" x14ac:dyDescent="0.3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</row>
    <row r="842" spans="2:20" x14ac:dyDescent="0.3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</row>
    <row r="843" spans="2:20" x14ac:dyDescent="0.3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</row>
    <row r="844" spans="2:20" x14ac:dyDescent="0.3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</row>
    <row r="845" spans="2:20" x14ac:dyDescent="0.3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</row>
    <row r="846" spans="2:20" x14ac:dyDescent="0.3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</row>
    <row r="847" spans="2:20" x14ac:dyDescent="0.3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</row>
    <row r="848" spans="2:20" x14ac:dyDescent="0.3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</row>
    <row r="849" spans="2:20" x14ac:dyDescent="0.3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</row>
    <row r="850" spans="2:20" x14ac:dyDescent="0.3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</row>
    <row r="851" spans="2:20" x14ac:dyDescent="0.3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</row>
    <row r="852" spans="2:20" x14ac:dyDescent="0.3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</row>
    <row r="853" spans="2:20" x14ac:dyDescent="0.3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</row>
    <row r="854" spans="2:20" x14ac:dyDescent="0.3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</row>
    <row r="855" spans="2:20" x14ac:dyDescent="0.3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</row>
    <row r="856" spans="2:20" x14ac:dyDescent="0.3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</row>
    <row r="857" spans="2:20" x14ac:dyDescent="0.3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</row>
    <row r="858" spans="2:20" x14ac:dyDescent="0.3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</row>
    <row r="859" spans="2:20" x14ac:dyDescent="0.3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</row>
    <row r="860" spans="2:20" x14ac:dyDescent="0.3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</row>
    <row r="861" spans="2:20" x14ac:dyDescent="0.3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</row>
    <row r="862" spans="2:20" x14ac:dyDescent="0.3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</row>
    <row r="863" spans="2:20" x14ac:dyDescent="0.3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</row>
    <row r="864" spans="2:20" x14ac:dyDescent="0.3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</row>
    <row r="865" spans="2:20" x14ac:dyDescent="0.3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</row>
    <row r="866" spans="2:20" x14ac:dyDescent="0.3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</row>
    <row r="867" spans="2:20" x14ac:dyDescent="0.3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</row>
    <row r="868" spans="2:20" x14ac:dyDescent="0.3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</row>
    <row r="869" spans="2:20" x14ac:dyDescent="0.3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</row>
    <row r="870" spans="2:20" x14ac:dyDescent="0.3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</row>
    <row r="871" spans="2:20" x14ac:dyDescent="0.3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</row>
    <row r="872" spans="2:20" x14ac:dyDescent="0.3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</row>
    <row r="873" spans="2:20" x14ac:dyDescent="0.3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</row>
    <row r="874" spans="2:20" x14ac:dyDescent="0.3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</row>
    <row r="875" spans="2:20" x14ac:dyDescent="0.3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</row>
    <row r="876" spans="2:20" x14ac:dyDescent="0.3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</row>
    <row r="877" spans="2:20" x14ac:dyDescent="0.3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</row>
    <row r="878" spans="2:20" x14ac:dyDescent="0.3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</row>
    <row r="879" spans="2:20" x14ac:dyDescent="0.3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</row>
    <row r="880" spans="2:20" x14ac:dyDescent="0.3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</row>
    <row r="881" spans="2:20" x14ac:dyDescent="0.3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</row>
    <row r="882" spans="2:20" x14ac:dyDescent="0.3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</row>
    <row r="883" spans="2:20" x14ac:dyDescent="0.3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</row>
    <row r="884" spans="2:20" x14ac:dyDescent="0.3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</row>
    <row r="885" spans="2:20" x14ac:dyDescent="0.3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</row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defaultColWidth="9.109375" defaultRowHeight="14.4" x14ac:dyDescent="0.3"/>
  <cols>
    <col min="1" max="1" width="15.6640625" style="63" customWidth="1"/>
    <col min="2" max="21" width="9.44140625" style="63" customWidth="1"/>
    <col min="22" max="16384" width="9.109375" style="63"/>
  </cols>
  <sheetData>
    <row r="1" spans="1:22" ht="25.2" customHeight="1" thickTop="1" thickBot="1" x14ac:dyDescent="0.35">
      <c r="A1" s="313" t="s">
        <v>95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316"/>
      <c r="M1" s="316"/>
      <c r="N1" s="316"/>
      <c r="O1" s="316"/>
      <c r="P1" s="316"/>
      <c r="Q1" s="316"/>
      <c r="R1" s="316"/>
      <c r="S1" s="316"/>
      <c r="T1" s="316"/>
      <c r="U1" s="317"/>
    </row>
    <row r="2" spans="1:22" ht="25.2" customHeight="1" thickTop="1" thickBot="1" x14ac:dyDescent="0.35">
      <c r="A2" s="318" t="s">
        <v>73</v>
      </c>
      <c r="B2" s="340" t="s">
        <v>33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22" ht="25.2" customHeight="1" x14ac:dyDescent="0.3">
      <c r="A3" s="335"/>
      <c r="B3" s="324">
        <v>0</v>
      </c>
      <c r="C3" s="312"/>
      <c r="D3" s="309" t="s">
        <v>34</v>
      </c>
      <c r="E3" s="310"/>
      <c r="F3" s="311" t="s">
        <v>35</v>
      </c>
      <c r="G3" s="312"/>
      <c r="H3" s="309" t="s">
        <v>36</v>
      </c>
      <c r="I3" s="310"/>
      <c r="J3" s="311" t="s">
        <v>37</v>
      </c>
      <c r="K3" s="312"/>
      <c r="L3" s="309" t="s">
        <v>38</v>
      </c>
      <c r="M3" s="310"/>
      <c r="N3" s="311" t="s">
        <v>39</v>
      </c>
      <c r="O3" s="312"/>
      <c r="P3" s="309" t="s">
        <v>40</v>
      </c>
      <c r="Q3" s="310"/>
      <c r="R3" s="311" t="s">
        <v>30</v>
      </c>
      <c r="S3" s="312"/>
      <c r="T3" s="311" t="s">
        <v>32</v>
      </c>
      <c r="U3" s="312"/>
    </row>
    <row r="4" spans="1:22" ht="25.2" customHeight="1" thickBot="1" x14ac:dyDescent="0.35">
      <c r="A4" s="336"/>
      <c r="B4" s="9" t="s">
        <v>1</v>
      </c>
      <c r="C4" s="11" t="s">
        <v>2</v>
      </c>
      <c r="D4" s="12" t="s">
        <v>1</v>
      </c>
      <c r="E4" s="10" t="s">
        <v>2</v>
      </c>
      <c r="F4" s="9" t="s">
        <v>1</v>
      </c>
      <c r="G4" s="11" t="s">
        <v>2</v>
      </c>
      <c r="H4" s="12" t="s">
        <v>1</v>
      </c>
      <c r="I4" s="5" t="s">
        <v>2</v>
      </c>
      <c r="J4" s="9" t="s">
        <v>1</v>
      </c>
      <c r="K4" s="11" t="s">
        <v>2</v>
      </c>
      <c r="L4" s="12" t="s">
        <v>1</v>
      </c>
      <c r="M4" s="10" t="s">
        <v>2</v>
      </c>
      <c r="N4" s="9" t="s">
        <v>1</v>
      </c>
      <c r="O4" s="11" t="s">
        <v>2</v>
      </c>
      <c r="P4" s="12" t="s">
        <v>1</v>
      </c>
      <c r="Q4" s="10" t="s">
        <v>2</v>
      </c>
      <c r="R4" s="9" t="s">
        <v>1</v>
      </c>
      <c r="S4" s="11" t="s">
        <v>2</v>
      </c>
      <c r="T4" s="9" t="s">
        <v>1</v>
      </c>
      <c r="U4" s="11" t="s">
        <v>2</v>
      </c>
    </row>
    <row r="5" spans="1:22" x14ac:dyDescent="0.3">
      <c r="A5" s="1" t="s">
        <v>61</v>
      </c>
      <c r="B5" s="24">
        <f>VLOOKUP(V5,[1]Sheet1!$A$610:$U$622,2,FALSE)</f>
        <v>1557</v>
      </c>
      <c r="C5" s="15">
        <f>VLOOKUP(V5,[1]Sheet1!$A$610:$U$622,3,FALSE)/100</f>
        <v>0.14648602878916173</v>
      </c>
      <c r="D5" s="26">
        <f>VLOOKUP(V5,[1]Sheet1!$A$610:$U$622,4,FALSE)</f>
        <v>1557</v>
      </c>
      <c r="E5" s="14">
        <f>VLOOKUP(V5,[1]Sheet1!$A$610:$U$622,5,FALSE)/100</f>
        <v>0.14648602878916173</v>
      </c>
      <c r="F5" s="24">
        <f>VLOOKUP(V5,[1]Sheet1!$A$610:$U$622,6,FALSE)</f>
        <v>0</v>
      </c>
      <c r="G5" s="15">
        <f>VLOOKUP(V5,[1]Sheet1!$A$610:$U$622,7,FALSE)/100</f>
        <v>0</v>
      </c>
      <c r="H5" s="26">
        <f>VLOOKUP(V5,[1]Sheet1!$A$610:$U$622,8,FALSE)</f>
        <v>0</v>
      </c>
      <c r="I5" s="14">
        <f>VLOOKUP(V5,[1]Sheet1!$A$610:$U$622,9,FALSE)/100</f>
        <v>0</v>
      </c>
      <c r="J5" s="24">
        <f>VLOOKUP(V5,[1]Sheet1!$A$610:$U$622,10,FALSE)</f>
        <v>0</v>
      </c>
      <c r="K5" s="15">
        <f>VLOOKUP(V5,[1]Sheet1!$A$610:$U$622,11,FALSE)/100</f>
        <v>0</v>
      </c>
      <c r="L5" s="26">
        <f>VLOOKUP(V5,[1]Sheet1!$A$610:$U$622,12,FALSE)</f>
        <v>0</v>
      </c>
      <c r="M5" s="14">
        <f>VLOOKUP(V5,[1]Sheet1!$A$610:$U$622,13,FALSE)/100</f>
        <v>0</v>
      </c>
      <c r="N5" s="24">
        <f>VLOOKUP(V5,[1]Sheet1!$A$610:$U$622,14,FALSE)</f>
        <v>0</v>
      </c>
      <c r="O5" s="15">
        <f>VLOOKUP(V5,[1]Sheet1!$A$610:$U$622,15,FALSE)/100</f>
        <v>0</v>
      </c>
      <c r="P5" s="26">
        <f>VLOOKUP(V5,[1]Sheet1!$A$610:$U$622,16,FALSE)</f>
        <v>0</v>
      </c>
      <c r="Q5" s="14">
        <f>VLOOKUP(V5,[1]Sheet1!$A$610:$U$622,17,FALSE)/100</f>
        <v>0</v>
      </c>
      <c r="R5" s="24">
        <f>VLOOKUP(V5,[1]Sheet1!$A$610:$U$622,18,FALSE)</f>
        <v>0</v>
      </c>
      <c r="S5" s="15">
        <f>VLOOKUP(V5,[1]Sheet1!$A$610:$U$622,19,FALSE)/100</f>
        <v>0</v>
      </c>
      <c r="T5" s="24">
        <f>VLOOKUP(V5,[1]Sheet1!$A$610:$U$622,20,FALSE)</f>
        <v>0</v>
      </c>
      <c r="U5" s="15">
        <f>VLOOKUP(V5,[1]Sheet1!$A$610:$U$622,21,FALSE)/100</f>
        <v>0</v>
      </c>
      <c r="V5" s="69" t="s">
        <v>140</v>
      </c>
    </row>
    <row r="6" spans="1:22" x14ac:dyDescent="0.3">
      <c r="A6" s="2" t="s">
        <v>62</v>
      </c>
      <c r="B6" s="22">
        <f>VLOOKUP(V6,[1]Sheet1!$A$610:$U$622,2,FALSE)</f>
        <v>830</v>
      </c>
      <c r="C6" s="15">
        <f>VLOOKUP(V6,[1]Sheet1!$A$610:$U$622,3,FALSE)/100</f>
        <v>7.8088249129739398E-2</v>
      </c>
      <c r="D6" s="27">
        <f>VLOOKUP(V6,[1]Sheet1!$A$610:$U$622,4,FALSE)</f>
        <v>830</v>
      </c>
      <c r="E6" s="14">
        <f>VLOOKUP(V6,[1]Sheet1!$A$610:$U$622,5,FALSE)/100</f>
        <v>7.8088249129739398E-2</v>
      </c>
      <c r="F6" s="22">
        <f>VLOOKUP(V6,[1]Sheet1!$A$610:$U$622,6,FALSE)</f>
        <v>0</v>
      </c>
      <c r="G6" s="15">
        <f>VLOOKUP(V6,[1]Sheet1!$A$610:$U$622,7,FALSE)/100</f>
        <v>0</v>
      </c>
      <c r="H6" s="27">
        <f>VLOOKUP(V6,[1]Sheet1!$A$610:$U$622,8,FALSE)</f>
        <v>0</v>
      </c>
      <c r="I6" s="14">
        <f>VLOOKUP(V6,[1]Sheet1!$A$610:$U$622,9,FALSE)/100</f>
        <v>0</v>
      </c>
      <c r="J6" s="22">
        <f>VLOOKUP(V6,[1]Sheet1!$A$610:$U$622,10,FALSE)</f>
        <v>0</v>
      </c>
      <c r="K6" s="15">
        <f>VLOOKUP(V6,[1]Sheet1!$A$610:$U$622,11,FALSE)/100</f>
        <v>0</v>
      </c>
      <c r="L6" s="27">
        <f>VLOOKUP(V6,[1]Sheet1!$A$610:$U$622,12,FALSE)</f>
        <v>0</v>
      </c>
      <c r="M6" s="14">
        <f>VLOOKUP(V6,[1]Sheet1!$A$610:$U$622,13,FALSE)/100</f>
        <v>0</v>
      </c>
      <c r="N6" s="22">
        <f>VLOOKUP(V6,[1]Sheet1!$A$610:$U$622,14,FALSE)</f>
        <v>0</v>
      </c>
      <c r="O6" s="15">
        <f>VLOOKUP(V6,[1]Sheet1!$A$610:$U$622,15,FALSE)/100</f>
        <v>0</v>
      </c>
      <c r="P6" s="27">
        <f>VLOOKUP(V6,[1]Sheet1!$A$610:$U$622,16,FALSE)</f>
        <v>0</v>
      </c>
      <c r="Q6" s="14">
        <f>VLOOKUP(V6,[1]Sheet1!$A$610:$U$622,17,FALSE)/100</f>
        <v>0</v>
      </c>
      <c r="R6" s="22">
        <f>VLOOKUP(V6,[1]Sheet1!$A$610:$U$622,18,FALSE)</f>
        <v>0</v>
      </c>
      <c r="S6" s="15">
        <f>VLOOKUP(V6,[1]Sheet1!$A$610:$U$622,19,FALSE)/100</f>
        <v>0</v>
      </c>
      <c r="T6" s="22">
        <f>VLOOKUP(V6,[1]Sheet1!$A$610:$U$622,20,FALSE)</f>
        <v>0</v>
      </c>
      <c r="U6" s="15">
        <f>VLOOKUP(V6,[1]Sheet1!$A$610:$U$622,21,FALSE)/100</f>
        <v>0</v>
      </c>
      <c r="V6" s="69" t="s">
        <v>141</v>
      </c>
    </row>
    <row r="7" spans="1:22" x14ac:dyDescent="0.3">
      <c r="A7" s="2" t="s">
        <v>63</v>
      </c>
      <c r="B7" s="22">
        <f>VLOOKUP(V7,[1]Sheet1!$A$610:$U$622,2,FALSE)</f>
        <v>849</v>
      </c>
      <c r="C7" s="15">
        <f>VLOOKUP(V7,[1]Sheet1!$A$610:$U$622,3,FALSE)/100</f>
        <v>7.9875811459215351E-2</v>
      </c>
      <c r="D7" s="27">
        <f>VLOOKUP(V7,[1]Sheet1!$A$610:$U$622,4,FALSE)</f>
        <v>849</v>
      </c>
      <c r="E7" s="14">
        <f>VLOOKUP(V7,[1]Sheet1!$A$610:$U$622,5,FALSE)/100</f>
        <v>7.9875811459215351E-2</v>
      </c>
      <c r="F7" s="22">
        <f>VLOOKUP(V7,[1]Sheet1!$A$610:$U$622,6,FALSE)</f>
        <v>0</v>
      </c>
      <c r="G7" s="15">
        <f>VLOOKUP(V7,[1]Sheet1!$A$610:$U$622,7,FALSE)/100</f>
        <v>0</v>
      </c>
      <c r="H7" s="27">
        <f>VLOOKUP(V7,[1]Sheet1!$A$610:$U$622,8,FALSE)</f>
        <v>0</v>
      </c>
      <c r="I7" s="14">
        <f>VLOOKUP(V7,[1]Sheet1!$A$610:$U$622,9,FALSE)/100</f>
        <v>0</v>
      </c>
      <c r="J7" s="22">
        <f>VLOOKUP(V7,[1]Sheet1!$A$610:$U$622,10,FALSE)</f>
        <v>0</v>
      </c>
      <c r="K7" s="15">
        <f>VLOOKUP(V7,[1]Sheet1!$A$610:$U$622,11,FALSE)/100</f>
        <v>0</v>
      </c>
      <c r="L7" s="27">
        <f>VLOOKUP(V7,[1]Sheet1!$A$610:$U$622,12,FALSE)</f>
        <v>0</v>
      </c>
      <c r="M7" s="14">
        <f>VLOOKUP(V7,[1]Sheet1!$A$610:$U$622,13,FALSE)/100</f>
        <v>0</v>
      </c>
      <c r="N7" s="22">
        <f>VLOOKUP(V7,[1]Sheet1!$A$610:$U$622,14,FALSE)</f>
        <v>0</v>
      </c>
      <c r="O7" s="15">
        <f>VLOOKUP(V7,[1]Sheet1!$A$610:$U$622,15,FALSE)/100</f>
        <v>0</v>
      </c>
      <c r="P7" s="27">
        <f>VLOOKUP(V7,[1]Sheet1!$A$610:$U$622,16,FALSE)</f>
        <v>0</v>
      </c>
      <c r="Q7" s="14">
        <f>VLOOKUP(V7,[1]Sheet1!$A$610:$U$622,17,FALSE)/100</f>
        <v>0</v>
      </c>
      <c r="R7" s="22">
        <f>VLOOKUP(V7,[1]Sheet1!$A$610:$U$622,18,FALSE)</f>
        <v>0</v>
      </c>
      <c r="S7" s="15">
        <f>VLOOKUP(V7,[1]Sheet1!$A$610:$U$622,19,FALSE)/100</f>
        <v>0</v>
      </c>
      <c r="T7" s="22">
        <f>VLOOKUP(V7,[1]Sheet1!$A$610:$U$622,20,FALSE)</f>
        <v>0</v>
      </c>
      <c r="U7" s="15">
        <f>VLOOKUP(V7,[1]Sheet1!$A$610:$U$622,21,FALSE)/100</f>
        <v>0</v>
      </c>
      <c r="V7" s="69" t="s">
        <v>142</v>
      </c>
    </row>
    <row r="8" spans="1:22" x14ac:dyDescent="0.3">
      <c r="A8" s="2" t="s">
        <v>64</v>
      </c>
      <c r="B8" s="22">
        <f>VLOOKUP(V8,[1]Sheet1!$A$610:$U$622,2,FALSE)</f>
        <v>601</v>
      </c>
      <c r="C8" s="15">
        <f>VLOOKUP(V8,[1]Sheet1!$A$610:$U$622,3,FALSE)/100</f>
        <v>5.6543418948160701E-2</v>
      </c>
      <c r="D8" s="27">
        <f>VLOOKUP(V8,[1]Sheet1!$A$610:$U$622,4,FALSE)</f>
        <v>601</v>
      </c>
      <c r="E8" s="14">
        <f>VLOOKUP(V8,[1]Sheet1!$A$610:$U$622,5,FALSE)/100</f>
        <v>5.6543418948160701E-2</v>
      </c>
      <c r="F8" s="22">
        <f>VLOOKUP(V8,[1]Sheet1!$A$610:$U$622,6,FALSE)</f>
        <v>0</v>
      </c>
      <c r="G8" s="15">
        <f>VLOOKUP(V8,[1]Sheet1!$A$610:$U$622,7,FALSE)/100</f>
        <v>0</v>
      </c>
      <c r="H8" s="27">
        <f>VLOOKUP(V8,[1]Sheet1!$A$610:$U$622,8,FALSE)</f>
        <v>0</v>
      </c>
      <c r="I8" s="14">
        <f>VLOOKUP(V8,[1]Sheet1!$A$610:$U$622,9,FALSE)/100</f>
        <v>0</v>
      </c>
      <c r="J8" s="22">
        <f>VLOOKUP(V8,[1]Sheet1!$A$610:$U$622,10,FALSE)</f>
        <v>0</v>
      </c>
      <c r="K8" s="15">
        <f>VLOOKUP(V8,[1]Sheet1!$A$610:$U$622,11,FALSE)/100</f>
        <v>0</v>
      </c>
      <c r="L8" s="27">
        <f>VLOOKUP(V8,[1]Sheet1!$A$610:$U$622,12,FALSE)</f>
        <v>0</v>
      </c>
      <c r="M8" s="14">
        <f>VLOOKUP(V8,[1]Sheet1!$A$610:$U$622,13,FALSE)/100</f>
        <v>0</v>
      </c>
      <c r="N8" s="22">
        <f>VLOOKUP(V8,[1]Sheet1!$A$610:$U$622,14,FALSE)</f>
        <v>0</v>
      </c>
      <c r="O8" s="15">
        <f>VLOOKUP(V8,[1]Sheet1!$A$610:$U$622,15,FALSE)/100</f>
        <v>0</v>
      </c>
      <c r="P8" s="27">
        <f>VLOOKUP(V8,[1]Sheet1!$A$610:$U$622,16,FALSE)</f>
        <v>0</v>
      </c>
      <c r="Q8" s="14">
        <f>VLOOKUP(V8,[1]Sheet1!$A$610:$U$622,17,FALSE)/100</f>
        <v>0</v>
      </c>
      <c r="R8" s="22">
        <f>VLOOKUP(V8,[1]Sheet1!$A$610:$U$622,18,FALSE)</f>
        <v>0</v>
      </c>
      <c r="S8" s="15">
        <f>VLOOKUP(V8,[1]Sheet1!$A$610:$U$622,19,FALSE)/100</f>
        <v>0</v>
      </c>
      <c r="T8" s="22">
        <f>VLOOKUP(V8,[1]Sheet1!$A$610:$U$622,20,FALSE)</f>
        <v>0</v>
      </c>
      <c r="U8" s="15">
        <f>VLOOKUP(V8,[1]Sheet1!$A$610:$U$622,21,FALSE)/100</f>
        <v>0</v>
      </c>
      <c r="V8" s="69" t="s">
        <v>143</v>
      </c>
    </row>
    <row r="9" spans="1:22" x14ac:dyDescent="0.3">
      <c r="A9" s="2" t="s">
        <v>65</v>
      </c>
      <c r="B9" s="22">
        <f>VLOOKUP(V9,[1]Sheet1!$A$610:$U$622,2,FALSE)</f>
        <v>887</v>
      </c>
      <c r="C9" s="15">
        <f>VLOOKUP(V9,[1]Sheet1!$A$610:$U$622,3,FALSE)/100</f>
        <v>8.3450936118167285E-2</v>
      </c>
      <c r="D9" s="27">
        <f>VLOOKUP(V9,[1]Sheet1!$A$610:$U$622,4,FALSE)</f>
        <v>887</v>
      </c>
      <c r="E9" s="14">
        <f>VLOOKUP(V9,[1]Sheet1!$A$610:$U$622,5,FALSE)/100</f>
        <v>8.3450936118167285E-2</v>
      </c>
      <c r="F9" s="22">
        <f>VLOOKUP(V9,[1]Sheet1!$A$610:$U$622,6,FALSE)</f>
        <v>0</v>
      </c>
      <c r="G9" s="15">
        <f>VLOOKUP(V9,[1]Sheet1!$A$610:$U$622,7,FALSE)/100</f>
        <v>0</v>
      </c>
      <c r="H9" s="27">
        <f>VLOOKUP(V9,[1]Sheet1!$A$610:$U$622,8,FALSE)</f>
        <v>0</v>
      </c>
      <c r="I9" s="14">
        <f>VLOOKUP(V9,[1]Sheet1!$A$610:$U$622,9,FALSE)/100</f>
        <v>0</v>
      </c>
      <c r="J9" s="22">
        <f>VLOOKUP(V9,[1]Sheet1!$A$610:$U$622,10,FALSE)</f>
        <v>0</v>
      </c>
      <c r="K9" s="15">
        <f>VLOOKUP(V9,[1]Sheet1!$A$610:$U$622,11,FALSE)/100</f>
        <v>0</v>
      </c>
      <c r="L9" s="27">
        <f>VLOOKUP(V9,[1]Sheet1!$A$610:$U$622,12,FALSE)</f>
        <v>0</v>
      </c>
      <c r="M9" s="14">
        <f>VLOOKUP(V9,[1]Sheet1!$A$610:$U$622,13,FALSE)/100</f>
        <v>0</v>
      </c>
      <c r="N9" s="22">
        <f>VLOOKUP(V9,[1]Sheet1!$A$610:$U$622,14,FALSE)</f>
        <v>0</v>
      </c>
      <c r="O9" s="15">
        <f>VLOOKUP(V9,[1]Sheet1!$A$610:$U$622,15,FALSE)/100</f>
        <v>0</v>
      </c>
      <c r="P9" s="27">
        <f>VLOOKUP(V9,[1]Sheet1!$A$610:$U$622,16,FALSE)</f>
        <v>0</v>
      </c>
      <c r="Q9" s="14">
        <f>VLOOKUP(V9,[1]Sheet1!$A$610:$U$622,17,FALSE)/100</f>
        <v>0</v>
      </c>
      <c r="R9" s="22">
        <f>VLOOKUP(V9,[1]Sheet1!$A$610:$U$622,18,FALSE)</f>
        <v>0</v>
      </c>
      <c r="S9" s="15">
        <f>VLOOKUP(V9,[1]Sheet1!$A$610:$U$622,19,FALSE)/100</f>
        <v>0</v>
      </c>
      <c r="T9" s="22">
        <f>VLOOKUP(V9,[1]Sheet1!$A$610:$U$622,20,FALSE)</f>
        <v>0</v>
      </c>
      <c r="U9" s="15">
        <f>VLOOKUP(V9,[1]Sheet1!$A$610:$U$622,21,FALSE)/100</f>
        <v>0</v>
      </c>
      <c r="V9" s="69" t="s">
        <v>144</v>
      </c>
    </row>
    <row r="10" spans="1:22" x14ac:dyDescent="0.3">
      <c r="A10" s="2" t="s">
        <v>66</v>
      </c>
      <c r="B10" s="22">
        <f>VLOOKUP(V10,[1]Sheet1!$A$610:$U$622,2,FALSE)</f>
        <v>855</v>
      </c>
      <c r="C10" s="15">
        <f>VLOOKUP(V10,[1]Sheet1!$A$610:$U$622,3,FALSE)/100</f>
        <v>8.0440304826418285E-2</v>
      </c>
      <c r="D10" s="27">
        <f>VLOOKUP(V10,[1]Sheet1!$A$610:$U$622,4,FALSE)</f>
        <v>855</v>
      </c>
      <c r="E10" s="14">
        <f>VLOOKUP(V10,[1]Sheet1!$A$610:$U$622,5,FALSE)/100</f>
        <v>8.0440304826418285E-2</v>
      </c>
      <c r="F10" s="22">
        <f>VLOOKUP(V10,[1]Sheet1!$A$610:$U$622,6,FALSE)</f>
        <v>0</v>
      </c>
      <c r="G10" s="15">
        <f>VLOOKUP(V10,[1]Sheet1!$A$610:$U$622,7,FALSE)/100</f>
        <v>0</v>
      </c>
      <c r="H10" s="27">
        <f>VLOOKUP(V10,[1]Sheet1!$A$610:$U$622,8,FALSE)</f>
        <v>0</v>
      </c>
      <c r="I10" s="14">
        <f>VLOOKUP(V10,[1]Sheet1!$A$610:$U$622,9,FALSE)/100</f>
        <v>0</v>
      </c>
      <c r="J10" s="22">
        <f>VLOOKUP(V10,[1]Sheet1!$A$610:$U$622,10,FALSE)</f>
        <v>0</v>
      </c>
      <c r="K10" s="15">
        <f>VLOOKUP(V10,[1]Sheet1!$A$610:$U$622,11,FALSE)/100</f>
        <v>0</v>
      </c>
      <c r="L10" s="27">
        <f>VLOOKUP(V10,[1]Sheet1!$A$610:$U$622,12,FALSE)</f>
        <v>0</v>
      </c>
      <c r="M10" s="14">
        <f>VLOOKUP(V10,[1]Sheet1!$A$610:$U$622,13,FALSE)/100</f>
        <v>0</v>
      </c>
      <c r="N10" s="22">
        <f>VLOOKUP(V10,[1]Sheet1!$A$610:$U$622,14,FALSE)</f>
        <v>0</v>
      </c>
      <c r="O10" s="15">
        <f>VLOOKUP(V10,[1]Sheet1!$A$610:$U$622,15,FALSE)/100</f>
        <v>0</v>
      </c>
      <c r="P10" s="27">
        <f>VLOOKUP(V10,[1]Sheet1!$A$610:$U$622,16,FALSE)</f>
        <v>0</v>
      </c>
      <c r="Q10" s="14">
        <f>VLOOKUP(V10,[1]Sheet1!$A$610:$U$622,17,FALSE)/100</f>
        <v>0</v>
      </c>
      <c r="R10" s="22">
        <f>VLOOKUP(V10,[1]Sheet1!$A$610:$U$622,18,FALSE)</f>
        <v>0</v>
      </c>
      <c r="S10" s="15">
        <f>VLOOKUP(V10,[1]Sheet1!$A$610:$U$622,19,FALSE)/100</f>
        <v>0</v>
      </c>
      <c r="T10" s="22">
        <f>VLOOKUP(V10,[1]Sheet1!$A$610:$U$622,20,FALSE)</f>
        <v>0</v>
      </c>
      <c r="U10" s="15">
        <f>VLOOKUP(V10,[1]Sheet1!$A$610:$U$622,21,FALSE)/100</f>
        <v>0</v>
      </c>
      <c r="V10" s="69" t="s">
        <v>145</v>
      </c>
    </row>
    <row r="11" spans="1:22" x14ac:dyDescent="0.3">
      <c r="A11" s="2" t="s">
        <v>67</v>
      </c>
      <c r="B11" s="22">
        <f>VLOOKUP(V11,[1]Sheet1!$A$610:$U$622,2,FALSE)</f>
        <v>431</v>
      </c>
      <c r="C11" s="15">
        <f>VLOOKUP(V11,[1]Sheet1!$A$610:$U$622,3,FALSE)/100</f>
        <v>4.0549440210744192E-2</v>
      </c>
      <c r="D11" s="27">
        <f>VLOOKUP(V11,[1]Sheet1!$A$610:$U$622,4,FALSE)</f>
        <v>431</v>
      </c>
      <c r="E11" s="14">
        <f>VLOOKUP(V11,[1]Sheet1!$A$610:$U$622,5,FALSE)/100</f>
        <v>4.0549440210744192E-2</v>
      </c>
      <c r="F11" s="22">
        <f>VLOOKUP(V11,[1]Sheet1!$A$610:$U$622,6,FALSE)</f>
        <v>0</v>
      </c>
      <c r="G11" s="15">
        <f>VLOOKUP(V11,[1]Sheet1!$A$610:$U$622,7,FALSE)/100</f>
        <v>0</v>
      </c>
      <c r="H11" s="27">
        <f>VLOOKUP(V11,[1]Sheet1!$A$610:$U$622,8,FALSE)</f>
        <v>0</v>
      </c>
      <c r="I11" s="14">
        <f>VLOOKUP(V11,[1]Sheet1!$A$610:$U$622,9,FALSE)/100</f>
        <v>0</v>
      </c>
      <c r="J11" s="22">
        <f>VLOOKUP(V11,[1]Sheet1!$A$610:$U$622,10,FALSE)</f>
        <v>0</v>
      </c>
      <c r="K11" s="15">
        <f>VLOOKUP(V11,[1]Sheet1!$A$610:$U$622,11,FALSE)/100</f>
        <v>0</v>
      </c>
      <c r="L11" s="27">
        <f>VLOOKUP(V11,[1]Sheet1!$A$610:$U$622,12,FALSE)</f>
        <v>0</v>
      </c>
      <c r="M11" s="14">
        <f>VLOOKUP(V11,[1]Sheet1!$A$610:$U$622,13,FALSE)/100</f>
        <v>0</v>
      </c>
      <c r="N11" s="22">
        <f>VLOOKUP(V11,[1]Sheet1!$A$610:$U$622,14,FALSE)</f>
        <v>0</v>
      </c>
      <c r="O11" s="15">
        <f>VLOOKUP(V11,[1]Sheet1!$A$610:$U$622,15,FALSE)/100</f>
        <v>0</v>
      </c>
      <c r="P11" s="27">
        <f>VLOOKUP(V11,[1]Sheet1!$A$610:$U$622,16,FALSE)</f>
        <v>0</v>
      </c>
      <c r="Q11" s="14">
        <f>VLOOKUP(V11,[1]Sheet1!$A$610:$U$622,17,FALSE)/100</f>
        <v>0</v>
      </c>
      <c r="R11" s="22">
        <f>VLOOKUP(V11,[1]Sheet1!$A$610:$U$622,18,FALSE)</f>
        <v>0</v>
      </c>
      <c r="S11" s="15">
        <f>VLOOKUP(V11,[1]Sheet1!$A$610:$U$622,19,FALSE)/100</f>
        <v>0</v>
      </c>
      <c r="T11" s="22">
        <f>VLOOKUP(V11,[1]Sheet1!$A$610:$U$622,20,FALSE)</f>
        <v>0</v>
      </c>
      <c r="U11" s="15">
        <f>VLOOKUP(V11,[1]Sheet1!$A$610:$U$622,21,FALSE)/100</f>
        <v>0</v>
      </c>
      <c r="V11" s="69" t="s">
        <v>146</v>
      </c>
    </row>
    <row r="12" spans="1:22" x14ac:dyDescent="0.3">
      <c r="A12" s="2" t="s">
        <v>68</v>
      </c>
      <c r="B12" s="22">
        <f>VLOOKUP(V12,[1]Sheet1!$A$610:$U$622,2,FALSE)</f>
        <v>530</v>
      </c>
      <c r="C12" s="15">
        <f>VLOOKUP(V12,[1]Sheet1!$A$610:$U$622,3,FALSE)/100</f>
        <v>4.9863580769592623E-2</v>
      </c>
      <c r="D12" s="27">
        <f>VLOOKUP(V12,[1]Sheet1!$A$610:$U$622,4,FALSE)</f>
        <v>530</v>
      </c>
      <c r="E12" s="14">
        <f>VLOOKUP(V12,[1]Sheet1!$A$610:$U$622,5,FALSE)/100</f>
        <v>4.9863580769592623E-2</v>
      </c>
      <c r="F12" s="22">
        <f>VLOOKUP(V12,[1]Sheet1!$A$610:$U$622,6,FALSE)</f>
        <v>0</v>
      </c>
      <c r="G12" s="15">
        <f>VLOOKUP(V12,[1]Sheet1!$A$610:$U$622,7,FALSE)/100</f>
        <v>0</v>
      </c>
      <c r="H12" s="27">
        <f>VLOOKUP(V12,[1]Sheet1!$A$610:$U$622,8,FALSE)</f>
        <v>0</v>
      </c>
      <c r="I12" s="14">
        <f>VLOOKUP(V12,[1]Sheet1!$A$610:$U$622,9,FALSE)/100</f>
        <v>0</v>
      </c>
      <c r="J12" s="22">
        <f>VLOOKUP(V12,[1]Sheet1!$A$610:$U$622,10,FALSE)</f>
        <v>0</v>
      </c>
      <c r="K12" s="15">
        <f>VLOOKUP(V12,[1]Sheet1!$A$610:$U$622,11,FALSE)/100</f>
        <v>0</v>
      </c>
      <c r="L12" s="27">
        <f>VLOOKUP(V12,[1]Sheet1!$A$610:$U$622,12,FALSE)</f>
        <v>0</v>
      </c>
      <c r="M12" s="14">
        <f>VLOOKUP(V12,[1]Sheet1!$A$610:$U$622,13,FALSE)/100</f>
        <v>0</v>
      </c>
      <c r="N12" s="22">
        <f>VLOOKUP(V12,[1]Sheet1!$A$610:$U$622,14,FALSE)</f>
        <v>0</v>
      </c>
      <c r="O12" s="15">
        <f>VLOOKUP(V12,[1]Sheet1!$A$610:$U$622,15,FALSE)/100</f>
        <v>0</v>
      </c>
      <c r="P12" s="27">
        <f>VLOOKUP(V12,[1]Sheet1!$A$610:$U$622,16,FALSE)</f>
        <v>0</v>
      </c>
      <c r="Q12" s="14">
        <f>VLOOKUP(V12,[1]Sheet1!$A$610:$U$622,17,FALSE)/100</f>
        <v>0</v>
      </c>
      <c r="R12" s="22">
        <f>VLOOKUP(V12,[1]Sheet1!$A$610:$U$622,18,FALSE)</f>
        <v>0</v>
      </c>
      <c r="S12" s="15">
        <f>VLOOKUP(V12,[1]Sheet1!$A$610:$U$622,19,FALSE)/100</f>
        <v>0</v>
      </c>
      <c r="T12" s="22">
        <f>VLOOKUP(V12,[1]Sheet1!$A$610:$U$622,20,FALSE)</f>
        <v>0</v>
      </c>
      <c r="U12" s="15">
        <f>VLOOKUP(V12,[1]Sheet1!$A$610:$U$622,21,FALSE)/100</f>
        <v>0</v>
      </c>
      <c r="V12" s="69" t="s">
        <v>147</v>
      </c>
    </row>
    <row r="13" spans="1:22" x14ac:dyDescent="0.3">
      <c r="A13" s="2" t="s">
        <v>69</v>
      </c>
      <c r="B13" s="22">
        <f>VLOOKUP(V13,[1]Sheet1!$A$610:$U$622,2,FALSE)</f>
        <v>862</v>
      </c>
      <c r="C13" s="15">
        <f>VLOOKUP(V13,[1]Sheet1!$A$610:$U$622,3,FALSE)/100</f>
        <v>8.1098880421488384E-2</v>
      </c>
      <c r="D13" s="27">
        <f>VLOOKUP(V13,[1]Sheet1!$A$610:$U$622,4,FALSE)</f>
        <v>862</v>
      </c>
      <c r="E13" s="14">
        <f>VLOOKUP(V13,[1]Sheet1!$A$610:$U$622,5,FALSE)/100</f>
        <v>8.1098880421488384E-2</v>
      </c>
      <c r="F13" s="22">
        <f>VLOOKUP(V13,[1]Sheet1!$A$610:$U$622,6,FALSE)</f>
        <v>0</v>
      </c>
      <c r="G13" s="15">
        <f>VLOOKUP(V13,[1]Sheet1!$A$610:$U$622,7,FALSE)/100</f>
        <v>0</v>
      </c>
      <c r="H13" s="27">
        <f>VLOOKUP(V13,[1]Sheet1!$A$610:$U$622,8,FALSE)</f>
        <v>0</v>
      </c>
      <c r="I13" s="14">
        <f>VLOOKUP(V13,[1]Sheet1!$A$610:$U$622,9,FALSE)/100</f>
        <v>0</v>
      </c>
      <c r="J13" s="22">
        <f>VLOOKUP(V13,[1]Sheet1!$A$610:$U$622,10,FALSE)</f>
        <v>0</v>
      </c>
      <c r="K13" s="15">
        <f>VLOOKUP(V13,[1]Sheet1!$A$610:$U$622,11,FALSE)/100</f>
        <v>0</v>
      </c>
      <c r="L13" s="27">
        <f>VLOOKUP(V13,[1]Sheet1!$A$610:$U$622,12,FALSE)</f>
        <v>0</v>
      </c>
      <c r="M13" s="14">
        <f>VLOOKUP(V13,[1]Sheet1!$A$610:$U$622,13,FALSE)/100</f>
        <v>0</v>
      </c>
      <c r="N13" s="22">
        <f>VLOOKUP(V13,[1]Sheet1!$A$610:$U$622,14,FALSE)</f>
        <v>0</v>
      </c>
      <c r="O13" s="15">
        <f>VLOOKUP(V13,[1]Sheet1!$A$610:$U$622,15,FALSE)/100</f>
        <v>0</v>
      </c>
      <c r="P13" s="27">
        <f>VLOOKUP(V13,[1]Sheet1!$A$610:$U$622,16,FALSE)</f>
        <v>0</v>
      </c>
      <c r="Q13" s="14">
        <f>VLOOKUP(V13,[1]Sheet1!$A$610:$U$622,17,FALSE)/100</f>
        <v>0</v>
      </c>
      <c r="R13" s="22">
        <f>VLOOKUP(V13,[1]Sheet1!$A$610:$U$622,18,FALSE)</f>
        <v>0</v>
      </c>
      <c r="S13" s="15">
        <f>VLOOKUP(V13,[1]Sheet1!$A$610:$U$622,19,FALSE)/100</f>
        <v>0</v>
      </c>
      <c r="T13" s="22">
        <f>VLOOKUP(V13,[1]Sheet1!$A$610:$U$622,20,FALSE)</f>
        <v>0</v>
      </c>
      <c r="U13" s="15">
        <f>VLOOKUP(V13,[1]Sheet1!$A$610:$U$622,21,FALSE)/100</f>
        <v>0</v>
      </c>
      <c r="V13" s="69" t="s">
        <v>148</v>
      </c>
    </row>
    <row r="14" spans="1:22" x14ac:dyDescent="0.3">
      <c r="A14" s="2" t="s">
        <v>70</v>
      </c>
      <c r="B14" s="22">
        <f>VLOOKUP(V14,[1]Sheet1!$A$610:$U$622,2,FALSE)</f>
        <v>1074</v>
      </c>
      <c r="C14" s="15">
        <f>VLOOKUP(V14,[1]Sheet1!$A$610:$U$622,3,FALSE)/100</f>
        <v>0.10104431272932542</v>
      </c>
      <c r="D14" s="27">
        <f>VLOOKUP(V14,[1]Sheet1!$A$610:$U$622,4,FALSE)</f>
        <v>1074</v>
      </c>
      <c r="E14" s="14">
        <f>VLOOKUP(V14,[1]Sheet1!$A$610:$U$622,5,FALSE)/100</f>
        <v>0.10104431272932542</v>
      </c>
      <c r="F14" s="22">
        <f>VLOOKUP(V14,[1]Sheet1!$A$610:$U$622,6,FALSE)</f>
        <v>0</v>
      </c>
      <c r="G14" s="15">
        <f>VLOOKUP(V14,[1]Sheet1!$A$610:$U$622,7,FALSE)/100</f>
        <v>0</v>
      </c>
      <c r="H14" s="27">
        <f>VLOOKUP(V14,[1]Sheet1!$A$610:$U$622,8,FALSE)</f>
        <v>0</v>
      </c>
      <c r="I14" s="14">
        <f>VLOOKUP(V14,[1]Sheet1!$A$610:$U$622,9,FALSE)/100</f>
        <v>0</v>
      </c>
      <c r="J14" s="22">
        <f>VLOOKUP(V14,[1]Sheet1!$A$610:$U$622,10,FALSE)</f>
        <v>0</v>
      </c>
      <c r="K14" s="15">
        <f>VLOOKUP(V14,[1]Sheet1!$A$610:$U$622,11,FALSE)/100</f>
        <v>0</v>
      </c>
      <c r="L14" s="27">
        <f>VLOOKUP(V14,[1]Sheet1!$A$610:$U$622,12,FALSE)</f>
        <v>0</v>
      </c>
      <c r="M14" s="14">
        <f>VLOOKUP(V14,[1]Sheet1!$A$610:$U$622,13,FALSE)/100</f>
        <v>0</v>
      </c>
      <c r="N14" s="22">
        <f>VLOOKUP(V14,[1]Sheet1!$A$610:$U$622,14,FALSE)</f>
        <v>0</v>
      </c>
      <c r="O14" s="15">
        <f>VLOOKUP(V14,[1]Sheet1!$A$610:$U$622,15,FALSE)/100</f>
        <v>0</v>
      </c>
      <c r="P14" s="27">
        <f>VLOOKUP(V14,[1]Sheet1!$A$610:$U$622,16,FALSE)</f>
        <v>0</v>
      </c>
      <c r="Q14" s="14">
        <f>VLOOKUP(V14,[1]Sheet1!$A$610:$U$622,17,FALSE)/100</f>
        <v>0</v>
      </c>
      <c r="R14" s="22">
        <f>VLOOKUP(V14,[1]Sheet1!$A$610:$U$622,18,FALSE)</f>
        <v>0</v>
      </c>
      <c r="S14" s="15">
        <f>VLOOKUP(V14,[1]Sheet1!$A$610:$U$622,19,FALSE)/100</f>
        <v>0</v>
      </c>
      <c r="T14" s="22">
        <f>VLOOKUP(V14,[1]Sheet1!$A$610:$U$622,20,FALSE)</f>
        <v>0</v>
      </c>
      <c r="U14" s="15">
        <f>VLOOKUP(V14,[1]Sheet1!$A$610:$U$622,21,FALSE)/100</f>
        <v>0</v>
      </c>
      <c r="V14" s="69" t="s">
        <v>149</v>
      </c>
    </row>
    <row r="15" spans="1:22" x14ac:dyDescent="0.3">
      <c r="A15" s="2" t="s">
        <v>71</v>
      </c>
      <c r="B15" s="22">
        <f>VLOOKUP(V15,[1]Sheet1!$A$610:$U$622,2,FALSE)</f>
        <v>1120</v>
      </c>
      <c r="C15" s="15">
        <f>VLOOKUP(V15,[1]Sheet1!$A$610:$U$622,3,FALSE)/100</f>
        <v>0.10537209521121461</v>
      </c>
      <c r="D15" s="27">
        <f>VLOOKUP(V15,[1]Sheet1!$A$610:$U$622,4,FALSE)</f>
        <v>1120</v>
      </c>
      <c r="E15" s="14">
        <f>VLOOKUP(V15,[1]Sheet1!$A$610:$U$622,5,FALSE)/100</f>
        <v>0.10537209521121461</v>
      </c>
      <c r="F15" s="22">
        <f>VLOOKUP(V15,[1]Sheet1!$A$610:$U$622,6,FALSE)</f>
        <v>0</v>
      </c>
      <c r="G15" s="15">
        <f>VLOOKUP(V15,[1]Sheet1!$A$610:$U$622,7,FALSE)/100</f>
        <v>0</v>
      </c>
      <c r="H15" s="27">
        <f>VLOOKUP(V15,[1]Sheet1!$A$610:$U$622,8,FALSE)</f>
        <v>0</v>
      </c>
      <c r="I15" s="14">
        <f>VLOOKUP(V15,[1]Sheet1!$A$610:$U$622,9,FALSE)/100</f>
        <v>0</v>
      </c>
      <c r="J15" s="22">
        <f>VLOOKUP(V15,[1]Sheet1!$A$610:$U$622,10,FALSE)</f>
        <v>0</v>
      </c>
      <c r="K15" s="15">
        <f>VLOOKUP(V15,[1]Sheet1!$A$610:$U$622,11,FALSE)/100</f>
        <v>0</v>
      </c>
      <c r="L15" s="27">
        <f>VLOOKUP(V15,[1]Sheet1!$A$610:$U$622,12,FALSE)</f>
        <v>0</v>
      </c>
      <c r="M15" s="14">
        <f>VLOOKUP(V15,[1]Sheet1!$A$610:$U$622,13,FALSE)/100</f>
        <v>0</v>
      </c>
      <c r="N15" s="22">
        <f>VLOOKUP(V15,[1]Sheet1!$A$610:$U$622,14,FALSE)</f>
        <v>0</v>
      </c>
      <c r="O15" s="15">
        <f>VLOOKUP(V15,[1]Sheet1!$A$610:$U$622,15,FALSE)/100</f>
        <v>0</v>
      </c>
      <c r="P15" s="27">
        <f>VLOOKUP(V15,[1]Sheet1!$A$610:$U$622,16,FALSE)</f>
        <v>0</v>
      </c>
      <c r="Q15" s="14">
        <f>VLOOKUP(V15,[1]Sheet1!$A$610:$U$622,17,FALSE)/100</f>
        <v>0</v>
      </c>
      <c r="R15" s="22">
        <f>VLOOKUP(V15,[1]Sheet1!$A$610:$U$622,18,FALSE)</f>
        <v>0</v>
      </c>
      <c r="S15" s="15">
        <f>VLOOKUP(V15,[1]Sheet1!$A$610:$U$622,19,FALSE)/100</f>
        <v>0</v>
      </c>
      <c r="T15" s="22">
        <f>VLOOKUP(V15,[1]Sheet1!$A$610:$U$622,20,FALSE)</f>
        <v>0</v>
      </c>
      <c r="U15" s="15">
        <f>VLOOKUP(V15,[1]Sheet1!$A$610:$U$622,21,FALSE)/100</f>
        <v>0</v>
      </c>
      <c r="V15" s="69" t="s">
        <v>150</v>
      </c>
    </row>
    <row r="16" spans="1:22" ht="15" thickBot="1" x14ac:dyDescent="0.35">
      <c r="A16" s="3" t="s">
        <v>72</v>
      </c>
      <c r="B16" s="25">
        <f>VLOOKUP(V16,[1]Sheet1!$A$610:$U$622,2,FALSE)</f>
        <v>1033</v>
      </c>
      <c r="C16" s="19">
        <f>VLOOKUP(V16,[1]Sheet1!$A$610:$U$622,3,FALSE)/100</f>
        <v>9.7186941386772044E-2</v>
      </c>
      <c r="D16" s="28">
        <f>VLOOKUP(V16,[1]Sheet1!$A$610:$U$622,4,FALSE)</f>
        <v>1033</v>
      </c>
      <c r="E16" s="18">
        <f>VLOOKUP(V16,[1]Sheet1!$A$610:$U$622,5,FALSE)/100</f>
        <v>9.7186941386772044E-2</v>
      </c>
      <c r="F16" s="25">
        <f>VLOOKUP(V16,[1]Sheet1!$A$610:$U$622,6,FALSE)</f>
        <v>0</v>
      </c>
      <c r="G16" s="19">
        <f>VLOOKUP(V16,[1]Sheet1!$A$610:$U$622,7,FALSE)/100</f>
        <v>0</v>
      </c>
      <c r="H16" s="28">
        <f>VLOOKUP(V16,[1]Sheet1!$A$610:$U$622,8,FALSE)</f>
        <v>0</v>
      </c>
      <c r="I16" s="18">
        <f>VLOOKUP(V16,[1]Sheet1!$A$610:$U$622,9,FALSE)/100</f>
        <v>0</v>
      </c>
      <c r="J16" s="25">
        <f>VLOOKUP(V16,[1]Sheet1!$A$610:$U$622,10,FALSE)</f>
        <v>0</v>
      </c>
      <c r="K16" s="19">
        <f>VLOOKUP(V16,[1]Sheet1!$A$610:$U$622,11,FALSE)/100</f>
        <v>0</v>
      </c>
      <c r="L16" s="28">
        <f>VLOOKUP(V16,[1]Sheet1!$A$610:$U$622,12,FALSE)</f>
        <v>0</v>
      </c>
      <c r="M16" s="18">
        <f>VLOOKUP(V16,[1]Sheet1!$A$610:$U$622,13,FALSE)/100</f>
        <v>0</v>
      </c>
      <c r="N16" s="25">
        <f>VLOOKUP(V16,[1]Sheet1!$A$610:$U$622,14,FALSE)</f>
        <v>0</v>
      </c>
      <c r="O16" s="19">
        <f>VLOOKUP(V16,[1]Sheet1!$A$610:$U$622,15,FALSE)/100</f>
        <v>0</v>
      </c>
      <c r="P16" s="28">
        <f>VLOOKUP(V16,[1]Sheet1!$A$610:$U$622,16,FALSE)</f>
        <v>0</v>
      </c>
      <c r="Q16" s="18">
        <f>VLOOKUP(V16,[1]Sheet1!$A$610:$U$622,17,FALSE)/100</f>
        <v>0</v>
      </c>
      <c r="R16" s="25">
        <f>VLOOKUP(V16,[1]Sheet1!$A$610:$U$622,18,FALSE)</f>
        <v>0</v>
      </c>
      <c r="S16" s="19">
        <f>VLOOKUP(V16,[1]Sheet1!$A$610:$U$622,19,FALSE)/100</f>
        <v>0</v>
      </c>
      <c r="T16" s="25">
        <f>VLOOKUP(V16,[1]Sheet1!$A$610:$U$622,20,FALSE)</f>
        <v>0</v>
      </c>
      <c r="U16" s="19">
        <f>VLOOKUP(V16,[1]Sheet1!$A$610:$U$622,21,FALSE)/100</f>
        <v>0</v>
      </c>
      <c r="V16" s="69" t="s">
        <v>151</v>
      </c>
    </row>
    <row r="17" spans="1:22" ht="15" thickBot="1" x14ac:dyDescent="0.35">
      <c r="A17" s="32" t="s">
        <v>74</v>
      </c>
      <c r="B17" s="23">
        <f>VLOOKUP(V17,[1]Sheet1!$A$610:$U$622,2,FALSE)</f>
        <v>10629</v>
      </c>
      <c r="C17" s="8">
        <f>VLOOKUP(V17,[1]Sheet1!$A$610:$U$622,3,FALSE)/100</f>
        <v>1</v>
      </c>
      <c r="D17" s="29">
        <f>VLOOKUP(V17,[1]Sheet1!$A$610:$U$622,4,FALSE)</f>
        <v>10629</v>
      </c>
      <c r="E17" s="7">
        <f>VLOOKUP(V17,[1]Sheet1!$A$610:$U$622,5,FALSE)/100</f>
        <v>1</v>
      </c>
      <c r="F17" s="23">
        <f>VLOOKUP(V17,[1]Sheet1!$A$610:$U$622,6,FALSE)</f>
        <v>0</v>
      </c>
      <c r="G17" s="8">
        <f>VLOOKUP(V17,[1]Sheet1!$A$610:$U$622,7,FALSE)/100</f>
        <v>0</v>
      </c>
      <c r="H17" s="29">
        <f>VLOOKUP(V17,[1]Sheet1!$A$610:$U$622,8,FALSE)</f>
        <v>0</v>
      </c>
      <c r="I17" s="7">
        <f>VLOOKUP(V17,[1]Sheet1!$A$610:$U$622,9,FALSE)/100</f>
        <v>0</v>
      </c>
      <c r="J17" s="23">
        <f>VLOOKUP(V17,[1]Sheet1!$A$610:$U$622,10,FALSE)</f>
        <v>0</v>
      </c>
      <c r="K17" s="8">
        <f>VLOOKUP(V17,[1]Sheet1!$A$610:$U$622,11,FALSE)/100</f>
        <v>0</v>
      </c>
      <c r="L17" s="29">
        <f>VLOOKUP(V17,[1]Sheet1!$A$610:$U$622,12,FALSE)</f>
        <v>0</v>
      </c>
      <c r="M17" s="7">
        <f>VLOOKUP(V17,[1]Sheet1!$A$610:$U$622,13,FALSE)/100</f>
        <v>0</v>
      </c>
      <c r="N17" s="23">
        <f>VLOOKUP(V17,[1]Sheet1!$A$610:$U$622,14,FALSE)</f>
        <v>0</v>
      </c>
      <c r="O17" s="8">
        <f>VLOOKUP(V17,[1]Sheet1!$A$610:$U$622,15,FALSE)/100</f>
        <v>0</v>
      </c>
      <c r="P17" s="29">
        <f>VLOOKUP(V17,[1]Sheet1!$A$610:$U$622,16,FALSE)</f>
        <v>0</v>
      </c>
      <c r="Q17" s="7">
        <f>VLOOKUP(V17,[1]Sheet1!$A$610:$U$622,17,FALSE)/100</f>
        <v>0</v>
      </c>
      <c r="R17" s="23">
        <f>VLOOKUP(V17,[1]Sheet1!$A$610:$U$622,18,FALSE)</f>
        <v>0</v>
      </c>
      <c r="S17" s="8">
        <f>VLOOKUP(V17,[1]Sheet1!$A$610:$U$622,19,FALSE)/100</f>
        <v>0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Z619"/>
  <sheetViews>
    <sheetView topLeftCell="B1" workbookViewId="0">
      <selection activeCell="O9" sqref="O9"/>
    </sheetView>
  </sheetViews>
  <sheetFormatPr defaultColWidth="9.109375" defaultRowHeight="14.4" x14ac:dyDescent="0.3"/>
  <cols>
    <col min="1" max="1" width="2.6640625" style="71" customWidth="1"/>
    <col min="2" max="2" width="30.6640625" style="70" customWidth="1"/>
    <col min="3" max="19" width="13.6640625" style="70" customWidth="1"/>
    <col min="20" max="234" width="11.44140625" style="71" customWidth="1"/>
    <col min="235" max="16384" width="9.109375" style="70"/>
  </cols>
  <sheetData>
    <row r="1" spans="2:20" s="71" customFormat="1" ht="15" thickBot="1" x14ac:dyDescent="0.35"/>
    <row r="2" spans="2:20" ht="22.2" customHeight="1" thickTop="1" thickBot="1" x14ac:dyDescent="0.35">
      <c r="B2" s="271" t="s">
        <v>295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</row>
    <row r="3" spans="2:20" ht="22.2" customHeight="1" thickTop="1" thickBot="1" x14ac:dyDescent="0.35">
      <c r="B3" s="274" t="s">
        <v>364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</row>
    <row r="4" spans="2:20" ht="22.2" customHeight="1" thickTop="1" thickBot="1" x14ac:dyDescent="0.35">
      <c r="B4" s="406" t="s">
        <v>296</v>
      </c>
      <c r="C4" s="407" t="s">
        <v>297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  <c r="S4" s="300" t="s">
        <v>343</v>
      </c>
    </row>
    <row r="5" spans="2:20" ht="22.2" customHeight="1" thickTop="1" x14ac:dyDescent="0.3">
      <c r="B5" s="410"/>
      <c r="C5" s="411">
        <v>2014</v>
      </c>
      <c r="D5" s="412"/>
      <c r="E5" s="413">
        <v>2015</v>
      </c>
      <c r="F5" s="412"/>
      <c r="G5" s="413">
        <v>2016</v>
      </c>
      <c r="H5" s="412"/>
      <c r="I5" s="413">
        <v>2017</v>
      </c>
      <c r="J5" s="412"/>
      <c r="K5" s="414">
        <v>2018</v>
      </c>
      <c r="L5" s="414"/>
      <c r="M5" s="414">
        <v>2019</v>
      </c>
      <c r="N5" s="414"/>
      <c r="O5" s="414">
        <v>2020</v>
      </c>
      <c r="P5" s="413"/>
      <c r="Q5" s="414">
        <v>2021</v>
      </c>
      <c r="R5" s="415"/>
      <c r="S5" s="301"/>
    </row>
    <row r="6" spans="2:20" ht="22.2" customHeight="1" thickBot="1" x14ac:dyDescent="0.35">
      <c r="B6" s="416"/>
      <c r="C6" s="356" t="s">
        <v>206</v>
      </c>
      <c r="D6" s="357" t="s">
        <v>2</v>
      </c>
      <c r="E6" s="357" t="s">
        <v>206</v>
      </c>
      <c r="F6" s="357" t="s">
        <v>2</v>
      </c>
      <c r="G6" s="358" t="s">
        <v>206</v>
      </c>
      <c r="H6" s="358" t="s">
        <v>2</v>
      </c>
      <c r="I6" s="358" t="s">
        <v>206</v>
      </c>
      <c r="J6" s="358" t="s">
        <v>2</v>
      </c>
      <c r="K6" s="358" t="s">
        <v>206</v>
      </c>
      <c r="L6" s="358" t="s">
        <v>2</v>
      </c>
      <c r="M6" s="358" t="s">
        <v>206</v>
      </c>
      <c r="N6" s="358" t="s">
        <v>2</v>
      </c>
      <c r="O6" s="358" t="s">
        <v>206</v>
      </c>
      <c r="P6" s="417" t="s">
        <v>2</v>
      </c>
      <c r="Q6" s="358" t="s">
        <v>206</v>
      </c>
      <c r="R6" s="418" t="s">
        <v>2</v>
      </c>
      <c r="S6" s="341"/>
    </row>
    <row r="7" spans="2:20" ht="22.2" customHeight="1" thickTop="1" thickBot="1" x14ac:dyDescent="0.35">
      <c r="B7" s="199" t="s">
        <v>299</v>
      </c>
      <c r="C7" s="200">
        <v>632</v>
      </c>
      <c r="D7" s="248">
        <v>6.9473452786632958E-2</v>
      </c>
      <c r="E7" s="249">
        <v>748</v>
      </c>
      <c r="F7" s="248">
        <v>7.8819810326659648E-2</v>
      </c>
      <c r="G7" s="208">
        <v>1465</v>
      </c>
      <c r="H7" s="201">
        <v>0.14973426001635323</v>
      </c>
      <c r="I7" s="208">
        <v>1406</v>
      </c>
      <c r="J7" s="201">
        <v>0.13227961238122118</v>
      </c>
      <c r="K7" s="208">
        <v>960</v>
      </c>
      <c r="L7" s="201">
        <v>0.11723043106606423</v>
      </c>
      <c r="M7" s="208">
        <v>1478</v>
      </c>
      <c r="N7" s="201">
        <v>0.12906042612644081</v>
      </c>
      <c r="O7" s="208">
        <v>939</v>
      </c>
      <c r="P7" s="201">
        <v>0.1327583769263396</v>
      </c>
      <c r="Q7" s="208">
        <v>960</v>
      </c>
      <c r="R7" s="201">
        <v>0.11720180686118911</v>
      </c>
      <c r="S7" s="203">
        <v>2.2364217252396165E-2</v>
      </c>
      <c r="T7" s="162"/>
    </row>
    <row r="8" spans="2:20" ht="22.2" customHeight="1" thickTop="1" x14ac:dyDescent="0.3">
      <c r="B8" s="196" t="s">
        <v>300</v>
      </c>
      <c r="C8" s="95">
        <v>1619</v>
      </c>
      <c r="D8" s="234">
        <v>0.17797075959107397</v>
      </c>
      <c r="E8" s="221">
        <v>1637</v>
      </c>
      <c r="F8" s="234">
        <v>0.17249736564805057</v>
      </c>
      <c r="G8" s="169">
        <v>1258</v>
      </c>
      <c r="H8" s="87">
        <v>0.1285772690106296</v>
      </c>
      <c r="I8" s="169">
        <v>1505</v>
      </c>
      <c r="J8" s="87">
        <v>0.14159375294006962</v>
      </c>
      <c r="K8" s="169">
        <v>926</v>
      </c>
      <c r="L8" s="87">
        <v>0.1130785199658078</v>
      </c>
      <c r="M8" s="169">
        <v>1403</v>
      </c>
      <c r="N8" s="87">
        <v>0.12251135172895564</v>
      </c>
      <c r="O8" s="169">
        <v>802</v>
      </c>
      <c r="P8" s="87">
        <v>0.11338894387105895</v>
      </c>
      <c r="Q8" s="169">
        <v>926</v>
      </c>
      <c r="R8" s="87">
        <v>0.11305090953485533</v>
      </c>
      <c r="S8" s="198">
        <v>0.15461346633416459</v>
      </c>
      <c r="T8" s="162"/>
    </row>
    <row r="9" spans="2:20" ht="22.2" customHeight="1" x14ac:dyDescent="0.3">
      <c r="B9" s="196" t="s">
        <v>301</v>
      </c>
      <c r="C9" s="95">
        <v>607</v>
      </c>
      <c r="D9" s="234">
        <v>6.6725294052984496E-2</v>
      </c>
      <c r="E9" s="221">
        <v>615</v>
      </c>
      <c r="F9" s="234">
        <v>6.4805057955742887E-2</v>
      </c>
      <c r="G9" s="169">
        <v>408</v>
      </c>
      <c r="H9" s="87">
        <v>4.1700735895339326E-2</v>
      </c>
      <c r="I9" s="169">
        <v>411</v>
      </c>
      <c r="J9" s="87">
        <v>3.8667795653401074E-2</v>
      </c>
      <c r="K9" s="169">
        <v>287</v>
      </c>
      <c r="L9" s="87">
        <v>3.5047014287458787E-2</v>
      </c>
      <c r="M9" s="169">
        <v>463</v>
      </c>
      <c r="N9" s="87">
        <v>4.0429619280475025E-2</v>
      </c>
      <c r="O9" s="169">
        <v>264</v>
      </c>
      <c r="P9" s="87">
        <v>3.7325038880248837E-2</v>
      </c>
      <c r="Q9" s="169">
        <v>287</v>
      </c>
      <c r="R9" s="87">
        <v>3.5038456842876327E-2</v>
      </c>
      <c r="S9" s="198">
        <v>8.7121212121212127E-2</v>
      </c>
      <c r="T9" s="162"/>
    </row>
    <row r="10" spans="2:20" ht="22.2" customHeight="1" x14ac:dyDescent="0.3">
      <c r="B10" s="196" t="s">
        <v>302</v>
      </c>
      <c r="C10" s="95">
        <v>1507</v>
      </c>
      <c r="D10" s="234">
        <v>0.16565900846432891</v>
      </c>
      <c r="E10" s="221">
        <v>1634</v>
      </c>
      <c r="F10" s="234">
        <v>0.17218124341412014</v>
      </c>
      <c r="G10" s="169">
        <v>1249</v>
      </c>
      <c r="H10" s="87">
        <v>0.12765739983646771</v>
      </c>
      <c r="I10" s="169">
        <v>1267</v>
      </c>
      <c r="J10" s="87">
        <v>0.11920218270768652</v>
      </c>
      <c r="K10" s="169">
        <v>743</v>
      </c>
      <c r="L10" s="87">
        <v>9.0731469043839302E-2</v>
      </c>
      <c r="M10" s="169">
        <v>1191</v>
      </c>
      <c r="N10" s="87">
        <v>0.10399930143206426</v>
      </c>
      <c r="O10" s="169">
        <v>686</v>
      </c>
      <c r="P10" s="87">
        <v>9.6988547999434474E-2</v>
      </c>
      <c r="Q10" s="169">
        <v>743</v>
      </c>
      <c r="R10" s="87">
        <v>9.0709315101941149E-2</v>
      </c>
      <c r="S10" s="198">
        <v>8.3090379008746357E-2</v>
      </c>
      <c r="T10" s="162"/>
    </row>
    <row r="11" spans="2:20" ht="22.2" customHeight="1" x14ac:dyDescent="0.3">
      <c r="B11" s="196" t="s">
        <v>303</v>
      </c>
      <c r="C11" s="95">
        <v>1050</v>
      </c>
      <c r="D11" s="234">
        <v>0.11542266681323514</v>
      </c>
      <c r="E11" s="221">
        <v>965</v>
      </c>
      <c r="F11" s="234">
        <v>0.10168598524762908</v>
      </c>
      <c r="G11" s="169">
        <v>627</v>
      </c>
      <c r="H11" s="87">
        <v>6.4084219133278816E-2</v>
      </c>
      <c r="I11" s="169">
        <v>680</v>
      </c>
      <c r="J11" s="87">
        <v>6.3975914949666007E-2</v>
      </c>
      <c r="K11" s="169">
        <v>428</v>
      </c>
      <c r="L11" s="87">
        <v>5.2265233850286967E-2</v>
      </c>
      <c r="M11" s="169">
        <v>719</v>
      </c>
      <c r="N11" s="87">
        <v>6.2783793223891021E-2</v>
      </c>
      <c r="O11" s="169">
        <v>403</v>
      </c>
      <c r="P11" s="87">
        <v>5.6977237381591966E-2</v>
      </c>
      <c r="Q11" s="169">
        <v>428</v>
      </c>
      <c r="R11" s="87">
        <v>5.225247222561348E-2</v>
      </c>
      <c r="S11" s="198">
        <v>6.2034739454094295E-2</v>
      </c>
      <c r="T11" s="162"/>
    </row>
    <row r="12" spans="2:20" ht="22.2" customHeight="1" thickBot="1" x14ac:dyDescent="0.35">
      <c r="B12" s="196" t="s">
        <v>304</v>
      </c>
      <c r="C12" s="95">
        <v>866</v>
      </c>
      <c r="D12" s="234">
        <v>9.5196218533582497E-2</v>
      </c>
      <c r="E12" s="221">
        <v>917</v>
      </c>
      <c r="F12" s="234">
        <v>9.6628029504741836E-2</v>
      </c>
      <c r="G12" s="169">
        <v>748</v>
      </c>
      <c r="H12" s="87">
        <v>7.6451349141455432E-2</v>
      </c>
      <c r="I12" s="169">
        <v>805</v>
      </c>
      <c r="J12" s="87">
        <v>7.5736193433060497E-2</v>
      </c>
      <c r="K12" s="169">
        <v>531</v>
      </c>
      <c r="L12" s="87">
        <v>6.4843082183416778E-2</v>
      </c>
      <c r="M12" s="169">
        <v>723</v>
      </c>
      <c r="N12" s="87">
        <v>6.3133077191756898E-2</v>
      </c>
      <c r="O12" s="169">
        <v>436</v>
      </c>
      <c r="P12" s="87">
        <v>6.1642867241623073E-2</v>
      </c>
      <c r="Q12" s="169">
        <v>531</v>
      </c>
      <c r="R12" s="87">
        <v>6.4827249420095226E-2</v>
      </c>
      <c r="S12" s="198">
        <v>0.21788990825688073</v>
      </c>
      <c r="T12" s="162"/>
    </row>
    <row r="13" spans="2:20" ht="22.2" customHeight="1" thickTop="1" thickBot="1" x14ac:dyDescent="0.35">
      <c r="B13" s="199" t="s">
        <v>305</v>
      </c>
      <c r="C13" s="200">
        <v>5649</v>
      </c>
      <c r="D13" s="250">
        <v>0.62097394745520496</v>
      </c>
      <c r="E13" s="208">
        <v>5768</v>
      </c>
      <c r="F13" s="250">
        <v>0.60779768177028448</v>
      </c>
      <c r="G13" s="208">
        <v>4290</v>
      </c>
      <c r="H13" s="250">
        <v>0.43847097301717086</v>
      </c>
      <c r="I13" s="208">
        <v>4668</v>
      </c>
      <c r="J13" s="250">
        <v>0.43917583968388374</v>
      </c>
      <c r="K13" s="208">
        <v>2915</v>
      </c>
      <c r="L13" s="250">
        <v>0.3559653193308096</v>
      </c>
      <c r="M13" s="208">
        <v>4499</v>
      </c>
      <c r="N13" s="250">
        <v>0.39285714285714279</v>
      </c>
      <c r="O13" s="208">
        <v>2591</v>
      </c>
      <c r="P13" s="251">
        <v>0.36632263537395726</v>
      </c>
      <c r="Q13" s="208">
        <v>2915</v>
      </c>
      <c r="R13" s="251">
        <v>0.35587840312538149</v>
      </c>
      <c r="S13" s="203">
        <v>0.12504824392126593</v>
      </c>
      <c r="T13" s="79"/>
    </row>
    <row r="14" spans="2:20" ht="22.2" customHeight="1" thickTop="1" x14ac:dyDescent="0.3">
      <c r="B14" s="196" t="s">
        <v>306</v>
      </c>
      <c r="C14" s="95">
        <v>281</v>
      </c>
      <c r="D14" s="234">
        <v>3.088930416620864E-2</v>
      </c>
      <c r="E14" s="221">
        <v>305</v>
      </c>
      <c r="F14" s="234">
        <v>3.2139093782929402E-2</v>
      </c>
      <c r="G14" s="169">
        <v>187</v>
      </c>
      <c r="H14" s="87">
        <v>1.9112837285363858E-2</v>
      </c>
      <c r="I14" s="169">
        <v>171</v>
      </c>
      <c r="J14" s="87">
        <v>1.6088060965283656E-2</v>
      </c>
      <c r="K14" s="169">
        <v>128</v>
      </c>
      <c r="L14" s="87">
        <v>1.5630724142141898E-2</v>
      </c>
      <c r="M14" s="169">
        <v>261</v>
      </c>
      <c r="N14" s="87">
        <v>2.2790778903248342E-2</v>
      </c>
      <c r="O14" s="169">
        <v>93</v>
      </c>
      <c r="P14" s="87">
        <v>1.3148593241905839E-2</v>
      </c>
      <c r="Q14" s="169">
        <v>128</v>
      </c>
      <c r="R14" s="87">
        <v>1.5626907581491881E-2</v>
      </c>
      <c r="S14" s="198">
        <v>0.37634408602150538</v>
      </c>
      <c r="T14" s="162"/>
    </row>
    <row r="15" spans="2:20" ht="22.2" customHeight="1" x14ac:dyDescent="0.3">
      <c r="B15" s="196" t="s">
        <v>307</v>
      </c>
      <c r="C15" s="95">
        <v>886</v>
      </c>
      <c r="D15" s="234">
        <v>9.7394745520501258E-2</v>
      </c>
      <c r="E15" s="221">
        <v>900</v>
      </c>
      <c r="F15" s="234">
        <v>9.4836670179135926E-2</v>
      </c>
      <c r="G15" s="169">
        <v>716</v>
      </c>
      <c r="H15" s="87">
        <v>7.31807031888798E-2</v>
      </c>
      <c r="I15" s="169">
        <v>747</v>
      </c>
      <c r="J15" s="87">
        <v>7.027942421676546E-2</v>
      </c>
      <c r="K15" s="169">
        <v>571</v>
      </c>
      <c r="L15" s="87">
        <v>6.9727683477836117E-2</v>
      </c>
      <c r="M15" s="169">
        <v>811</v>
      </c>
      <c r="N15" s="87">
        <v>7.0817324484806141E-2</v>
      </c>
      <c r="O15" s="169">
        <v>508</v>
      </c>
      <c r="P15" s="87">
        <v>7.1822423299872762E-2</v>
      </c>
      <c r="Q15" s="169">
        <v>571</v>
      </c>
      <c r="R15" s="87">
        <v>6.9710658039311438E-2</v>
      </c>
      <c r="S15" s="198">
        <v>0.12401574803149606</v>
      </c>
      <c r="T15" s="162"/>
    </row>
    <row r="16" spans="2:20" ht="22.2" customHeight="1" x14ac:dyDescent="0.3">
      <c r="B16" s="196" t="s">
        <v>308</v>
      </c>
      <c r="C16" s="95">
        <v>782</v>
      </c>
      <c r="D16" s="234">
        <v>8.5962405188523688E-2</v>
      </c>
      <c r="E16" s="221">
        <v>816</v>
      </c>
      <c r="F16" s="234">
        <v>8.5985247629083245E-2</v>
      </c>
      <c r="G16" s="169">
        <v>682</v>
      </c>
      <c r="H16" s="87">
        <v>6.9705641864268197E-2</v>
      </c>
      <c r="I16" s="169">
        <v>720</v>
      </c>
      <c r="J16" s="87">
        <v>6.7739204064352243E-2</v>
      </c>
      <c r="K16" s="169">
        <v>528</v>
      </c>
      <c r="L16" s="87">
        <v>6.4476737086335334E-2</v>
      </c>
      <c r="M16" s="169">
        <v>781</v>
      </c>
      <c r="N16" s="87">
        <v>6.819769472581208E-2</v>
      </c>
      <c r="O16" s="169">
        <v>479</v>
      </c>
      <c r="P16" s="87">
        <v>6.7722324331966635E-2</v>
      </c>
      <c r="Q16" s="169">
        <v>528</v>
      </c>
      <c r="R16" s="87">
        <v>6.446099377365401E-2</v>
      </c>
      <c r="S16" s="198">
        <v>0.1022964509394572</v>
      </c>
      <c r="T16" s="162"/>
    </row>
    <row r="17" spans="2:20" ht="22.2" customHeight="1" x14ac:dyDescent="0.3">
      <c r="B17" s="196" t="s">
        <v>309</v>
      </c>
      <c r="C17" s="95">
        <v>108</v>
      </c>
      <c r="D17" s="234">
        <v>1.1872045729361328E-2</v>
      </c>
      <c r="E17" s="221">
        <v>126</v>
      </c>
      <c r="F17" s="234">
        <v>1.3277133825079031E-2</v>
      </c>
      <c r="G17" s="169">
        <v>116</v>
      </c>
      <c r="H17" s="87">
        <v>1.1856091578086671E-2</v>
      </c>
      <c r="I17" s="169">
        <v>120</v>
      </c>
      <c r="J17" s="87">
        <v>1.1289867344058707E-2</v>
      </c>
      <c r="K17" s="169">
        <v>82</v>
      </c>
      <c r="L17" s="87">
        <v>1.0013432653559654E-2</v>
      </c>
      <c r="M17" s="169">
        <v>105</v>
      </c>
      <c r="N17" s="87">
        <v>9.1687041564792182E-3</v>
      </c>
      <c r="O17" s="169">
        <v>78</v>
      </c>
      <c r="P17" s="87">
        <v>1.1027852396437155E-2</v>
      </c>
      <c r="Q17" s="169">
        <v>82</v>
      </c>
      <c r="R17" s="87">
        <v>1.0010987669393236E-2</v>
      </c>
      <c r="S17" s="198">
        <v>5.128205128205128E-2</v>
      </c>
      <c r="T17" s="162"/>
    </row>
    <row r="18" spans="2:20" ht="22.2" customHeight="1" thickBot="1" x14ac:dyDescent="0.35">
      <c r="B18" s="196" t="s">
        <v>310</v>
      </c>
      <c r="C18" s="95">
        <v>357</v>
      </c>
      <c r="D18" s="234">
        <v>3.9243706716499946E-2</v>
      </c>
      <c r="E18" s="221">
        <v>368</v>
      </c>
      <c r="F18" s="234">
        <v>3.8777660695468917E-2</v>
      </c>
      <c r="G18" s="169">
        <v>366</v>
      </c>
      <c r="H18" s="87">
        <v>3.7408013082583812E-2</v>
      </c>
      <c r="I18" s="169">
        <v>343</v>
      </c>
      <c r="J18" s="87">
        <v>3.2270204158434471E-2</v>
      </c>
      <c r="K18" s="169">
        <v>203</v>
      </c>
      <c r="L18" s="87">
        <v>2.4789351569178168E-2</v>
      </c>
      <c r="M18" s="169">
        <v>381</v>
      </c>
      <c r="N18" s="87">
        <v>3.326929793922459E-2</v>
      </c>
      <c r="O18" s="169">
        <v>183</v>
      </c>
      <c r="P18" s="87">
        <v>2.587303831471794E-2</v>
      </c>
      <c r="Q18" s="169">
        <v>203</v>
      </c>
      <c r="R18" s="87">
        <v>2.4783298742522282E-2</v>
      </c>
      <c r="S18" s="198">
        <v>0.10928961748633879</v>
      </c>
      <c r="T18" s="162"/>
    </row>
    <row r="19" spans="2:20" ht="22.2" customHeight="1" thickTop="1" thickBot="1" x14ac:dyDescent="0.35">
      <c r="B19" s="199" t="s">
        <v>311</v>
      </c>
      <c r="C19" s="200">
        <v>2414</v>
      </c>
      <c r="D19" s="248">
        <v>0.26536220732109483</v>
      </c>
      <c r="E19" s="249">
        <v>2515</v>
      </c>
      <c r="F19" s="248">
        <v>0.26501580611169651</v>
      </c>
      <c r="G19" s="208">
        <v>2067</v>
      </c>
      <c r="H19" s="201">
        <v>0.21126328699918234</v>
      </c>
      <c r="I19" s="208">
        <v>2101</v>
      </c>
      <c r="J19" s="252">
        <v>0.19766676074889455</v>
      </c>
      <c r="K19" s="208">
        <v>1512</v>
      </c>
      <c r="L19" s="252">
        <v>0.18463792892905118</v>
      </c>
      <c r="M19" s="208">
        <v>2339</v>
      </c>
      <c r="N19" s="252">
        <v>0.20424380020957036</v>
      </c>
      <c r="O19" s="208">
        <v>1341</v>
      </c>
      <c r="P19" s="252">
        <v>0.18959423158490035</v>
      </c>
      <c r="Q19" s="208">
        <v>1512</v>
      </c>
      <c r="R19" s="252">
        <v>0.18459284580637284</v>
      </c>
      <c r="S19" s="203">
        <v>0.12751677852348994</v>
      </c>
      <c r="T19" s="79"/>
    </row>
    <row r="20" spans="2:20" ht="22.2" customHeight="1" thickTop="1" x14ac:dyDescent="0.3">
      <c r="B20" s="196" t="s">
        <v>312</v>
      </c>
      <c r="C20" s="95">
        <v>0</v>
      </c>
      <c r="D20" s="234">
        <v>0</v>
      </c>
      <c r="E20" s="221">
        <v>0</v>
      </c>
      <c r="F20" s="234">
        <v>0</v>
      </c>
      <c r="G20" s="169">
        <v>22</v>
      </c>
      <c r="H20" s="87">
        <v>2.2485690923957483E-3</v>
      </c>
      <c r="I20" s="169">
        <v>18</v>
      </c>
      <c r="J20" s="87">
        <v>1.693480101608806E-3</v>
      </c>
      <c r="K20" s="169">
        <v>10</v>
      </c>
      <c r="L20" s="87">
        <v>1.2211503236048357E-3</v>
      </c>
      <c r="M20" s="169">
        <v>15</v>
      </c>
      <c r="N20" s="87">
        <v>1.309814879497031E-3</v>
      </c>
      <c r="O20" s="169">
        <v>6</v>
      </c>
      <c r="P20" s="87">
        <v>8.4829633818747348E-4</v>
      </c>
      <c r="Q20" s="169">
        <v>10</v>
      </c>
      <c r="R20" s="87">
        <v>1.2208521548040532E-3</v>
      </c>
      <c r="S20" s="198">
        <v>0.66666666666666663</v>
      </c>
      <c r="T20" s="162"/>
    </row>
    <row r="21" spans="2:20" ht="22.2" customHeight="1" thickBot="1" x14ac:dyDescent="0.35">
      <c r="B21" s="196" t="s">
        <v>208</v>
      </c>
      <c r="C21" s="95">
        <v>402</v>
      </c>
      <c r="D21" s="234">
        <v>4.4190392437067162E-2</v>
      </c>
      <c r="E21" s="221">
        <v>459</v>
      </c>
      <c r="F21" s="234">
        <v>4.8366701791359323E-2</v>
      </c>
      <c r="G21" s="169">
        <v>1940</v>
      </c>
      <c r="H21" s="87">
        <v>0.1982829108748978</v>
      </c>
      <c r="I21" s="169">
        <v>2436</v>
      </c>
      <c r="J21" s="87">
        <v>0.22918430708439175</v>
      </c>
      <c r="K21" s="169">
        <v>2792</v>
      </c>
      <c r="L21" s="87">
        <v>0.34094517035047012</v>
      </c>
      <c r="M21" s="169">
        <v>3121</v>
      </c>
      <c r="N21" s="87">
        <v>0.27252881592734896</v>
      </c>
      <c r="O21" s="169">
        <v>2196</v>
      </c>
      <c r="P21" s="87">
        <v>0.31047645977661531</v>
      </c>
      <c r="Q21" s="169">
        <v>2794</v>
      </c>
      <c r="R21" s="87">
        <v>0.34110609205225245</v>
      </c>
      <c r="S21" s="198">
        <v>0.27231329690346084</v>
      </c>
      <c r="T21" s="162"/>
    </row>
    <row r="22" spans="2:20" ht="22.2" customHeight="1" thickTop="1" thickBot="1" x14ac:dyDescent="0.35">
      <c r="B22" s="98" t="s">
        <v>298</v>
      </c>
      <c r="C22" s="134">
        <v>9097</v>
      </c>
      <c r="D22" s="235">
        <v>1</v>
      </c>
      <c r="E22" s="253">
        <v>9490</v>
      </c>
      <c r="F22" s="235">
        <v>1</v>
      </c>
      <c r="G22" s="136">
        <v>9784</v>
      </c>
      <c r="H22" s="90">
        <v>1</v>
      </c>
      <c r="I22" s="136">
        <v>10629</v>
      </c>
      <c r="J22" s="90">
        <v>1</v>
      </c>
      <c r="K22" s="136">
        <v>8189</v>
      </c>
      <c r="L22" s="90">
        <v>0.99999999999999989</v>
      </c>
      <c r="M22" s="136">
        <v>11452</v>
      </c>
      <c r="N22" s="90">
        <v>0.99999999999999978</v>
      </c>
      <c r="O22" s="136">
        <v>7073</v>
      </c>
      <c r="P22" s="90">
        <v>1</v>
      </c>
      <c r="Q22" s="136">
        <v>8191</v>
      </c>
      <c r="R22" s="90">
        <v>1</v>
      </c>
      <c r="S22" s="197">
        <v>0.15806588434893257</v>
      </c>
      <c r="T22" s="79"/>
    </row>
    <row r="23" spans="2:20" s="71" customFormat="1" ht="15" thickTop="1" x14ac:dyDescent="0.3"/>
    <row r="24" spans="2:20" s="71" customFormat="1" x14ac:dyDescent="0.3"/>
    <row r="25" spans="2:20" s="71" customFormat="1" x14ac:dyDescent="0.3"/>
    <row r="26" spans="2:20" s="71" customFormat="1" x14ac:dyDescent="0.3"/>
    <row r="27" spans="2:20" s="71" customFormat="1" x14ac:dyDescent="0.3"/>
    <row r="28" spans="2:20" s="71" customFormat="1" x14ac:dyDescent="0.3"/>
    <row r="29" spans="2:20" s="71" customFormat="1" x14ac:dyDescent="0.3"/>
    <row r="30" spans="2:20" s="71" customFormat="1" x14ac:dyDescent="0.3"/>
    <row r="31" spans="2:20" s="71" customFormat="1" x14ac:dyDescent="0.3"/>
    <row r="32" spans="2:20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</sheetData>
  <mergeCells count="13">
    <mergeCell ref="C5:D5"/>
    <mergeCell ref="C4:R4"/>
    <mergeCell ref="M5:N5"/>
    <mergeCell ref="I5:J5"/>
    <mergeCell ref="K5:L5"/>
    <mergeCell ref="O5:P5"/>
    <mergeCell ref="B2:S2"/>
    <mergeCell ref="B3:S3"/>
    <mergeCell ref="B4:B6"/>
    <mergeCell ref="S4:S6"/>
    <mergeCell ref="G5:H5"/>
    <mergeCell ref="Q5:R5"/>
    <mergeCell ref="E5:F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37"/>
  <sheetViews>
    <sheetView workbookViewId="0">
      <selection activeCell="E23" sqref="E23"/>
    </sheetView>
  </sheetViews>
  <sheetFormatPr defaultColWidth="9.109375" defaultRowHeight="14.4" x14ac:dyDescent="0.3"/>
  <cols>
    <col min="1" max="1" width="2.6640625" style="71" customWidth="1"/>
    <col min="2" max="2" width="30.6640625" style="70" customWidth="1"/>
    <col min="3" max="12" width="11.6640625" style="70" customWidth="1"/>
    <col min="13" max="16384" width="9.109375" style="71"/>
  </cols>
  <sheetData>
    <row r="1" spans="2:13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3" ht="22.2" customHeight="1" thickTop="1" thickBot="1" x14ac:dyDescent="0.35">
      <c r="B2" s="274" t="s">
        <v>365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3" ht="22.2" customHeight="1" thickTop="1" thickBot="1" x14ac:dyDescent="0.35">
      <c r="B3" s="277" t="s">
        <v>296</v>
      </c>
      <c r="C3" s="282" t="s">
        <v>235</v>
      </c>
      <c r="D3" s="282"/>
      <c r="E3" s="282"/>
      <c r="F3" s="282"/>
      <c r="G3" s="282"/>
      <c r="H3" s="282"/>
      <c r="I3" s="282"/>
      <c r="J3" s="282"/>
      <c r="K3" s="283" t="s">
        <v>207</v>
      </c>
      <c r="L3" s="268"/>
    </row>
    <row r="4" spans="2:13" ht="22.2" customHeight="1" thickTop="1" x14ac:dyDescent="0.3">
      <c r="B4" s="278"/>
      <c r="C4" s="266" t="s">
        <v>236</v>
      </c>
      <c r="D4" s="344"/>
      <c r="E4" s="345" t="s">
        <v>237</v>
      </c>
      <c r="F4" s="344"/>
      <c r="G4" s="345" t="s">
        <v>238</v>
      </c>
      <c r="H4" s="344"/>
      <c r="I4" s="325" t="s">
        <v>239</v>
      </c>
      <c r="J4" s="267"/>
      <c r="K4" s="289"/>
      <c r="L4" s="269"/>
    </row>
    <row r="5" spans="2:13" ht="22.2" customHeight="1" thickBot="1" x14ac:dyDescent="0.35">
      <c r="B5" s="279"/>
      <c r="C5" s="356" t="s">
        <v>206</v>
      </c>
      <c r="D5" s="357" t="s">
        <v>2</v>
      </c>
      <c r="E5" s="358" t="s">
        <v>206</v>
      </c>
      <c r="F5" s="357" t="s">
        <v>2</v>
      </c>
      <c r="G5" s="358" t="s">
        <v>206</v>
      </c>
      <c r="H5" s="357" t="s">
        <v>2</v>
      </c>
      <c r="I5" s="358" t="s">
        <v>206</v>
      </c>
      <c r="J5" s="359" t="s">
        <v>2</v>
      </c>
      <c r="K5" s="356" t="s">
        <v>206</v>
      </c>
      <c r="L5" s="360" t="s">
        <v>2</v>
      </c>
    </row>
    <row r="6" spans="2:13" ht="22.2" customHeight="1" thickTop="1" thickBot="1" x14ac:dyDescent="0.35">
      <c r="B6" s="199" t="s">
        <v>299</v>
      </c>
      <c r="C6" s="200">
        <v>213</v>
      </c>
      <c r="D6" s="248">
        <v>9.0025359256128493E-2</v>
      </c>
      <c r="E6" s="208">
        <v>703</v>
      </c>
      <c r="F6" s="248">
        <v>0.12726285300506879</v>
      </c>
      <c r="G6" s="208">
        <v>43</v>
      </c>
      <c r="H6" s="248">
        <v>0.14478114478114479</v>
      </c>
      <c r="I6" s="208">
        <v>1</v>
      </c>
      <c r="J6" s="201">
        <v>0.25</v>
      </c>
      <c r="K6" s="200">
        <v>960</v>
      </c>
      <c r="L6" s="202">
        <v>0.11720180686118911</v>
      </c>
      <c r="M6" s="162"/>
    </row>
    <row r="7" spans="2:13" ht="22.2" customHeight="1" thickTop="1" x14ac:dyDescent="0.3">
      <c r="B7" s="196" t="s">
        <v>300</v>
      </c>
      <c r="C7" s="95">
        <v>205</v>
      </c>
      <c r="D7" s="234">
        <v>8.6644125105663564E-2</v>
      </c>
      <c r="E7" s="169">
        <v>697</v>
      </c>
      <c r="F7" s="234">
        <v>0.12617668356263578</v>
      </c>
      <c r="G7" s="169">
        <v>24</v>
      </c>
      <c r="H7" s="234">
        <v>8.0808080808080815E-2</v>
      </c>
      <c r="I7" s="137">
        <v>0</v>
      </c>
      <c r="J7" s="87">
        <v>0</v>
      </c>
      <c r="K7" s="133">
        <v>926</v>
      </c>
      <c r="L7" s="88">
        <v>0.11305090953485533</v>
      </c>
      <c r="M7" s="162"/>
    </row>
    <row r="8" spans="2:13" ht="22.2" customHeight="1" x14ac:dyDescent="0.3">
      <c r="B8" s="196" t="s">
        <v>301</v>
      </c>
      <c r="C8" s="95">
        <v>72</v>
      </c>
      <c r="D8" s="234">
        <v>3.0431107354184278E-2</v>
      </c>
      <c r="E8" s="169">
        <v>209</v>
      </c>
      <c r="F8" s="234">
        <v>3.7834902244750182E-2</v>
      </c>
      <c r="G8" s="169">
        <v>6</v>
      </c>
      <c r="H8" s="234">
        <v>2.0202020202020204E-2</v>
      </c>
      <c r="I8" s="137">
        <v>0</v>
      </c>
      <c r="J8" s="87">
        <v>0</v>
      </c>
      <c r="K8" s="133">
        <v>287</v>
      </c>
      <c r="L8" s="88">
        <v>3.5038456842876327E-2</v>
      </c>
      <c r="M8" s="162"/>
    </row>
    <row r="9" spans="2:13" ht="22.2" customHeight="1" x14ac:dyDescent="0.3">
      <c r="B9" s="196" t="s">
        <v>302</v>
      </c>
      <c r="C9" s="95">
        <v>205</v>
      </c>
      <c r="D9" s="234">
        <v>8.6644125105663564E-2</v>
      </c>
      <c r="E9" s="169">
        <v>516</v>
      </c>
      <c r="F9" s="234">
        <v>9.3410572049239679E-2</v>
      </c>
      <c r="G9" s="169">
        <v>22</v>
      </c>
      <c r="H9" s="234">
        <v>7.407407407407407E-2</v>
      </c>
      <c r="I9" s="137">
        <v>0</v>
      </c>
      <c r="J9" s="87">
        <v>0</v>
      </c>
      <c r="K9" s="133">
        <v>743</v>
      </c>
      <c r="L9" s="88">
        <v>9.0709315101941149E-2</v>
      </c>
      <c r="M9" s="162"/>
    </row>
    <row r="10" spans="2:13" ht="22.2" customHeight="1" x14ac:dyDescent="0.3">
      <c r="B10" s="196" t="s">
        <v>303</v>
      </c>
      <c r="C10" s="95">
        <v>100</v>
      </c>
      <c r="D10" s="234">
        <v>4.2265426880811495E-2</v>
      </c>
      <c r="E10" s="169">
        <v>312</v>
      </c>
      <c r="F10" s="234">
        <v>5.6480811006517015E-2</v>
      </c>
      <c r="G10" s="169">
        <v>16</v>
      </c>
      <c r="H10" s="234">
        <v>5.387205387205387E-2</v>
      </c>
      <c r="I10" s="137">
        <v>0</v>
      </c>
      <c r="J10" s="87">
        <v>0</v>
      </c>
      <c r="K10" s="133">
        <v>428</v>
      </c>
      <c r="L10" s="88">
        <v>5.225247222561348E-2</v>
      </c>
      <c r="M10" s="162"/>
    </row>
    <row r="11" spans="2:13" ht="22.2" customHeight="1" thickBot="1" x14ac:dyDescent="0.35">
      <c r="B11" s="196" t="s">
        <v>304</v>
      </c>
      <c r="C11" s="95">
        <v>147</v>
      </c>
      <c r="D11" s="234">
        <v>6.2130177514792898E-2</v>
      </c>
      <c r="E11" s="169">
        <v>377</v>
      </c>
      <c r="F11" s="234">
        <v>6.8247646632874734E-2</v>
      </c>
      <c r="G11" s="169">
        <v>7</v>
      </c>
      <c r="H11" s="234">
        <v>2.3569023569023569E-2</v>
      </c>
      <c r="I11" s="137">
        <v>0</v>
      </c>
      <c r="J11" s="87">
        <v>0</v>
      </c>
      <c r="K11" s="133">
        <v>531</v>
      </c>
      <c r="L11" s="88">
        <v>6.4827249420095226E-2</v>
      </c>
      <c r="M11" s="162"/>
    </row>
    <row r="12" spans="2:13" ht="22.2" customHeight="1" thickTop="1" thickBot="1" x14ac:dyDescent="0.35">
      <c r="B12" s="199" t="s">
        <v>305</v>
      </c>
      <c r="C12" s="200">
        <v>729</v>
      </c>
      <c r="D12" s="248">
        <v>0.30811496196111582</v>
      </c>
      <c r="E12" s="208">
        <v>2111</v>
      </c>
      <c r="F12" s="248">
        <v>0.38215061549601737</v>
      </c>
      <c r="G12" s="208">
        <v>75</v>
      </c>
      <c r="H12" s="248">
        <v>0.25252525252525254</v>
      </c>
      <c r="I12" s="254">
        <v>0</v>
      </c>
      <c r="J12" s="201">
        <v>0</v>
      </c>
      <c r="K12" s="200">
        <v>2915</v>
      </c>
      <c r="L12" s="202">
        <v>0.35587840312538149</v>
      </c>
      <c r="M12" s="79"/>
    </row>
    <row r="13" spans="2:13" ht="22.2" customHeight="1" thickTop="1" x14ac:dyDescent="0.3">
      <c r="B13" s="196" t="s">
        <v>306</v>
      </c>
      <c r="C13" s="95">
        <v>22</v>
      </c>
      <c r="D13" s="234">
        <v>9.2983939137785288E-3</v>
      </c>
      <c r="E13" s="169">
        <v>102</v>
      </c>
      <c r="F13" s="234">
        <v>1.8464880521361332E-2</v>
      </c>
      <c r="G13" s="169">
        <v>4</v>
      </c>
      <c r="H13" s="234">
        <v>1.3468013468013467E-2</v>
      </c>
      <c r="I13" s="137">
        <v>0</v>
      </c>
      <c r="J13" s="87">
        <v>0</v>
      </c>
      <c r="K13" s="133">
        <v>128</v>
      </c>
      <c r="L13" s="88">
        <v>1.5626907581491881E-2</v>
      </c>
      <c r="M13" s="162"/>
    </row>
    <row r="14" spans="2:13" ht="22.2" customHeight="1" x14ac:dyDescent="0.3">
      <c r="B14" s="196" t="s">
        <v>307</v>
      </c>
      <c r="C14" s="95">
        <v>96</v>
      </c>
      <c r="D14" s="234">
        <v>4.0574809805579037E-2</v>
      </c>
      <c r="E14" s="169">
        <v>431</v>
      </c>
      <c r="F14" s="234">
        <v>7.8023171614771902E-2</v>
      </c>
      <c r="G14" s="169">
        <v>42</v>
      </c>
      <c r="H14" s="234">
        <v>0.14141414141414141</v>
      </c>
      <c r="I14" s="137">
        <v>2</v>
      </c>
      <c r="J14" s="87">
        <v>0.5</v>
      </c>
      <c r="K14" s="133">
        <v>571</v>
      </c>
      <c r="L14" s="88">
        <v>6.9710658039311438E-2</v>
      </c>
      <c r="M14" s="162"/>
    </row>
    <row r="15" spans="2:13" ht="22.2" customHeight="1" x14ac:dyDescent="0.3">
      <c r="B15" s="196" t="s">
        <v>308</v>
      </c>
      <c r="C15" s="95">
        <v>131</v>
      </c>
      <c r="D15" s="234">
        <v>5.536770921386306E-2</v>
      </c>
      <c r="E15" s="169">
        <v>365</v>
      </c>
      <c r="F15" s="234">
        <v>6.6075307748008683E-2</v>
      </c>
      <c r="G15" s="169">
        <v>32</v>
      </c>
      <c r="H15" s="234">
        <v>0.10774410774410774</v>
      </c>
      <c r="I15" s="137">
        <v>0</v>
      </c>
      <c r="J15" s="87">
        <v>0</v>
      </c>
      <c r="K15" s="133">
        <v>528</v>
      </c>
      <c r="L15" s="88">
        <v>6.446099377365401E-2</v>
      </c>
      <c r="M15" s="162"/>
    </row>
    <row r="16" spans="2:13" ht="22.2" customHeight="1" x14ac:dyDescent="0.3">
      <c r="B16" s="196" t="s">
        <v>309</v>
      </c>
      <c r="C16" s="95">
        <v>13</v>
      </c>
      <c r="D16" s="234">
        <v>5.4945054945054949E-3</v>
      </c>
      <c r="E16" s="169">
        <v>67</v>
      </c>
      <c r="F16" s="234">
        <v>1.2128892107168719E-2</v>
      </c>
      <c r="G16" s="169">
        <v>2</v>
      </c>
      <c r="H16" s="234">
        <v>6.7340067340067337E-3</v>
      </c>
      <c r="I16" s="137">
        <v>0</v>
      </c>
      <c r="J16" s="87">
        <v>0</v>
      </c>
      <c r="K16" s="133">
        <v>82</v>
      </c>
      <c r="L16" s="88">
        <v>1.0010987669393236E-2</v>
      </c>
      <c r="M16" s="162"/>
    </row>
    <row r="17" spans="2:13" ht="22.2" customHeight="1" thickBot="1" x14ac:dyDescent="0.35">
      <c r="B17" s="196" t="s">
        <v>310</v>
      </c>
      <c r="C17" s="95">
        <v>36</v>
      </c>
      <c r="D17" s="234">
        <v>1.5215553677092139E-2</v>
      </c>
      <c r="E17" s="169">
        <v>158</v>
      </c>
      <c r="F17" s="234">
        <v>2.8602461984069516E-2</v>
      </c>
      <c r="G17" s="169">
        <v>9</v>
      </c>
      <c r="H17" s="234">
        <v>3.0303030303030304E-2</v>
      </c>
      <c r="I17" s="137">
        <v>0</v>
      </c>
      <c r="J17" s="87">
        <v>0</v>
      </c>
      <c r="K17" s="133">
        <v>203</v>
      </c>
      <c r="L17" s="88">
        <v>2.4783298742522282E-2</v>
      </c>
      <c r="M17" s="162"/>
    </row>
    <row r="18" spans="2:13" ht="22.2" customHeight="1" thickTop="1" thickBot="1" x14ac:dyDescent="0.35">
      <c r="B18" s="199" t="s">
        <v>311</v>
      </c>
      <c r="C18" s="200">
        <v>298</v>
      </c>
      <c r="D18" s="248">
        <v>0.12595097210481826</v>
      </c>
      <c r="E18" s="208">
        <v>1123</v>
      </c>
      <c r="F18" s="248">
        <v>0.20329471397538015</v>
      </c>
      <c r="G18" s="208">
        <v>89</v>
      </c>
      <c r="H18" s="248">
        <v>0.29966329966329969</v>
      </c>
      <c r="I18" s="254">
        <v>2</v>
      </c>
      <c r="J18" s="201">
        <v>0.5</v>
      </c>
      <c r="K18" s="200">
        <v>1512</v>
      </c>
      <c r="L18" s="202">
        <v>0.18459284580637284</v>
      </c>
      <c r="M18" s="79"/>
    </row>
    <row r="19" spans="2:13" ht="22.2" customHeight="1" thickTop="1" x14ac:dyDescent="0.3">
      <c r="B19" s="196" t="s">
        <v>312</v>
      </c>
      <c r="C19" s="95">
        <v>3</v>
      </c>
      <c r="D19" s="234">
        <v>1.2679628064243449E-3</v>
      </c>
      <c r="E19" s="169">
        <v>7</v>
      </c>
      <c r="F19" s="234">
        <v>1.2671976828385228E-3</v>
      </c>
      <c r="G19" s="169">
        <v>0</v>
      </c>
      <c r="H19" s="234">
        <v>0</v>
      </c>
      <c r="I19" s="137">
        <v>0</v>
      </c>
      <c r="J19" s="87">
        <v>0</v>
      </c>
      <c r="K19" s="133">
        <v>10</v>
      </c>
      <c r="L19" s="88">
        <v>1.2208521548040532E-3</v>
      </c>
      <c r="M19" s="162"/>
    </row>
    <row r="20" spans="2:13" ht="22.2" customHeight="1" thickBot="1" x14ac:dyDescent="0.35">
      <c r="B20" s="196" t="s">
        <v>208</v>
      </c>
      <c r="C20" s="95">
        <v>1123</v>
      </c>
      <c r="D20" s="234">
        <v>0.47464074387151312</v>
      </c>
      <c r="E20" s="169">
        <v>1580</v>
      </c>
      <c r="F20" s="234">
        <v>0.28602461984069516</v>
      </c>
      <c r="G20" s="169">
        <v>90</v>
      </c>
      <c r="H20" s="234">
        <v>0.30303030303030304</v>
      </c>
      <c r="I20" s="169">
        <v>1</v>
      </c>
      <c r="J20" s="87">
        <v>0.25</v>
      </c>
      <c r="K20" s="133">
        <v>2794</v>
      </c>
      <c r="L20" s="88">
        <v>0.34110609205225245</v>
      </c>
      <c r="M20" s="162"/>
    </row>
    <row r="21" spans="2:13" ht="22.2" customHeight="1" thickTop="1" thickBot="1" x14ac:dyDescent="0.35">
      <c r="B21" s="98" t="s">
        <v>298</v>
      </c>
      <c r="C21" s="96">
        <v>2366</v>
      </c>
      <c r="D21" s="235">
        <v>1</v>
      </c>
      <c r="E21" s="206">
        <v>5524</v>
      </c>
      <c r="F21" s="235">
        <v>1</v>
      </c>
      <c r="G21" s="206">
        <v>297</v>
      </c>
      <c r="H21" s="235">
        <v>1</v>
      </c>
      <c r="I21" s="255">
        <v>4</v>
      </c>
      <c r="J21" s="90">
        <v>1</v>
      </c>
      <c r="K21" s="134">
        <v>8191</v>
      </c>
      <c r="L21" s="93">
        <v>1</v>
      </c>
      <c r="M21" s="79"/>
    </row>
    <row r="22" spans="2:13" ht="22.2" customHeight="1" thickTop="1" thickBot="1" x14ac:dyDescent="0.35">
      <c r="B22" s="204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3" ht="22.2" customHeight="1" thickTop="1" x14ac:dyDescent="0.3">
      <c r="B23" s="112" t="s">
        <v>233</v>
      </c>
      <c r="C23" s="157"/>
      <c r="D23" s="184"/>
      <c r="E23" s="102"/>
      <c r="F23" s="102"/>
      <c r="G23" s="102"/>
      <c r="H23" s="102"/>
      <c r="I23" s="102"/>
      <c r="J23" s="102"/>
      <c r="K23" s="102"/>
      <c r="L23" s="102"/>
    </row>
    <row r="24" spans="2:13" ht="22.2" customHeight="1" thickBot="1" x14ac:dyDescent="0.35">
      <c r="B24" s="163" t="s">
        <v>240</v>
      </c>
      <c r="C24" s="185"/>
      <c r="D24" s="186"/>
      <c r="E24" s="102"/>
      <c r="F24" s="102"/>
      <c r="G24" s="102"/>
      <c r="H24" s="102"/>
      <c r="I24" s="102"/>
      <c r="J24" s="102"/>
      <c r="K24" s="102"/>
      <c r="L24" s="102"/>
    </row>
    <row r="25" spans="2:13" ht="15" thickTop="1" x14ac:dyDescent="0.3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2:13" x14ac:dyDescent="0.3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2:13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3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3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3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3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3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2:12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2:12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2:12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2:12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2:12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2:12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2:12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2:12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2:12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2:12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2:12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2:12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2:12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2:12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2:12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2:12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2:12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2:12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2:12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2:12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2:12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2:12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2:12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2:12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2:12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2:12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2:12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2:12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2:12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2:12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2:12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2:12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2:12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2:12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2:12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2:12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2:12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2:12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2:12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2:12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2:12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2:12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2:12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2:12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2:12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2:12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2:12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2:12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2:12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2:12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2:12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2:12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2:12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2:12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2:12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2:12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2:12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2:12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2:12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2:12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2:12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2:12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2:12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2:12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2:12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2:12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2:12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2:12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2:12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2:12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2:12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2:12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2:12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2:12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2:12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2:12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2:12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2:12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2:12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2:12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2:12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2:12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2:12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2:12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2:12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2:12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2:12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2:12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2:12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2:12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2:12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2:12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2:12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2:12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2:12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2:12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2:12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2:12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2:12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2:12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2:12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2:12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2:12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2:12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2:12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2:12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2:12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2:12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2:12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2:12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2:12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2:12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2:12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2:12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2:12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2:12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2:12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2:12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2:12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2:12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2:12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2:12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2:12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2:12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2:12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2:12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2:12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2:12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2:12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2:12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2:12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2:12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2:12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2:12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2:12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2:12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2:12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2:12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2:12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2:12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2:12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2:12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2:12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2:12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2:12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2:12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2:12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2:12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  <row r="269" spans="2:12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</row>
    <row r="270" spans="2:12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</row>
    <row r="271" spans="2:12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</row>
    <row r="272" spans="2:12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</row>
    <row r="273" spans="2:12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2:12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2:12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2:12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2:12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</row>
    <row r="278" spans="2:12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2:12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2:12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</row>
    <row r="281" spans="2:12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</row>
    <row r="282" spans="2:12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2:12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</row>
    <row r="284" spans="2:12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</row>
    <row r="285" spans="2:12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</row>
    <row r="286" spans="2:12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</row>
    <row r="287" spans="2:12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</row>
    <row r="288" spans="2:12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</row>
    <row r="289" spans="2:12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</row>
    <row r="290" spans="2:12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</row>
    <row r="291" spans="2:12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  <row r="292" spans="2:12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</row>
    <row r="293" spans="2:12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</row>
    <row r="294" spans="2:12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</row>
    <row r="295" spans="2:12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</row>
    <row r="296" spans="2:12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</row>
    <row r="297" spans="2:12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</row>
    <row r="298" spans="2:12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2:12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</row>
    <row r="300" spans="2:12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</row>
    <row r="301" spans="2:12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</row>
    <row r="302" spans="2:12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</row>
    <row r="303" spans="2:12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2:12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2:12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</row>
    <row r="306" spans="2:12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</row>
    <row r="307" spans="2:12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</row>
    <row r="308" spans="2:12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</row>
    <row r="309" spans="2:12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</row>
    <row r="310" spans="2:12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</row>
    <row r="311" spans="2:12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</row>
    <row r="312" spans="2:12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</row>
    <row r="313" spans="2:12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2:12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2:12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</row>
    <row r="316" spans="2:12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</row>
    <row r="317" spans="2:12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2:12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</row>
    <row r="319" spans="2:12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2:12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</row>
    <row r="321" spans="2:12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2:12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2:12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2:12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</row>
    <row r="325" spans="2:12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</row>
    <row r="326" spans="2:12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</row>
    <row r="327" spans="2:12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</row>
    <row r="328" spans="2:12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2:12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</row>
    <row r="330" spans="2:12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</row>
    <row r="331" spans="2:12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</row>
    <row r="332" spans="2:12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</row>
    <row r="333" spans="2:12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2:12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</row>
    <row r="335" spans="2:12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</row>
    <row r="336" spans="2:12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</row>
    <row r="337" spans="2:12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</row>
    <row r="338" spans="2:12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</row>
    <row r="339" spans="2:12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</row>
    <row r="340" spans="2:12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</row>
    <row r="341" spans="2:12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</row>
    <row r="342" spans="2:12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</row>
    <row r="343" spans="2:12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</row>
    <row r="344" spans="2:12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</row>
    <row r="345" spans="2:12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</row>
    <row r="346" spans="2:12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</row>
    <row r="347" spans="2:12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</row>
    <row r="348" spans="2:12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</row>
    <row r="349" spans="2:12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</row>
    <row r="350" spans="2:12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</row>
    <row r="351" spans="2:12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</row>
    <row r="352" spans="2:12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</row>
    <row r="353" spans="2:12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</row>
    <row r="354" spans="2:12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</row>
    <row r="355" spans="2:12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</row>
    <row r="356" spans="2:12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</row>
    <row r="357" spans="2:12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</row>
    <row r="358" spans="2:12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</row>
    <row r="359" spans="2:12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</row>
    <row r="360" spans="2:12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</row>
    <row r="361" spans="2:12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</row>
    <row r="362" spans="2:12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</row>
    <row r="363" spans="2:12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</row>
    <row r="364" spans="2:12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</row>
    <row r="365" spans="2:12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</row>
    <row r="366" spans="2:12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</row>
    <row r="367" spans="2:12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</row>
    <row r="368" spans="2:12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</row>
    <row r="369" spans="2:12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</row>
    <row r="370" spans="2:12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</row>
    <row r="371" spans="2:12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</row>
    <row r="372" spans="2:12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</row>
    <row r="373" spans="2:12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</row>
    <row r="374" spans="2:12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</row>
    <row r="375" spans="2:12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</row>
    <row r="376" spans="2:12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</row>
    <row r="377" spans="2:12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</row>
    <row r="378" spans="2:12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</row>
    <row r="379" spans="2:12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</row>
    <row r="380" spans="2:12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</row>
    <row r="381" spans="2:12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</row>
    <row r="382" spans="2:12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</row>
    <row r="383" spans="2:12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</row>
    <row r="384" spans="2:12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</row>
    <row r="385" spans="2:12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</row>
    <row r="386" spans="2:12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</row>
    <row r="387" spans="2:12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</row>
    <row r="388" spans="2:12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</row>
    <row r="389" spans="2:12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</row>
    <row r="390" spans="2:12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</row>
    <row r="391" spans="2:12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</row>
    <row r="392" spans="2:12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</row>
    <row r="393" spans="2:12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</row>
    <row r="394" spans="2:12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</row>
    <row r="395" spans="2:12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</row>
    <row r="396" spans="2:12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</row>
    <row r="397" spans="2:12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</row>
    <row r="398" spans="2:12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</row>
    <row r="399" spans="2:12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</row>
    <row r="400" spans="2:12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</row>
    <row r="401" spans="2:12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</row>
    <row r="402" spans="2:12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</row>
    <row r="403" spans="2:12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</row>
    <row r="404" spans="2:12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</row>
    <row r="405" spans="2:12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</row>
    <row r="406" spans="2:12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</row>
    <row r="407" spans="2:12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</row>
    <row r="408" spans="2:12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</row>
    <row r="409" spans="2:12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</row>
    <row r="410" spans="2:12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</row>
    <row r="411" spans="2:12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</row>
    <row r="412" spans="2:12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</row>
    <row r="413" spans="2:12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</row>
    <row r="414" spans="2:12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</row>
    <row r="415" spans="2:12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</row>
    <row r="416" spans="2:12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</row>
    <row r="417" spans="2:12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</row>
    <row r="418" spans="2:12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</row>
    <row r="419" spans="2:12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</row>
    <row r="420" spans="2:12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</row>
    <row r="421" spans="2:12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</row>
    <row r="422" spans="2:12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</row>
    <row r="423" spans="2:12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</row>
    <row r="424" spans="2:12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</row>
    <row r="425" spans="2:12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</row>
    <row r="426" spans="2:12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</row>
    <row r="427" spans="2:12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</row>
    <row r="428" spans="2:12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</row>
    <row r="429" spans="2:12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</row>
    <row r="430" spans="2:12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</row>
    <row r="431" spans="2:12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</row>
    <row r="432" spans="2:12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</row>
    <row r="433" spans="2:12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</row>
    <row r="434" spans="2:12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</row>
    <row r="435" spans="2:12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</row>
    <row r="436" spans="2:12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</row>
    <row r="437" spans="2:12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</row>
    <row r="438" spans="2:12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</row>
    <row r="439" spans="2:12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</row>
    <row r="440" spans="2:12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</row>
    <row r="441" spans="2:12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</row>
    <row r="442" spans="2:12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</row>
    <row r="443" spans="2:12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</row>
    <row r="444" spans="2:12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</row>
    <row r="445" spans="2:12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</row>
    <row r="446" spans="2:12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</row>
    <row r="447" spans="2:12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</row>
    <row r="448" spans="2:12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</row>
    <row r="449" spans="2:12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</row>
    <row r="450" spans="2:12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</row>
    <row r="451" spans="2:12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</row>
    <row r="452" spans="2:12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</row>
    <row r="453" spans="2:12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</row>
    <row r="454" spans="2:12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</row>
    <row r="455" spans="2:12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</row>
    <row r="456" spans="2:12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</row>
    <row r="457" spans="2:12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</row>
    <row r="458" spans="2:12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</row>
    <row r="459" spans="2:12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</row>
    <row r="460" spans="2:12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</row>
    <row r="461" spans="2:12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</row>
    <row r="462" spans="2:12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</row>
    <row r="463" spans="2:12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</row>
    <row r="464" spans="2:12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</row>
    <row r="465" spans="2:12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</row>
    <row r="466" spans="2:12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</row>
    <row r="467" spans="2:12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</row>
    <row r="468" spans="2:12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</row>
    <row r="469" spans="2:12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</row>
    <row r="470" spans="2:12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</row>
    <row r="471" spans="2:12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</row>
    <row r="472" spans="2:12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</row>
    <row r="473" spans="2:12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</row>
    <row r="474" spans="2:12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</row>
    <row r="475" spans="2:12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</row>
    <row r="476" spans="2:12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</row>
    <row r="477" spans="2:12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</row>
    <row r="478" spans="2:12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</row>
    <row r="479" spans="2:12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</row>
    <row r="480" spans="2:12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</row>
    <row r="481" spans="2:12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</row>
    <row r="482" spans="2:12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</row>
    <row r="483" spans="2:12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</row>
    <row r="484" spans="2:12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</row>
    <row r="485" spans="2:12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</row>
    <row r="486" spans="2:12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</row>
    <row r="487" spans="2:12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</row>
    <row r="488" spans="2:12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</row>
    <row r="489" spans="2:12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</row>
    <row r="490" spans="2:12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</row>
    <row r="491" spans="2:12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</row>
    <row r="492" spans="2:12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</row>
    <row r="493" spans="2:12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</row>
    <row r="494" spans="2:12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</row>
    <row r="495" spans="2:12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</row>
    <row r="496" spans="2:12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</row>
    <row r="497" spans="2:12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</row>
    <row r="498" spans="2:12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</row>
    <row r="499" spans="2:12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</row>
    <row r="500" spans="2:12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</row>
    <row r="501" spans="2:12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</row>
    <row r="502" spans="2:12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</row>
    <row r="503" spans="2:12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</row>
    <row r="504" spans="2:12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</row>
    <row r="505" spans="2:12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</row>
    <row r="506" spans="2:12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</row>
    <row r="507" spans="2:12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</row>
    <row r="508" spans="2:12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</row>
    <row r="509" spans="2:12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</row>
    <row r="510" spans="2:12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</row>
    <row r="511" spans="2:12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</row>
    <row r="512" spans="2:12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</row>
    <row r="513" spans="2:12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</row>
    <row r="514" spans="2:12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</row>
    <row r="515" spans="2:12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</row>
    <row r="516" spans="2:12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</row>
    <row r="517" spans="2:12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</row>
    <row r="518" spans="2:12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</row>
    <row r="519" spans="2:12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</row>
    <row r="520" spans="2:12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</row>
    <row r="521" spans="2:12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</row>
    <row r="522" spans="2:12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</row>
    <row r="523" spans="2:12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</row>
    <row r="524" spans="2:12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</row>
    <row r="525" spans="2:12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</row>
    <row r="526" spans="2:12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</row>
    <row r="527" spans="2:12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</row>
    <row r="528" spans="2:12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</row>
    <row r="529" spans="2:12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</row>
    <row r="530" spans="2:12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</row>
    <row r="531" spans="2:12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</row>
    <row r="532" spans="2:12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</row>
    <row r="533" spans="2:12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</row>
    <row r="534" spans="2:12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</row>
    <row r="535" spans="2:12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</row>
    <row r="536" spans="2:12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</row>
    <row r="537" spans="2:12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S637"/>
  <sheetViews>
    <sheetView topLeftCell="B1" workbookViewId="0">
      <selection activeCell="T19" sqref="T19"/>
    </sheetView>
  </sheetViews>
  <sheetFormatPr defaultColWidth="9.109375" defaultRowHeight="14.4" x14ac:dyDescent="0.3"/>
  <cols>
    <col min="1" max="1" width="2.6640625" style="71" customWidth="1"/>
    <col min="2" max="2" width="30.6640625" style="70" customWidth="1"/>
    <col min="3" max="24" width="10.6640625" style="70" customWidth="1"/>
    <col min="25" max="97" width="11.44140625" style="71" customWidth="1"/>
    <col min="98" max="16384" width="9.109375" style="70"/>
  </cols>
  <sheetData>
    <row r="1" spans="2:25" s="71" customFormat="1" ht="15" thickBot="1" x14ac:dyDescent="0.35"/>
    <row r="2" spans="2:25" ht="22.2" customHeight="1" thickTop="1" thickBot="1" x14ac:dyDescent="0.35">
      <c r="B2" s="274" t="s">
        <v>366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6"/>
    </row>
    <row r="3" spans="2:25" ht="22.2" customHeight="1" thickTop="1" thickBot="1" x14ac:dyDescent="0.35">
      <c r="B3" s="277" t="s">
        <v>296</v>
      </c>
      <c r="C3" s="285" t="s">
        <v>241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6"/>
      <c r="W3" s="283" t="s">
        <v>207</v>
      </c>
      <c r="X3" s="268"/>
    </row>
    <row r="4" spans="2:25" ht="22.2" customHeight="1" thickTop="1" thickBot="1" x14ac:dyDescent="0.35">
      <c r="B4" s="278"/>
      <c r="C4" s="285" t="s">
        <v>242</v>
      </c>
      <c r="D4" s="282"/>
      <c r="E4" s="282"/>
      <c r="F4" s="282"/>
      <c r="G4" s="282"/>
      <c r="H4" s="282"/>
      <c r="I4" s="282"/>
      <c r="J4" s="282"/>
      <c r="K4" s="282"/>
      <c r="L4" s="286"/>
      <c r="M4" s="285" t="s">
        <v>243</v>
      </c>
      <c r="N4" s="282"/>
      <c r="O4" s="282"/>
      <c r="P4" s="282"/>
      <c r="Q4" s="282"/>
      <c r="R4" s="282"/>
      <c r="S4" s="282"/>
      <c r="T4" s="282"/>
      <c r="U4" s="282"/>
      <c r="V4" s="286"/>
      <c r="W4" s="289"/>
      <c r="X4" s="269"/>
    </row>
    <row r="5" spans="2:25" ht="22.2" customHeight="1" thickTop="1" thickBot="1" x14ac:dyDescent="0.35">
      <c r="B5" s="278"/>
      <c r="C5" s="285" t="s">
        <v>235</v>
      </c>
      <c r="D5" s="282"/>
      <c r="E5" s="282"/>
      <c r="F5" s="282"/>
      <c r="G5" s="282"/>
      <c r="H5" s="282"/>
      <c r="I5" s="282"/>
      <c r="J5" s="286"/>
      <c r="K5" s="266" t="s">
        <v>207</v>
      </c>
      <c r="L5" s="267"/>
      <c r="M5" s="285" t="s">
        <v>235</v>
      </c>
      <c r="N5" s="282"/>
      <c r="O5" s="282"/>
      <c r="P5" s="282"/>
      <c r="Q5" s="282"/>
      <c r="R5" s="282"/>
      <c r="S5" s="282"/>
      <c r="T5" s="286"/>
      <c r="U5" s="266" t="s">
        <v>207</v>
      </c>
      <c r="V5" s="267"/>
      <c r="W5" s="289"/>
      <c r="X5" s="269"/>
    </row>
    <row r="6" spans="2:25" ht="22.2" customHeight="1" thickTop="1" thickBot="1" x14ac:dyDescent="0.35">
      <c r="B6" s="278"/>
      <c r="C6" s="382" t="s">
        <v>236</v>
      </c>
      <c r="D6" s="419"/>
      <c r="E6" s="420" t="s">
        <v>237</v>
      </c>
      <c r="F6" s="419"/>
      <c r="G6" s="420" t="s">
        <v>238</v>
      </c>
      <c r="H6" s="419"/>
      <c r="I6" s="420" t="s">
        <v>239</v>
      </c>
      <c r="J6" s="384"/>
      <c r="K6" s="421"/>
      <c r="L6" s="422"/>
      <c r="M6" s="382" t="s">
        <v>236</v>
      </c>
      <c r="N6" s="419"/>
      <c r="O6" s="420" t="s">
        <v>237</v>
      </c>
      <c r="P6" s="419"/>
      <c r="Q6" s="420" t="s">
        <v>238</v>
      </c>
      <c r="R6" s="419"/>
      <c r="S6" s="420" t="s">
        <v>239</v>
      </c>
      <c r="T6" s="384"/>
      <c r="U6" s="421"/>
      <c r="V6" s="422"/>
      <c r="W6" s="284"/>
      <c r="X6" s="270"/>
    </row>
    <row r="7" spans="2:25" ht="22.2" customHeight="1" thickTop="1" thickBot="1" x14ac:dyDescent="0.35">
      <c r="B7" s="279"/>
      <c r="C7" s="356" t="s">
        <v>206</v>
      </c>
      <c r="D7" s="357" t="s">
        <v>2</v>
      </c>
      <c r="E7" s="358" t="s">
        <v>206</v>
      </c>
      <c r="F7" s="357" t="s">
        <v>2</v>
      </c>
      <c r="G7" s="358" t="s">
        <v>206</v>
      </c>
      <c r="H7" s="357" t="s">
        <v>2</v>
      </c>
      <c r="I7" s="358" t="s">
        <v>206</v>
      </c>
      <c r="J7" s="359" t="s">
        <v>2</v>
      </c>
      <c r="K7" s="356" t="s">
        <v>206</v>
      </c>
      <c r="L7" s="360" t="s">
        <v>2</v>
      </c>
      <c r="M7" s="356" t="s">
        <v>206</v>
      </c>
      <c r="N7" s="357" t="s">
        <v>2</v>
      </c>
      <c r="O7" s="358" t="s">
        <v>206</v>
      </c>
      <c r="P7" s="357" t="s">
        <v>2</v>
      </c>
      <c r="Q7" s="358" t="s">
        <v>206</v>
      </c>
      <c r="R7" s="357" t="s">
        <v>2</v>
      </c>
      <c r="S7" s="358" t="s">
        <v>206</v>
      </c>
      <c r="T7" s="359" t="s">
        <v>2</v>
      </c>
      <c r="U7" s="356" t="s">
        <v>206</v>
      </c>
      <c r="V7" s="360" t="s">
        <v>2</v>
      </c>
      <c r="W7" s="94" t="s">
        <v>1</v>
      </c>
      <c r="X7" s="188" t="s">
        <v>2</v>
      </c>
    </row>
    <row r="8" spans="2:25" ht="22.2" customHeight="1" thickTop="1" thickBot="1" x14ac:dyDescent="0.35">
      <c r="B8" s="199" t="s">
        <v>299</v>
      </c>
      <c r="C8" s="200">
        <v>129</v>
      </c>
      <c r="D8" s="248">
        <v>7.7060931899641583E-2</v>
      </c>
      <c r="E8" s="208">
        <v>411</v>
      </c>
      <c r="F8" s="248">
        <v>0.11830742659758203</v>
      </c>
      <c r="G8" s="208">
        <v>25</v>
      </c>
      <c r="H8" s="248">
        <v>0.13227513227513227</v>
      </c>
      <c r="I8" s="254">
        <v>0</v>
      </c>
      <c r="J8" s="201">
        <v>0</v>
      </c>
      <c r="K8" s="200">
        <v>565</v>
      </c>
      <c r="L8" s="202">
        <v>0.10584488572499064</v>
      </c>
      <c r="M8" s="200">
        <v>84</v>
      </c>
      <c r="N8" s="248">
        <v>0.12138728323699421</v>
      </c>
      <c r="O8" s="208">
        <v>292</v>
      </c>
      <c r="P8" s="248">
        <v>0.14243902439024389</v>
      </c>
      <c r="Q8" s="208">
        <v>18</v>
      </c>
      <c r="R8" s="248">
        <v>0.16666666666666666</v>
      </c>
      <c r="S8" s="254">
        <v>1</v>
      </c>
      <c r="T8" s="201">
        <v>0.33333333333333331</v>
      </c>
      <c r="U8" s="200">
        <v>395</v>
      </c>
      <c r="V8" s="202">
        <v>0.13845075359270942</v>
      </c>
      <c r="W8" s="200">
        <v>960</v>
      </c>
      <c r="X8" s="202">
        <v>0.11720180686118911</v>
      </c>
      <c r="Y8" s="162"/>
    </row>
    <row r="9" spans="2:25" ht="22.2" customHeight="1" thickTop="1" x14ac:dyDescent="0.3">
      <c r="B9" s="196" t="s">
        <v>300</v>
      </c>
      <c r="C9" s="95">
        <v>121</v>
      </c>
      <c r="D9" s="234">
        <v>7.2281959378733579E-2</v>
      </c>
      <c r="E9" s="169">
        <v>352</v>
      </c>
      <c r="F9" s="234">
        <v>0.10132412204951065</v>
      </c>
      <c r="G9" s="169">
        <v>13</v>
      </c>
      <c r="H9" s="234">
        <v>6.8783068783068779E-2</v>
      </c>
      <c r="I9" s="137">
        <v>0</v>
      </c>
      <c r="J9" s="87">
        <v>0</v>
      </c>
      <c r="K9" s="205">
        <v>486</v>
      </c>
      <c r="L9" s="88">
        <v>9.1045335331584862E-2</v>
      </c>
      <c r="M9" s="95">
        <v>84</v>
      </c>
      <c r="N9" s="234">
        <v>0.12138728323699421</v>
      </c>
      <c r="O9" s="169">
        <v>345</v>
      </c>
      <c r="P9" s="234">
        <v>0.16829268292682928</v>
      </c>
      <c r="Q9" s="169">
        <v>11</v>
      </c>
      <c r="R9" s="234">
        <v>0.10185185185185185</v>
      </c>
      <c r="S9" s="137">
        <v>0</v>
      </c>
      <c r="T9" s="87">
        <v>0</v>
      </c>
      <c r="U9" s="205">
        <v>440</v>
      </c>
      <c r="V9" s="88">
        <v>0.15422362425517</v>
      </c>
      <c r="W9" s="205">
        <v>926</v>
      </c>
      <c r="X9" s="88">
        <v>0.11305090953485533</v>
      </c>
      <c r="Y9" s="162"/>
    </row>
    <row r="10" spans="2:25" ht="22.2" customHeight="1" x14ac:dyDescent="0.3">
      <c r="B10" s="196" t="s">
        <v>301</v>
      </c>
      <c r="C10" s="95">
        <v>47</v>
      </c>
      <c r="D10" s="234">
        <v>2.8076463560334528E-2</v>
      </c>
      <c r="E10" s="169">
        <v>118</v>
      </c>
      <c r="F10" s="234">
        <v>3.3966609096142776E-2</v>
      </c>
      <c r="G10" s="169">
        <v>5</v>
      </c>
      <c r="H10" s="234">
        <v>2.6455026455026454E-2</v>
      </c>
      <c r="I10" s="137">
        <v>0</v>
      </c>
      <c r="J10" s="87">
        <v>0</v>
      </c>
      <c r="K10" s="205">
        <v>170</v>
      </c>
      <c r="L10" s="88">
        <v>3.1847133757961783E-2</v>
      </c>
      <c r="M10" s="95">
        <v>25</v>
      </c>
      <c r="N10" s="234">
        <v>3.6127167630057806E-2</v>
      </c>
      <c r="O10" s="169">
        <v>91</v>
      </c>
      <c r="P10" s="234">
        <v>4.4390243902439022E-2</v>
      </c>
      <c r="Q10" s="169">
        <v>1</v>
      </c>
      <c r="R10" s="234">
        <v>9.2592592592592587E-3</v>
      </c>
      <c r="S10" s="137">
        <v>0</v>
      </c>
      <c r="T10" s="87">
        <v>0</v>
      </c>
      <c r="U10" s="205">
        <v>117</v>
      </c>
      <c r="V10" s="88">
        <v>4.1009463722397478E-2</v>
      </c>
      <c r="W10" s="205">
        <v>287</v>
      </c>
      <c r="X10" s="88">
        <v>3.5038456842876327E-2</v>
      </c>
      <c r="Y10" s="162"/>
    </row>
    <row r="11" spans="2:25" ht="22.2" customHeight="1" x14ac:dyDescent="0.3">
      <c r="B11" s="196" t="s">
        <v>302</v>
      </c>
      <c r="C11" s="95">
        <v>149</v>
      </c>
      <c r="D11" s="234">
        <v>8.9008363201911592E-2</v>
      </c>
      <c r="E11" s="169">
        <v>320</v>
      </c>
      <c r="F11" s="234">
        <v>9.2112838226827864E-2</v>
      </c>
      <c r="G11" s="169">
        <v>16</v>
      </c>
      <c r="H11" s="234">
        <v>8.4656084656084651E-2</v>
      </c>
      <c r="I11" s="137">
        <v>0</v>
      </c>
      <c r="J11" s="87">
        <v>0</v>
      </c>
      <c r="K11" s="205">
        <v>485</v>
      </c>
      <c r="L11" s="88">
        <v>9.0857999250655672E-2</v>
      </c>
      <c r="M11" s="95">
        <v>56</v>
      </c>
      <c r="N11" s="234">
        <v>8.0924855491329481E-2</v>
      </c>
      <c r="O11" s="169">
        <v>196</v>
      </c>
      <c r="P11" s="234">
        <v>9.5609756097560977E-2</v>
      </c>
      <c r="Q11" s="169">
        <v>6</v>
      </c>
      <c r="R11" s="234">
        <v>5.5555555555555552E-2</v>
      </c>
      <c r="S11" s="137">
        <v>0</v>
      </c>
      <c r="T11" s="87">
        <v>0</v>
      </c>
      <c r="U11" s="205">
        <v>258</v>
      </c>
      <c r="V11" s="88">
        <v>9.0431125131440596E-2</v>
      </c>
      <c r="W11" s="205">
        <v>743</v>
      </c>
      <c r="X11" s="88">
        <v>9.0709315101941149E-2</v>
      </c>
      <c r="Y11" s="162"/>
    </row>
    <row r="12" spans="2:25" ht="22.2" customHeight="1" x14ac:dyDescent="0.3">
      <c r="B12" s="196" t="s">
        <v>303</v>
      </c>
      <c r="C12" s="95">
        <v>59</v>
      </c>
      <c r="D12" s="234">
        <v>3.5244922341696537E-2</v>
      </c>
      <c r="E12" s="169">
        <v>160</v>
      </c>
      <c r="F12" s="234">
        <v>4.6056419113413932E-2</v>
      </c>
      <c r="G12" s="169">
        <v>10</v>
      </c>
      <c r="H12" s="234">
        <v>5.2910052910052907E-2</v>
      </c>
      <c r="I12" s="137">
        <v>0</v>
      </c>
      <c r="J12" s="87">
        <v>0</v>
      </c>
      <c r="K12" s="205">
        <v>229</v>
      </c>
      <c r="L12" s="88">
        <v>4.2899962532783817E-2</v>
      </c>
      <c r="M12" s="95">
        <v>41</v>
      </c>
      <c r="N12" s="234">
        <v>5.9248554913294796E-2</v>
      </c>
      <c r="O12" s="169">
        <v>152</v>
      </c>
      <c r="P12" s="234">
        <v>7.4146341463414631E-2</v>
      </c>
      <c r="Q12" s="169">
        <v>6</v>
      </c>
      <c r="R12" s="234">
        <v>5.5555555555555552E-2</v>
      </c>
      <c r="S12" s="137">
        <v>0</v>
      </c>
      <c r="T12" s="87">
        <v>0</v>
      </c>
      <c r="U12" s="205">
        <v>199</v>
      </c>
      <c r="V12" s="88">
        <v>6.9751139151770072E-2</v>
      </c>
      <c r="W12" s="205">
        <v>428</v>
      </c>
      <c r="X12" s="88">
        <v>5.225247222561348E-2</v>
      </c>
      <c r="Y12" s="162"/>
    </row>
    <row r="13" spans="2:25" ht="22.2" customHeight="1" thickBot="1" x14ac:dyDescent="0.35">
      <c r="B13" s="196" t="s">
        <v>304</v>
      </c>
      <c r="C13" s="95">
        <v>94</v>
      </c>
      <c r="D13" s="234">
        <v>5.6152927120669056E-2</v>
      </c>
      <c r="E13" s="169">
        <v>214</v>
      </c>
      <c r="F13" s="234">
        <v>6.1600460564191134E-2</v>
      </c>
      <c r="G13" s="169">
        <v>4</v>
      </c>
      <c r="H13" s="234">
        <v>2.1164021164021163E-2</v>
      </c>
      <c r="I13" s="137">
        <v>0</v>
      </c>
      <c r="J13" s="87">
        <v>0</v>
      </c>
      <c r="K13" s="205">
        <v>312</v>
      </c>
      <c r="L13" s="88">
        <v>5.8448857249906332E-2</v>
      </c>
      <c r="M13" s="95">
        <v>53</v>
      </c>
      <c r="N13" s="234">
        <v>7.6589595375722547E-2</v>
      </c>
      <c r="O13" s="169">
        <v>163</v>
      </c>
      <c r="P13" s="234">
        <v>7.9512195121951221E-2</v>
      </c>
      <c r="Q13" s="169">
        <v>3</v>
      </c>
      <c r="R13" s="234">
        <v>2.7777777777777776E-2</v>
      </c>
      <c r="S13" s="137">
        <v>0</v>
      </c>
      <c r="T13" s="87">
        <v>0</v>
      </c>
      <c r="U13" s="205">
        <v>219</v>
      </c>
      <c r="V13" s="88">
        <v>7.6761303890641425E-2</v>
      </c>
      <c r="W13" s="205">
        <v>531</v>
      </c>
      <c r="X13" s="88">
        <v>6.4827249420095226E-2</v>
      </c>
      <c r="Y13" s="162"/>
    </row>
    <row r="14" spans="2:25" ht="22.2" customHeight="1" thickTop="1" thickBot="1" x14ac:dyDescent="0.35">
      <c r="B14" s="199" t="s">
        <v>305</v>
      </c>
      <c r="C14" s="200">
        <v>470</v>
      </c>
      <c r="D14" s="248">
        <v>0.2807646356033453</v>
      </c>
      <c r="E14" s="208">
        <v>1164</v>
      </c>
      <c r="F14" s="248">
        <v>0.33506044905008636</v>
      </c>
      <c r="G14" s="208">
        <v>48</v>
      </c>
      <c r="H14" s="248">
        <v>0.25396825396825395</v>
      </c>
      <c r="I14" s="254">
        <v>0</v>
      </c>
      <c r="J14" s="201">
        <v>0</v>
      </c>
      <c r="K14" s="200">
        <v>1682</v>
      </c>
      <c r="L14" s="202">
        <v>0.31509928812289245</v>
      </c>
      <c r="M14" s="200">
        <v>259</v>
      </c>
      <c r="N14" s="248">
        <v>0.37427745664739887</v>
      </c>
      <c r="O14" s="208">
        <v>947</v>
      </c>
      <c r="P14" s="248">
        <v>0.46195121951219514</v>
      </c>
      <c r="Q14" s="208">
        <v>27</v>
      </c>
      <c r="R14" s="248">
        <v>0.25</v>
      </c>
      <c r="S14" s="254">
        <v>0</v>
      </c>
      <c r="T14" s="201">
        <v>0</v>
      </c>
      <c r="U14" s="200">
        <v>1233</v>
      </c>
      <c r="V14" s="202">
        <v>0.43217665615141954</v>
      </c>
      <c r="W14" s="200">
        <v>2915</v>
      </c>
      <c r="X14" s="202">
        <v>0.35587840312538149</v>
      </c>
      <c r="Y14" s="79"/>
    </row>
    <row r="15" spans="2:25" ht="22.2" customHeight="1" thickTop="1" x14ac:dyDescent="0.3">
      <c r="B15" s="196" t="s">
        <v>306</v>
      </c>
      <c r="C15" s="95">
        <v>12</v>
      </c>
      <c r="D15" s="234">
        <v>7.1684587813620072E-3</v>
      </c>
      <c r="E15" s="169">
        <v>63</v>
      </c>
      <c r="F15" s="234">
        <v>1.8134715025906734E-2</v>
      </c>
      <c r="G15" s="169">
        <v>2</v>
      </c>
      <c r="H15" s="234">
        <v>1.0582010582010581E-2</v>
      </c>
      <c r="I15" s="137">
        <v>0</v>
      </c>
      <c r="J15" s="87">
        <v>0</v>
      </c>
      <c r="K15" s="205">
        <v>77</v>
      </c>
      <c r="L15" s="88">
        <v>1.4424878231547396E-2</v>
      </c>
      <c r="M15" s="95">
        <v>10</v>
      </c>
      <c r="N15" s="234">
        <v>1.4450867052023121E-2</v>
      </c>
      <c r="O15" s="169">
        <v>39</v>
      </c>
      <c r="P15" s="234">
        <v>1.9024390243902439E-2</v>
      </c>
      <c r="Q15" s="169">
        <v>2</v>
      </c>
      <c r="R15" s="234">
        <v>1.8518518518518517E-2</v>
      </c>
      <c r="S15" s="137">
        <v>0</v>
      </c>
      <c r="T15" s="87">
        <v>0</v>
      </c>
      <c r="U15" s="205">
        <v>51</v>
      </c>
      <c r="V15" s="88">
        <v>1.7875920084121977E-2</v>
      </c>
      <c r="W15" s="205">
        <v>128</v>
      </c>
      <c r="X15" s="88">
        <v>1.5626907581491881E-2</v>
      </c>
      <c r="Y15" s="162"/>
    </row>
    <row r="16" spans="2:25" ht="22.2" customHeight="1" x14ac:dyDescent="0.3">
      <c r="B16" s="196" t="s">
        <v>307</v>
      </c>
      <c r="C16" s="95">
        <v>61</v>
      </c>
      <c r="D16" s="234">
        <v>3.6439665471923538E-2</v>
      </c>
      <c r="E16" s="169">
        <v>268</v>
      </c>
      <c r="F16" s="234">
        <v>7.7144502014968336E-2</v>
      </c>
      <c r="G16" s="169">
        <v>26</v>
      </c>
      <c r="H16" s="234">
        <v>0.13756613756613756</v>
      </c>
      <c r="I16" s="137">
        <v>1</v>
      </c>
      <c r="J16" s="87">
        <v>1</v>
      </c>
      <c r="K16" s="205">
        <v>356</v>
      </c>
      <c r="L16" s="88">
        <v>6.6691644810790554E-2</v>
      </c>
      <c r="M16" s="95">
        <v>35</v>
      </c>
      <c r="N16" s="234">
        <v>5.0578034682080927E-2</v>
      </c>
      <c r="O16" s="169">
        <v>163</v>
      </c>
      <c r="P16" s="234">
        <v>7.9512195121951221E-2</v>
      </c>
      <c r="Q16" s="169">
        <v>16</v>
      </c>
      <c r="R16" s="234">
        <v>0.14814814814814814</v>
      </c>
      <c r="S16" s="137">
        <v>1</v>
      </c>
      <c r="T16" s="87">
        <v>0.33333333333333331</v>
      </c>
      <c r="U16" s="205">
        <v>215</v>
      </c>
      <c r="V16" s="88">
        <v>7.5359270942867151E-2</v>
      </c>
      <c r="W16" s="205">
        <v>571</v>
      </c>
      <c r="X16" s="88">
        <v>6.9710658039311438E-2</v>
      </c>
      <c r="Y16" s="162"/>
    </row>
    <row r="17" spans="2:25" ht="22.2" customHeight="1" x14ac:dyDescent="0.3">
      <c r="B17" s="196" t="s">
        <v>308</v>
      </c>
      <c r="C17" s="95">
        <v>97</v>
      </c>
      <c r="D17" s="234">
        <v>5.7945041816009561E-2</v>
      </c>
      <c r="E17" s="169">
        <v>257</v>
      </c>
      <c r="F17" s="234">
        <v>7.3978123200921134E-2</v>
      </c>
      <c r="G17" s="169">
        <v>19</v>
      </c>
      <c r="H17" s="234">
        <v>0.10052910052910052</v>
      </c>
      <c r="I17" s="137">
        <v>0</v>
      </c>
      <c r="J17" s="87">
        <v>0</v>
      </c>
      <c r="K17" s="205">
        <v>373</v>
      </c>
      <c r="L17" s="88">
        <v>6.9876358186586732E-2</v>
      </c>
      <c r="M17" s="95">
        <v>34</v>
      </c>
      <c r="N17" s="234">
        <v>4.9132947976878616E-2</v>
      </c>
      <c r="O17" s="169">
        <v>108</v>
      </c>
      <c r="P17" s="234">
        <v>5.2682926829268291E-2</v>
      </c>
      <c r="Q17" s="169">
        <v>13</v>
      </c>
      <c r="R17" s="234">
        <v>0.12037037037037036</v>
      </c>
      <c r="S17" s="137">
        <v>0</v>
      </c>
      <c r="T17" s="87">
        <v>0</v>
      </c>
      <c r="U17" s="205">
        <v>155</v>
      </c>
      <c r="V17" s="88">
        <v>5.4328776726253067E-2</v>
      </c>
      <c r="W17" s="205">
        <v>528</v>
      </c>
      <c r="X17" s="88">
        <v>6.446099377365401E-2</v>
      </c>
      <c r="Y17" s="162"/>
    </row>
    <row r="18" spans="2:25" ht="22.2" customHeight="1" x14ac:dyDescent="0.3">
      <c r="B18" s="196" t="s">
        <v>309</v>
      </c>
      <c r="C18" s="95">
        <v>11</v>
      </c>
      <c r="D18" s="234">
        <v>6.5710872162485067E-3</v>
      </c>
      <c r="E18" s="169">
        <v>38</v>
      </c>
      <c r="F18" s="234">
        <v>1.0938399539435808E-2</v>
      </c>
      <c r="G18" s="169">
        <v>1</v>
      </c>
      <c r="H18" s="234">
        <v>5.2910052910052907E-3</v>
      </c>
      <c r="I18" s="137">
        <v>0</v>
      </c>
      <c r="J18" s="87">
        <v>0</v>
      </c>
      <c r="K18" s="205">
        <v>50</v>
      </c>
      <c r="L18" s="88">
        <v>9.3668040464593479E-3</v>
      </c>
      <c r="M18" s="95">
        <v>2</v>
      </c>
      <c r="N18" s="234">
        <v>2.8901734104046241E-3</v>
      </c>
      <c r="O18" s="169">
        <v>29</v>
      </c>
      <c r="P18" s="234">
        <v>1.4146341463414635E-2</v>
      </c>
      <c r="Q18" s="169">
        <v>1</v>
      </c>
      <c r="R18" s="234">
        <v>9.2592592592592587E-3</v>
      </c>
      <c r="S18" s="137">
        <v>0</v>
      </c>
      <c r="T18" s="87">
        <v>0</v>
      </c>
      <c r="U18" s="205">
        <v>32</v>
      </c>
      <c r="V18" s="88">
        <v>1.1216263582194182E-2</v>
      </c>
      <c r="W18" s="205">
        <v>82</v>
      </c>
      <c r="X18" s="88">
        <v>1.0010987669393236E-2</v>
      </c>
      <c r="Y18" s="162"/>
    </row>
    <row r="19" spans="2:25" ht="22.2" customHeight="1" thickBot="1" x14ac:dyDescent="0.35">
      <c r="B19" s="196" t="s">
        <v>310</v>
      </c>
      <c r="C19" s="95">
        <v>24</v>
      </c>
      <c r="D19" s="234">
        <v>1.4336917562724014E-2</v>
      </c>
      <c r="E19" s="169">
        <v>96</v>
      </c>
      <c r="F19" s="234">
        <v>2.7633851468048358E-2</v>
      </c>
      <c r="G19" s="169">
        <v>5</v>
      </c>
      <c r="H19" s="234">
        <v>2.6455026455026454E-2</v>
      </c>
      <c r="I19" s="137">
        <v>0</v>
      </c>
      <c r="J19" s="87">
        <v>0</v>
      </c>
      <c r="K19" s="205">
        <v>125</v>
      </c>
      <c r="L19" s="88">
        <v>2.3417010116148371E-2</v>
      </c>
      <c r="M19" s="95">
        <v>12</v>
      </c>
      <c r="N19" s="234">
        <v>1.7341040462427744E-2</v>
      </c>
      <c r="O19" s="169">
        <v>62</v>
      </c>
      <c r="P19" s="234">
        <v>3.0243902439024389E-2</v>
      </c>
      <c r="Q19" s="169">
        <v>4</v>
      </c>
      <c r="R19" s="234">
        <v>3.7037037037037035E-2</v>
      </c>
      <c r="S19" s="137">
        <v>0</v>
      </c>
      <c r="T19" s="87">
        <v>0</v>
      </c>
      <c r="U19" s="205">
        <v>78</v>
      </c>
      <c r="V19" s="88">
        <v>2.7339642481598318E-2</v>
      </c>
      <c r="W19" s="205">
        <v>203</v>
      </c>
      <c r="X19" s="88">
        <v>2.4783298742522282E-2</v>
      </c>
      <c r="Y19" s="162"/>
    </row>
    <row r="20" spans="2:25" ht="22.2" customHeight="1" thickTop="1" thickBot="1" x14ac:dyDescent="0.35">
      <c r="B20" s="199" t="s">
        <v>311</v>
      </c>
      <c r="C20" s="200">
        <v>205</v>
      </c>
      <c r="D20" s="248">
        <v>0.12246117084826762</v>
      </c>
      <c r="E20" s="208">
        <v>722</v>
      </c>
      <c r="F20" s="248">
        <v>0.20782959124928038</v>
      </c>
      <c r="G20" s="208">
        <v>53</v>
      </c>
      <c r="H20" s="248">
        <v>0.28042328042328041</v>
      </c>
      <c r="I20" s="254">
        <v>1</v>
      </c>
      <c r="J20" s="201">
        <v>1</v>
      </c>
      <c r="K20" s="200">
        <v>981</v>
      </c>
      <c r="L20" s="202">
        <v>0.18377669539153241</v>
      </c>
      <c r="M20" s="200">
        <v>93</v>
      </c>
      <c r="N20" s="248">
        <v>0.13439306358381503</v>
      </c>
      <c r="O20" s="208">
        <v>401</v>
      </c>
      <c r="P20" s="248">
        <v>0.19560975609756098</v>
      </c>
      <c r="Q20" s="208">
        <v>36</v>
      </c>
      <c r="R20" s="248">
        <v>0.33333333333333331</v>
      </c>
      <c r="S20" s="254">
        <v>1</v>
      </c>
      <c r="T20" s="201">
        <v>0.33333333333333331</v>
      </c>
      <c r="U20" s="200">
        <v>531</v>
      </c>
      <c r="V20" s="202">
        <v>0.18611987381703471</v>
      </c>
      <c r="W20" s="200">
        <v>1512</v>
      </c>
      <c r="X20" s="202">
        <v>0.18459284580637284</v>
      </c>
      <c r="Y20" s="79"/>
    </row>
    <row r="21" spans="2:25" ht="22.2" customHeight="1" thickTop="1" x14ac:dyDescent="0.3">
      <c r="B21" s="196" t="s">
        <v>312</v>
      </c>
      <c r="C21" s="95">
        <v>3</v>
      </c>
      <c r="D21" s="234">
        <v>1.7921146953405018E-3</v>
      </c>
      <c r="E21" s="169">
        <v>3</v>
      </c>
      <c r="F21" s="234">
        <v>8.6355785837651119E-4</v>
      </c>
      <c r="G21" s="169">
        <v>0</v>
      </c>
      <c r="H21" s="234">
        <v>0</v>
      </c>
      <c r="I21" s="137">
        <v>0</v>
      </c>
      <c r="J21" s="87">
        <v>0</v>
      </c>
      <c r="K21" s="205">
        <v>6</v>
      </c>
      <c r="L21" s="88">
        <v>1.1240164855751218E-3</v>
      </c>
      <c r="M21" s="95">
        <v>0</v>
      </c>
      <c r="N21" s="234">
        <v>0</v>
      </c>
      <c r="O21" s="169">
        <v>4</v>
      </c>
      <c r="P21" s="234">
        <v>1.9512195121951219E-3</v>
      </c>
      <c r="Q21" s="169">
        <v>0</v>
      </c>
      <c r="R21" s="234">
        <v>0</v>
      </c>
      <c r="S21" s="137">
        <v>0</v>
      </c>
      <c r="T21" s="87">
        <v>0</v>
      </c>
      <c r="U21" s="205">
        <v>4</v>
      </c>
      <c r="V21" s="88">
        <v>1.4020329477742728E-3</v>
      </c>
      <c r="W21" s="205">
        <v>10</v>
      </c>
      <c r="X21" s="88">
        <v>1.2208521548040532E-3</v>
      </c>
      <c r="Y21" s="162"/>
    </row>
    <row r="22" spans="2:25" ht="22.2" customHeight="1" thickBot="1" x14ac:dyDescent="0.35">
      <c r="B22" s="196" t="s">
        <v>208</v>
      </c>
      <c r="C22" s="95">
        <v>867</v>
      </c>
      <c r="D22" s="234">
        <v>0.51792114695340496</v>
      </c>
      <c r="E22" s="169">
        <v>1174</v>
      </c>
      <c r="F22" s="234">
        <v>0.3379389752446747</v>
      </c>
      <c r="G22" s="169">
        <v>63</v>
      </c>
      <c r="H22" s="234">
        <v>0.33333333333333331</v>
      </c>
      <c r="I22" s="169">
        <v>0</v>
      </c>
      <c r="J22" s="87">
        <v>0</v>
      </c>
      <c r="K22" s="205">
        <v>2104</v>
      </c>
      <c r="L22" s="88">
        <v>0.39415511427500938</v>
      </c>
      <c r="M22" s="95">
        <v>256</v>
      </c>
      <c r="N22" s="234">
        <v>0.36994219653179189</v>
      </c>
      <c r="O22" s="169">
        <v>406</v>
      </c>
      <c r="P22" s="234">
        <v>0.19804878048780489</v>
      </c>
      <c r="Q22" s="169">
        <v>27</v>
      </c>
      <c r="R22" s="234">
        <v>0.25</v>
      </c>
      <c r="S22" s="169">
        <v>1</v>
      </c>
      <c r="T22" s="87">
        <v>0.33333333333333331</v>
      </c>
      <c r="U22" s="205">
        <v>690</v>
      </c>
      <c r="V22" s="88">
        <v>0.24185068349106204</v>
      </c>
      <c r="W22" s="205">
        <v>2794</v>
      </c>
      <c r="X22" s="88">
        <v>0.34110609205225245</v>
      </c>
      <c r="Y22" s="162"/>
    </row>
    <row r="23" spans="2:25" ht="22.2" customHeight="1" thickTop="1" thickBot="1" x14ac:dyDescent="0.35">
      <c r="B23" s="98" t="s">
        <v>298</v>
      </c>
      <c r="C23" s="96">
        <v>1674</v>
      </c>
      <c r="D23" s="235">
        <v>1</v>
      </c>
      <c r="E23" s="206">
        <v>3474</v>
      </c>
      <c r="F23" s="235">
        <v>1</v>
      </c>
      <c r="G23" s="206">
        <v>189</v>
      </c>
      <c r="H23" s="235">
        <v>1</v>
      </c>
      <c r="I23" s="255">
        <v>1</v>
      </c>
      <c r="J23" s="90">
        <v>1</v>
      </c>
      <c r="K23" s="134">
        <v>5338</v>
      </c>
      <c r="L23" s="93">
        <v>1</v>
      </c>
      <c r="M23" s="96">
        <v>692</v>
      </c>
      <c r="N23" s="235">
        <v>1</v>
      </c>
      <c r="O23" s="206">
        <v>2050</v>
      </c>
      <c r="P23" s="235">
        <v>1</v>
      </c>
      <c r="Q23" s="206">
        <v>108</v>
      </c>
      <c r="R23" s="235">
        <v>1</v>
      </c>
      <c r="S23" s="255">
        <v>3</v>
      </c>
      <c r="T23" s="90">
        <v>1</v>
      </c>
      <c r="U23" s="134">
        <v>2853</v>
      </c>
      <c r="V23" s="93">
        <v>1</v>
      </c>
      <c r="W23" s="134">
        <v>8191</v>
      </c>
      <c r="X23" s="93">
        <v>1</v>
      </c>
      <c r="Y23" s="79"/>
    </row>
    <row r="24" spans="2:25" s="71" customFormat="1" ht="22.2" customHeight="1" thickTop="1" thickBot="1" x14ac:dyDescent="0.35">
      <c r="B24" s="204"/>
      <c r="C24" s="204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2:25" s="71" customFormat="1" ht="22.2" customHeight="1" thickTop="1" x14ac:dyDescent="0.3">
      <c r="B25" s="112" t="s">
        <v>233</v>
      </c>
      <c r="C25" s="123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25" s="71" customFormat="1" ht="22.2" customHeight="1" thickBot="1" x14ac:dyDescent="0.35">
      <c r="B26" s="163" t="s">
        <v>240</v>
      </c>
      <c r="C26" s="165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25" s="71" customFormat="1" ht="15" thickTop="1" x14ac:dyDescent="0.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2:25" s="71" customFormat="1" x14ac:dyDescent="0.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2:25" s="71" customFormat="1" x14ac:dyDescent="0.3"/>
    <row r="30" spans="2:25" s="71" customFormat="1" x14ac:dyDescent="0.3"/>
    <row r="31" spans="2:25" s="71" customFormat="1" x14ac:dyDescent="0.3"/>
    <row r="32" spans="2:25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</sheetData>
  <mergeCells count="18">
    <mergeCell ref="I6:J6"/>
    <mergeCell ref="S6:T6"/>
    <mergeCell ref="C6:D6"/>
    <mergeCell ref="E6:F6"/>
    <mergeCell ref="G6:H6"/>
    <mergeCell ref="M6:N6"/>
    <mergeCell ref="O6:P6"/>
    <mergeCell ref="Q6:R6"/>
    <mergeCell ref="B2:X2"/>
    <mergeCell ref="B3:B7"/>
    <mergeCell ref="C3:V3"/>
    <mergeCell ref="W3:X6"/>
    <mergeCell ref="C4:L4"/>
    <mergeCell ref="M4:V4"/>
    <mergeCell ref="K5:L6"/>
    <mergeCell ref="M5:T5"/>
    <mergeCell ref="U5:V6"/>
    <mergeCell ref="C5:J5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H628"/>
  <sheetViews>
    <sheetView showGridLines="0" workbookViewId="0">
      <selection activeCell="K11" sqref="K11"/>
    </sheetView>
  </sheetViews>
  <sheetFormatPr defaultColWidth="9.109375" defaultRowHeight="14.4" x14ac:dyDescent="0.3"/>
  <cols>
    <col min="1" max="1" width="2.6640625" style="71" customWidth="1"/>
    <col min="2" max="2" width="17.33203125" style="70" customWidth="1"/>
    <col min="3" max="12" width="12.6640625" style="70" customWidth="1"/>
    <col min="13" max="216" width="11.44140625" style="71" customWidth="1"/>
    <col min="217" max="16384" width="9.109375" style="70"/>
  </cols>
  <sheetData>
    <row r="1" spans="2:12" s="71" customFormat="1" ht="15" thickBot="1" x14ac:dyDescent="0.35"/>
    <row r="2" spans="2:12" ht="22.2" customHeight="1" thickTop="1" thickBot="1" x14ac:dyDescent="0.35">
      <c r="B2" s="274" t="s">
        <v>344</v>
      </c>
      <c r="C2" s="275"/>
      <c r="D2" s="275"/>
      <c r="E2" s="275"/>
      <c r="F2" s="275"/>
      <c r="G2" s="275"/>
      <c r="H2" s="275"/>
      <c r="I2" s="275"/>
      <c r="J2" s="280"/>
      <c r="K2" s="280"/>
      <c r="L2" s="281"/>
    </row>
    <row r="3" spans="2:12" ht="22.2" customHeight="1" thickTop="1" thickBot="1" x14ac:dyDescent="0.35">
      <c r="B3" s="277" t="s">
        <v>205</v>
      </c>
      <c r="C3" s="282" t="s">
        <v>235</v>
      </c>
      <c r="D3" s="282"/>
      <c r="E3" s="282"/>
      <c r="F3" s="282"/>
      <c r="G3" s="282"/>
      <c r="H3" s="282"/>
      <c r="I3" s="282"/>
      <c r="J3" s="282"/>
      <c r="K3" s="283" t="s">
        <v>207</v>
      </c>
      <c r="L3" s="268"/>
    </row>
    <row r="4" spans="2:12" ht="22.2" customHeight="1" thickTop="1" thickBot="1" x14ac:dyDescent="0.35">
      <c r="B4" s="278"/>
      <c r="C4" s="396" t="s">
        <v>236</v>
      </c>
      <c r="D4" s="397"/>
      <c r="E4" s="396" t="s">
        <v>237</v>
      </c>
      <c r="F4" s="397"/>
      <c r="G4" s="396" t="s">
        <v>238</v>
      </c>
      <c r="H4" s="397"/>
      <c r="I4" s="396" t="s">
        <v>239</v>
      </c>
      <c r="J4" s="397"/>
      <c r="K4" s="284"/>
      <c r="L4" s="270"/>
    </row>
    <row r="5" spans="2:12" ht="22.2" customHeight="1" thickTop="1" thickBot="1" x14ac:dyDescent="0.35">
      <c r="B5" s="279"/>
      <c r="C5" s="364" t="s">
        <v>206</v>
      </c>
      <c r="D5" s="365" t="s">
        <v>2</v>
      </c>
      <c r="E5" s="364" t="s">
        <v>206</v>
      </c>
      <c r="F5" s="365" t="s">
        <v>2</v>
      </c>
      <c r="G5" s="364" t="s">
        <v>206</v>
      </c>
      <c r="H5" s="365" t="s">
        <v>2</v>
      </c>
      <c r="I5" s="364" t="s">
        <v>206</v>
      </c>
      <c r="J5" s="365" t="s">
        <v>2</v>
      </c>
      <c r="K5" s="105" t="s">
        <v>206</v>
      </c>
      <c r="L5" s="191" t="s">
        <v>2</v>
      </c>
    </row>
    <row r="6" spans="2:12" ht="22.2" customHeight="1" thickTop="1" x14ac:dyDescent="0.3">
      <c r="B6" s="92" t="s">
        <v>209</v>
      </c>
      <c r="C6" s="389">
        <v>8</v>
      </c>
      <c r="D6" s="390">
        <v>3.3812341504649195E-3</v>
      </c>
      <c r="E6" s="389">
        <v>15</v>
      </c>
      <c r="F6" s="390">
        <v>2.715423606082549E-3</v>
      </c>
      <c r="G6" s="389">
        <v>1</v>
      </c>
      <c r="H6" s="390">
        <v>3.3670033670033669E-3</v>
      </c>
      <c r="I6" s="389">
        <v>0</v>
      </c>
      <c r="J6" s="390">
        <v>0</v>
      </c>
      <c r="K6" s="389">
        <v>24</v>
      </c>
      <c r="L6" s="390">
        <v>2.930045171529728E-3</v>
      </c>
    </row>
    <row r="7" spans="2:12" ht="22.2" customHeight="1" x14ac:dyDescent="0.3">
      <c r="B7" s="92" t="s">
        <v>210</v>
      </c>
      <c r="C7" s="389">
        <v>1</v>
      </c>
      <c r="D7" s="390">
        <v>4.2265426880811494E-4</v>
      </c>
      <c r="E7" s="389">
        <v>4</v>
      </c>
      <c r="F7" s="390">
        <v>7.2411296162201298E-4</v>
      </c>
      <c r="G7" s="389">
        <v>1</v>
      </c>
      <c r="H7" s="390">
        <v>3.3670033670033669E-3</v>
      </c>
      <c r="I7" s="389">
        <v>0</v>
      </c>
      <c r="J7" s="390">
        <v>0</v>
      </c>
      <c r="K7" s="398">
        <v>6</v>
      </c>
      <c r="L7" s="399">
        <v>7.3251129288243199E-4</v>
      </c>
    </row>
    <row r="8" spans="2:12" ht="22.2" customHeight="1" x14ac:dyDescent="0.3">
      <c r="B8" s="92" t="s">
        <v>211</v>
      </c>
      <c r="C8" s="389">
        <v>0</v>
      </c>
      <c r="D8" s="390">
        <v>0</v>
      </c>
      <c r="E8" s="389">
        <v>3</v>
      </c>
      <c r="F8" s="390">
        <v>5.4308472121650979E-4</v>
      </c>
      <c r="G8" s="389">
        <v>0</v>
      </c>
      <c r="H8" s="390">
        <v>0</v>
      </c>
      <c r="I8" s="389">
        <v>0</v>
      </c>
      <c r="J8" s="390">
        <v>0</v>
      </c>
      <c r="K8" s="398">
        <v>3</v>
      </c>
      <c r="L8" s="399">
        <v>3.66255646441216E-4</v>
      </c>
    </row>
    <row r="9" spans="2:12" ht="22.2" customHeight="1" x14ac:dyDescent="0.3">
      <c r="B9" s="92" t="s">
        <v>212</v>
      </c>
      <c r="C9" s="389">
        <v>3</v>
      </c>
      <c r="D9" s="390">
        <v>1.2679628064243449E-3</v>
      </c>
      <c r="E9" s="389">
        <v>7</v>
      </c>
      <c r="F9" s="390">
        <v>1.2671976828385228E-3</v>
      </c>
      <c r="G9" s="389">
        <v>0</v>
      </c>
      <c r="H9" s="390">
        <v>0</v>
      </c>
      <c r="I9" s="389">
        <v>0</v>
      </c>
      <c r="J9" s="390">
        <v>0</v>
      </c>
      <c r="K9" s="398">
        <v>10</v>
      </c>
      <c r="L9" s="399">
        <v>1.2208521548040532E-3</v>
      </c>
    </row>
    <row r="10" spans="2:12" ht="22.2" customHeight="1" x14ac:dyDescent="0.3">
      <c r="B10" s="92" t="s">
        <v>213</v>
      </c>
      <c r="C10" s="389">
        <v>2</v>
      </c>
      <c r="D10" s="390">
        <v>8.4530853761622987E-4</v>
      </c>
      <c r="E10" s="389">
        <v>32</v>
      </c>
      <c r="F10" s="390">
        <v>5.7929036929761039E-3</v>
      </c>
      <c r="G10" s="389">
        <v>2</v>
      </c>
      <c r="H10" s="390">
        <v>6.7340067340067337E-3</v>
      </c>
      <c r="I10" s="389">
        <v>0</v>
      </c>
      <c r="J10" s="390">
        <v>0</v>
      </c>
      <c r="K10" s="398">
        <v>36</v>
      </c>
      <c r="L10" s="399">
        <v>4.3950677572945915E-3</v>
      </c>
    </row>
    <row r="11" spans="2:12" ht="22.2" customHeight="1" x14ac:dyDescent="0.3">
      <c r="B11" s="92" t="s">
        <v>214</v>
      </c>
      <c r="C11" s="389">
        <v>25</v>
      </c>
      <c r="D11" s="390">
        <v>1.0566356720202874E-2</v>
      </c>
      <c r="E11" s="389">
        <v>184</v>
      </c>
      <c r="F11" s="390">
        <v>3.3309196234612599E-2</v>
      </c>
      <c r="G11" s="389">
        <v>9</v>
      </c>
      <c r="H11" s="390">
        <v>3.0303030303030304E-2</v>
      </c>
      <c r="I11" s="389">
        <v>0</v>
      </c>
      <c r="J11" s="390">
        <v>0</v>
      </c>
      <c r="K11" s="398">
        <v>218</v>
      </c>
      <c r="L11" s="399">
        <v>2.6614576974728361E-2</v>
      </c>
    </row>
    <row r="12" spans="2:12" ht="22.2" customHeight="1" x14ac:dyDescent="0.3">
      <c r="B12" s="92" t="s">
        <v>215</v>
      </c>
      <c r="C12" s="389">
        <v>125</v>
      </c>
      <c r="D12" s="390">
        <v>5.283178360101437E-2</v>
      </c>
      <c r="E12" s="389">
        <v>499</v>
      </c>
      <c r="F12" s="390">
        <v>9.0333091962346124E-2</v>
      </c>
      <c r="G12" s="389">
        <v>30</v>
      </c>
      <c r="H12" s="390">
        <v>0.10101010101010101</v>
      </c>
      <c r="I12" s="389">
        <v>1</v>
      </c>
      <c r="J12" s="390">
        <v>0.25</v>
      </c>
      <c r="K12" s="398">
        <v>655</v>
      </c>
      <c r="L12" s="399">
        <v>7.9965816139665483E-2</v>
      </c>
    </row>
    <row r="13" spans="2:12" ht="22.2" customHeight="1" x14ac:dyDescent="0.3">
      <c r="B13" s="92" t="s">
        <v>216</v>
      </c>
      <c r="C13" s="389">
        <v>481</v>
      </c>
      <c r="D13" s="390">
        <v>0.2032967032967033</v>
      </c>
      <c r="E13" s="389">
        <v>1147</v>
      </c>
      <c r="F13" s="390">
        <v>0.20763939174511223</v>
      </c>
      <c r="G13" s="389">
        <v>50</v>
      </c>
      <c r="H13" s="390">
        <v>0.16835016835016836</v>
      </c>
      <c r="I13" s="389">
        <v>0</v>
      </c>
      <c r="J13" s="390">
        <v>0</v>
      </c>
      <c r="K13" s="398">
        <v>1678</v>
      </c>
      <c r="L13" s="399">
        <v>0.20485899157612014</v>
      </c>
    </row>
    <row r="14" spans="2:12" ht="22.2" customHeight="1" x14ac:dyDescent="0.3">
      <c r="B14" s="92" t="s">
        <v>217</v>
      </c>
      <c r="C14" s="389">
        <v>491</v>
      </c>
      <c r="D14" s="390">
        <v>0.20752324598478444</v>
      </c>
      <c r="E14" s="389">
        <v>920</v>
      </c>
      <c r="F14" s="390">
        <v>0.16654598117306299</v>
      </c>
      <c r="G14" s="389">
        <v>24</v>
      </c>
      <c r="H14" s="390">
        <v>8.0808080808080815E-2</v>
      </c>
      <c r="I14" s="389">
        <v>0</v>
      </c>
      <c r="J14" s="390">
        <v>0</v>
      </c>
      <c r="K14" s="398">
        <v>1435</v>
      </c>
      <c r="L14" s="399">
        <v>0.17519228421438163</v>
      </c>
    </row>
    <row r="15" spans="2:12" ht="22.2" customHeight="1" x14ac:dyDescent="0.3">
      <c r="B15" s="92" t="s">
        <v>218</v>
      </c>
      <c r="C15" s="389">
        <v>120</v>
      </c>
      <c r="D15" s="390">
        <v>5.0718512256973797E-2</v>
      </c>
      <c r="E15" s="389">
        <v>221</v>
      </c>
      <c r="F15" s="390">
        <v>4.0007241129616219E-2</v>
      </c>
      <c r="G15" s="389">
        <v>10</v>
      </c>
      <c r="H15" s="390">
        <v>3.3670033670033669E-2</v>
      </c>
      <c r="I15" s="389">
        <v>0</v>
      </c>
      <c r="J15" s="390">
        <v>0</v>
      </c>
      <c r="K15" s="398">
        <v>351</v>
      </c>
      <c r="L15" s="399">
        <v>4.2851910633622266E-2</v>
      </c>
    </row>
    <row r="16" spans="2:12" ht="22.2" customHeight="1" x14ac:dyDescent="0.3">
      <c r="B16" s="92" t="s">
        <v>219</v>
      </c>
      <c r="C16" s="389">
        <v>55</v>
      </c>
      <c r="D16" s="390">
        <v>2.3245984784446321E-2</v>
      </c>
      <c r="E16" s="389">
        <v>127</v>
      </c>
      <c r="F16" s="390">
        <v>2.2990586531498915E-2</v>
      </c>
      <c r="G16" s="389">
        <v>5</v>
      </c>
      <c r="H16" s="390">
        <v>1.6835016835016835E-2</v>
      </c>
      <c r="I16" s="389">
        <v>0</v>
      </c>
      <c r="J16" s="390">
        <v>0</v>
      </c>
      <c r="K16" s="398">
        <v>187</v>
      </c>
      <c r="L16" s="399">
        <v>2.2829935294835794E-2</v>
      </c>
    </row>
    <row r="17" spans="2:12" ht="22.2" customHeight="1" x14ac:dyDescent="0.3">
      <c r="B17" s="92" t="s">
        <v>220</v>
      </c>
      <c r="C17" s="389">
        <v>62</v>
      </c>
      <c r="D17" s="390">
        <v>2.6204564666103127E-2</v>
      </c>
      <c r="E17" s="389">
        <v>165</v>
      </c>
      <c r="F17" s="390">
        <v>2.9869659666908039E-2</v>
      </c>
      <c r="G17" s="389">
        <v>2</v>
      </c>
      <c r="H17" s="390">
        <v>6.7340067340067337E-3</v>
      </c>
      <c r="I17" s="389">
        <v>0</v>
      </c>
      <c r="J17" s="390">
        <v>0</v>
      </c>
      <c r="K17" s="398">
        <v>229</v>
      </c>
      <c r="L17" s="399">
        <v>2.795751434501282E-2</v>
      </c>
    </row>
    <row r="18" spans="2:12" ht="22.2" customHeight="1" x14ac:dyDescent="0.3">
      <c r="B18" s="92" t="s">
        <v>221</v>
      </c>
      <c r="C18" s="389">
        <v>167</v>
      </c>
      <c r="D18" s="390">
        <v>7.0583262890955192E-2</v>
      </c>
      <c r="E18" s="389">
        <v>292</v>
      </c>
      <c r="F18" s="390">
        <v>5.286024619840695E-2</v>
      </c>
      <c r="G18" s="389">
        <v>19</v>
      </c>
      <c r="H18" s="390">
        <v>6.3973063973063973E-2</v>
      </c>
      <c r="I18" s="389">
        <v>0</v>
      </c>
      <c r="J18" s="390">
        <v>0</v>
      </c>
      <c r="K18" s="398">
        <v>478</v>
      </c>
      <c r="L18" s="399">
        <v>5.8356732999633745E-2</v>
      </c>
    </row>
    <row r="19" spans="2:12" ht="22.2" customHeight="1" x14ac:dyDescent="0.3">
      <c r="B19" s="92" t="s">
        <v>222</v>
      </c>
      <c r="C19" s="389">
        <v>96</v>
      </c>
      <c r="D19" s="390">
        <v>4.0574809805579037E-2</v>
      </c>
      <c r="E19" s="389">
        <v>232</v>
      </c>
      <c r="F19" s="390">
        <v>4.1998551774076756E-2</v>
      </c>
      <c r="G19" s="389">
        <v>20</v>
      </c>
      <c r="H19" s="390">
        <v>6.7340067340067339E-2</v>
      </c>
      <c r="I19" s="389">
        <v>0</v>
      </c>
      <c r="J19" s="390">
        <v>0</v>
      </c>
      <c r="K19" s="398">
        <v>348</v>
      </c>
      <c r="L19" s="399">
        <v>4.248565498718105E-2</v>
      </c>
    </row>
    <row r="20" spans="2:12" ht="22.2" customHeight="1" x14ac:dyDescent="0.3">
      <c r="B20" s="92" t="s">
        <v>223</v>
      </c>
      <c r="C20" s="389">
        <v>76</v>
      </c>
      <c r="D20" s="390">
        <v>3.2121724429416736E-2</v>
      </c>
      <c r="E20" s="389">
        <v>172</v>
      </c>
      <c r="F20" s="390">
        <v>3.1136857349746562E-2</v>
      </c>
      <c r="G20" s="389">
        <v>8</v>
      </c>
      <c r="H20" s="390">
        <v>2.6936026936026935E-2</v>
      </c>
      <c r="I20" s="389">
        <v>0</v>
      </c>
      <c r="J20" s="390">
        <v>0</v>
      </c>
      <c r="K20" s="398">
        <v>256</v>
      </c>
      <c r="L20" s="399">
        <v>3.1253815162983763E-2</v>
      </c>
    </row>
    <row r="21" spans="2:12" ht="22.2" customHeight="1" x14ac:dyDescent="0.3">
      <c r="B21" s="92" t="s">
        <v>224</v>
      </c>
      <c r="C21" s="389">
        <v>127</v>
      </c>
      <c r="D21" s="390">
        <v>5.3677092138630603E-2</v>
      </c>
      <c r="E21" s="389">
        <v>291</v>
      </c>
      <c r="F21" s="390">
        <v>5.2679217958001449E-2</v>
      </c>
      <c r="G21" s="389">
        <v>20</v>
      </c>
      <c r="H21" s="390">
        <v>6.7340067340067339E-2</v>
      </c>
      <c r="I21" s="389">
        <v>0</v>
      </c>
      <c r="J21" s="390">
        <v>0</v>
      </c>
      <c r="K21" s="398">
        <v>438</v>
      </c>
      <c r="L21" s="399">
        <v>5.3473324380417533E-2</v>
      </c>
    </row>
    <row r="22" spans="2:12" ht="22.2" customHeight="1" x14ac:dyDescent="0.3">
      <c r="B22" s="92" t="s">
        <v>225</v>
      </c>
      <c r="C22" s="389">
        <v>213</v>
      </c>
      <c r="D22" s="390">
        <v>9.0025359256128493E-2</v>
      </c>
      <c r="E22" s="389">
        <v>496</v>
      </c>
      <c r="F22" s="390">
        <v>8.9790007241129621E-2</v>
      </c>
      <c r="G22" s="389">
        <v>40</v>
      </c>
      <c r="H22" s="390">
        <v>0.13468013468013468</v>
      </c>
      <c r="I22" s="389">
        <v>2</v>
      </c>
      <c r="J22" s="390">
        <v>0.5</v>
      </c>
      <c r="K22" s="398">
        <v>751</v>
      </c>
      <c r="L22" s="399">
        <v>9.1685996825784391E-2</v>
      </c>
    </row>
    <row r="23" spans="2:12" ht="22.2" customHeight="1" x14ac:dyDescent="0.3">
      <c r="B23" s="92" t="s">
        <v>226</v>
      </c>
      <c r="C23" s="389">
        <v>142</v>
      </c>
      <c r="D23" s="390">
        <v>6.0016906170752324E-2</v>
      </c>
      <c r="E23" s="389">
        <v>289</v>
      </c>
      <c r="F23" s="390">
        <v>5.2317161477190441E-2</v>
      </c>
      <c r="G23" s="389">
        <v>21</v>
      </c>
      <c r="H23" s="390">
        <v>7.0707070707070704E-2</v>
      </c>
      <c r="I23" s="389">
        <v>0</v>
      </c>
      <c r="J23" s="390">
        <v>0</v>
      </c>
      <c r="K23" s="398">
        <v>452</v>
      </c>
      <c r="L23" s="399">
        <v>5.5182517397143208E-2</v>
      </c>
    </row>
    <row r="24" spans="2:12" ht="22.2" customHeight="1" x14ac:dyDescent="0.3">
      <c r="B24" s="92" t="s">
        <v>227</v>
      </c>
      <c r="C24" s="389">
        <v>70</v>
      </c>
      <c r="D24" s="390">
        <v>2.9585798816568046E-2</v>
      </c>
      <c r="E24" s="389">
        <v>115</v>
      </c>
      <c r="F24" s="390">
        <v>2.0818247646632874E-2</v>
      </c>
      <c r="G24" s="389">
        <v>9</v>
      </c>
      <c r="H24" s="390">
        <v>3.0303030303030304E-2</v>
      </c>
      <c r="I24" s="389">
        <v>0</v>
      </c>
      <c r="J24" s="390">
        <v>0</v>
      </c>
      <c r="K24" s="398">
        <v>194</v>
      </c>
      <c r="L24" s="399">
        <v>2.3684531803198634E-2</v>
      </c>
    </row>
    <row r="25" spans="2:12" ht="22.2" customHeight="1" x14ac:dyDescent="0.3">
      <c r="B25" s="92" t="s">
        <v>228</v>
      </c>
      <c r="C25" s="389">
        <v>23</v>
      </c>
      <c r="D25" s="390">
        <v>9.721048182586645E-3</v>
      </c>
      <c r="E25" s="389">
        <v>74</v>
      </c>
      <c r="F25" s="390">
        <v>1.3396089790007242E-2</v>
      </c>
      <c r="G25" s="389">
        <v>6</v>
      </c>
      <c r="H25" s="390">
        <v>2.0202020202020204E-2</v>
      </c>
      <c r="I25" s="389">
        <v>0</v>
      </c>
      <c r="J25" s="390">
        <v>0</v>
      </c>
      <c r="K25" s="398">
        <v>103</v>
      </c>
      <c r="L25" s="399">
        <v>1.2574777194481749E-2</v>
      </c>
    </row>
    <row r="26" spans="2:12" ht="22.2" customHeight="1" x14ac:dyDescent="0.3">
      <c r="B26" s="92" t="s">
        <v>229</v>
      </c>
      <c r="C26" s="389">
        <v>16</v>
      </c>
      <c r="D26" s="390">
        <v>6.762468300929839E-3</v>
      </c>
      <c r="E26" s="389">
        <v>51</v>
      </c>
      <c r="F26" s="390">
        <v>9.232440260680666E-3</v>
      </c>
      <c r="G26" s="389">
        <v>7</v>
      </c>
      <c r="H26" s="390">
        <v>2.3569023569023569E-2</v>
      </c>
      <c r="I26" s="389">
        <v>1</v>
      </c>
      <c r="J26" s="390">
        <v>0.25</v>
      </c>
      <c r="K26" s="398">
        <v>75</v>
      </c>
      <c r="L26" s="399">
        <v>9.1563911610303989E-3</v>
      </c>
    </row>
    <row r="27" spans="2:12" ht="22.2" customHeight="1" x14ac:dyDescent="0.3">
      <c r="B27" s="92" t="s">
        <v>230</v>
      </c>
      <c r="C27" s="389">
        <v>10</v>
      </c>
      <c r="D27" s="390">
        <v>4.22654268808115E-3</v>
      </c>
      <c r="E27" s="389">
        <v>58</v>
      </c>
      <c r="F27" s="390">
        <v>1.0499637943519189E-2</v>
      </c>
      <c r="G27" s="389">
        <v>5</v>
      </c>
      <c r="H27" s="390">
        <v>1.6835016835016835E-2</v>
      </c>
      <c r="I27" s="389">
        <v>0</v>
      </c>
      <c r="J27" s="390">
        <v>0</v>
      </c>
      <c r="K27" s="398">
        <v>73</v>
      </c>
      <c r="L27" s="399">
        <v>8.9122207300695883E-3</v>
      </c>
    </row>
    <row r="28" spans="2:12" ht="22.2" customHeight="1" x14ac:dyDescent="0.3">
      <c r="B28" s="92" t="s">
        <v>231</v>
      </c>
      <c r="C28" s="389">
        <v>8</v>
      </c>
      <c r="D28" s="390">
        <v>3.3812341504649195E-3</v>
      </c>
      <c r="E28" s="389">
        <v>49</v>
      </c>
      <c r="F28" s="390">
        <v>8.8703837798696592E-3</v>
      </c>
      <c r="G28" s="389">
        <v>2</v>
      </c>
      <c r="H28" s="390">
        <v>6.7340067340067337E-3</v>
      </c>
      <c r="I28" s="389">
        <v>0</v>
      </c>
      <c r="J28" s="390">
        <v>0</v>
      </c>
      <c r="K28" s="398">
        <v>59</v>
      </c>
      <c r="L28" s="399">
        <v>7.2030277133439142E-3</v>
      </c>
    </row>
    <row r="29" spans="2:12" ht="22.2" customHeight="1" x14ac:dyDescent="0.3">
      <c r="B29" s="92" t="s">
        <v>232</v>
      </c>
      <c r="C29" s="389">
        <v>6</v>
      </c>
      <c r="D29" s="390">
        <v>2.5359256128486898E-3</v>
      </c>
      <c r="E29" s="389">
        <v>12</v>
      </c>
      <c r="F29" s="390">
        <v>2.1723388848660392E-3</v>
      </c>
      <c r="G29" s="389">
        <v>1</v>
      </c>
      <c r="H29" s="390">
        <v>3.3670033670033669E-3</v>
      </c>
      <c r="I29" s="389">
        <v>0</v>
      </c>
      <c r="J29" s="390">
        <v>0</v>
      </c>
      <c r="K29" s="398">
        <v>19</v>
      </c>
      <c r="L29" s="399">
        <v>2.3196190941277011E-3</v>
      </c>
    </row>
    <row r="30" spans="2:12" ht="22.2" customHeight="1" thickBot="1" x14ac:dyDescent="0.35">
      <c r="B30" s="92" t="s">
        <v>208</v>
      </c>
      <c r="C30" s="391">
        <v>39</v>
      </c>
      <c r="D30" s="390">
        <v>1.6483516483516484E-2</v>
      </c>
      <c r="E30" s="391">
        <v>69</v>
      </c>
      <c r="F30" s="392">
        <v>1.2490948587979726E-2</v>
      </c>
      <c r="G30" s="391">
        <v>5</v>
      </c>
      <c r="H30" s="392">
        <v>1.6835016835016835E-2</v>
      </c>
      <c r="I30" s="389">
        <v>0</v>
      </c>
      <c r="J30" s="392">
        <v>0</v>
      </c>
      <c r="K30" s="400">
        <v>113</v>
      </c>
      <c r="L30" s="401">
        <v>1.3795629349285802E-2</v>
      </c>
    </row>
    <row r="31" spans="2:12" ht="22.2" customHeight="1" thickTop="1" thickBot="1" x14ac:dyDescent="0.35">
      <c r="B31" s="98" t="s">
        <v>207</v>
      </c>
      <c r="C31" s="393">
        <v>2366</v>
      </c>
      <c r="D31" s="394">
        <v>1</v>
      </c>
      <c r="E31" s="393">
        <v>5524</v>
      </c>
      <c r="F31" s="395">
        <v>0.99999999999999989</v>
      </c>
      <c r="G31" s="393">
        <v>297</v>
      </c>
      <c r="H31" s="394">
        <v>1.0000000000000002</v>
      </c>
      <c r="I31" s="393">
        <v>4</v>
      </c>
      <c r="J31" s="395">
        <v>1</v>
      </c>
      <c r="K31" s="402">
        <v>8191</v>
      </c>
      <c r="L31" s="403">
        <v>0.99999999999999989</v>
      </c>
    </row>
    <row r="32" spans="2:12" s="71" customFormat="1" ht="22.2" customHeight="1" thickTop="1" thickBot="1" x14ac:dyDescent="0.35">
      <c r="B32" s="99"/>
      <c r="C32" s="100"/>
      <c r="D32" s="101"/>
      <c r="E32" s="100"/>
      <c r="F32" s="101"/>
      <c r="G32" s="100"/>
      <c r="H32" s="101"/>
      <c r="I32" s="100"/>
      <c r="J32" s="101"/>
      <c r="K32" s="100"/>
      <c r="L32" s="101"/>
    </row>
    <row r="33" spans="2:12" ht="22.2" customHeight="1" thickTop="1" x14ac:dyDescent="0.3">
      <c r="B33" s="112" t="s">
        <v>233</v>
      </c>
      <c r="C33" s="107"/>
      <c r="D33" s="108"/>
      <c r="E33" s="102"/>
      <c r="F33" s="102"/>
      <c r="G33" s="102"/>
      <c r="H33" s="102"/>
      <c r="I33" s="102"/>
      <c r="J33" s="102"/>
      <c r="K33" s="103"/>
      <c r="L33" s="102"/>
    </row>
    <row r="34" spans="2:12" ht="22.2" customHeight="1" thickBot="1" x14ac:dyDescent="0.35">
      <c r="B34" s="109" t="s">
        <v>234</v>
      </c>
      <c r="C34" s="110"/>
      <c r="D34" s="111"/>
      <c r="E34" s="102"/>
      <c r="F34" s="102"/>
      <c r="G34" s="102"/>
      <c r="H34" s="102"/>
      <c r="I34" s="102"/>
      <c r="J34" s="102"/>
      <c r="K34" s="103"/>
      <c r="L34" s="102"/>
    </row>
    <row r="35" spans="2:12" s="71" customFormat="1" ht="15" thickTop="1" x14ac:dyDescent="0.3"/>
    <row r="36" spans="2:12" s="71" customFormat="1" x14ac:dyDescent="0.3"/>
    <row r="37" spans="2:12" s="71" customFormat="1" x14ac:dyDescent="0.3"/>
    <row r="38" spans="2:12" s="71" customFormat="1" x14ac:dyDescent="0.3"/>
    <row r="39" spans="2:12" s="71" customFormat="1" x14ac:dyDescent="0.3"/>
    <row r="40" spans="2:12" s="71" customFormat="1" x14ac:dyDescent="0.3"/>
    <row r="41" spans="2:12" s="71" customFormat="1" x14ac:dyDescent="0.3"/>
    <row r="42" spans="2:12" s="71" customFormat="1" x14ac:dyDescent="0.3"/>
    <row r="43" spans="2:12" s="71" customFormat="1" x14ac:dyDescent="0.3"/>
    <row r="44" spans="2:12" s="71" customFormat="1" x14ac:dyDescent="0.3"/>
    <row r="45" spans="2:12" s="71" customFormat="1" x14ac:dyDescent="0.3"/>
    <row r="46" spans="2:12" s="71" customFormat="1" x14ac:dyDescent="0.3"/>
    <row r="47" spans="2:12" s="71" customFormat="1" x14ac:dyDescent="0.3"/>
    <row r="48" spans="2:12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W523"/>
  <sheetViews>
    <sheetView topLeftCell="C1" workbookViewId="0">
      <selection activeCell="L20" sqref="L20"/>
    </sheetView>
  </sheetViews>
  <sheetFormatPr defaultColWidth="9.109375" defaultRowHeight="14.4" x14ac:dyDescent="0.3"/>
  <cols>
    <col min="1" max="1" width="2.6640625" style="71" customWidth="1"/>
    <col min="2" max="2" width="30.6640625" style="70" customWidth="1"/>
    <col min="3" max="18" width="15.6640625" style="70" customWidth="1"/>
    <col min="19" max="231" width="11.44140625" style="71" customWidth="1"/>
    <col min="232" max="16384" width="9.109375" style="70"/>
  </cols>
  <sheetData>
    <row r="1" spans="2:19" s="71" customFormat="1" ht="15" thickBot="1" x14ac:dyDescent="0.35"/>
    <row r="2" spans="2:19" ht="22.2" customHeight="1" thickTop="1" thickBot="1" x14ac:dyDescent="0.35">
      <c r="B2" s="274" t="s">
        <v>367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9" ht="22.2" customHeight="1" thickTop="1" thickBot="1" x14ac:dyDescent="0.35">
      <c r="B3" s="277" t="s">
        <v>296</v>
      </c>
      <c r="C3" s="282" t="s">
        <v>244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68" t="s">
        <v>207</v>
      </c>
    </row>
    <row r="4" spans="2:19" ht="22.2" customHeight="1" thickTop="1" thickBot="1" x14ac:dyDescent="0.35">
      <c r="B4" s="287"/>
      <c r="C4" s="285" t="s">
        <v>245</v>
      </c>
      <c r="D4" s="282"/>
      <c r="E4" s="282"/>
      <c r="F4" s="282"/>
      <c r="G4" s="286"/>
      <c r="H4" s="285" t="s">
        <v>246</v>
      </c>
      <c r="I4" s="282"/>
      <c r="J4" s="282"/>
      <c r="K4" s="282"/>
      <c r="L4" s="286"/>
      <c r="M4" s="285" t="s">
        <v>247</v>
      </c>
      <c r="N4" s="282"/>
      <c r="O4" s="282"/>
      <c r="P4" s="282"/>
      <c r="Q4" s="286"/>
      <c r="R4" s="269"/>
    </row>
    <row r="5" spans="2:19" ht="22.2" customHeight="1" thickTop="1" x14ac:dyDescent="0.3">
      <c r="B5" s="287"/>
      <c r="C5" s="382" t="s">
        <v>235</v>
      </c>
      <c r="D5" s="383"/>
      <c r="E5" s="383"/>
      <c r="F5" s="384"/>
      <c r="G5" s="277" t="s">
        <v>207</v>
      </c>
      <c r="H5" s="382" t="s">
        <v>235</v>
      </c>
      <c r="I5" s="383"/>
      <c r="J5" s="383"/>
      <c r="K5" s="384"/>
      <c r="L5" s="277" t="s">
        <v>207</v>
      </c>
      <c r="M5" s="382" t="s">
        <v>29</v>
      </c>
      <c r="N5" s="383"/>
      <c r="O5" s="383"/>
      <c r="P5" s="384"/>
      <c r="Q5" s="278" t="s">
        <v>207</v>
      </c>
      <c r="R5" s="269"/>
    </row>
    <row r="6" spans="2:19" ht="22.2" customHeight="1" thickBot="1" x14ac:dyDescent="0.35">
      <c r="B6" s="288"/>
      <c r="C6" s="385" t="s">
        <v>236</v>
      </c>
      <c r="D6" s="386" t="s">
        <v>237</v>
      </c>
      <c r="E6" s="386" t="s">
        <v>238</v>
      </c>
      <c r="F6" s="263" t="s">
        <v>239</v>
      </c>
      <c r="G6" s="288"/>
      <c r="H6" s="385" t="s">
        <v>236</v>
      </c>
      <c r="I6" s="386" t="s">
        <v>237</v>
      </c>
      <c r="J6" s="386" t="s">
        <v>238</v>
      </c>
      <c r="K6" s="263" t="s">
        <v>239</v>
      </c>
      <c r="L6" s="288"/>
      <c r="M6" s="385" t="s">
        <v>236</v>
      </c>
      <c r="N6" s="386" t="s">
        <v>237</v>
      </c>
      <c r="O6" s="386" t="s">
        <v>238</v>
      </c>
      <c r="P6" s="263" t="s">
        <v>239</v>
      </c>
      <c r="Q6" s="288"/>
      <c r="R6" s="270"/>
    </row>
    <row r="7" spans="2:19" ht="22.2" customHeight="1" thickTop="1" thickBot="1" x14ac:dyDescent="0.35">
      <c r="B7" s="199" t="s">
        <v>299</v>
      </c>
      <c r="C7" s="200">
        <v>8</v>
      </c>
      <c r="D7" s="208">
        <v>49</v>
      </c>
      <c r="E7" s="208">
        <v>0</v>
      </c>
      <c r="F7" s="207">
        <v>0</v>
      </c>
      <c r="G7" s="209">
        <v>57</v>
      </c>
      <c r="H7" s="200">
        <v>147</v>
      </c>
      <c r="I7" s="208">
        <v>428</v>
      </c>
      <c r="J7" s="208">
        <v>23</v>
      </c>
      <c r="K7" s="207">
        <v>0</v>
      </c>
      <c r="L7" s="209">
        <v>598</v>
      </c>
      <c r="M7" s="200">
        <v>58</v>
      </c>
      <c r="N7" s="208">
        <v>226</v>
      </c>
      <c r="O7" s="208">
        <v>20</v>
      </c>
      <c r="P7" s="207">
        <v>1</v>
      </c>
      <c r="Q7" s="209">
        <v>305</v>
      </c>
      <c r="R7" s="209">
        <v>960</v>
      </c>
      <c r="S7" s="162"/>
    </row>
    <row r="8" spans="2:19" ht="22.2" customHeight="1" thickTop="1" x14ac:dyDescent="0.3">
      <c r="B8" s="196" t="s">
        <v>300</v>
      </c>
      <c r="C8" s="95">
        <v>6</v>
      </c>
      <c r="D8" s="169">
        <v>49</v>
      </c>
      <c r="E8" s="169">
        <v>1</v>
      </c>
      <c r="F8" s="86">
        <v>0</v>
      </c>
      <c r="G8" s="168">
        <v>56</v>
      </c>
      <c r="H8" s="95">
        <v>128</v>
      </c>
      <c r="I8" s="169">
        <v>382</v>
      </c>
      <c r="J8" s="169">
        <v>14</v>
      </c>
      <c r="K8" s="86">
        <v>0</v>
      </c>
      <c r="L8" s="168">
        <v>524</v>
      </c>
      <c r="M8" s="95">
        <v>71</v>
      </c>
      <c r="N8" s="169">
        <v>266</v>
      </c>
      <c r="O8" s="169">
        <v>9</v>
      </c>
      <c r="P8" s="169">
        <v>0</v>
      </c>
      <c r="Q8" s="168">
        <v>346</v>
      </c>
      <c r="R8" s="168">
        <v>926</v>
      </c>
      <c r="S8" s="162"/>
    </row>
    <row r="9" spans="2:19" ht="22.2" customHeight="1" x14ac:dyDescent="0.3">
      <c r="B9" s="196" t="s">
        <v>301</v>
      </c>
      <c r="C9" s="95">
        <v>7</v>
      </c>
      <c r="D9" s="169">
        <v>12</v>
      </c>
      <c r="E9" s="169">
        <v>0</v>
      </c>
      <c r="F9" s="86">
        <v>0</v>
      </c>
      <c r="G9" s="168">
        <v>19</v>
      </c>
      <c r="H9" s="95">
        <v>39</v>
      </c>
      <c r="I9" s="169">
        <v>107</v>
      </c>
      <c r="J9" s="169">
        <v>0</v>
      </c>
      <c r="K9" s="86">
        <v>0</v>
      </c>
      <c r="L9" s="168">
        <v>146</v>
      </c>
      <c r="M9" s="95">
        <v>26</v>
      </c>
      <c r="N9" s="169">
        <v>90</v>
      </c>
      <c r="O9" s="169">
        <v>6</v>
      </c>
      <c r="P9" s="169">
        <v>0</v>
      </c>
      <c r="Q9" s="168">
        <v>122</v>
      </c>
      <c r="R9" s="168">
        <v>287</v>
      </c>
      <c r="S9" s="162"/>
    </row>
    <row r="10" spans="2:19" ht="22.2" customHeight="1" x14ac:dyDescent="0.3">
      <c r="B10" s="196" t="s">
        <v>302</v>
      </c>
      <c r="C10" s="95">
        <v>14</v>
      </c>
      <c r="D10" s="169">
        <v>26</v>
      </c>
      <c r="E10" s="169">
        <v>0</v>
      </c>
      <c r="F10" s="86">
        <v>0</v>
      </c>
      <c r="G10" s="168">
        <v>40</v>
      </c>
      <c r="H10" s="95">
        <v>135</v>
      </c>
      <c r="I10" s="169">
        <v>314</v>
      </c>
      <c r="J10" s="169">
        <v>10</v>
      </c>
      <c r="K10" s="86">
        <v>0</v>
      </c>
      <c r="L10" s="168">
        <v>459</v>
      </c>
      <c r="M10" s="95">
        <v>56</v>
      </c>
      <c r="N10" s="169">
        <v>176</v>
      </c>
      <c r="O10" s="169">
        <v>12</v>
      </c>
      <c r="P10" s="169">
        <v>0</v>
      </c>
      <c r="Q10" s="168">
        <v>244</v>
      </c>
      <c r="R10" s="168">
        <v>743</v>
      </c>
      <c r="S10" s="162"/>
    </row>
    <row r="11" spans="2:19" ht="22.2" customHeight="1" x14ac:dyDescent="0.3">
      <c r="B11" s="196" t="s">
        <v>303</v>
      </c>
      <c r="C11" s="95">
        <v>6</v>
      </c>
      <c r="D11" s="169">
        <v>15</v>
      </c>
      <c r="E11" s="169">
        <v>0</v>
      </c>
      <c r="F11" s="86">
        <v>0</v>
      </c>
      <c r="G11" s="168">
        <v>21</v>
      </c>
      <c r="H11" s="95">
        <v>58</v>
      </c>
      <c r="I11" s="169">
        <v>183</v>
      </c>
      <c r="J11" s="169">
        <v>10</v>
      </c>
      <c r="K11" s="86">
        <v>0</v>
      </c>
      <c r="L11" s="168">
        <v>251</v>
      </c>
      <c r="M11" s="95">
        <v>36</v>
      </c>
      <c r="N11" s="169">
        <v>114</v>
      </c>
      <c r="O11" s="169">
        <v>6</v>
      </c>
      <c r="P11" s="169">
        <v>0</v>
      </c>
      <c r="Q11" s="168">
        <v>156</v>
      </c>
      <c r="R11" s="168">
        <v>428</v>
      </c>
      <c r="S11" s="162"/>
    </row>
    <row r="12" spans="2:19" ht="22.2" customHeight="1" thickBot="1" x14ac:dyDescent="0.35">
      <c r="B12" s="196" t="s">
        <v>304</v>
      </c>
      <c r="C12" s="95">
        <v>10</v>
      </c>
      <c r="D12" s="169">
        <v>35</v>
      </c>
      <c r="E12" s="169">
        <v>0</v>
      </c>
      <c r="F12" s="86">
        <v>0</v>
      </c>
      <c r="G12" s="168">
        <v>45</v>
      </c>
      <c r="H12" s="95">
        <v>92</v>
      </c>
      <c r="I12" s="169">
        <v>202</v>
      </c>
      <c r="J12" s="169">
        <v>3</v>
      </c>
      <c r="K12" s="86">
        <v>0</v>
      </c>
      <c r="L12" s="168">
        <v>297</v>
      </c>
      <c r="M12" s="95">
        <v>45</v>
      </c>
      <c r="N12" s="169">
        <v>140</v>
      </c>
      <c r="O12" s="169">
        <v>4</v>
      </c>
      <c r="P12" s="169">
        <v>0</v>
      </c>
      <c r="Q12" s="168">
        <v>189</v>
      </c>
      <c r="R12" s="168">
        <v>531</v>
      </c>
      <c r="S12" s="162"/>
    </row>
    <row r="13" spans="2:19" ht="22.2" customHeight="1" thickTop="1" thickBot="1" x14ac:dyDescent="0.35">
      <c r="B13" s="199" t="s">
        <v>305</v>
      </c>
      <c r="C13" s="200">
        <v>43</v>
      </c>
      <c r="D13" s="208">
        <v>137</v>
      </c>
      <c r="E13" s="208">
        <v>1</v>
      </c>
      <c r="F13" s="207">
        <v>0</v>
      </c>
      <c r="G13" s="209">
        <v>181</v>
      </c>
      <c r="H13" s="200">
        <v>452</v>
      </c>
      <c r="I13" s="208">
        <v>1188</v>
      </c>
      <c r="J13" s="208">
        <v>37</v>
      </c>
      <c r="K13" s="207">
        <v>0</v>
      </c>
      <c r="L13" s="209">
        <v>1677</v>
      </c>
      <c r="M13" s="200">
        <v>234</v>
      </c>
      <c r="N13" s="208">
        <v>786</v>
      </c>
      <c r="O13" s="208">
        <v>37</v>
      </c>
      <c r="P13" s="207">
        <v>0</v>
      </c>
      <c r="Q13" s="209">
        <v>1057</v>
      </c>
      <c r="R13" s="209">
        <v>2915</v>
      </c>
      <c r="S13" s="79"/>
    </row>
    <row r="14" spans="2:19" ht="22.2" customHeight="1" thickTop="1" x14ac:dyDescent="0.3">
      <c r="B14" s="196" t="s">
        <v>306</v>
      </c>
      <c r="C14" s="95">
        <v>0</v>
      </c>
      <c r="D14" s="169">
        <v>7</v>
      </c>
      <c r="E14" s="169">
        <v>0</v>
      </c>
      <c r="F14" s="86">
        <v>0</v>
      </c>
      <c r="G14" s="168">
        <v>7</v>
      </c>
      <c r="H14" s="95">
        <v>12</v>
      </c>
      <c r="I14" s="169">
        <v>57</v>
      </c>
      <c r="J14" s="169">
        <v>2</v>
      </c>
      <c r="K14" s="86">
        <v>0</v>
      </c>
      <c r="L14" s="168">
        <v>71</v>
      </c>
      <c r="M14" s="95">
        <v>10</v>
      </c>
      <c r="N14" s="169">
        <v>38</v>
      </c>
      <c r="O14" s="169">
        <v>2</v>
      </c>
      <c r="P14" s="169">
        <v>0</v>
      </c>
      <c r="Q14" s="168">
        <v>50</v>
      </c>
      <c r="R14" s="168">
        <v>128</v>
      </c>
      <c r="S14" s="162"/>
    </row>
    <row r="15" spans="2:19" ht="22.2" customHeight="1" x14ac:dyDescent="0.3">
      <c r="B15" s="196" t="s">
        <v>307</v>
      </c>
      <c r="C15" s="95">
        <v>5</v>
      </c>
      <c r="D15" s="169">
        <v>39</v>
      </c>
      <c r="E15" s="169">
        <v>1</v>
      </c>
      <c r="F15" s="86">
        <v>0</v>
      </c>
      <c r="G15" s="168">
        <v>45</v>
      </c>
      <c r="H15" s="95">
        <v>60</v>
      </c>
      <c r="I15" s="169">
        <v>281</v>
      </c>
      <c r="J15" s="169">
        <v>28</v>
      </c>
      <c r="K15" s="86">
        <v>1</v>
      </c>
      <c r="L15" s="168">
        <v>370</v>
      </c>
      <c r="M15" s="95">
        <v>31</v>
      </c>
      <c r="N15" s="169">
        <v>111</v>
      </c>
      <c r="O15" s="169">
        <v>13</v>
      </c>
      <c r="P15" s="169">
        <v>1</v>
      </c>
      <c r="Q15" s="168">
        <v>156</v>
      </c>
      <c r="R15" s="168">
        <v>571</v>
      </c>
      <c r="S15" s="162"/>
    </row>
    <row r="16" spans="2:19" ht="22.2" customHeight="1" x14ac:dyDescent="0.3">
      <c r="B16" s="196" t="s">
        <v>308</v>
      </c>
      <c r="C16" s="95">
        <v>7</v>
      </c>
      <c r="D16" s="169">
        <v>29</v>
      </c>
      <c r="E16" s="169">
        <v>0</v>
      </c>
      <c r="F16" s="86">
        <v>0</v>
      </c>
      <c r="G16" s="168">
        <v>36</v>
      </c>
      <c r="H16" s="95">
        <v>75</v>
      </c>
      <c r="I16" s="169">
        <v>228</v>
      </c>
      <c r="J16" s="169">
        <v>19</v>
      </c>
      <c r="K16" s="86">
        <v>0</v>
      </c>
      <c r="L16" s="168">
        <v>322</v>
      </c>
      <c r="M16" s="95">
        <v>49</v>
      </c>
      <c r="N16" s="169">
        <v>108</v>
      </c>
      <c r="O16" s="169">
        <v>13</v>
      </c>
      <c r="P16" s="169">
        <v>0</v>
      </c>
      <c r="Q16" s="168">
        <v>170</v>
      </c>
      <c r="R16" s="168">
        <v>528</v>
      </c>
      <c r="S16" s="162"/>
    </row>
    <row r="17" spans="2:19" ht="22.2" customHeight="1" x14ac:dyDescent="0.3">
      <c r="B17" s="196" t="s">
        <v>309</v>
      </c>
      <c r="C17" s="95">
        <v>1</v>
      </c>
      <c r="D17" s="169">
        <v>4</v>
      </c>
      <c r="E17" s="169">
        <v>0</v>
      </c>
      <c r="F17" s="86">
        <v>0</v>
      </c>
      <c r="G17" s="168">
        <v>5</v>
      </c>
      <c r="H17" s="95">
        <v>8</v>
      </c>
      <c r="I17" s="169">
        <v>39</v>
      </c>
      <c r="J17" s="169">
        <v>1</v>
      </c>
      <c r="K17" s="169">
        <v>0</v>
      </c>
      <c r="L17" s="168">
        <v>48</v>
      </c>
      <c r="M17" s="95">
        <v>4</v>
      </c>
      <c r="N17" s="169">
        <v>24</v>
      </c>
      <c r="O17" s="169">
        <v>1</v>
      </c>
      <c r="P17" s="169">
        <v>0</v>
      </c>
      <c r="Q17" s="168">
        <v>29</v>
      </c>
      <c r="R17" s="168">
        <v>82</v>
      </c>
      <c r="S17" s="162"/>
    </row>
    <row r="18" spans="2:19" ht="22.2" customHeight="1" thickBot="1" x14ac:dyDescent="0.35">
      <c r="B18" s="196" t="s">
        <v>310</v>
      </c>
      <c r="C18" s="95">
        <v>2</v>
      </c>
      <c r="D18" s="169">
        <v>9</v>
      </c>
      <c r="E18" s="169">
        <v>0</v>
      </c>
      <c r="F18" s="86">
        <v>0</v>
      </c>
      <c r="G18" s="168">
        <v>11</v>
      </c>
      <c r="H18" s="95">
        <v>17</v>
      </c>
      <c r="I18" s="169">
        <v>91</v>
      </c>
      <c r="J18" s="169">
        <v>7</v>
      </c>
      <c r="K18" s="86">
        <v>0</v>
      </c>
      <c r="L18" s="168">
        <v>115</v>
      </c>
      <c r="M18" s="95">
        <v>17</v>
      </c>
      <c r="N18" s="169">
        <v>58</v>
      </c>
      <c r="O18" s="169">
        <v>2</v>
      </c>
      <c r="P18" s="169">
        <v>0</v>
      </c>
      <c r="Q18" s="168">
        <v>77</v>
      </c>
      <c r="R18" s="168">
        <v>203</v>
      </c>
      <c r="S18" s="162"/>
    </row>
    <row r="19" spans="2:19" ht="22.2" customHeight="1" thickTop="1" thickBot="1" x14ac:dyDescent="0.35">
      <c r="B19" s="199" t="s">
        <v>311</v>
      </c>
      <c r="C19" s="200">
        <v>15</v>
      </c>
      <c r="D19" s="208">
        <v>88</v>
      </c>
      <c r="E19" s="208">
        <v>1</v>
      </c>
      <c r="F19" s="207">
        <v>0</v>
      </c>
      <c r="G19" s="209">
        <v>104</v>
      </c>
      <c r="H19" s="200">
        <v>172</v>
      </c>
      <c r="I19" s="208">
        <v>696</v>
      </c>
      <c r="J19" s="208">
        <v>57</v>
      </c>
      <c r="K19" s="207">
        <v>1</v>
      </c>
      <c r="L19" s="209">
        <v>926</v>
      </c>
      <c r="M19" s="200">
        <v>111</v>
      </c>
      <c r="N19" s="208">
        <v>339</v>
      </c>
      <c r="O19" s="208">
        <v>31</v>
      </c>
      <c r="P19" s="207">
        <v>1</v>
      </c>
      <c r="Q19" s="209">
        <v>482</v>
      </c>
      <c r="R19" s="209">
        <v>1512</v>
      </c>
      <c r="S19" s="79"/>
    </row>
    <row r="20" spans="2:19" ht="22.2" customHeight="1" thickTop="1" x14ac:dyDescent="0.3">
      <c r="B20" s="196" t="s">
        <v>312</v>
      </c>
      <c r="C20" s="95">
        <v>0</v>
      </c>
      <c r="D20" s="169">
        <v>1</v>
      </c>
      <c r="E20" s="169">
        <v>0</v>
      </c>
      <c r="F20" s="86">
        <v>0</v>
      </c>
      <c r="G20" s="168">
        <v>1</v>
      </c>
      <c r="H20" s="95">
        <v>3</v>
      </c>
      <c r="I20" s="169">
        <v>4</v>
      </c>
      <c r="J20" s="169">
        <v>0</v>
      </c>
      <c r="K20" s="86">
        <v>0</v>
      </c>
      <c r="L20" s="168">
        <v>7</v>
      </c>
      <c r="M20" s="95">
        <v>0</v>
      </c>
      <c r="N20" s="169">
        <v>2</v>
      </c>
      <c r="O20" s="169">
        <v>0</v>
      </c>
      <c r="P20" s="169">
        <v>0</v>
      </c>
      <c r="Q20" s="168">
        <v>2</v>
      </c>
      <c r="R20" s="168">
        <v>10</v>
      </c>
      <c r="S20" s="162"/>
    </row>
    <row r="21" spans="2:19" ht="22.2" customHeight="1" thickBot="1" x14ac:dyDescent="0.35">
      <c r="B21" s="196" t="s">
        <v>208</v>
      </c>
      <c r="C21" s="169">
        <v>65</v>
      </c>
      <c r="D21" s="169">
        <v>73</v>
      </c>
      <c r="E21" s="169">
        <v>1</v>
      </c>
      <c r="F21" s="169">
        <v>0</v>
      </c>
      <c r="G21" s="168">
        <v>139</v>
      </c>
      <c r="H21" s="169">
        <v>719</v>
      </c>
      <c r="I21" s="169">
        <v>976</v>
      </c>
      <c r="J21" s="169">
        <v>42</v>
      </c>
      <c r="K21" s="86">
        <v>0</v>
      </c>
      <c r="L21" s="168">
        <v>1737</v>
      </c>
      <c r="M21" s="169">
        <v>339</v>
      </c>
      <c r="N21" s="169">
        <v>531</v>
      </c>
      <c r="O21" s="169">
        <v>47</v>
      </c>
      <c r="P21" s="169">
        <v>1</v>
      </c>
      <c r="Q21" s="168">
        <v>918</v>
      </c>
      <c r="R21" s="168">
        <v>2794</v>
      </c>
      <c r="S21" s="162"/>
    </row>
    <row r="22" spans="2:19" ht="22.2" customHeight="1" thickTop="1" thickBot="1" x14ac:dyDescent="0.35">
      <c r="B22" s="98" t="s">
        <v>298</v>
      </c>
      <c r="C22" s="96">
        <v>131</v>
      </c>
      <c r="D22" s="206">
        <v>348</v>
      </c>
      <c r="E22" s="206">
        <v>3</v>
      </c>
      <c r="F22" s="89">
        <v>0</v>
      </c>
      <c r="G22" s="193">
        <v>482</v>
      </c>
      <c r="H22" s="96">
        <v>1493</v>
      </c>
      <c r="I22" s="206">
        <v>3292</v>
      </c>
      <c r="J22" s="206">
        <v>159</v>
      </c>
      <c r="K22" s="89">
        <v>1</v>
      </c>
      <c r="L22" s="193">
        <v>4945</v>
      </c>
      <c r="M22" s="96">
        <v>742</v>
      </c>
      <c r="N22" s="206">
        <v>1884</v>
      </c>
      <c r="O22" s="206">
        <v>135</v>
      </c>
      <c r="P22" s="89">
        <v>3</v>
      </c>
      <c r="Q22" s="193">
        <v>2764</v>
      </c>
      <c r="R22" s="193">
        <v>8191</v>
      </c>
      <c r="S22" s="79"/>
    </row>
    <row r="23" spans="2:19" s="71" customFormat="1" ht="22.2" customHeight="1" thickTop="1" thickBot="1" x14ac:dyDescent="0.35">
      <c r="B23" s="204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ht="22.2" customHeight="1" thickTop="1" x14ac:dyDescent="0.3">
      <c r="B24" s="112" t="s">
        <v>233</v>
      </c>
      <c r="C24" s="123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9" s="71" customFormat="1" ht="22.2" customHeight="1" thickBot="1" x14ac:dyDescent="0.35">
      <c r="B25" s="163" t="s">
        <v>240</v>
      </c>
      <c r="C25" s="165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9" s="71" customFormat="1" ht="15" thickTop="1" x14ac:dyDescent="0.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9" s="71" customFormat="1" x14ac:dyDescent="0.3"/>
    <row r="28" spans="2:19" s="71" customFormat="1" x14ac:dyDescent="0.3"/>
    <row r="29" spans="2:19" s="71" customFormat="1" x14ac:dyDescent="0.3"/>
    <row r="30" spans="2:19" s="71" customFormat="1" x14ac:dyDescent="0.3"/>
    <row r="31" spans="2:19" s="71" customFormat="1" x14ac:dyDescent="0.3"/>
    <row r="32" spans="2:19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F615"/>
  <sheetViews>
    <sheetView topLeftCell="B1" workbookViewId="0">
      <selection activeCell="B3" sqref="B3:Q6"/>
    </sheetView>
  </sheetViews>
  <sheetFormatPr defaultColWidth="9.109375" defaultRowHeight="14.4" x14ac:dyDescent="0.3"/>
  <cols>
    <col min="1" max="1" width="2.6640625" style="71" customWidth="1"/>
    <col min="2" max="2" width="30.6640625" style="70" customWidth="1"/>
    <col min="3" max="18" width="15.6640625" style="70" customWidth="1"/>
    <col min="19" max="188" width="11.44140625" style="71" customWidth="1"/>
    <col min="189" max="16384" width="9.109375" style="70"/>
  </cols>
  <sheetData>
    <row r="1" spans="2:19" s="71" customFormat="1" ht="15" thickBot="1" x14ac:dyDescent="0.35"/>
    <row r="2" spans="2:19" ht="22.2" customHeight="1" thickTop="1" thickBot="1" x14ac:dyDescent="0.35">
      <c r="B2" s="274" t="s">
        <v>368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9" ht="22.2" customHeight="1" thickTop="1" thickBot="1" x14ac:dyDescent="0.35">
      <c r="B3" s="277" t="s">
        <v>296</v>
      </c>
      <c r="C3" s="282" t="s">
        <v>244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68" t="s">
        <v>207</v>
      </c>
    </row>
    <row r="4" spans="2:19" ht="22.2" customHeight="1" thickTop="1" thickBot="1" x14ac:dyDescent="0.35">
      <c r="B4" s="287"/>
      <c r="C4" s="285" t="s">
        <v>245</v>
      </c>
      <c r="D4" s="282"/>
      <c r="E4" s="282"/>
      <c r="F4" s="282"/>
      <c r="G4" s="286"/>
      <c r="H4" s="285" t="s">
        <v>246</v>
      </c>
      <c r="I4" s="282"/>
      <c r="J4" s="282"/>
      <c r="K4" s="282"/>
      <c r="L4" s="286"/>
      <c r="M4" s="285" t="s">
        <v>247</v>
      </c>
      <c r="N4" s="282"/>
      <c r="O4" s="282"/>
      <c r="P4" s="282"/>
      <c r="Q4" s="286"/>
      <c r="R4" s="269"/>
    </row>
    <row r="5" spans="2:19" ht="22.2" customHeight="1" thickTop="1" x14ac:dyDescent="0.3">
      <c r="B5" s="287"/>
      <c r="C5" s="382" t="s">
        <v>235</v>
      </c>
      <c r="D5" s="383"/>
      <c r="E5" s="383"/>
      <c r="F5" s="384"/>
      <c r="G5" s="277" t="s">
        <v>207</v>
      </c>
      <c r="H5" s="382" t="s">
        <v>235</v>
      </c>
      <c r="I5" s="383"/>
      <c r="J5" s="383"/>
      <c r="K5" s="384"/>
      <c r="L5" s="277" t="s">
        <v>207</v>
      </c>
      <c r="M5" s="382" t="s">
        <v>235</v>
      </c>
      <c r="N5" s="383"/>
      <c r="O5" s="383"/>
      <c r="P5" s="384"/>
      <c r="Q5" s="278" t="s">
        <v>207</v>
      </c>
      <c r="R5" s="269"/>
    </row>
    <row r="6" spans="2:19" ht="22.2" customHeight="1" thickBot="1" x14ac:dyDescent="0.35">
      <c r="B6" s="288"/>
      <c r="C6" s="385" t="s">
        <v>236</v>
      </c>
      <c r="D6" s="386" t="s">
        <v>237</v>
      </c>
      <c r="E6" s="386" t="s">
        <v>238</v>
      </c>
      <c r="F6" s="424" t="s">
        <v>239</v>
      </c>
      <c r="G6" s="288"/>
      <c r="H6" s="385" t="s">
        <v>236</v>
      </c>
      <c r="I6" s="386" t="s">
        <v>237</v>
      </c>
      <c r="J6" s="386" t="s">
        <v>238</v>
      </c>
      <c r="K6" s="263" t="s">
        <v>239</v>
      </c>
      <c r="L6" s="288"/>
      <c r="M6" s="385" t="s">
        <v>236</v>
      </c>
      <c r="N6" s="386" t="s">
        <v>237</v>
      </c>
      <c r="O6" s="386" t="s">
        <v>238</v>
      </c>
      <c r="P6" s="263" t="s">
        <v>239</v>
      </c>
      <c r="Q6" s="288"/>
      <c r="R6" s="270"/>
    </row>
    <row r="7" spans="2:19" ht="22.2" customHeight="1" thickTop="1" thickBot="1" x14ac:dyDescent="0.35">
      <c r="B7" s="199" t="s">
        <v>299</v>
      </c>
      <c r="C7" s="211">
        <v>6.1068702290076333E-2</v>
      </c>
      <c r="D7" s="212">
        <v>0.14080459770114942</v>
      </c>
      <c r="E7" s="212">
        <v>0</v>
      </c>
      <c r="F7" s="256">
        <v>0</v>
      </c>
      <c r="G7" s="211">
        <v>0.11825726141078838</v>
      </c>
      <c r="H7" s="211">
        <v>9.8459477561955791E-2</v>
      </c>
      <c r="I7" s="212">
        <v>0.13001215066828675</v>
      </c>
      <c r="J7" s="212">
        <v>0.14465408805031446</v>
      </c>
      <c r="K7" s="256">
        <v>0</v>
      </c>
      <c r="L7" s="211">
        <v>0.12093023255813953</v>
      </c>
      <c r="M7" s="211">
        <v>7.8167115902964962E-2</v>
      </c>
      <c r="N7" s="212">
        <v>0.11995753715498939</v>
      </c>
      <c r="O7" s="212">
        <v>0.14814814814814814</v>
      </c>
      <c r="P7" s="256">
        <v>0</v>
      </c>
      <c r="Q7" s="211">
        <v>0.11034732272069464</v>
      </c>
      <c r="R7" s="213">
        <v>0.11720180686118911</v>
      </c>
      <c r="S7" s="423" t="s">
        <v>152</v>
      </c>
    </row>
    <row r="8" spans="2:19" ht="22.2" customHeight="1" thickTop="1" x14ac:dyDescent="0.3">
      <c r="B8" s="196" t="s">
        <v>300</v>
      </c>
      <c r="C8" s="257">
        <v>4.5801526717557252E-2</v>
      </c>
      <c r="D8" s="258">
        <v>0.14080459770114942</v>
      </c>
      <c r="E8" s="258">
        <v>0.33333333333333331</v>
      </c>
      <c r="F8" s="259">
        <v>0</v>
      </c>
      <c r="G8" s="257">
        <v>0.11618257261410789</v>
      </c>
      <c r="H8" s="257">
        <v>8.5733422638981913E-2</v>
      </c>
      <c r="I8" s="258">
        <v>0.11603888213851762</v>
      </c>
      <c r="J8" s="258">
        <v>8.8050314465408799E-2</v>
      </c>
      <c r="K8" s="259">
        <v>0</v>
      </c>
      <c r="L8" s="257">
        <v>0.10596562184024266</v>
      </c>
      <c r="M8" s="257">
        <v>9.5687331536388143E-2</v>
      </c>
      <c r="N8" s="258">
        <v>0.14118895966029724</v>
      </c>
      <c r="O8" s="258">
        <v>6.6666666666666666E-2</v>
      </c>
      <c r="P8" s="259">
        <v>0</v>
      </c>
      <c r="Q8" s="257">
        <v>0.1251808972503618</v>
      </c>
      <c r="R8" s="260">
        <v>0.11305090953485533</v>
      </c>
      <c r="S8" s="423" t="s">
        <v>153</v>
      </c>
    </row>
    <row r="9" spans="2:19" ht="22.2" customHeight="1" x14ac:dyDescent="0.3">
      <c r="B9" s="196" t="s">
        <v>301</v>
      </c>
      <c r="C9" s="257">
        <v>5.3435114503816793E-2</v>
      </c>
      <c r="D9" s="258">
        <v>3.4482758620689655E-2</v>
      </c>
      <c r="E9" s="258">
        <v>0</v>
      </c>
      <c r="F9" s="259">
        <v>0</v>
      </c>
      <c r="G9" s="257">
        <v>3.9419087136929459E-2</v>
      </c>
      <c r="H9" s="257">
        <v>2.6121902210314803E-2</v>
      </c>
      <c r="I9" s="258">
        <v>3.2503037667071688E-2</v>
      </c>
      <c r="J9" s="258">
        <v>0</v>
      </c>
      <c r="K9" s="259">
        <v>0</v>
      </c>
      <c r="L9" s="257">
        <v>2.9524772497472193E-2</v>
      </c>
      <c r="M9" s="257">
        <v>3.5040431266846361E-2</v>
      </c>
      <c r="N9" s="258">
        <v>4.7770700636942678E-2</v>
      </c>
      <c r="O9" s="258">
        <v>4.4444444444444446E-2</v>
      </c>
      <c r="P9" s="259">
        <v>0</v>
      </c>
      <c r="Q9" s="257">
        <v>4.4138929088277858E-2</v>
      </c>
      <c r="R9" s="260">
        <v>3.5038456842876327E-2</v>
      </c>
      <c r="S9" s="423" t="s">
        <v>154</v>
      </c>
    </row>
    <row r="10" spans="2:19" ht="22.2" customHeight="1" x14ac:dyDescent="0.3">
      <c r="B10" s="196" t="s">
        <v>302</v>
      </c>
      <c r="C10" s="257">
        <v>0.10687022900763359</v>
      </c>
      <c r="D10" s="258">
        <v>7.4712643678160925E-2</v>
      </c>
      <c r="E10" s="258">
        <v>0</v>
      </c>
      <c r="F10" s="259">
        <v>0</v>
      </c>
      <c r="G10" s="257">
        <v>8.2987551867219914E-2</v>
      </c>
      <c r="H10" s="257">
        <v>9.0421969189551241E-2</v>
      </c>
      <c r="I10" s="258">
        <v>9.5382746051032807E-2</v>
      </c>
      <c r="J10" s="258">
        <v>6.2893081761006289E-2</v>
      </c>
      <c r="K10" s="259">
        <v>0</v>
      </c>
      <c r="L10" s="257">
        <v>9.282103134479272E-2</v>
      </c>
      <c r="M10" s="257">
        <v>7.5471698113207544E-2</v>
      </c>
      <c r="N10" s="258">
        <v>9.3418259023354558E-2</v>
      </c>
      <c r="O10" s="258">
        <v>8.8888888888888892E-2</v>
      </c>
      <c r="P10" s="259">
        <v>0</v>
      </c>
      <c r="Q10" s="257">
        <v>8.8277858176555715E-2</v>
      </c>
      <c r="R10" s="260">
        <v>9.0709315101941149E-2</v>
      </c>
      <c r="S10" s="423" t="s">
        <v>155</v>
      </c>
    </row>
    <row r="11" spans="2:19" ht="22.2" customHeight="1" x14ac:dyDescent="0.3">
      <c r="B11" s="196" t="s">
        <v>303</v>
      </c>
      <c r="C11" s="257">
        <v>4.5801526717557252E-2</v>
      </c>
      <c r="D11" s="258">
        <v>4.3103448275862072E-2</v>
      </c>
      <c r="E11" s="258">
        <v>0</v>
      </c>
      <c r="F11" s="259">
        <v>0</v>
      </c>
      <c r="G11" s="257">
        <v>4.3568464730290454E-2</v>
      </c>
      <c r="H11" s="257">
        <v>3.8847957133288681E-2</v>
      </c>
      <c r="I11" s="258">
        <v>5.5589307411907658E-2</v>
      </c>
      <c r="J11" s="258">
        <v>6.2893081761006289E-2</v>
      </c>
      <c r="K11" s="259">
        <v>0</v>
      </c>
      <c r="L11" s="257">
        <v>5.0758341759352885E-2</v>
      </c>
      <c r="M11" s="257">
        <v>4.8517520215633422E-2</v>
      </c>
      <c r="N11" s="258">
        <v>6.0509554140127389E-2</v>
      </c>
      <c r="O11" s="258">
        <v>4.4444444444444446E-2</v>
      </c>
      <c r="P11" s="259">
        <v>0</v>
      </c>
      <c r="Q11" s="257">
        <v>5.6439942112879886E-2</v>
      </c>
      <c r="R11" s="260">
        <v>5.225247222561348E-2</v>
      </c>
      <c r="S11" s="423" t="s">
        <v>156</v>
      </c>
    </row>
    <row r="12" spans="2:19" ht="22.2" customHeight="1" thickBot="1" x14ac:dyDescent="0.35">
      <c r="B12" s="196" t="s">
        <v>304</v>
      </c>
      <c r="C12" s="257">
        <v>7.6335877862595422E-2</v>
      </c>
      <c r="D12" s="258">
        <v>0.10057471264367816</v>
      </c>
      <c r="E12" s="258">
        <v>0</v>
      </c>
      <c r="F12" s="259">
        <v>0</v>
      </c>
      <c r="G12" s="257">
        <v>9.3360995850622408E-2</v>
      </c>
      <c r="H12" s="257">
        <v>6.1620897521768254E-2</v>
      </c>
      <c r="I12" s="258">
        <v>6.1360874848116649E-2</v>
      </c>
      <c r="J12" s="258">
        <v>1.8867924528301886E-2</v>
      </c>
      <c r="K12" s="259">
        <v>0</v>
      </c>
      <c r="L12" s="257">
        <v>6.0060667340748233E-2</v>
      </c>
      <c r="M12" s="257">
        <v>6.0646900269541781E-2</v>
      </c>
      <c r="N12" s="258">
        <v>7.4309978768577492E-2</v>
      </c>
      <c r="O12" s="258">
        <v>2.9629629629629631E-2</v>
      </c>
      <c r="P12" s="259">
        <v>0</v>
      </c>
      <c r="Q12" s="257">
        <v>6.8379160636758321E-2</v>
      </c>
      <c r="R12" s="260">
        <v>6.4827249420095226E-2</v>
      </c>
      <c r="S12" s="423" t="s">
        <v>157</v>
      </c>
    </row>
    <row r="13" spans="2:19" ht="22.2" customHeight="1" thickTop="1" thickBot="1" x14ac:dyDescent="0.35">
      <c r="B13" s="199" t="s">
        <v>305</v>
      </c>
      <c r="C13" s="211">
        <v>0.3282442748091603</v>
      </c>
      <c r="D13" s="212">
        <v>0.39367816091954022</v>
      </c>
      <c r="E13" s="212">
        <v>0.33333333333333331</v>
      </c>
      <c r="F13" s="256">
        <v>0</v>
      </c>
      <c r="G13" s="211">
        <v>0.37551867219917012</v>
      </c>
      <c r="H13" s="211">
        <v>0.30274614869390487</v>
      </c>
      <c r="I13" s="212">
        <v>0.36087484811664644</v>
      </c>
      <c r="J13" s="212">
        <v>0.23270440251572327</v>
      </c>
      <c r="K13" s="256">
        <v>0</v>
      </c>
      <c r="L13" s="211">
        <v>0.33913043478260868</v>
      </c>
      <c r="M13" s="211">
        <v>0.31536388140161725</v>
      </c>
      <c r="N13" s="212">
        <v>0.41719745222929938</v>
      </c>
      <c r="O13" s="212">
        <v>0.27407407407407408</v>
      </c>
      <c r="P13" s="256">
        <v>0</v>
      </c>
      <c r="Q13" s="211">
        <v>0.38241678726483358</v>
      </c>
      <c r="R13" s="213">
        <v>0.35587840312538149</v>
      </c>
      <c r="S13" s="423"/>
    </row>
    <row r="14" spans="2:19" ht="22.2" customHeight="1" thickTop="1" x14ac:dyDescent="0.3">
      <c r="B14" s="196" t="s">
        <v>306</v>
      </c>
      <c r="C14" s="257">
        <v>0</v>
      </c>
      <c r="D14" s="258">
        <v>2.0114942528735632E-2</v>
      </c>
      <c r="E14" s="258">
        <v>0</v>
      </c>
      <c r="F14" s="259">
        <v>0</v>
      </c>
      <c r="G14" s="257">
        <v>1.4522821576763486E-2</v>
      </c>
      <c r="H14" s="257">
        <v>8.0375083724045539E-3</v>
      </c>
      <c r="I14" s="258">
        <v>1.7314702308626976E-2</v>
      </c>
      <c r="J14" s="258">
        <v>1.2578616352201259E-2</v>
      </c>
      <c r="K14" s="259">
        <v>0</v>
      </c>
      <c r="L14" s="257">
        <v>1.435793731041456E-2</v>
      </c>
      <c r="M14" s="257">
        <v>1.3477088948787063E-2</v>
      </c>
      <c r="N14" s="258">
        <v>2.0169851380042462E-2</v>
      </c>
      <c r="O14" s="258">
        <v>1.4814814814814815E-2</v>
      </c>
      <c r="P14" s="259">
        <v>0</v>
      </c>
      <c r="Q14" s="257">
        <v>1.8089725036179449E-2</v>
      </c>
      <c r="R14" s="260">
        <v>1.5626907581491881E-2</v>
      </c>
      <c r="S14" s="423" t="s">
        <v>158</v>
      </c>
    </row>
    <row r="15" spans="2:19" ht="22.2" customHeight="1" x14ac:dyDescent="0.3">
      <c r="B15" s="196" t="s">
        <v>307</v>
      </c>
      <c r="C15" s="257">
        <v>3.8167938931297711E-2</v>
      </c>
      <c r="D15" s="258">
        <v>0.11206896551724138</v>
      </c>
      <c r="E15" s="258">
        <v>0.33333333333333331</v>
      </c>
      <c r="F15" s="259">
        <v>0</v>
      </c>
      <c r="G15" s="257">
        <v>9.3360995850622408E-2</v>
      </c>
      <c r="H15" s="257">
        <v>4.0187541862022773E-2</v>
      </c>
      <c r="I15" s="258">
        <v>8.5358444714459289E-2</v>
      </c>
      <c r="J15" s="258">
        <v>0.1761006289308176</v>
      </c>
      <c r="K15" s="259">
        <v>1</v>
      </c>
      <c r="L15" s="257">
        <v>7.4823053589484323E-2</v>
      </c>
      <c r="M15" s="257">
        <v>4.1778975741239892E-2</v>
      </c>
      <c r="N15" s="258">
        <v>5.89171974522293E-2</v>
      </c>
      <c r="O15" s="258">
        <v>9.6296296296296297E-2</v>
      </c>
      <c r="P15" s="259">
        <v>0</v>
      </c>
      <c r="Q15" s="257">
        <v>5.6439942112879886E-2</v>
      </c>
      <c r="R15" s="260">
        <v>6.9710658039311438E-2</v>
      </c>
      <c r="S15" s="423" t="s">
        <v>159</v>
      </c>
    </row>
    <row r="16" spans="2:19" ht="22.2" customHeight="1" x14ac:dyDescent="0.3">
      <c r="B16" s="196" t="s">
        <v>308</v>
      </c>
      <c r="C16" s="257">
        <v>5.3435114503816793E-2</v>
      </c>
      <c r="D16" s="258">
        <v>8.3333333333333329E-2</v>
      </c>
      <c r="E16" s="258">
        <v>0</v>
      </c>
      <c r="F16" s="259">
        <v>0</v>
      </c>
      <c r="G16" s="257">
        <v>7.4688796680497924E-2</v>
      </c>
      <c r="H16" s="257">
        <v>5.0234427327528468E-2</v>
      </c>
      <c r="I16" s="258">
        <v>6.9258809234507904E-2</v>
      </c>
      <c r="J16" s="258">
        <v>0.11949685534591195</v>
      </c>
      <c r="K16" s="259">
        <v>0</v>
      </c>
      <c r="L16" s="257">
        <v>6.5116279069767441E-2</v>
      </c>
      <c r="M16" s="257">
        <v>6.6037735849056603E-2</v>
      </c>
      <c r="N16" s="258">
        <v>5.7324840764331211E-2</v>
      </c>
      <c r="O16" s="258">
        <v>9.6296296296296297E-2</v>
      </c>
      <c r="P16" s="259">
        <v>0</v>
      </c>
      <c r="Q16" s="257">
        <v>6.1505065123010128E-2</v>
      </c>
      <c r="R16" s="260">
        <v>6.446099377365401E-2</v>
      </c>
      <c r="S16" s="423" t="s">
        <v>160</v>
      </c>
    </row>
    <row r="17" spans="2:19" ht="22.2" customHeight="1" x14ac:dyDescent="0.3">
      <c r="B17" s="196" t="s">
        <v>309</v>
      </c>
      <c r="C17" s="257">
        <v>7.6335877862595417E-3</v>
      </c>
      <c r="D17" s="258">
        <v>1.1494252873563218E-2</v>
      </c>
      <c r="E17" s="258">
        <v>0</v>
      </c>
      <c r="F17" s="259">
        <v>0</v>
      </c>
      <c r="G17" s="257">
        <v>1.0373443983402489E-2</v>
      </c>
      <c r="H17" s="257">
        <v>5.3583389149363695E-3</v>
      </c>
      <c r="I17" s="258">
        <v>1.1846901579586877E-2</v>
      </c>
      <c r="J17" s="258">
        <v>6.2893081761006293E-3</v>
      </c>
      <c r="K17" s="259">
        <v>0</v>
      </c>
      <c r="L17" s="257">
        <v>9.7067745197168855E-3</v>
      </c>
      <c r="M17" s="257">
        <v>5.3908355795148251E-3</v>
      </c>
      <c r="N17" s="258">
        <v>1.2738853503184714E-2</v>
      </c>
      <c r="O17" s="258">
        <v>7.4074074074074077E-3</v>
      </c>
      <c r="P17" s="259">
        <v>0</v>
      </c>
      <c r="Q17" s="257">
        <v>1.0492040520984082E-2</v>
      </c>
      <c r="R17" s="260">
        <v>1.0010987669393236E-2</v>
      </c>
      <c r="S17" s="423" t="s">
        <v>161</v>
      </c>
    </row>
    <row r="18" spans="2:19" ht="22.2" customHeight="1" thickBot="1" x14ac:dyDescent="0.35">
      <c r="B18" s="196" t="s">
        <v>310</v>
      </c>
      <c r="C18" s="257">
        <v>1.5267175572519083E-2</v>
      </c>
      <c r="D18" s="258">
        <v>2.5862068965517241E-2</v>
      </c>
      <c r="E18" s="258">
        <v>0</v>
      </c>
      <c r="F18" s="259">
        <v>0</v>
      </c>
      <c r="G18" s="257">
        <v>2.2821576763485476E-2</v>
      </c>
      <c r="H18" s="257">
        <v>1.1386470194239785E-2</v>
      </c>
      <c r="I18" s="258">
        <v>2.7642770352369381E-2</v>
      </c>
      <c r="J18" s="258">
        <v>4.40251572327044E-2</v>
      </c>
      <c r="K18" s="259">
        <v>0</v>
      </c>
      <c r="L18" s="257">
        <v>2.3255813953488372E-2</v>
      </c>
      <c r="M18" s="257">
        <v>2.2911051212938006E-2</v>
      </c>
      <c r="N18" s="258">
        <v>3.0785562632696391E-2</v>
      </c>
      <c r="O18" s="258">
        <v>1.4814814814814815E-2</v>
      </c>
      <c r="P18" s="259">
        <v>0</v>
      </c>
      <c r="Q18" s="257">
        <v>2.7858176555716353E-2</v>
      </c>
      <c r="R18" s="260">
        <v>2.4783298742522282E-2</v>
      </c>
      <c r="S18" s="423" t="s">
        <v>162</v>
      </c>
    </row>
    <row r="19" spans="2:19" ht="22.2" customHeight="1" thickTop="1" thickBot="1" x14ac:dyDescent="0.35">
      <c r="B19" s="199" t="s">
        <v>311</v>
      </c>
      <c r="C19" s="211">
        <v>0.11450381679389313</v>
      </c>
      <c r="D19" s="212">
        <v>0.25287356321839083</v>
      </c>
      <c r="E19" s="212">
        <v>0.33333333333333331</v>
      </c>
      <c r="F19" s="256">
        <v>0</v>
      </c>
      <c r="G19" s="211">
        <v>0.21576763485477179</v>
      </c>
      <c r="H19" s="211">
        <v>0.11520428667113194</v>
      </c>
      <c r="I19" s="212">
        <v>0.21142162818955043</v>
      </c>
      <c r="J19" s="212">
        <v>0.35849056603773582</v>
      </c>
      <c r="K19" s="256">
        <v>1</v>
      </c>
      <c r="L19" s="211">
        <v>0.18725985844287157</v>
      </c>
      <c r="M19" s="211">
        <v>0.14959568733153639</v>
      </c>
      <c r="N19" s="212">
        <v>0.17993630573248406</v>
      </c>
      <c r="O19" s="212">
        <v>0.22962962962962963</v>
      </c>
      <c r="P19" s="256">
        <v>0</v>
      </c>
      <c r="Q19" s="211">
        <v>0.17438494934876989</v>
      </c>
      <c r="R19" s="213">
        <v>0.18459284580637284</v>
      </c>
      <c r="S19" s="423"/>
    </row>
    <row r="20" spans="2:19" ht="22.2" customHeight="1" thickTop="1" x14ac:dyDescent="0.3">
      <c r="B20" s="196" t="s">
        <v>312</v>
      </c>
      <c r="C20" s="257">
        <v>0</v>
      </c>
      <c r="D20" s="258">
        <v>2.8735632183908046E-3</v>
      </c>
      <c r="E20" s="258">
        <v>0</v>
      </c>
      <c r="F20" s="259">
        <v>0</v>
      </c>
      <c r="G20" s="257">
        <v>2.0746887966804979E-3</v>
      </c>
      <c r="H20" s="257">
        <v>2.0093770931011385E-3</v>
      </c>
      <c r="I20" s="258">
        <v>1.215066828675577E-3</v>
      </c>
      <c r="J20" s="258">
        <v>0</v>
      </c>
      <c r="K20" s="259">
        <v>0</v>
      </c>
      <c r="L20" s="257">
        <v>1.4155712841253793E-3</v>
      </c>
      <c r="M20" s="257">
        <v>0</v>
      </c>
      <c r="N20" s="258">
        <v>1.0615711252653928E-3</v>
      </c>
      <c r="O20" s="258">
        <v>0</v>
      </c>
      <c r="P20" s="259">
        <v>0</v>
      </c>
      <c r="Q20" s="257">
        <v>7.2358900144717795E-4</v>
      </c>
      <c r="R20" s="260">
        <v>1.2208521548040532E-3</v>
      </c>
      <c r="S20" s="423" t="s">
        <v>163</v>
      </c>
    </row>
    <row r="21" spans="2:19" ht="22.2" customHeight="1" thickBot="1" x14ac:dyDescent="0.35">
      <c r="B21" s="196" t="s">
        <v>208</v>
      </c>
      <c r="C21" s="257">
        <v>0.49618320610687022</v>
      </c>
      <c r="D21" s="258">
        <v>0.20977011494252873</v>
      </c>
      <c r="E21" s="258">
        <v>0.33333333333333331</v>
      </c>
      <c r="F21" s="259">
        <v>0</v>
      </c>
      <c r="G21" s="257">
        <v>0.28838174273858919</v>
      </c>
      <c r="H21" s="257">
        <v>0.48158070997990621</v>
      </c>
      <c r="I21" s="258">
        <v>0.29647630619684084</v>
      </c>
      <c r="J21" s="258">
        <v>0.26415094339622641</v>
      </c>
      <c r="K21" s="259">
        <v>0</v>
      </c>
      <c r="L21" s="257">
        <v>0.35126390293225479</v>
      </c>
      <c r="M21" s="257">
        <v>0.45687331536388143</v>
      </c>
      <c r="N21" s="258">
        <v>0.28184713375796178</v>
      </c>
      <c r="O21" s="258">
        <v>0.34814814814814815</v>
      </c>
      <c r="P21" s="259">
        <v>0</v>
      </c>
      <c r="Q21" s="257">
        <v>0.33212735166425472</v>
      </c>
      <c r="R21" s="260">
        <v>0.34110609205225245</v>
      </c>
      <c r="S21" s="423" t="s">
        <v>372</v>
      </c>
    </row>
    <row r="22" spans="2:19" ht="22.2" customHeight="1" thickTop="1" thickBot="1" x14ac:dyDescent="0.35">
      <c r="B22" s="98" t="s">
        <v>298</v>
      </c>
      <c r="C22" s="147">
        <v>1</v>
      </c>
      <c r="D22" s="145">
        <v>1</v>
      </c>
      <c r="E22" s="145">
        <v>1</v>
      </c>
      <c r="F22" s="261">
        <v>0</v>
      </c>
      <c r="G22" s="143">
        <v>1</v>
      </c>
      <c r="H22" s="147">
        <v>0.99999999999999989</v>
      </c>
      <c r="I22" s="145">
        <v>1</v>
      </c>
      <c r="J22" s="145">
        <v>1</v>
      </c>
      <c r="K22" s="261">
        <v>1</v>
      </c>
      <c r="L22" s="143">
        <v>1</v>
      </c>
      <c r="M22" s="147">
        <v>1</v>
      </c>
      <c r="N22" s="145">
        <v>1</v>
      </c>
      <c r="O22" s="145">
        <v>1</v>
      </c>
      <c r="P22" s="261">
        <v>0</v>
      </c>
      <c r="Q22" s="143">
        <v>1</v>
      </c>
      <c r="R22" s="143">
        <v>1</v>
      </c>
      <c r="S22" s="423" t="s">
        <v>32</v>
      </c>
    </row>
    <row r="23" spans="2:19" s="71" customFormat="1" ht="22.2" customHeight="1" thickTop="1" thickBot="1" x14ac:dyDescent="0.35">
      <c r="B23" s="204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ht="22.2" customHeight="1" thickTop="1" x14ac:dyDescent="0.3">
      <c r="B24" s="112" t="s">
        <v>233</v>
      </c>
      <c r="C24" s="123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9" s="71" customFormat="1" ht="22.2" customHeight="1" thickBot="1" x14ac:dyDescent="0.35">
      <c r="B25" s="163" t="s">
        <v>240</v>
      </c>
      <c r="C25" s="165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9" s="71" customFormat="1" ht="15" thickTop="1" x14ac:dyDescent="0.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9" s="71" customFormat="1" x14ac:dyDescent="0.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2:19" s="71" customFormat="1" x14ac:dyDescent="0.3"/>
    <row r="29" spans="2:19" s="71" customFormat="1" x14ac:dyDescent="0.3"/>
    <row r="30" spans="2:19" s="71" customFormat="1" x14ac:dyDescent="0.3"/>
    <row r="31" spans="2:19" s="71" customFormat="1" x14ac:dyDescent="0.3"/>
    <row r="32" spans="2:19" s="71" customFormat="1" x14ac:dyDescent="0.3"/>
    <row r="33" s="71" customFormat="1" x14ac:dyDescent="0.3"/>
    <row r="34" s="71" customFormat="1" x14ac:dyDescent="0.3"/>
    <row r="35" s="71" customFormat="1" x14ac:dyDescent="0.3"/>
    <row r="36" s="71" customFormat="1" x14ac:dyDescent="0.3"/>
    <row r="37" s="71" customFormat="1" x14ac:dyDescent="0.3"/>
    <row r="38" s="71" customFormat="1" x14ac:dyDescent="0.3"/>
    <row r="39" s="71" customFormat="1" x14ac:dyDescent="0.3"/>
    <row r="40" s="71" customFormat="1" x14ac:dyDescent="0.3"/>
    <row r="41" s="71" customFormat="1" x14ac:dyDescent="0.3"/>
    <row r="42" s="71" customFormat="1" x14ac:dyDescent="0.3"/>
    <row r="43" s="71" customFormat="1" x14ac:dyDescent="0.3"/>
    <row r="44" s="71" customFormat="1" x14ac:dyDescent="0.3"/>
    <row r="45" s="71" customFormat="1" x14ac:dyDescent="0.3"/>
    <row r="46" s="71" customFormat="1" x14ac:dyDescent="0.3"/>
    <row r="47" s="71" customFormat="1" x14ac:dyDescent="0.3"/>
    <row r="4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663"/>
  <sheetViews>
    <sheetView workbookViewId="0">
      <selection activeCell="I23" sqref="I23"/>
    </sheetView>
  </sheetViews>
  <sheetFormatPr defaultColWidth="9.109375" defaultRowHeight="14.4" x14ac:dyDescent="0.3"/>
  <cols>
    <col min="1" max="1" width="2.6640625" style="71" customWidth="1"/>
    <col min="2" max="2" width="30.44140625" style="70" customWidth="1"/>
    <col min="3" max="16" width="15.33203125" style="70" customWidth="1"/>
    <col min="17" max="19" width="15.33203125" style="71" customWidth="1"/>
    <col min="20" max="16384" width="9.109375" style="71"/>
  </cols>
  <sheetData>
    <row r="1" spans="2:17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ht="22.2" customHeight="1" thickTop="1" thickBot="1" x14ac:dyDescent="0.35">
      <c r="B2" s="274" t="s">
        <v>369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</row>
    <row r="3" spans="2:17" ht="22.2" customHeight="1" thickTop="1" thickBot="1" x14ac:dyDescent="0.35">
      <c r="B3" s="277" t="s">
        <v>296</v>
      </c>
      <c r="C3" s="282" t="s">
        <v>249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6"/>
    </row>
    <row r="4" spans="2:17" ht="22.2" customHeight="1" thickTop="1" x14ac:dyDescent="0.3">
      <c r="B4" s="287"/>
      <c r="C4" s="266" t="s">
        <v>251</v>
      </c>
      <c r="D4" s="344"/>
      <c r="E4" s="345" t="s">
        <v>274</v>
      </c>
      <c r="F4" s="344"/>
      <c r="G4" s="345" t="s">
        <v>253</v>
      </c>
      <c r="H4" s="344"/>
      <c r="I4" s="345" t="s">
        <v>254</v>
      </c>
      <c r="J4" s="344"/>
      <c r="K4" s="345" t="s">
        <v>166</v>
      </c>
      <c r="L4" s="344"/>
      <c r="M4" s="325" t="s">
        <v>255</v>
      </c>
      <c r="N4" s="325"/>
      <c r="O4" s="283" t="s">
        <v>207</v>
      </c>
      <c r="P4" s="268"/>
    </row>
    <row r="5" spans="2:17" ht="22.2" customHeight="1" thickBot="1" x14ac:dyDescent="0.35">
      <c r="B5" s="288"/>
      <c r="C5" s="356" t="s">
        <v>206</v>
      </c>
      <c r="D5" s="357" t="s">
        <v>2</v>
      </c>
      <c r="E5" s="358" t="s">
        <v>250</v>
      </c>
      <c r="F5" s="357" t="s">
        <v>2</v>
      </c>
      <c r="G5" s="358" t="s">
        <v>206</v>
      </c>
      <c r="H5" s="357" t="s">
        <v>2</v>
      </c>
      <c r="I5" s="358" t="s">
        <v>206</v>
      </c>
      <c r="J5" s="357" t="s">
        <v>2</v>
      </c>
      <c r="K5" s="358" t="s">
        <v>206</v>
      </c>
      <c r="L5" s="357" t="s">
        <v>2</v>
      </c>
      <c r="M5" s="358" t="s">
        <v>250</v>
      </c>
      <c r="N5" s="359" t="s">
        <v>2</v>
      </c>
      <c r="O5" s="356" t="s">
        <v>206</v>
      </c>
      <c r="P5" s="360" t="s">
        <v>2</v>
      </c>
    </row>
    <row r="6" spans="2:17" ht="22.2" customHeight="1" thickTop="1" thickBot="1" x14ac:dyDescent="0.35">
      <c r="B6" s="199" t="s">
        <v>299</v>
      </c>
      <c r="C6" s="200">
        <v>38</v>
      </c>
      <c r="D6" s="248">
        <v>0.17757009345794392</v>
      </c>
      <c r="E6" s="208">
        <v>369</v>
      </c>
      <c r="F6" s="248">
        <v>8.8765936973779172E-2</v>
      </c>
      <c r="G6" s="208">
        <v>127</v>
      </c>
      <c r="H6" s="248">
        <v>0.13804347826086957</v>
      </c>
      <c r="I6" s="208">
        <v>375</v>
      </c>
      <c r="J6" s="248">
        <v>0.20096463022508038</v>
      </c>
      <c r="K6" s="208">
        <v>7</v>
      </c>
      <c r="L6" s="248">
        <v>0.16666666666666666</v>
      </c>
      <c r="M6" s="208">
        <v>44</v>
      </c>
      <c r="N6" s="201">
        <v>4.4354838709677422E-2</v>
      </c>
      <c r="O6" s="200">
        <v>960</v>
      </c>
      <c r="P6" s="202">
        <v>0.11720180686118911</v>
      </c>
      <c r="Q6" s="162"/>
    </row>
    <row r="7" spans="2:17" ht="22.2" customHeight="1" thickTop="1" x14ac:dyDescent="0.3">
      <c r="B7" s="196" t="s">
        <v>300</v>
      </c>
      <c r="C7" s="95">
        <v>33</v>
      </c>
      <c r="D7" s="227">
        <v>0.1542056074766355</v>
      </c>
      <c r="E7" s="169">
        <v>378</v>
      </c>
      <c r="F7" s="227">
        <v>9.0930959826798177E-2</v>
      </c>
      <c r="G7" s="169">
        <v>209</v>
      </c>
      <c r="H7" s="227">
        <v>0.22717391304347825</v>
      </c>
      <c r="I7" s="169">
        <v>234</v>
      </c>
      <c r="J7" s="227">
        <v>0.12540192926045016</v>
      </c>
      <c r="K7" s="262">
        <v>8</v>
      </c>
      <c r="L7" s="227">
        <v>0.19047619047619047</v>
      </c>
      <c r="M7" s="169">
        <v>64</v>
      </c>
      <c r="N7" s="116">
        <v>6.4516129032258063E-2</v>
      </c>
      <c r="O7" s="95">
        <v>926</v>
      </c>
      <c r="P7" s="119">
        <v>0.11305090953485533</v>
      </c>
      <c r="Q7" s="162"/>
    </row>
    <row r="8" spans="2:17" ht="22.2" customHeight="1" x14ac:dyDescent="0.3">
      <c r="B8" s="196" t="s">
        <v>301</v>
      </c>
      <c r="C8" s="95">
        <v>18</v>
      </c>
      <c r="D8" s="227">
        <v>8.4112149532710276E-2</v>
      </c>
      <c r="E8" s="169">
        <v>98</v>
      </c>
      <c r="F8" s="227">
        <v>2.3574693288429156E-2</v>
      </c>
      <c r="G8" s="169">
        <v>48</v>
      </c>
      <c r="H8" s="227">
        <v>5.2173913043478258E-2</v>
      </c>
      <c r="I8" s="169">
        <v>113</v>
      </c>
      <c r="J8" s="227">
        <v>6.0557341907824226E-2</v>
      </c>
      <c r="K8" s="262">
        <v>1</v>
      </c>
      <c r="L8" s="227">
        <v>2.3809523809523808E-2</v>
      </c>
      <c r="M8" s="169">
        <v>9</v>
      </c>
      <c r="N8" s="116">
        <v>9.0725806451612909E-3</v>
      </c>
      <c r="O8" s="95">
        <v>287</v>
      </c>
      <c r="P8" s="119">
        <v>3.5038456842876327E-2</v>
      </c>
      <c r="Q8" s="162"/>
    </row>
    <row r="9" spans="2:17" ht="22.2" customHeight="1" x14ac:dyDescent="0.3">
      <c r="B9" s="196" t="s">
        <v>302</v>
      </c>
      <c r="C9" s="95">
        <v>27</v>
      </c>
      <c r="D9" s="227">
        <v>0.12616822429906541</v>
      </c>
      <c r="E9" s="169">
        <v>345</v>
      </c>
      <c r="F9" s="227">
        <v>8.2992542699061825E-2</v>
      </c>
      <c r="G9" s="169">
        <v>114</v>
      </c>
      <c r="H9" s="227">
        <v>0.12391304347826088</v>
      </c>
      <c r="I9" s="169">
        <v>215</v>
      </c>
      <c r="J9" s="227">
        <v>0.11521972132904609</v>
      </c>
      <c r="K9" s="262">
        <v>2</v>
      </c>
      <c r="L9" s="227">
        <v>4.7619047619047616E-2</v>
      </c>
      <c r="M9" s="169">
        <v>40</v>
      </c>
      <c r="N9" s="116">
        <v>4.0322580645161289E-2</v>
      </c>
      <c r="O9" s="95">
        <v>743</v>
      </c>
      <c r="P9" s="119">
        <v>9.0709315101941149E-2</v>
      </c>
      <c r="Q9" s="162"/>
    </row>
    <row r="10" spans="2:17" ht="22.2" customHeight="1" x14ac:dyDescent="0.3">
      <c r="B10" s="196" t="s">
        <v>303</v>
      </c>
      <c r="C10" s="95">
        <v>20</v>
      </c>
      <c r="D10" s="227">
        <v>9.3457943925233641E-2</v>
      </c>
      <c r="E10" s="169">
        <v>200</v>
      </c>
      <c r="F10" s="227">
        <v>4.8111618955977868E-2</v>
      </c>
      <c r="G10" s="169">
        <v>64</v>
      </c>
      <c r="H10" s="227">
        <v>6.9565217391304349E-2</v>
      </c>
      <c r="I10" s="169">
        <v>125</v>
      </c>
      <c r="J10" s="227">
        <v>6.6988210075026797E-2</v>
      </c>
      <c r="K10" s="262">
        <v>1</v>
      </c>
      <c r="L10" s="227">
        <v>2.3809523809523808E-2</v>
      </c>
      <c r="M10" s="169">
        <v>18</v>
      </c>
      <c r="N10" s="116">
        <v>1.8145161290322582E-2</v>
      </c>
      <c r="O10" s="95">
        <v>428</v>
      </c>
      <c r="P10" s="119">
        <v>5.225247222561348E-2</v>
      </c>
      <c r="Q10" s="162"/>
    </row>
    <row r="11" spans="2:17" ht="22.2" customHeight="1" thickBot="1" x14ac:dyDescent="0.35">
      <c r="B11" s="196" t="s">
        <v>304</v>
      </c>
      <c r="C11" s="95">
        <v>14</v>
      </c>
      <c r="D11" s="227">
        <v>6.5420560747663545E-2</v>
      </c>
      <c r="E11" s="169">
        <v>184</v>
      </c>
      <c r="F11" s="227">
        <v>4.4262689439499639E-2</v>
      </c>
      <c r="G11" s="169">
        <v>98</v>
      </c>
      <c r="H11" s="227">
        <v>0.10652173913043478</v>
      </c>
      <c r="I11" s="169">
        <v>180</v>
      </c>
      <c r="J11" s="227">
        <v>9.6463022508038579E-2</v>
      </c>
      <c r="K11" s="262">
        <v>4</v>
      </c>
      <c r="L11" s="227">
        <v>9.5238095238095233E-2</v>
      </c>
      <c r="M11" s="169">
        <v>51</v>
      </c>
      <c r="N11" s="116">
        <v>5.1411290322580648E-2</v>
      </c>
      <c r="O11" s="95">
        <v>531</v>
      </c>
      <c r="P11" s="119">
        <v>6.4827249420095226E-2</v>
      </c>
      <c r="Q11" s="162"/>
    </row>
    <row r="12" spans="2:17" ht="22.2" customHeight="1" thickTop="1" thickBot="1" x14ac:dyDescent="0.35">
      <c r="B12" s="199" t="s">
        <v>305</v>
      </c>
      <c r="C12" s="200">
        <v>112</v>
      </c>
      <c r="D12" s="248">
        <v>0.52336448598130836</v>
      </c>
      <c r="E12" s="208">
        <v>1205</v>
      </c>
      <c r="F12" s="248">
        <v>0.28987250420976668</v>
      </c>
      <c r="G12" s="208">
        <v>533</v>
      </c>
      <c r="H12" s="248">
        <v>0.57934782608695656</v>
      </c>
      <c r="I12" s="208">
        <v>867</v>
      </c>
      <c r="J12" s="248">
        <v>0.46463022508038587</v>
      </c>
      <c r="K12" s="208">
        <v>16</v>
      </c>
      <c r="L12" s="248">
        <v>0.38095238095238093</v>
      </c>
      <c r="M12" s="208">
        <v>182</v>
      </c>
      <c r="N12" s="201">
        <v>0.18346774193548387</v>
      </c>
      <c r="O12" s="200">
        <v>2915</v>
      </c>
      <c r="P12" s="202">
        <v>0.35587840312538149</v>
      </c>
      <c r="Q12" s="79"/>
    </row>
    <row r="13" spans="2:17" ht="22.2" customHeight="1" thickTop="1" x14ac:dyDescent="0.3">
      <c r="B13" s="196" t="s">
        <v>306</v>
      </c>
      <c r="C13" s="95">
        <v>2</v>
      </c>
      <c r="D13" s="227">
        <v>9.3457943925233638E-3</v>
      </c>
      <c r="E13" s="169">
        <v>53</v>
      </c>
      <c r="F13" s="227">
        <v>1.2749579023334135E-2</v>
      </c>
      <c r="G13" s="169">
        <v>26</v>
      </c>
      <c r="H13" s="227">
        <v>2.8260869565217391E-2</v>
      </c>
      <c r="I13" s="169">
        <v>40</v>
      </c>
      <c r="J13" s="227">
        <v>2.1436227224008574E-2</v>
      </c>
      <c r="K13" s="262">
        <v>0</v>
      </c>
      <c r="L13" s="227">
        <v>0</v>
      </c>
      <c r="M13" s="169">
        <v>7</v>
      </c>
      <c r="N13" s="116">
        <v>7.0564516129032256E-3</v>
      </c>
      <c r="O13" s="95">
        <v>128</v>
      </c>
      <c r="P13" s="119">
        <v>1.5626907581491881E-2</v>
      </c>
      <c r="Q13" s="162"/>
    </row>
    <row r="14" spans="2:17" ht="22.2" customHeight="1" x14ac:dyDescent="0.3">
      <c r="B14" s="196" t="s">
        <v>307</v>
      </c>
      <c r="C14" s="95">
        <v>27</v>
      </c>
      <c r="D14" s="227">
        <v>0.12616822429906541</v>
      </c>
      <c r="E14" s="169">
        <v>209</v>
      </c>
      <c r="F14" s="227">
        <v>5.0276641808996873E-2</v>
      </c>
      <c r="G14" s="169">
        <v>60</v>
      </c>
      <c r="H14" s="227">
        <v>6.5217391304347824E-2</v>
      </c>
      <c r="I14" s="169">
        <v>150</v>
      </c>
      <c r="J14" s="227">
        <v>8.0385852090032156E-2</v>
      </c>
      <c r="K14" s="262">
        <v>9</v>
      </c>
      <c r="L14" s="227">
        <v>0.21428571428571427</v>
      </c>
      <c r="M14" s="169">
        <v>116</v>
      </c>
      <c r="N14" s="116">
        <v>0.11693548387096774</v>
      </c>
      <c r="O14" s="95">
        <v>571</v>
      </c>
      <c r="P14" s="119">
        <v>6.9710658039311438E-2</v>
      </c>
      <c r="Q14" s="162"/>
    </row>
    <row r="15" spans="2:17" ht="22.2" customHeight="1" x14ac:dyDescent="0.3">
      <c r="B15" s="196" t="s">
        <v>308</v>
      </c>
      <c r="C15" s="95">
        <v>10</v>
      </c>
      <c r="D15" s="227">
        <v>4.6728971962616821E-2</v>
      </c>
      <c r="E15" s="169">
        <v>202</v>
      </c>
      <c r="F15" s="227">
        <v>4.8592735145537649E-2</v>
      </c>
      <c r="G15" s="169">
        <v>64</v>
      </c>
      <c r="H15" s="227">
        <v>6.9565217391304349E-2</v>
      </c>
      <c r="I15" s="169">
        <v>176</v>
      </c>
      <c r="J15" s="227">
        <v>9.4319399785637734E-2</v>
      </c>
      <c r="K15" s="262">
        <v>3</v>
      </c>
      <c r="L15" s="227">
        <v>7.1428571428571425E-2</v>
      </c>
      <c r="M15" s="169">
        <v>73</v>
      </c>
      <c r="N15" s="116">
        <v>7.3588709677419359E-2</v>
      </c>
      <c r="O15" s="95">
        <v>528</v>
      </c>
      <c r="P15" s="119">
        <v>6.446099377365401E-2</v>
      </c>
      <c r="Q15" s="162"/>
    </row>
    <row r="16" spans="2:17" ht="22.2" customHeight="1" x14ac:dyDescent="0.3">
      <c r="B16" s="196" t="s">
        <v>309</v>
      </c>
      <c r="C16" s="95">
        <v>5</v>
      </c>
      <c r="D16" s="227">
        <v>2.336448598130841E-2</v>
      </c>
      <c r="E16" s="169">
        <v>30</v>
      </c>
      <c r="F16" s="227">
        <v>7.2167428433966806E-3</v>
      </c>
      <c r="G16" s="169">
        <v>12</v>
      </c>
      <c r="H16" s="227">
        <v>1.3043478260869565E-2</v>
      </c>
      <c r="I16" s="169">
        <v>25</v>
      </c>
      <c r="J16" s="227">
        <v>1.3397642015005359E-2</v>
      </c>
      <c r="K16" s="262">
        <v>1</v>
      </c>
      <c r="L16" s="227">
        <v>2.3809523809523808E-2</v>
      </c>
      <c r="M16" s="169">
        <v>9</v>
      </c>
      <c r="N16" s="116">
        <v>9.0725806451612909E-3</v>
      </c>
      <c r="O16" s="95">
        <v>82</v>
      </c>
      <c r="P16" s="119">
        <v>1.0010987669393236E-2</v>
      </c>
      <c r="Q16" s="162"/>
    </row>
    <row r="17" spans="2:17" ht="22.2" customHeight="1" thickBot="1" x14ac:dyDescent="0.35">
      <c r="B17" s="196" t="s">
        <v>310</v>
      </c>
      <c r="C17" s="95">
        <v>18</v>
      </c>
      <c r="D17" s="227">
        <v>8.4112149532710276E-2</v>
      </c>
      <c r="E17" s="169">
        <v>79</v>
      </c>
      <c r="F17" s="227">
        <v>1.9004089487611259E-2</v>
      </c>
      <c r="G17" s="169">
        <v>14</v>
      </c>
      <c r="H17" s="227">
        <v>1.5217391304347827E-2</v>
      </c>
      <c r="I17" s="169">
        <v>62</v>
      </c>
      <c r="J17" s="227">
        <v>3.3226152197213289E-2</v>
      </c>
      <c r="K17" s="262">
        <v>0</v>
      </c>
      <c r="L17" s="227">
        <v>0</v>
      </c>
      <c r="M17" s="169">
        <v>30</v>
      </c>
      <c r="N17" s="116">
        <v>3.0241935483870969E-2</v>
      </c>
      <c r="O17" s="95">
        <v>203</v>
      </c>
      <c r="P17" s="119">
        <v>2.4783298742522282E-2</v>
      </c>
      <c r="Q17" s="162"/>
    </row>
    <row r="18" spans="2:17" ht="22.2" customHeight="1" thickTop="1" thickBot="1" x14ac:dyDescent="0.35">
      <c r="B18" s="199" t="s">
        <v>311</v>
      </c>
      <c r="C18" s="200">
        <v>62</v>
      </c>
      <c r="D18" s="248">
        <v>0.28971962616822428</v>
      </c>
      <c r="E18" s="208">
        <v>573</v>
      </c>
      <c r="F18" s="248">
        <v>0.13783978830887658</v>
      </c>
      <c r="G18" s="208">
        <v>176</v>
      </c>
      <c r="H18" s="248">
        <v>0.19130434782608696</v>
      </c>
      <c r="I18" s="208">
        <v>453</v>
      </c>
      <c r="J18" s="248">
        <v>0.2427652733118971</v>
      </c>
      <c r="K18" s="208">
        <v>13</v>
      </c>
      <c r="L18" s="248">
        <v>0.30952380952380953</v>
      </c>
      <c r="M18" s="208">
        <v>235</v>
      </c>
      <c r="N18" s="201">
        <v>0.23689516129032259</v>
      </c>
      <c r="O18" s="200">
        <v>1512</v>
      </c>
      <c r="P18" s="202">
        <v>0.18459284580637284</v>
      </c>
      <c r="Q18" s="79"/>
    </row>
    <row r="19" spans="2:17" ht="22.2" customHeight="1" thickTop="1" x14ac:dyDescent="0.3">
      <c r="B19" s="196" t="s">
        <v>312</v>
      </c>
      <c r="C19" s="95">
        <v>0</v>
      </c>
      <c r="D19" s="227">
        <v>0</v>
      </c>
      <c r="E19" s="169">
        <v>4</v>
      </c>
      <c r="F19" s="227">
        <v>9.622323791195574E-4</v>
      </c>
      <c r="G19" s="169">
        <v>1</v>
      </c>
      <c r="H19" s="227">
        <v>1.0869565217391304E-3</v>
      </c>
      <c r="I19" s="169">
        <v>5</v>
      </c>
      <c r="J19" s="227">
        <v>2.6795284030010718E-3</v>
      </c>
      <c r="K19" s="262">
        <v>0</v>
      </c>
      <c r="L19" s="227">
        <v>0</v>
      </c>
      <c r="M19" s="169">
        <v>0</v>
      </c>
      <c r="N19" s="116">
        <v>0</v>
      </c>
      <c r="O19" s="95">
        <v>10</v>
      </c>
      <c r="P19" s="119">
        <v>1.2208521548040532E-3</v>
      </c>
      <c r="Q19" s="162"/>
    </row>
    <row r="20" spans="2:17" ht="22.2" customHeight="1" thickBot="1" x14ac:dyDescent="0.35">
      <c r="B20" s="196" t="s">
        <v>208</v>
      </c>
      <c r="C20" s="95">
        <v>2</v>
      </c>
      <c r="D20" s="425">
        <v>9.3457943925233638E-3</v>
      </c>
      <c r="E20" s="228">
        <v>2006</v>
      </c>
      <c r="F20" s="425">
        <v>0.48255953812845803</v>
      </c>
      <c r="G20" s="228">
        <v>83</v>
      </c>
      <c r="H20" s="425">
        <v>9.0217391304347833E-2</v>
      </c>
      <c r="I20" s="228">
        <v>166</v>
      </c>
      <c r="J20" s="425">
        <v>8.8960342979635579E-2</v>
      </c>
      <c r="K20" s="228">
        <v>6</v>
      </c>
      <c r="L20" s="425">
        <v>0.14285714285714285</v>
      </c>
      <c r="M20" s="228">
        <v>531</v>
      </c>
      <c r="N20" s="116">
        <v>0.53528225806451613</v>
      </c>
      <c r="O20" s="95">
        <v>2794</v>
      </c>
      <c r="P20" s="119">
        <v>0.34110609205225245</v>
      </c>
      <c r="Q20" s="162"/>
    </row>
    <row r="21" spans="2:17" ht="22.2" customHeight="1" thickTop="1" thickBot="1" x14ac:dyDescent="0.35">
      <c r="B21" s="98" t="s">
        <v>298</v>
      </c>
      <c r="C21" s="96">
        <v>214</v>
      </c>
      <c r="D21" s="180">
        <v>0.99999999999999989</v>
      </c>
      <c r="E21" s="206">
        <v>4157</v>
      </c>
      <c r="F21" s="180">
        <v>1</v>
      </c>
      <c r="G21" s="206">
        <v>920</v>
      </c>
      <c r="H21" s="180">
        <v>1.0000000000000002</v>
      </c>
      <c r="I21" s="206">
        <v>1866</v>
      </c>
      <c r="J21" s="180">
        <v>1</v>
      </c>
      <c r="K21" s="206">
        <v>42</v>
      </c>
      <c r="L21" s="180">
        <v>1</v>
      </c>
      <c r="M21" s="206">
        <v>992</v>
      </c>
      <c r="N21" s="120">
        <v>1</v>
      </c>
      <c r="O21" s="96">
        <v>8191</v>
      </c>
      <c r="P21" s="121">
        <v>1</v>
      </c>
      <c r="Q21" s="79"/>
    </row>
    <row r="22" spans="2:17" ht="22.2" customHeight="1" thickTop="1" thickBot="1" x14ac:dyDescent="0.35">
      <c r="B22" s="204"/>
      <c r="C22" s="102"/>
      <c r="D22" s="102"/>
      <c r="E22" s="102"/>
      <c r="F22" s="102"/>
      <c r="G22" s="102"/>
      <c r="H22" s="102"/>
      <c r="I22" s="102"/>
      <c r="J22" s="102"/>
      <c r="K22" s="103"/>
      <c r="L22" s="102"/>
      <c r="M22" s="102"/>
      <c r="N22" s="102"/>
      <c r="O22" s="115"/>
      <c r="P22" s="102"/>
    </row>
    <row r="23" spans="2:17" ht="22.2" customHeight="1" thickTop="1" x14ac:dyDescent="0.3">
      <c r="B23" s="112" t="s">
        <v>233</v>
      </c>
      <c r="C23" s="123"/>
      <c r="D23" s="102"/>
      <c r="E23" s="102"/>
      <c r="F23" s="102"/>
      <c r="G23" s="102"/>
      <c r="H23" s="102"/>
      <c r="I23" s="102"/>
      <c r="J23" s="102"/>
      <c r="K23" s="102"/>
      <c r="L23" s="102"/>
      <c r="M23" s="71"/>
      <c r="N23" s="71"/>
      <c r="O23" s="71"/>
      <c r="P23" s="71"/>
    </row>
    <row r="24" spans="2:17" ht="22.2" customHeight="1" thickBot="1" x14ac:dyDescent="0.35">
      <c r="B24" s="163" t="s">
        <v>240</v>
      </c>
      <c r="C24" s="165"/>
      <c r="D24" s="102"/>
      <c r="E24" s="102"/>
      <c r="F24" s="102"/>
      <c r="G24" s="102"/>
      <c r="H24" s="102"/>
      <c r="I24" s="102"/>
      <c r="J24" s="102"/>
      <c r="K24" s="102"/>
      <c r="L24" s="102"/>
      <c r="M24" s="71"/>
      <c r="N24" s="71"/>
      <c r="O24" s="71"/>
      <c r="P24" s="71"/>
    </row>
    <row r="25" spans="2:17" ht="15" thickTop="1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7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7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7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7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7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7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7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2:16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2:16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2:16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2:16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2:16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2:16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2:16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2:16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2:16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2:16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2:16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2:16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2:16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2:16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2:16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2:16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2:16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2:16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2:16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2:16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2:16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2:16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2:16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2:16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2:16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2:16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2:16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2:16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2:16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2:16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2:16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2:16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2:16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2:16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2:16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2:16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2:16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2:16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2:16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2:16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2:16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2:16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2:16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2:16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2:16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2:16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2:16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2:16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2:16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2:16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2:16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2:16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2:16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2:16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2:16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2:16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2:16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2:16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2:16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2:16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2:16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2:16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2:16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2:16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2:16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2:16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2:16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2:16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2:16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2:16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2:16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2:16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2:16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2:16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2:16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2:16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2:16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2:16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2:16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2:16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2:16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2:16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2:16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2:16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2:16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2:16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2:16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2:16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2:16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2:16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2:16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2:16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2:16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2:16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2:16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2:16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2:16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2:16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2:16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2:16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2:16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2:16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2:16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2:16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2:16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2:16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2:16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2:16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2:16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2:16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2:16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2:16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2:16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2:16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2:16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2:16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2:16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2:16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2:16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2:16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spans="2:16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spans="2:16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spans="2:16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spans="2:16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spans="2:16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spans="2:16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spans="2:16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spans="2:16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spans="2:16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spans="2:16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spans="2:16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2:16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spans="2:16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spans="2:16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spans="2:16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spans="2:16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2:16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spans="2:16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spans="2:16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spans="2:16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spans="2:16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spans="2:16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spans="2:16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spans="2:16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spans="2:16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spans="2:16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spans="2:16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2:16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6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spans="2:16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spans="2:16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spans="2:16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spans="2:16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spans="2:16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spans="2:16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spans="2:16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spans="2:16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2:16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spans="2:16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spans="2:16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spans="2:16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spans="2:16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spans="2:16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spans="2:16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spans="2:16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spans="2:16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spans="2:16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spans="2:16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spans="2:16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spans="2:16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spans="2:16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spans="2:16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spans="2:16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spans="2:16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spans="2:16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spans="2:16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2:16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spans="2:16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spans="2:16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spans="2:16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spans="2:16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2:16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spans="2:16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spans="2:16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spans="2:16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spans="2:16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spans="2:16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spans="2:16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spans="2:16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spans="2:16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spans="2:16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spans="2:16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spans="2:16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spans="2:16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spans="2:16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spans="2:16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spans="2:16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spans="2:16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spans="2:16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spans="2:16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spans="2:16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spans="2:16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spans="2:16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spans="2:16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spans="2:16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spans="2:16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spans="2:16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spans="2:16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spans="2:16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spans="2:16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spans="2:16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spans="2:16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spans="2:16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spans="2:16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spans="2:16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spans="2:16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spans="2:16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spans="2:16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spans="2:16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2:16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spans="2:16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spans="2:16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2:16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2:16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spans="2:16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spans="2:16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2:16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spans="2:16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spans="2:16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spans="2:16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spans="2:16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spans="2:16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spans="2:16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spans="2:16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spans="2:16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spans="2:16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spans="2:16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spans="2:16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spans="2:16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spans="2:16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spans="2:16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spans="2:16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spans="2:16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spans="2:16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spans="2:16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spans="2:16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spans="2:16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spans="2:16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spans="2:16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spans="2:16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spans="2:16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spans="2:16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spans="2:16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spans="2:16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spans="2:16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spans="2:16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spans="2:16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spans="2:16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spans="2:16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spans="2:16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spans="2:16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spans="2:16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2:16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spans="2:16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spans="2:16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spans="2:16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spans="2:16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spans="2:16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spans="2:16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spans="2:16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spans="2:16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spans="2:16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spans="2:16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spans="2:16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spans="2:16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spans="2:16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spans="2:16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spans="2:16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spans="2:16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spans="2:16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spans="2:16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spans="2:16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spans="2:16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spans="2:16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spans="2:16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spans="2:16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spans="2:16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spans="2:16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spans="2:16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2:16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spans="2:16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spans="2:16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spans="2:16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spans="2:16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spans="2:16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spans="2:16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spans="2:16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2:16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spans="2:16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spans="2:16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spans="2:16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spans="2:16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spans="2:16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spans="2:16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spans="2:16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2:16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spans="2:16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spans="2:16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2:16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spans="2:16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spans="2:16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spans="2:16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spans="2:16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spans="2:16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spans="2:16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spans="2:16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2:16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spans="2:16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spans="2:16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  <row r="489" spans="2:16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</row>
    <row r="490" spans="2:16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</row>
    <row r="491" spans="2:16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</row>
    <row r="492" spans="2:16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</row>
    <row r="493" spans="2:16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</row>
    <row r="494" spans="2:16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</row>
    <row r="495" spans="2:16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</row>
    <row r="496" spans="2:16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</row>
    <row r="497" spans="2:16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</row>
    <row r="498" spans="2:16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</row>
    <row r="499" spans="2:16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</row>
    <row r="500" spans="2:16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</row>
    <row r="501" spans="2:16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</row>
    <row r="502" spans="2:16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</row>
    <row r="503" spans="2:16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</row>
    <row r="504" spans="2:16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</row>
    <row r="505" spans="2:16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</row>
    <row r="506" spans="2:16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</row>
    <row r="507" spans="2:16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</row>
    <row r="508" spans="2:16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</row>
    <row r="509" spans="2:16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</row>
    <row r="510" spans="2:16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</row>
    <row r="511" spans="2:16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</row>
    <row r="512" spans="2:16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</row>
    <row r="513" spans="2:16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</row>
    <row r="514" spans="2:16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</row>
    <row r="515" spans="2:16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</row>
    <row r="516" spans="2:16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</row>
    <row r="517" spans="2:16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</row>
    <row r="518" spans="2:16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</row>
    <row r="519" spans="2:16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</row>
    <row r="520" spans="2:16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</row>
    <row r="521" spans="2:16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</row>
    <row r="522" spans="2:16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</row>
    <row r="523" spans="2:16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</row>
    <row r="524" spans="2:16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</row>
    <row r="525" spans="2:16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</row>
    <row r="526" spans="2:16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</row>
    <row r="527" spans="2:16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</row>
    <row r="528" spans="2:16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</row>
    <row r="529" spans="2:16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</row>
    <row r="530" spans="2:16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</row>
    <row r="531" spans="2:16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</row>
    <row r="532" spans="2:16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</row>
    <row r="533" spans="2:16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</row>
    <row r="534" spans="2:16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</row>
    <row r="535" spans="2:16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</row>
    <row r="536" spans="2:16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</row>
    <row r="537" spans="2:16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</row>
    <row r="538" spans="2:16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</row>
    <row r="539" spans="2:16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</row>
    <row r="540" spans="2:16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</row>
    <row r="541" spans="2:16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</row>
    <row r="542" spans="2:16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</row>
    <row r="543" spans="2:16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</row>
    <row r="544" spans="2:16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</row>
    <row r="545" spans="2:16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</row>
    <row r="546" spans="2:16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</row>
    <row r="547" spans="2:16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</row>
    <row r="548" spans="2:16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</row>
    <row r="549" spans="2:16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</row>
    <row r="550" spans="2:16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</row>
    <row r="551" spans="2:16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</row>
    <row r="552" spans="2:16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</row>
    <row r="553" spans="2:16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</row>
    <row r="554" spans="2:16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</row>
    <row r="555" spans="2:16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</row>
    <row r="556" spans="2:16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</row>
    <row r="557" spans="2:16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</row>
    <row r="558" spans="2:16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</row>
    <row r="559" spans="2:16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</row>
    <row r="560" spans="2:16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</row>
    <row r="561" spans="2:16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</row>
    <row r="562" spans="2:16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</row>
    <row r="563" spans="2:16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</row>
    <row r="564" spans="2:16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</row>
    <row r="565" spans="2:16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</row>
    <row r="566" spans="2:16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</row>
    <row r="567" spans="2:16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</row>
    <row r="568" spans="2:16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</row>
    <row r="569" spans="2:16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</row>
    <row r="570" spans="2:16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</row>
    <row r="571" spans="2:16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</row>
    <row r="572" spans="2:16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</row>
    <row r="573" spans="2:16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</row>
    <row r="574" spans="2:16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</row>
    <row r="575" spans="2:16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</row>
    <row r="576" spans="2:16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</row>
    <row r="577" spans="2:16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</row>
    <row r="578" spans="2:16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</row>
    <row r="579" spans="2:16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</row>
    <row r="580" spans="2:16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</row>
    <row r="581" spans="2:16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</row>
    <row r="582" spans="2:16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</row>
    <row r="583" spans="2:16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</row>
    <row r="584" spans="2:16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</row>
    <row r="585" spans="2:16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</row>
    <row r="586" spans="2:16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</row>
    <row r="587" spans="2:16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</row>
    <row r="588" spans="2:16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</row>
    <row r="589" spans="2:16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</row>
    <row r="590" spans="2:16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</row>
    <row r="591" spans="2:16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</row>
    <row r="592" spans="2:16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</row>
    <row r="593" spans="2:16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</row>
    <row r="594" spans="2:16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</row>
    <row r="595" spans="2:16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</row>
    <row r="596" spans="2:16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</row>
    <row r="597" spans="2:16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</row>
    <row r="598" spans="2:16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</row>
    <row r="599" spans="2:16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</row>
    <row r="600" spans="2:16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</row>
    <row r="601" spans="2:16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</row>
    <row r="602" spans="2:16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</row>
    <row r="603" spans="2:16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</row>
    <row r="604" spans="2:16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</row>
    <row r="605" spans="2:16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</row>
    <row r="606" spans="2:16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</row>
    <row r="607" spans="2:16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</row>
    <row r="608" spans="2:16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</row>
    <row r="609" spans="2:16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</row>
    <row r="610" spans="2:16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</row>
    <row r="611" spans="2:16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</row>
    <row r="612" spans="2:16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</row>
    <row r="613" spans="2:16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</row>
    <row r="614" spans="2:16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</row>
    <row r="615" spans="2:16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</row>
    <row r="616" spans="2:16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</row>
    <row r="617" spans="2:16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</row>
    <row r="618" spans="2:16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</row>
    <row r="619" spans="2:16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</row>
    <row r="620" spans="2:16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</row>
    <row r="621" spans="2:16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</row>
    <row r="622" spans="2:16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</row>
    <row r="623" spans="2:16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</row>
    <row r="624" spans="2:16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</row>
    <row r="625" spans="2:16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</row>
    <row r="626" spans="2:16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</row>
    <row r="627" spans="2:16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</row>
    <row r="628" spans="2:16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</row>
    <row r="629" spans="2:16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</row>
    <row r="630" spans="2:16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</row>
    <row r="631" spans="2:16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</row>
    <row r="632" spans="2:16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</row>
    <row r="633" spans="2:16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</row>
    <row r="634" spans="2:16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</row>
    <row r="635" spans="2:16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</row>
    <row r="636" spans="2:16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</row>
    <row r="637" spans="2:16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</row>
    <row r="638" spans="2:16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</row>
    <row r="639" spans="2:16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</row>
    <row r="640" spans="2:16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</row>
    <row r="641" spans="2:16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</row>
    <row r="642" spans="2:16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</row>
    <row r="643" spans="2:16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</row>
    <row r="644" spans="2:16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</row>
    <row r="645" spans="2:16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</row>
    <row r="646" spans="2:16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</row>
    <row r="647" spans="2:16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</row>
    <row r="648" spans="2:16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</row>
    <row r="649" spans="2:16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</row>
    <row r="650" spans="2:16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</row>
    <row r="651" spans="2:16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</row>
    <row r="652" spans="2:16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</row>
    <row r="653" spans="2:16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</row>
    <row r="654" spans="2:16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</row>
    <row r="655" spans="2:16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</row>
    <row r="656" spans="2:16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</row>
    <row r="657" spans="2:16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</row>
    <row r="658" spans="2:16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</row>
    <row r="659" spans="2:16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</row>
    <row r="660" spans="2:16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</row>
    <row r="661" spans="2:16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</row>
    <row r="662" spans="2:16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</row>
    <row r="663" spans="2:16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1002"/>
  <sheetViews>
    <sheetView tabSelected="1" workbookViewId="0">
      <selection activeCell="B3" sqref="B3:T5"/>
    </sheetView>
  </sheetViews>
  <sheetFormatPr defaultColWidth="9.109375" defaultRowHeight="14.4" x14ac:dyDescent="0.3"/>
  <cols>
    <col min="1" max="1" width="2.6640625" style="71" customWidth="1"/>
    <col min="2" max="2" width="30.6640625" style="70" customWidth="1"/>
    <col min="3" max="20" width="10.6640625" style="70" customWidth="1"/>
    <col min="21" max="16384" width="9.109375" style="71"/>
  </cols>
  <sheetData>
    <row r="1" spans="2:21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2.2" customHeight="1" thickTop="1" thickBot="1" x14ac:dyDescent="0.35">
      <c r="B2" s="274" t="s">
        <v>370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</row>
    <row r="3" spans="2:21" ht="22.2" customHeight="1" thickTop="1" thickBot="1" x14ac:dyDescent="0.35">
      <c r="B3" s="277" t="s">
        <v>296</v>
      </c>
      <c r="C3" s="285" t="s">
        <v>257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2"/>
    </row>
    <row r="4" spans="2:21" ht="22.2" customHeight="1" thickTop="1" x14ac:dyDescent="0.3">
      <c r="B4" s="287"/>
      <c r="C4" s="382" t="s">
        <v>258</v>
      </c>
      <c r="D4" s="430"/>
      <c r="E4" s="420" t="s">
        <v>259</v>
      </c>
      <c r="F4" s="430"/>
      <c r="G4" s="420" t="s">
        <v>260</v>
      </c>
      <c r="H4" s="430"/>
      <c r="I4" s="420" t="s">
        <v>261</v>
      </c>
      <c r="J4" s="430"/>
      <c r="K4" s="420" t="s">
        <v>262</v>
      </c>
      <c r="L4" s="430"/>
      <c r="M4" s="420" t="s">
        <v>263</v>
      </c>
      <c r="N4" s="430"/>
      <c r="O4" s="420" t="s">
        <v>264</v>
      </c>
      <c r="P4" s="430"/>
      <c r="Q4" s="383" t="s">
        <v>238</v>
      </c>
      <c r="R4" s="431"/>
      <c r="S4" s="432" t="s">
        <v>207</v>
      </c>
      <c r="T4" s="433"/>
    </row>
    <row r="5" spans="2:21" ht="22.2" customHeight="1" thickBot="1" x14ac:dyDescent="0.35">
      <c r="B5" s="288"/>
      <c r="C5" s="434" t="s">
        <v>206</v>
      </c>
      <c r="D5" s="435" t="s">
        <v>2</v>
      </c>
      <c r="E5" s="436" t="s">
        <v>206</v>
      </c>
      <c r="F5" s="435" t="s">
        <v>2</v>
      </c>
      <c r="G5" s="436" t="s">
        <v>206</v>
      </c>
      <c r="H5" s="435" t="s">
        <v>2</v>
      </c>
      <c r="I5" s="436" t="s">
        <v>206</v>
      </c>
      <c r="J5" s="435" t="s">
        <v>2</v>
      </c>
      <c r="K5" s="436" t="s">
        <v>206</v>
      </c>
      <c r="L5" s="435" t="s">
        <v>2</v>
      </c>
      <c r="M5" s="436" t="s">
        <v>206</v>
      </c>
      <c r="N5" s="435" t="s">
        <v>2</v>
      </c>
      <c r="O5" s="436" t="s">
        <v>206</v>
      </c>
      <c r="P5" s="435" t="s">
        <v>2</v>
      </c>
      <c r="Q5" s="436" t="s">
        <v>206</v>
      </c>
      <c r="R5" s="190" t="s">
        <v>2</v>
      </c>
      <c r="S5" s="434" t="s">
        <v>206</v>
      </c>
      <c r="T5" s="191" t="s">
        <v>2</v>
      </c>
    </row>
    <row r="6" spans="2:21" ht="22.2" customHeight="1" thickTop="1" thickBot="1" x14ac:dyDescent="0.35">
      <c r="B6" s="199" t="s">
        <v>299</v>
      </c>
      <c r="C6" s="426">
        <v>216</v>
      </c>
      <c r="D6" s="248">
        <v>9.1100801349641505E-2</v>
      </c>
      <c r="E6" s="427">
        <v>147</v>
      </c>
      <c r="F6" s="248">
        <v>0.11094339622641509</v>
      </c>
      <c r="G6" s="427">
        <v>150</v>
      </c>
      <c r="H6" s="248">
        <v>0.13452914798206278</v>
      </c>
      <c r="I6" s="427">
        <v>144</v>
      </c>
      <c r="J6" s="248">
        <v>0.13546566321730949</v>
      </c>
      <c r="K6" s="427">
        <v>75</v>
      </c>
      <c r="L6" s="248">
        <v>0.11244377811094453</v>
      </c>
      <c r="M6" s="427">
        <v>131</v>
      </c>
      <c r="N6" s="248">
        <v>0.13818565400843882</v>
      </c>
      <c r="O6" s="427">
        <v>54</v>
      </c>
      <c r="P6" s="248">
        <v>0.13333333333333333</v>
      </c>
      <c r="Q6" s="427">
        <v>43</v>
      </c>
      <c r="R6" s="201">
        <v>0.14478114478114479</v>
      </c>
      <c r="S6" s="426">
        <v>960</v>
      </c>
      <c r="T6" s="202">
        <v>0.11720180686118911</v>
      </c>
      <c r="U6" s="162"/>
    </row>
    <row r="7" spans="2:21" ht="22.2" customHeight="1" thickTop="1" x14ac:dyDescent="0.3">
      <c r="B7" s="196" t="s">
        <v>300</v>
      </c>
      <c r="C7" s="133">
        <v>205</v>
      </c>
      <c r="D7" s="234">
        <v>8.6461408688317171E-2</v>
      </c>
      <c r="E7" s="135">
        <v>160</v>
      </c>
      <c r="F7" s="234">
        <v>0.12075471698113208</v>
      </c>
      <c r="G7" s="135">
        <v>147</v>
      </c>
      <c r="H7" s="234">
        <v>0.13183856502242153</v>
      </c>
      <c r="I7" s="135">
        <v>141</v>
      </c>
      <c r="J7" s="234">
        <v>0.13264346190028223</v>
      </c>
      <c r="K7" s="135">
        <v>93</v>
      </c>
      <c r="L7" s="234">
        <v>0.13943028485757122</v>
      </c>
      <c r="M7" s="135">
        <v>114</v>
      </c>
      <c r="N7" s="234">
        <v>0.12025316455696203</v>
      </c>
      <c r="O7" s="135">
        <v>42</v>
      </c>
      <c r="P7" s="234">
        <v>0.1037037037037037</v>
      </c>
      <c r="Q7" s="135">
        <v>24</v>
      </c>
      <c r="R7" s="87">
        <v>8.0808080808080815E-2</v>
      </c>
      <c r="S7" s="133">
        <v>926</v>
      </c>
      <c r="T7" s="88">
        <v>0.11305090953485533</v>
      </c>
      <c r="U7" s="162"/>
    </row>
    <row r="8" spans="2:21" ht="22.2" customHeight="1" x14ac:dyDescent="0.3">
      <c r="B8" s="196" t="s">
        <v>301</v>
      </c>
      <c r="C8" s="133">
        <v>72</v>
      </c>
      <c r="D8" s="234">
        <v>3.0366933783213833E-2</v>
      </c>
      <c r="E8" s="135">
        <v>39</v>
      </c>
      <c r="F8" s="234">
        <v>2.9433962264150942E-2</v>
      </c>
      <c r="G8" s="135">
        <v>42</v>
      </c>
      <c r="H8" s="234">
        <v>3.766816143497758E-2</v>
      </c>
      <c r="I8" s="135">
        <v>39</v>
      </c>
      <c r="J8" s="234">
        <v>3.6688617121354655E-2</v>
      </c>
      <c r="K8" s="135">
        <v>29</v>
      </c>
      <c r="L8" s="234">
        <v>4.3478260869565216E-2</v>
      </c>
      <c r="M8" s="135">
        <v>43</v>
      </c>
      <c r="N8" s="234">
        <v>4.5358649789029537E-2</v>
      </c>
      <c r="O8" s="135">
        <v>17</v>
      </c>
      <c r="P8" s="234">
        <v>4.1975308641975309E-2</v>
      </c>
      <c r="Q8" s="135">
        <v>6</v>
      </c>
      <c r="R8" s="87">
        <v>2.0202020202020204E-2</v>
      </c>
      <c r="S8" s="133">
        <v>287</v>
      </c>
      <c r="T8" s="88">
        <v>3.5038456842876327E-2</v>
      </c>
      <c r="U8" s="162"/>
    </row>
    <row r="9" spans="2:21" ht="22.2" customHeight="1" x14ac:dyDescent="0.3">
      <c r="B9" s="196" t="s">
        <v>302</v>
      </c>
      <c r="C9" s="133">
        <v>205</v>
      </c>
      <c r="D9" s="234">
        <v>8.6461408688317171E-2</v>
      </c>
      <c r="E9" s="135">
        <v>132</v>
      </c>
      <c r="F9" s="234">
        <v>9.9622641509433965E-2</v>
      </c>
      <c r="G9" s="135">
        <v>107</v>
      </c>
      <c r="H9" s="234">
        <v>9.5964125560538113E-2</v>
      </c>
      <c r="I9" s="135">
        <v>89</v>
      </c>
      <c r="J9" s="234">
        <v>8.3725305738476016E-2</v>
      </c>
      <c r="K9" s="135">
        <v>64</v>
      </c>
      <c r="L9" s="234">
        <v>9.5952023988005994E-2</v>
      </c>
      <c r="M9" s="135">
        <v>85</v>
      </c>
      <c r="N9" s="234">
        <v>8.9662447257383968E-2</v>
      </c>
      <c r="O9" s="135">
        <v>39</v>
      </c>
      <c r="P9" s="234">
        <v>9.6296296296296297E-2</v>
      </c>
      <c r="Q9" s="135">
        <v>22</v>
      </c>
      <c r="R9" s="87">
        <v>7.407407407407407E-2</v>
      </c>
      <c r="S9" s="133">
        <v>743</v>
      </c>
      <c r="T9" s="88">
        <v>9.0709315101941149E-2</v>
      </c>
      <c r="U9" s="162"/>
    </row>
    <row r="10" spans="2:21" ht="22.2" customHeight="1" x14ac:dyDescent="0.3">
      <c r="B10" s="196" t="s">
        <v>303</v>
      </c>
      <c r="C10" s="133">
        <v>100</v>
      </c>
      <c r="D10" s="234">
        <v>4.2176296921130327E-2</v>
      </c>
      <c r="E10" s="135">
        <v>60</v>
      </c>
      <c r="F10" s="234">
        <v>4.5283018867924525E-2</v>
      </c>
      <c r="G10" s="135">
        <v>65</v>
      </c>
      <c r="H10" s="234">
        <v>5.829596412556054E-2</v>
      </c>
      <c r="I10" s="135">
        <v>56</v>
      </c>
      <c r="J10" s="234">
        <v>5.268109125117592E-2</v>
      </c>
      <c r="K10" s="135">
        <v>53</v>
      </c>
      <c r="L10" s="234">
        <v>7.9460269865067462E-2</v>
      </c>
      <c r="M10" s="135">
        <v>54</v>
      </c>
      <c r="N10" s="234">
        <v>5.6962025316455694E-2</v>
      </c>
      <c r="O10" s="135">
        <v>24</v>
      </c>
      <c r="P10" s="234">
        <v>5.9259259259259262E-2</v>
      </c>
      <c r="Q10" s="135">
        <v>16</v>
      </c>
      <c r="R10" s="87">
        <v>5.387205387205387E-2</v>
      </c>
      <c r="S10" s="133">
        <v>428</v>
      </c>
      <c r="T10" s="88">
        <v>5.225247222561348E-2</v>
      </c>
      <c r="U10" s="162"/>
    </row>
    <row r="11" spans="2:21" ht="22.2" customHeight="1" thickBot="1" x14ac:dyDescent="0.35">
      <c r="B11" s="196" t="s">
        <v>304</v>
      </c>
      <c r="C11" s="133">
        <v>147</v>
      </c>
      <c r="D11" s="234">
        <v>6.1999156474061574E-2</v>
      </c>
      <c r="E11" s="135">
        <v>99</v>
      </c>
      <c r="F11" s="234">
        <v>7.4716981132075477E-2</v>
      </c>
      <c r="G11" s="135">
        <v>76</v>
      </c>
      <c r="H11" s="234">
        <v>6.8161434977578469E-2</v>
      </c>
      <c r="I11" s="135">
        <v>68</v>
      </c>
      <c r="J11" s="234">
        <v>6.3969896519285044E-2</v>
      </c>
      <c r="K11" s="135">
        <v>44</v>
      </c>
      <c r="L11" s="234">
        <v>6.5967016491754127E-2</v>
      </c>
      <c r="M11" s="135">
        <v>67</v>
      </c>
      <c r="N11" s="234">
        <v>7.0675105485232065E-2</v>
      </c>
      <c r="O11" s="135">
        <v>23</v>
      </c>
      <c r="P11" s="234">
        <v>5.6790123456790124E-2</v>
      </c>
      <c r="Q11" s="135">
        <v>7</v>
      </c>
      <c r="R11" s="87">
        <v>2.3569023569023569E-2</v>
      </c>
      <c r="S11" s="133">
        <v>531</v>
      </c>
      <c r="T11" s="88">
        <v>6.4827249420095226E-2</v>
      </c>
      <c r="U11" s="162"/>
    </row>
    <row r="12" spans="2:21" ht="22.2" customHeight="1" thickTop="1" thickBot="1" x14ac:dyDescent="0.35">
      <c r="B12" s="199" t="s">
        <v>305</v>
      </c>
      <c r="C12" s="426">
        <v>729</v>
      </c>
      <c r="D12" s="248">
        <v>0.30746520455504006</v>
      </c>
      <c r="E12" s="427">
        <v>490</v>
      </c>
      <c r="F12" s="248">
        <v>0.36981132075471695</v>
      </c>
      <c r="G12" s="427">
        <v>437</v>
      </c>
      <c r="H12" s="248">
        <v>0.39192825112107621</v>
      </c>
      <c r="I12" s="427">
        <v>393</v>
      </c>
      <c r="J12" s="248">
        <v>0.36970837253057387</v>
      </c>
      <c r="K12" s="427">
        <v>283</v>
      </c>
      <c r="L12" s="248">
        <v>0.42428785607196401</v>
      </c>
      <c r="M12" s="427">
        <v>363</v>
      </c>
      <c r="N12" s="248">
        <v>0.38291139240506328</v>
      </c>
      <c r="O12" s="427">
        <v>145</v>
      </c>
      <c r="P12" s="248">
        <v>0.35802469135802467</v>
      </c>
      <c r="Q12" s="427">
        <v>75</v>
      </c>
      <c r="R12" s="201">
        <v>0.25252525252525254</v>
      </c>
      <c r="S12" s="426">
        <v>2915</v>
      </c>
      <c r="T12" s="202">
        <v>0.35587840312538149</v>
      </c>
      <c r="U12" s="79"/>
    </row>
    <row r="13" spans="2:21" ht="22.2" customHeight="1" thickTop="1" x14ac:dyDescent="0.3">
      <c r="B13" s="196" t="s">
        <v>306</v>
      </c>
      <c r="C13" s="133">
        <v>22</v>
      </c>
      <c r="D13" s="234">
        <v>9.2787853226486711E-3</v>
      </c>
      <c r="E13" s="135">
        <v>19</v>
      </c>
      <c r="F13" s="234">
        <v>1.4339622641509434E-2</v>
      </c>
      <c r="G13" s="135">
        <v>20</v>
      </c>
      <c r="H13" s="234">
        <v>1.7937219730941704E-2</v>
      </c>
      <c r="I13" s="135">
        <v>22</v>
      </c>
      <c r="J13" s="234">
        <v>2.0696142991533398E-2</v>
      </c>
      <c r="K13" s="135">
        <v>11</v>
      </c>
      <c r="L13" s="234">
        <v>1.6491754122938532E-2</v>
      </c>
      <c r="M13" s="135">
        <v>21</v>
      </c>
      <c r="N13" s="234">
        <v>2.2151898734177215E-2</v>
      </c>
      <c r="O13" s="135">
        <v>9</v>
      </c>
      <c r="P13" s="234">
        <v>2.2222222222222223E-2</v>
      </c>
      <c r="Q13" s="135">
        <v>4</v>
      </c>
      <c r="R13" s="87">
        <v>1.3468013468013467E-2</v>
      </c>
      <c r="S13" s="133">
        <v>128</v>
      </c>
      <c r="T13" s="88">
        <v>1.5626907581491881E-2</v>
      </c>
      <c r="U13" s="162"/>
    </row>
    <row r="14" spans="2:21" ht="22.2" customHeight="1" x14ac:dyDescent="0.3">
      <c r="B14" s="196" t="s">
        <v>307</v>
      </c>
      <c r="C14" s="133">
        <v>98</v>
      </c>
      <c r="D14" s="234">
        <v>4.1332770982707719E-2</v>
      </c>
      <c r="E14" s="135">
        <v>91</v>
      </c>
      <c r="F14" s="234">
        <v>6.8679245283018872E-2</v>
      </c>
      <c r="G14" s="135">
        <v>81</v>
      </c>
      <c r="H14" s="234">
        <v>7.2645739910313895E-2</v>
      </c>
      <c r="I14" s="135">
        <v>99</v>
      </c>
      <c r="J14" s="234">
        <v>9.3132643461900283E-2</v>
      </c>
      <c r="K14" s="135">
        <v>52</v>
      </c>
      <c r="L14" s="234">
        <v>7.7961019490254871E-2</v>
      </c>
      <c r="M14" s="135">
        <v>68</v>
      </c>
      <c r="N14" s="234">
        <v>7.1729957805907171E-2</v>
      </c>
      <c r="O14" s="135">
        <v>40</v>
      </c>
      <c r="P14" s="234">
        <v>9.8765432098765427E-2</v>
      </c>
      <c r="Q14" s="135">
        <v>42</v>
      </c>
      <c r="R14" s="87">
        <v>0.14141414141414141</v>
      </c>
      <c r="S14" s="133">
        <v>571</v>
      </c>
      <c r="T14" s="88">
        <v>6.9710658039311438E-2</v>
      </c>
      <c r="U14" s="162"/>
    </row>
    <row r="15" spans="2:21" ht="22.2" customHeight="1" x14ac:dyDescent="0.3">
      <c r="B15" s="196" t="s">
        <v>308</v>
      </c>
      <c r="C15" s="133">
        <v>131</v>
      </c>
      <c r="D15" s="234">
        <v>5.5250948966680723E-2</v>
      </c>
      <c r="E15" s="135">
        <v>68</v>
      </c>
      <c r="F15" s="234">
        <v>5.132075471698113E-2</v>
      </c>
      <c r="G15" s="135">
        <v>71</v>
      </c>
      <c r="H15" s="234">
        <v>6.3677130044843044E-2</v>
      </c>
      <c r="I15" s="135">
        <v>73</v>
      </c>
      <c r="J15" s="234">
        <v>6.8673565380997184E-2</v>
      </c>
      <c r="K15" s="135">
        <v>55</v>
      </c>
      <c r="L15" s="234">
        <v>8.2458770614692659E-2</v>
      </c>
      <c r="M15" s="135">
        <v>61</v>
      </c>
      <c r="N15" s="234">
        <v>6.434599156118144E-2</v>
      </c>
      <c r="O15" s="135">
        <v>37</v>
      </c>
      <c r="P15" s="234">
        <v>9.1358024691358022E-2</v>
      </c>
      <c r="Q15" s="135">
        <v>32</v>
      </c>
      <c r="R15" s="87">
        <v>0.10774410774410774</v>
      </c>
      <c r="S15" s="133">
        <v>528</v>
      </c>
      <c r="T15" s="88">
        <v>6.446099377365401E-2</v>
      </c>
      <c r="U15" s="162"/>
    </row>
    <row r="16" spans="2:21" ht="22.2" customHeight="1" x14ac:dyDescent="0.3">
      <c r="B16" s="196" t="s">
        <v>309</v>
      </c>
      <c r="C16" s="133">
        <v>13</v>
      </c>
      <c r="D16" s="234">
        <v>5.482918599746942E-3</v>
      </c>
      <c r="E16" s="135">
        <v>16</v>
      </c>
      <c r="F16" s="234">
        <v>1.2075471698113207E-2</v>
      </c>
      <c r="G16" s="135">
        <v>13</v>
      </c>
      <c r="H16" s="234">
        <v>1.1659192825112108E-2</v>
      </c>
      <c r="I16" s="135">
        <v>13</v>
      </c>
      <c r="J16" s="234">
        <v>1.2229539040451553E-2</v>
      </c>
      <c r="K16" s="135">
        <v>2</v>
      </c>
      <c r="L16" s="234">
        <v>2.9985007496251873E-3</v>
      </c>
      <c r="M16" s="135">
        <v>14</v>
      </c>
      <c r="N16" s="234">
        <v>1.4767932489451477E-2</v>
      </c>
      <c r="O16" s="135">
        <v>9</v>
      </c>
      <c r="P16" s="234">
        <v>2.2222222222222223E-2</v>
      </c>
      <c r="Q16" s="135">
        <v>2</v>
      </c>
      <c r="R16" s="87">
        <v>6.7340067340067337E-3</v>
      </c>
      <c r="S16" s="133">
        <v>82</v>
      </c>
      <c r="T16" s="88">
        <v>1.0010987669393236E-2</v>
      </c>
      <c r="U16" s="162"/>
    </row>
    <row r="17" spans="2:21" ht="22.2" customHeight="1" thickBot="1" x14ac:dyDescent="0.35">
      <c r="B17" s="196" t="s">
        <v>310</v>
      </c>
      <c r="C17" s="133">
        <v>36</v>
      </c>
      <c r="D17" s="234">
        <v>1.5183466891606916E-2</v>
      </c>
      <c r="E17" s="135">
        <v>33</v>
      </c>
      <c r="F17" s="234">
        <v>2.4905660377358491E-2</v>
      </c>
      <c r="G17" s="135">
        <v>35</v>
      </c>
      <c r="H17" s="234">
        <v>3.1390134529147982E-2</v>
      </c>
      <c r="I17" s="135">
        <v>37</v>
      </c>
      <c r="J17" s="234">
        <v>3.4807149576669805E-2</v>
      </c>
      <c r="K17" s="135">
        <v>15</v>
      </c>
      <c r="L17" s="234">
        <v>2.2488755622188907E-2</v>
      </c>
      <c r="M17" s="135">
        <v>26</v>
      </c>
      <c r="N17" s="234">
        <v>2.7426160337552744E-2</v>
      </c>
      <c r="O17" s="135">
        <v>12</v>
      </c>
      <c r="P17" s="234">
        <v>2.9629629629629631E-2</v>
      </c>
      <c r="Q17" s="135">
        <v>9</v>
      </c>
      <c r="R17" s="87">
        <v>3.0303030303030304E-2</v>
      </c>
      <c r="S17" s="133">
        <v>203</v>
      </c>
      <c r="T17" s="88">
        <v>2.4783298742522282E-2</v>
      </c>
      <c r="U17" s="162"/>
    </row>
    <row r="18" spans="2:21" ht="22.2" customHeight="1" thickTop="1" thickBot="1" x14ac:dyDescent="0.35">
      <c r="B18" s="199" t="s">
        <v>311</v>
      </c>
      <c r="C18" s="426">
        <v>300</v>
      </c>
      <c r="D18" s="248">
        <v>0.12652889076339097</v>
      </c>
      <c r="E18" s="427">
        <v>227</v>
      </c>
      <c r="F18" s="248">
        <v>0.17132075471698113</v>
      </c>
      <c r="G18" s="427">
        <v>220</v>
      </c>
      <c r="H18" s="248">
        <v>0.19730941704035873</v>
      </c>
      <c r="I18" s="427">
        <v>244</v>
      </c>
      <c r="J18" s="248">
        <v>0.22953904045155221</v>
      </c>
      <c r="K18" s="427">
        <v>135</v>
      </c>
      <c r="L18" s="248">
        <v>0.20239880059970014</v>
      </c>
      <c r="M18" s="427">
        <v>190</v>
      </c>
      <c r="N18" s="248">
        <v>0.20042194092827004</v>
      </c>
      <c r="O18" s="427">
        <v>107</v>
      </c>
      <c r="P18" s="248">
        <v>0.26419753086419751</v>
      </c>
      <c r="Q18" s="427">
        <v>89</v>
      </c>
      <c r="R18" s="201">
        <v>0.29966329966329969</v>
      </c>
      <c r="S18" s="426">
        <v>1512</v>
      </c>
      <c r="T18" s="202">
        <v>0.18459284580637284</v>
      </c>
      <c r="U18" s="79"/>
    </row>
    <row r="19" spans="2:21" ht="22.2" customHeight="1" thickTop="1" x14ac:dyDescent="0.3">
      <c r="B19" s="196" t="s">
        <v>312</v>
      </c>
      <c r="C19" s="133">
        <v>3</v>
      </c>
      <c r="D19" s="234">
        <v>1.2652889076339097E-3</v>
      </c>
      <c r="E19" s="135">
        <v>0</v>
      </c>
      <c r="F19" s="234">
        <v>0</v>
      </c>
      <c r="G19" s="135">
        <v>1</v>
      </c>
      <c r="H19" s="234">
        <v>8.9686098654708521E-4</v>
      </c>
      <c r="I19" s="135">
        <v>3</v>
      </c>
      <c r="J19" s="234">
        <v>2.8222013170272815E-3</v>
      </c>
      <c r="K19" s="135">
        <v>0</v>
      </c>
      <c r="L19" s="234">
        <v>0</v>
      </c>
      <c r="M19" s="135">
        <v>3</v>
      </c>
      <c r="N19" s="234">
        <v>3.1645569620253164E-3</v>
      </c>
      <c r="O19" s="135">
        <v>0</v>
      </c>
      <c r="P19" s="234">
        <v>0</v>
      </c>
      <c r="Q19" s="135">
        <v>0</v>
      </c>
      <c r="R19" s="87">
        <v>0</v>
      </c>
      <c r="S19" s="133">
        <v>10</v>
      </c>
      <c r="T19" s="88">
        <v>1.2208521548040532E-3</v>
      </c>
      <c r="U19" s="162"/>
    </row>
    <row r="20" spans="2:21" ht="22.2" customHeight="1" thickBot="1" x14ac:dyDescent="0.35">
      <c r="B20" s="196" t="s">
        <v>208</v>
      </c>
      <c r="C20" s="133">
        <v>1123</v>
      </c>
      <c r="D20" s="234">
        <v>0.47363981442429354</v>
      </c>
      <c r="E20" s="135">
        <v>461</v>
      </c>
      <c r="F20" s="428">
        <v>0.3479245283018868</v>
      </c>
      <c r="G20" s="429">
        <v>307</v>
      </c>
      <c r="H20" s="428">
        <v>0.27533632286995513</v>
      </c>
      <c r="I20" s="429">
        <v>279</v>
      </c>
      <c r="J20" s="428">
        <v>0.26246472248353714</v>
      </c>
      <c r="K20" s="429">
        <v>174</v>
      </c>
      <c r="L20" s="428">
        <v>0.2608695652173913</v>
      </c>
      <c r="M20" s="429">
        <v>261</v>
      </c>
      <c r="N20" s="428">
        <v>0.27531645569620256</v>
      </c>
      <c r="O20" s="429">
        <v>99</v>
      </c>
      <c r="P20" s="428">
        <v>0.24444444444444444</v>
      </c>
      <c r="Q20" s="429">
        <v>90</v>
      </c>
      <c r="R20" s="87">
        <v>0.30303030303030304</v>
      </c>
      <c r="S20" s="133">
        <v>2794</v>
      </c>
      <c r="T20" s="88">
        <v>0.34110609205225245</v>
      </c>
      <c r="U20" s="162"/>
    </row>
    <row r="21" spans="2:21" ht="22.2" customHeight="1" thickTop="1" thickBot="1" x14ac:dyDescent="0.35">
      <c r="B21" s="98" t="s">
        <v>298</v>
      </c>
      <c r="C21" s="134">
        <v>2371</v>
      </c>
      <c r="D21" s="235">
        <v>1</v>
      </c>
      <c r="E21" s="136">
        <v>1325</v>
      </c>
      <c r="F21" s="235">
        <v>1</v>
      </c>
      <c r="G21" s="136">
        <v>1115</v>
      </c>
      <c r="H21" s="235">
        <v>0.99999999999999989</v>
      </c>
      <c r="I21" s="136">
        <v>1063</v>
      </c>
      <c r="J21" s="235">
        <v>1</v>
      </c>
      <c r="K21" s="136">
        <v>667</v>
      </c>
      <c r="L21" s="235">
        <v>1</v>
      </c>
      <c r="M21" s="136">
        <v>948</v>
      </c>
      <c r="N21" s="235">
        <v>1</v>
      </c>
      <c r="O21" s="136">
        <v>405</v>
      </c>
      <c r="P21" s="235">
        <v>1</v>
      </c>
      <c r="Q21" s="136">
        <v>297</v>
      </c>
      <c r="R21" s="90">
        <v>1</v>
      </c>
      <c r="S21" s="134">
        <v>8191</v>
      </c>
      <c r="T21" s="93">
        <v>1</v>
      </c>
      <c r="U21" s="79"/>
    </row>
    <row r="22" spans="2:21" ht="15" thickTop="1" x14ac:dyDescent="0.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1" x14ac:dyDescent="0.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1" x14ac:dyDescent="0.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1" x14ac:dyDescent="0.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1" x14ac:dyDescent="0.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1" x14ac:dyDescent="0.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1" x14ac:dyDescent="0.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1" x14ac:dyDescent="0.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1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1" x14ac:dyDescent="0.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1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  <row r="589" spans="2:20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</row>
    <row r="590" spans="2:20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2:20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2:20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</row>
    <row r="593" spans="2:20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</row>
    <row r="594" spans="2:20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2:20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</row>
    <row r="596" spans="2:20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</row>
    <row r="597" spans="2:20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</row>
    <row r="598" spans="2:20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</row>
    <row r="599" spans="2:20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</row>
    <row r="600" spans="2:20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</row>
    <row r="601" spans="2:20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</row>
    <row r="602" spans="2:20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</row>
    <row r="603" spans="2:20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</row>
    <row r="604" spans="2:20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</row>
    <row r="605" spans="2:20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</row>
    <row r="606" spans="2:20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</row>
    <row r="607" spans="2:20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</row>
    <row r="608" spans="2:20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</row>
    <row r="609" spans="2:20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</row>
    <row r="610" spans="2:20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</row>
    <row r="611" spans="2:20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</row>
    <row r="612" spans="2:20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</row>
    <row r="613" spans="2:20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</row>
    <row r="614" spans="2:20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</row>
    <row r="615" spans="2:20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</row>
    <row r="616" spans="2:20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</row>
    <row r="617" spans="2:20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</row>
    <row r="618" spans="2:20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</row>
    <row r="619" spans="2:20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</row>
    <row r="620" spans="2:20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</row>
    <row r="621" spans="2:20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</row>
    <row r="622" spans="2:20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</row>
    <row r="623" spans="2:20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</row>
    <row r="624" spans="2:20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</row>
    <row r="625" spans="2:20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</row>
    <row r="626" spans="2:20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</row>
    <row r="627" spans="2:20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</row>
    <row r="628" spans="2:20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</row>
    <row r="629" spans="2:20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</row>
    <row r="630" spans="2:20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</row>
    <row r="631" spans="2:20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</row>
    <row r="632" spans="2:20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</row>
    <row r="633" spans="2:20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</row>
    <row r="634" spans="2:20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</row>
    <row r="635" spans="2:20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</row>
    <row r="636" spans="2:20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</row>
    <row r="637" spans="2:20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</row>
    <row r="638" spans="2:20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</row>
    <row r="639" spans="2:20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</row>
    <row r="640" spans="2:20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</row>
    <row r="641" spans="2:20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</row>
    <row r="642" spans="2:20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</row>
    <row r="643" spans="2:20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2:20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2:20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</row>
    <row r="646" spans="2:20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</row>
    <row r="647" spans="2:20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2:20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</row>
    <row r="649" spans="2:20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</row>
    <row r="650" spans="2:20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</row>
    <row r="651" spans="2:20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</row>
    <row r="652" spans="2:20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</row>
    <row r="653" spans="2:20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</row>
    <row r="654" spans="2:20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</row>
    <row r="655" spans="2:20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</row>
    <row r="656" spans="2:20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</row>
    <row r="657" spans="2:20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</row>
    <row r="658" spans="2:20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</row>
    <row r="659" spans="2:20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</row>
    <row r="660" spans="2:20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</row>
    <row r="661" spans="2:20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</row>
    <row r="662" spans="2:20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</row>
    <row r="663" spans="2:20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</row>
    <row r="664" spans="2:20" x14ac:dyDescent="0.3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</row>
    <row r="665" spans="2:20" x14ac:dyDescent="0.3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</row>
    <row r="666" spans="2:20" x14ac:dyDescent="0.3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</row>
    <row r="667" spans="2:20" x14ac:dyDescent="0.3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</row>
    <row r="668" spans="2:20" x14ac:dyDescent="0.3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</row>
    <row r="669" spans="2:20" x14ac:dyDescent="0.3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</row>
    <row r="670" spans="2:20" x14ac:dyDescent="0.3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</row>
    <row r="671" spans="2:20" x14ac:dyDescent="0.3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</row>
    <row r="672" spans="2:20" x14ac:dyDescent="0.3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</row>
    <row r="673" spans="2:20" x14ac:dyDescent="0.3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</row>
    <row r="674" spans="2:20" x14ac:dyDescent="0.3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</row>
    <row r="675" spans="2:20" x14ac:dyDescent="0.3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</row>
    <row r="676" spans="2:20" x14ac:dyDescent="0.3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</row>
    <row r="677" spans="2:20" x14ac:dyDescent="0.3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</row>
    <row r="678" spans="2:20" x14ac:dyDescent="0.3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</row>
    <row r="679" spans="2:20" x14ac:dyDescent="0.3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</row>
    <row r="680" spans="2:20" x14ac:dyDescent="0.3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</row>
    <row r="681" spans="2:20" x14ac:dyDescent="0.3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</row>
    <row r="682" spans="2:20" x14ac:dyDescent="0.3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</row>
    <row r="683" spans="2:20" x14ac:dyDescent="0.3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</row>
    <row r="684" spans="2:20" x14ac:dyDescent="0.3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</row>
    <row r="685" spans="2:20" x14ac:dyDescent="0.3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</row>
    <row r="686" spans="2:20" x14ac:dyDescent="0.3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</row>
    <row r="687" spans="2:20" x14ac:dyDescent="0.3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</row>
    <row r="688" spans="2:20" x14ac:dyDescent="0.3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</row>
    <row r="689" spans="2:20" x14ac:dyDescent="0.3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</row>
    <row r="690" spans="2:20" x14ac:dyDescent="0.3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</row>
    <row r="691" spans="2:20" x14ac:dyDescent="0.3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</row>
    <row r="692" spans="2:20" x14ac:dyDescent="0.3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</row>
    <row r="693" spans="2:20" x14ac:dyDescent="0.3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</row>
    <row r="694" spans="2:20" x14ac:dyDescent="0.3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</row>
    <row r="695" spans="2:20" x14ac:dyDescent="0.3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</row>
    <row r="696" spans="2:20" x14ac:dyDescent="0.3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</row>
    <row r="697" spans="2:20" x14ac:dyDescent="0.3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</row>
    <row r="698" spans="2:20" x14ac:dyDescent="0.3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</row>
    <row r="699" spans="2:20" x14ac:dyDescent="0.3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</row>
    <row r="700" spans="2:20" x14ac:dyDescent="0.3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</row>
    <row r="701" spans="2:20" x14ac:dyDescent="0.3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</row>
    <row r="702" spans="2:20" x14ac:dyDescent="0.3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</row>
    <row r="703" spans="2:20" x14ac:dyDescent="0.3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</row>
    <row r="704" spans="2:20" x14ac:dyDescent="0.3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</row>
    <row r="705" spans="2:20" x14ac:dyDescent="0.3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</row>
    <row r="706" spans="2:20" x14ac:dyDescent="0.3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</row>
    <row r="707" spans="2:20" x14ac:dyDescent="0.3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</row>
    <row r="708" spans="2:20" x14ac:dyDescent="0.3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</row>
    <row r="709" spans="2:20" x14ac:dyDescent="0.3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</row>
    <row r="710" spans="2:20" x14ac:dyDescent="0.3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</row>
    <row r="711" spans="2:20" x14ac:dyDescent="0.3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</row>
    <row r="712" spans="2:20" x14ac:dyDescent="0.3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</row>
    <row r="713" spans="2:20" x14ac:dyDescent="0.3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</row>
    <row r="714" spans="2:20" x14ac:dyDescent="0.3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</row>
    <row r="715" spans="2:20" x14ac:dyDescent="0.3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</row>
    <row r="716" spans="2:20" x14ac:dyDescent="0.3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</row>
    <row r="717" spans="2:20" x14ac:dyDescent="0.3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</row>
    <row r="718" spans="2:20" x14ac:dyDescent="0.3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</row>
    <row r="719" spans="2:20" x14ac:dyDescent="0.3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</row>
    <row r="720" spans="2:20" x14ac:dyDescent="0.3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</row>
    <row r="721" spans="2:20" x14ac:dyDescent="0.3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</row>
    <row r="722" spans="2:20" x14ac:dyDescent="0.3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</row>
    <row r="723" spans="2:20" x14ac:dyDescent="0.3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</row>
    <row r="724" spans="2:20" x14ac:dyDescent="0.3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</row>
    <row r="725" spans="2:20" x14ac:dyDescent="0.3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</row>
    <row r="726" spans="2:20" x14ac:dyDescent="0.3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</row>
    <row r="727" spans="2:20" x14ac:dyDescent="0.3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</row>
    <row r="728" spans="2:20" x14ac:dyDescent="0.3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</row>
    <row r="729" spans="2:20" x14ac:dyDescent="0.3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</row>
    <row r="730" spans="2:20" x14ac:dyDescent="0.3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</row>
    <row r="731" spans="2:20" x14ac:dyDescent="0.3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</row>
    <row r="732" spans="2:20" x14ac:dyDescent="0.3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</row>
    <row r="733" spans="2:20" x14ac:dyDescent="0.3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</row>
    <row r="734" spans="2:20" x14ac:dyDescent="0.3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</row>
    <row r="735" spans="2:20" x14ac:dyDescent="0.3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</row>
    <row r="736" spans="2:20" x14ac:dyDescent="0.3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</row>
    <row r="737" spans="2:20" x14ac:dyDescent="0.3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</row>
    <row r="738" spans="2:20" x14ac:dyDescent="0.3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</row>
    <row r="739" spans="2:20" x14ac:dyDescent="0.3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</row>
    <row r="740" spans="2:20" x14ac:dyDescent="0.3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</row>
    <row r="741" spans="2:20" x14ac:dyDescent="0.3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</row>
    <row r="742" spans="2:20" x14ac:dyDescent="0.3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</row>
    <row r="743" spans="2:20" x14ac:dyDescent="0.3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</row>
    <row r="744" spans="2:20" x14ac:dyDescent="0.3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</row>
    <row r="745" spans="2:20" x14ac:dyDescent="0.3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</row>
    <row r="746" spans="2:20" x14ac:dyDescent="0.3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</row>
    <row r="747" spans="2:20" x14ac:dyDescent="0.3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</row>
    <row r="748" spans="2:20" x14ac:dyDescent="0.3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</row>
    <row r="749" spans="2:20" x14ac:dyDescent="0.3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</row>
    <row r="750" spans="2:20" x14ac:dyDescent="0.3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</row>
    <row r="751" spans="2:20" x14ac:dyDescent="0.3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</row>
    <row r="752" spans="2:20" x14ac:dyDescent="0.3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</row>
    <row r="753" spans="2:20" x14ac:dyDescent="0.3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</row>
    <row r="754" spans="2:20" x14ac:dyDescent="0.3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</row>
    <row r="755" spans="2:20" x14ac:dyDescent="0.3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</row>
    <row r="756" spans="2:20" x14ac:dyDescent="0.3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</row>
    <row r="757" spans="2:20" x14ac:dyDescent="0.3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</row>
    <row r="758" spans="2:20" x14ac:dyDescent="0.3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</row>
    <row r="759" spans="2:20" x14ac:dyDescent="0.3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</row>
    <row r="760" spans="2:20" x14ac:dyDescent="0.3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</row>
    <row r="761" spans="2:20" x14ac:dyDescent="0.3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</row>
    <row r="762" spans="2:20" x14ac:dyDescent="0.3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</row>
    <row r="763" spans="2:20" x14ac:dyDescent="0.3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</row>
    <row r="764" spans="2:20" x14ac:dyDescent="0.3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</row>
    <row r="765" spans="2:20" x14ac:dyDescent="0.3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</row>
    <row r="766" spans="2:20" x14ac:dyDescent="0.3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</row>
    <row r="767" spans="2:20" x14ac:dyDescent="0.3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</row>
    <row r="768" spans="2:20" x14ac:dyDescent="0.3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</row>
    <row r="769" spans="2:20" x14ac:dyDescent="0.3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</row>
    <row r="770" spans="2:20" x14ac:dyDescent="0.3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</row>
    <row r="771" spans="2:20" x14ac:dyDescent="0.3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</row>
    <row r="772" spans="2:20" x14ac:dyDescent="0.3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</row>
    <row r="773" spans="2:20" x14ac:dyDescent="0.3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</row>
    <row r="774" spans="2:20" x14ac:dyDescent="0.3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</row>
    <row r="775" spans="2:20" x14ac:dyDescent="0.3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</row>
    <row r="776" spans="2:20" x14ac:dyDescent="0.3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</row>
    <row r="777" spans="2:20" x14ac:dyDescent="0.3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</row>
    <row r="778" spans="2:20" x14ac:dyDescent="0.3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</row>
    <row r="779" spans="2:20" x14ac:dyDescent="0.3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</row>
    <row r="780" spans="2:20" x14ac:dyDescent="0.3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</row>
    <row r="781" spans="2:20" x14ac:dyDescent="0.3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</row>
    <row r="782" spans="2:20" x14ac:dyDescent="0.3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</row>
    <row r="783" spans="2:20" x14ac:dyDescent="0.3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</row>
    <row r="784" spans="2:20" x14ac:dyDescent="0.3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</row>
    <row r="785" spans="2:20" x14ac:dyDescent="0.3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</row>
    <row r="786" spans="2:20" x14ac:dyDescent="0.3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</row>
    <row r="787" spans="2:20" x14ac:dyDescent="0.3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</row>
    <row r="788" spans="2:20" x14ac:dyDescent="0.3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</row>
    <row r="789" spans="2:20" x14ac:dyDescent="0.3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</row>
    <row r="790" spans="2:20" x14ac:dyDescent="0.3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</row>
    <row r="791" spans="2:20" x14ac:dyDescent="0.3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</row>
    <row r="792" spans="2:20" x14ac:dyDescent="0.3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</row>
    <row r="793" spans="2:20" x14ac:dyDescent="0.3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</row>
    <row r="794" spans="2:20" x14ac:dyDescent="0.3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</row>
    <row r="795" spans="2:20" x14ac:dyDescent="0.3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</row>
    <row r="796" spans="2:20" x14ac:dyDescent="0.3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</row>
    <row r="797" spans="2:20" x14ac:dyDescent="0.3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</row>
    <row r="798" spans="2:20" x14ac:dyDescent="0.3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</row>
    <row r="799" spans="2:20" x14ac:dyDescent="0.3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</row>
    <row r="800" spans="2:20" x14ac:dyDescent="0.3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</row>
    <row r="801" spans="2:20" x14ac:dyDescent="0.3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</row>
    <row r="802" spans="2:20" x14ac:dyDescent="0.3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</row>
    <row r="803" spans="2:20" x14ac:dyDescent="0.3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</row>
    <row r="804" spans="2:20" x14ac:dyDescent="0.3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</row>
    <row r="805" spans="2:20" x14ac:dyDescent="0.3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</row>
    <row r="806" spans="2:20" x14ac:dyDescent="0.3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</row>
    <row r="807" spans="2:20" x14ac:dyDescent="0.3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</row>
    <row r="808" spans="2:20" x14ac:dyDescent="0.3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</row>
    <row r="809" spans="2:20" x14ac:dyDescent="0.3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</row>
    <row r="810" spans="2:20" x14ac:dyDescent="0.3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</row>
    <row r="811" spans="2:20" x14ac:dyDescent="0.3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</row>
    <row r="812" spans="2:20" x14ac:dyDescent="0.3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</row>
    <row r="813" spans="2:20" x14ac:dyDescent="0.3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</row>
    <row r="814" spans="2:20" x14ac:dyDescent="0.3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</row>
    <row r="815" spans="2:20" x14ac:dyDescent="0.3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</row>
    <row r="816" spans="2:20" x14ac:dyDescent="0.3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</row>
    <row r="817" spans="2:20" x14ac:dyDescent="0.3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</row>
    <row r="818" spans="2:20" x14ac:dyDescent="0.3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</row>
    <row r="819" spans="2:20" x14ac:dyDescent="0.3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</row>
    <row r="820" spans="2:20" x14ac:dyDescent="0.3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</row>
    <row r="821" spans="2:20" x14ac:dyDescent="0.3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</row>
    <row r="822" spans="2:20" x14ac:dyDescent="0.3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</row>
    <row r="823" spans="2:20" x14ac:dyDescent="0.3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</row>
    <row r="824" spans="2:20" x14ac:dyDescent="0.3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</row>
    <row r="825" spans="2:20" x14ac:dyDescent="0.3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</row>
    <row r="826" spans="2:20" x14ac:dyDescent="0.3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</row>
    <row r="827" spans="2:20" x14ac:dyDescent="0.3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</row>
    <row r="828" spans="2:20" x14ac:dyDescent="0.3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</row>
    <row r="829" spans="2:20" x14ac:dyDescent="0.3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</row>
    <row r="830" spans="2:20" x14ac:dyDescent="0.3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</row>
    <row r="831" spans="2:20" x14ac:dyDescent="0.3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</row>
    <row r="832" spans="2:20" x14ac:dyDescent="0.3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</row>
    <row r="833" spans="2:20" x14ac:dyDescent="0.3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</row>
    <row r="834" spans="2:20" x14ac:dyDescent="0.3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</row>
    <row r="835" spans="2:20" x14ac:dyDescent="0.3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</row>
    <row r="836" spans="2:20" x14ac:dyDescent="0.3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</row>
    <row r="837" spans="2:20" x14ac:dyDescent="0.3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</row>
    <row r="838" spans="2:20" x14ac:dyDescent="0.3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</row>
    <row r="839" spans="2:20" x14ac:dyDescent="0.3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</row>
    <row r="840" spans="2:20" x14ac:dyDescent="0.3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</row>
    <row r="841" spans="2:20" x14ac:dyDescent="0.3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</row>
    <row r="842" spans="2:20" x14ac:dyDescent="0.3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</row>
    <row r="843" spans="2:20" x14ac:dyDescent="0.3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</row>
    <row r="844" spans="2:20" x14ac:dyDescent="0.3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</row>
    <row r="845" spans="2:20" x14ac:dyDescent="0.3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</row>
    <row r="846" spans="2:20" x14ac:dyDescent="0.3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</row>
    <row r="847" spans="2:20" x14ac:dyDescent="0.3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</row>
    <row r="848" spans="2:20" x14ac:dyDescent="0.3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</row>
    <row r="849" spans="2:20" x14ac:dyDescent="0.3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</row>
    <row r="850" spans="2:20" x14ac:dyDescent="0.3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</row>
    <row r="851" spans="2:20" x14ac:dyDescent="0.3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</row>
    <row r="852" spans="2:20" x14ac:dyDescent="0.3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</row>
    <row r="853" spans="2:20" x14ac:dyDescent="0.3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</row>
    <row r="854" spans="2:20" x14ac:dyDescent="0.3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</row>
    <row r="855" spans="2:20" x14ac:dyDescent="0.3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</row>
    <row r="856" spans="2:20" x14ac:dyDescent="0.3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</row>
    <row r="857" spans="2:20" x14ac:dyDescent="0.3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</row>
    <row r="858" spans="2:20" x14ac:dyDescent="0.3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</row>
    <row r="859" spans="2:20" x14ac:dyDescent="0.3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</row>
    <row r="860" spans="2:20" x14ac:dyDescent="0.3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</row>
    <row r="861" spans="2:20" x14ac:dyDescent="0.3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</row>
    <row r="862" spans="2:20" x14ac:dyDescent="0.3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</row>
    <row r="863" spans="2:20" x14ac:dyDescent="0.3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</row>
    <row r="864" spans="2:20" x14ac:dyDescent="0.3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</row>
    <row r="865" spans="2:20" x14ac:dyDescent="0.3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</row>
    <row r="866" spans="2:20" x14ac:dyDescent="0.3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</row>
    <row r="867" spans="2:20" x14ac:dyDescent="0.3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</row>
    <row r="868" spans="2:20" x14ac:dyDescent="0.3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</row>
    <row r="869" spans="2:20" x14ac:dyDescent="0.3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</row>
    <row r="870" spans="2:20" x14ac:dyDescent="0.3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</row>
    <row r="871" spans="2:20" x14ac:dyDescent="0.3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</row>
    <row r="872" spans="2:20" x14ac:dyDescent="0.3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</row>
    <row r="873" spans="2:20" x14ac:dyDescent="0.3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</row>
    <row r="874" spans="2:20" x14ac:dyDescent="0.3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</row>
    <row r="875" spans="2:20" x14ac:dyDescent="0.3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</row>
    <row r="876" spans="2:20" x14ac:dyDescent="0.3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</row>
    <row r="877" spans="2:20" x14ac:dyDescent="0.3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</row>
    <row r="878" spans="2:20" x14ac:dyDescent="0.3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</row>
    <row r="879" spans="2:20" x14ac:dyDescent="0.3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</row>
    <row r="880" spans="2:20" x14ac:dyDescent="0.3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</row>
    <row r="881" spans="2:20" x14ac:dyDescent="0.3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</row>
    <row r="882" spans="2:20" x14ac:dyDescent="0.3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</row>
    <row r="883" spans="2:20" x14ac:dyDescent="0.3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</row>
    <row r="884" spans="2:20" x14ac:dyDescent="0.3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</row>
    <row r="885" spans="2:20" x14ac:dyDescent="0.3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</row>
    <row r="886" spans="2:20" x14ac:dyDescent="0.3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</row>
    <row r="887" spans="2:20" x14ac:dyDescent="0.3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</row>
    <row r="888" spans="2:20" x14ac:dyDescent="0.3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</row>
    <row r="889" spans="2:20" x14ac:dyDescent="0.3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</row>
    <row r="890" spans="2:20" x14ac:dyDescent="0.3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</row>
    <row r="891" spans="2:20" x14ac:dyDescent="0.3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</row>
    <row r="892" spans="2:20" x14ac:dyDescent="0.3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</row>
    <row r="893" spans="2:20" x14ac:dyDescent="0.3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</row>
    <row r="894" spans="2:20" x14ac:dyDescent="0.3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</row>
    <row r="895" spans="2:20" x14ac:dyDescent="0.3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</row>
    <row r="896" spans="2:20" x14ac:dyDescent="0.3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</row>
    <row r="897" spans="2:20" x14ac:dyDescent="0.3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</row>
    <row r="898" spans="2:20" x14ac:dyDescent="0.3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</row>
    <row r="899" spans="2:20" x14ac:dyDescent="0.3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</row>
    <row r="900" spans="2:20" x14ac:dyDescent="0.3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</row>
    <row r="901" spans="2:20" x14ac:dyDescent="0.3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</row>
    <row r="902" spans="2:20" x14ac:dyDescent="0.3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</row>
    <row r="903" spans="2:20" x14ac:dyDescent="0.3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</row>
    <row r="904" spans="2:20" x14ac:dyDescent="0.3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</row>
    <row r="905" spans="2:20" x14ac:dyDescent="0.3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</row>
    <row r="906" spans="2:20" x14ac:dyDescent="0.3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</row>
    <row r="907" spans="2:20" x14ac:dyDescent="0.3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</row>
    <row r="908" spans="2:20" x14ac:dyDescent="0.3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</row>
    <row r="909" spans="2:20" x14ac:dyDescent="0.3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</row>
    <row r="910" spans="2:20" x14ac:dyDescent="0.3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</row>
    <row r="911" spans="2:20" x14ac:dyDescent="0.3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</row>
    <row r="912" spans="2:20" x14ac:dyDescent="0.3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</row>
    <row r="913" spans="2:20" x14ac:dyDescent="0.3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</row>
    <row r="914" spans="2:20" x14ac:dyDescent="0.3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</row>
    <row r="915" spans="2:20" x14ac:dyDescent="0.3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</row>
    <row r="916" spans="2:20" x14ac:dyDescent="0.3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</row>
    <row r="917" spans="2:20" x14ac:dyDescent="0.3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</row>
    <row r="918" spans="2:20" x14ac:dyDescent="0.3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</row>
    <row r="919" spans="2:20" x14ac:dyDescent="0.3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</row>
    <row r="920" spans="2:20" x14ac:dyDescent="0.3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</row>
    <row r="921" spans="2:20" x14ac:dyDescent="0.3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</row>
    <row r="922" spans="2:20" x14ac:dyDescent="0.3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</row>
    <row r="923" spans="2:20" x14ac:dyDescent="0.3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</row>
    <row r="924" spans="2:20" x14ac:dyDescent="0.3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</row>
    <row r="925" spans="2:20" x14ac:dyDescent="0.3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</row>
    <row r="926" spans="2:20" x14ac:dyDescent="0.3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</row>
    <row r="927" spans="2:20" x14ac:dyDescent="0.3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</row>
    <row r="928" spans="2:20" x14ac:dyDescent="0.3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</row>
    <row r="929" spans="2:20" x14ac:dyDescent="0.3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</row>
    <row r="930" spans="2:20" x14ac:dyDescent="0.3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</row>
    <row r="931" spans="2:20" x14ac:dyDescent="0.3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</row>
    <row r="932" spans="2:20" x14ac:dyDescent="0.3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</row>
    <row r="933" spans="2:20" x14ac:dyDescent="0.3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</row>
    <row r="934" spans="2:20" x14ac:dyDescent="0.3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</row>
    <row r="935" spans="2:20" x14ac:dyDescent="0.3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</row>
    <row r="936" spans="2:20" x14ac:dyDescent="0.3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</row>
    <row r="937" spans="2:20" x14ac:dyDescent="0.3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</row>
    <row r="938" spans="2:20" x14ac:dyDescent="0.3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</row>
    <row r="939" spans="2:20" x14ac:dyDescent="0.3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</row>
    <row r="940" spans="2:20" x14ac:dyDescent="0.3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</row>
    <row r="941" spans="2:20" x14ac:dyDescent="0.3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</row>
    <row r="942" spans="2:20" x14ac:dyDescent="0.3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</row>
    <row r="943" spans="2:20" x14ac:dyDescent="0.3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</row>
    <row r="944" spans="2:20" x14ac:dyDescent="0.3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</row>
    <row r="945" spans="2:20" x14ac:dyDescent="0.3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</row>
    <row r="946" spans="2:20" x14ac:dyDescent="0.3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</row>
    <row r="947" spans="2:20" x14ac:dyDescent="0.3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</row>
    <row r="948" spans="2:20" x14ac:dyDescent="0.3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</row>
    <row r="949" spans="2:20" x14ac:dyDescent="0.3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</row>
    <row r="950" spans="2:20" x14ac:dyDescent="0.3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</row>
    <row r="951" spans="2:20" x14ac:dyDescent="0.3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</row>
    <row r="952" spans="2:20" x14ac:dyDescent="0.3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</row>
    <row r="953" spans="2:20" x14ac:dyDescent="0.3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</row>
    <row r="954" spans="2:20" x14ac:dyDescent="0.3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</row>
    <row r="955" spans="2:20" x14ac:dyDescent="0.3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</row>
    <row r="956" spans="2:20" x14ac:dyDescent="0.3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</row>
    <row r="957" spans="2:20" x14ac:dyDescent="0.3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</row>
    <row r="958" spans="2:20" x14ac:dyDescent="0.3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</row>
    <row r="959" spans="2:20" x14ac:dyDescent="0.3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</row>
    <row r="960" spans="2:20" x14ac:dyDescent="0.3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</row>
    <row r="961" spans="2:20" x14ac:dyDescent="0.3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</row>
    <row r="962" spans="2:20" x14ac:dyDescent="0.3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</row>
    <row r="963" spans="2:20" x14ac:dyDescent="0.3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</row>
    <row r="964" spans="2:20" x14ac:dyDescent="0.3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</row>
    <row r="965" spans="2:20" x14ac:dyDescent="0.3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</row>
    <row r="966" spans="2:20" x14ac:dyDescent="0.3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</row>
    <row r="967" spans="2:20" x14ac:dyDescent="0.3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</row>
    <row r="968" spans="2:20" x14ac:dyDescent="0.3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</row>
    <row r="969" spans="2:20" x14ac:dyDescent="0.3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</row>
    <row r="970" spans="2:20" x14ac:dyDescent="0.3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</row>
    <row r="971" spans="2:20" x14ac:dyDescent="0.3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</row>
    <row r="972" spans="2:20" x14ac:dyDescent="0.3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</row>
    <row r="973" spans="2:20" x14ac:dyDescent="0.3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</row>
    <row r="974" spans="2:20" x14ac:dyDescent="0.3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</row>
    <row r="975" spans="2:20" x14ac:dyDescent="0.3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</row>
    <row r="976" spans="2:20" x14ac:dyDescent="0.3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</row>
    <row r="977" spans="2:20" x14ac:dyDescent="0.3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</row>
    <row r="978" spans="2:20" x14ac:dyDescent="0.3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</row>
    <row r="979" spans="2:20" x14ac:dyDescent="0.3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</row>
    <row r="980" spans="2:20" x14ac:dyDescent="0.3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</row>
    <row r="981" spans="2:20" x14ac:dyDescent="0.3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</row>
    <row r="982" spans="2:20" x14ac:dyDescent="0.3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</row>
    <row r="983" spans="2:20" x14ac:dyDescent="0.3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</row>
    <row r="984" spans="2:20" x14ac:dyDescent="0.3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</row>
    <row r="985" spans="2:20" x14ac:dyDescent="0.3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</row>
    <row r="986" spans="2:20" x14ac:dyDescent="0.3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</row>
    <row r="987" spans="2:20" x14ac:dyDescent="0.3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</row>
    <row r="988" spans="2:20" x14ac:dyDescent="0.3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</row>
    <row r="989" spans="2:20" x14ac:dyDescent="0.3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</row>
    <row r="990" spans="2:20" x14ac:dyDescent="0.3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</row>
    <row r="991" spans="2:20" x14ac:dyDescent="0.3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</row>
    <row r="992" spans="2:20" x14ac:dyDescent="0.3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</row>
    <row r="993" spans="2:20" x14ac:dyDescent="0.3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</row>
    <row r="994" spans="2:20" x14ac:dyDescent="0.3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</row>
    <row r="995" spans="2:20" x14ac:dyDescent="0.3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</row>
    <row r="996" spans="2:20" x14ac:dyDescent="0.3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</row>
    <row r="997" spans="2:20" x14ac:dyDescent="0.3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</row>
    <row r="998" spans="2:20" x14ac:dyDescent="0.3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</row>
    <row r="999" spans="2:20" x14ac:dyDescent="0.3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</row>
    <row r="1000" spans="2:20" x14ac:dyDescent="0.3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</row>
    <row r="1001" spans="2:20" x14ac:dyDescent="0.3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</row>
    <row r="1002" spans="2:20" x14ac:dyDescent="0.3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</row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defaultColWidth="9.109375" defaultRowHeight="14.4" x14ac:dyDescent="0.3"/>
  <cols>
    <col min="1" max="1" width="30.6640625" style="63" customWidth="1"/>
    <col min="2" max="18" width="9.44140625" style="63" customWidth="1"/>
    <col min="19" max="21" width="9.6640625" style="63" customWidth="1"/>
    <col min="22" max="16384" width="9.109375" style="63"/>
  </cols>
  <sheetData>
    <row r="1" spans="1:22" ht="25.2" customHeight="1" thickTop="1" thickBot="1" x14ac:dyDescent="0.35">
      <c r="A1" s="313" t="s">
        <v>96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316"/>
      <c r="M1" s="316"/>
      <c r="N1" s="316"/>
      <c r="O1" s="316"/>
      <c r="P1" s="316"/>
      <c r="Q1" s="316"/>
      <c r="R1" s="316"/>
      <c r="S1" s="316"/>
      <c r="T1" s="316"/>
      <c r="U1" s="317"/>
    </row>
    <row r="2" spans="1:22" ht="25.2" customHeight="1" thickTop="1" thickBot="1" x14ac:dyDescent="0.35">
      <c r="A2" s="318" t="s">
        <v>91</v>
      </c>
      <c r="B2" s="340" t="s">
        <v>33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22" ht="25.2" customHeight="1" x14ac:dyDescent="0.3">
      <c r="A3" s="342"/>
      <c r="B3" s="343">
        <v>0</v>
      </c>
      <c r="C3" s="310"/>
      <c r="D3" s="311" t="s">
        <v>34</v>
      </c>
      <c r="E3" s="312"/>
      <c r="F3" s="309" t="s">
        <v>35</v>
      </c>
      <c r="G3" s="310"/>
      <c r="H3" s="311" t="s">
        <v>36</v>
      </c>
      <c r="I3" s="312"/>
      <c r="J3" s="309" t="s">
        <v>37</v>
      </c>
      <c r="K3" s="310"/>
      <c r="L3" s="311" t="s">
        <v>38</v>
      </c>
      <c r="M3" s="312"/>
      <c r="N3" s="309" t="s">
        <v>39</v>
      </c>
      <c r="O3" s="310"/>
      <c r="P3" s="311" t="s">
        <v>40</v>
      </c>
      <c r="Q3" s="312"/>
      <c r="R3" s="309" t="s">
        <v>30</v>
      </c>
      <c r="S3" s="310"/>
      <c r="T3" s="311" t="s">
        <v>32</v>
      </c>
      <c r="U3" s="312"/>
    </row>
    <row r="4" spans="1:22" ht="25.2" customHeight="1" thickBot="1" x14ac:dyDescent="0.35">
      <c r="A4" s="342"/>
      <c r="B4" s="48" t="s">
        <v>1</v>
      </c>
      <c r="C4" s="4" t="s">
        <v>2</v>
      </c>
      <c r="D4" s="50" t="s">
        <v>1</v>
      </c>
      <c r="E4" s="51" t="s">
        <v>2</v>
      </c>
      <c r="F4" s="48" t="s">
        <v>1</v>
      </c>
      <c r="G4" s="49" t="s">
        <v>2</v>
      </c>
      <c r="H4" s="50" t="s">
        <v>1</v>
      </c>
      <c r="I4" s="51" t="s">
        <v>2</v>
      </c>
      <c r="J4" s="48" t="s">
        <v>1</v>
      </c>
      <c r="K4" s="49" t="s">
        <v>2</v>
      </c>
      <c r="L4" s="50" t="s">
        <v>1</v>
      </c>
      <c r="M4" s="51" t="s">
        <v>2</v>
      </c>
      <c r="N4" s="48" t="s">
        <v>1</v>
      </c>
      <c r="O4" s="49" t="s">
        <v>2</v>
      </c>
      <c r="P4" s="50" t="s">
        <v>1</v>
      </c>
      <c r="Q4" s="51" t="s">
        <v>2</v>
      </c>
      <c r="R4" s="48" t="s">
        <v>1</v>
      </c>
      <c r="S4" s="49" t="s">
        <v>2</v>
      </c>
      <c r="T4" s="50" t="s">
        <v>1</v>
      </c>
      <c r="U4" s="51" t="s">
        <v>2</v>
      </c>
    </row>
    <row r="5" spans="1:22" ht="25.2" customHeight="1" thickBot="1" x14ac:dyDescent="0.35">
      <c r="A5" s="34" t="s">
        <v>75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152</v>
      </c>
    </row>
    <row r="6" spans="1:22" x14ac:dyDescent="0.3">
      <c r="A6" s="64" t="s">
        <v>76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153</v>
      </c>
    </row>
    <row r="7" spans="1:22" x14ac:dyDescent="0.3">
      <c r="A7" s="65" t="s">
        <v>77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154</v>
      </c>
    </row>
    <row r="8" spans="1:22" x14ac:dyDescent="0.3">
      <c r="A8" s="65" t="s">
        <v>78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155</v>
      </c>
    </row>
    <row r="9" spans="1:22" x14ac:dyDescent="0.3">
      <c r="A9" s="65" t="s">
        <v>79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156</v>
      </c>
    </row>
    <row r="10" spans="1:22" ht="15" thickBot="1" x14ac:dyDescent="0.35">
      <c r="A10" s="66" t="s">
        <v>80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157</v>
      </c>
    </row>
    <row r="11" spans="1:22" ht="25.2" customHeight="1" thickBot="1" x14ac:dyDescent="0.35">
      <c r="A11" s="34" t="s">
        <v>81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3">
      <c r="A12" s="64" t="s">
        <v>82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158</v>
      </c>
    </row>
    <row r="13" spans="1:22" x14ac:dyDescent="0.3">
      <c r="A13" s="65" t="s">
        <v>83</v>
      </c>
      <c r="B13" s="36">
        <f>VLOOKUP(V13,[1]Sheet1!$A$764:$U$778,2,FALSE)</f>
        <v>747</v>
      </c>
      <c r="C13" s="33">
        <f>VLOOKUP(V13,[1]Sheet1!$A$764:$U$778,3,FALSE)/100</f>
        <v>7.027942421676546E-2</v>
      </c>
      <c r="D13" s="36">
        <f>VLOOKUP(V13,[1]Sheet1!$A$764:$U$778,4,FALSE)</f>
        <v>747</v>
      </c>
      <c r="E13" s="35">
        <f>VLOOKUP(V13,[1]Sheet1!$A$764:$U$778,5,FALSE)/100</f>
        <v>7.027942421676546E-2</v>
      </c>
      <c r="F13" s="56">
        <f>VLOOKUP(V13,[1]Sheet1!$A$764:$U$778,6,FALSE)</f>
        <v>0</v>
      </c>
      <c r="G13" s="33">
        <f>VLOOKUP(V13,[1]Sheet1!$A$764:$U$778,7,FALSE)/100</f>
        <v>0</v>
      </c>
      <c r="H13" s="36">
        <f>VLOOKUP(V13,[1]Sheet1!$A$764:$U$778,8,FALSE)</f>
        <v>0</v>
      </c>
      <c r="I13" s="35">
        <f>VLOOKUP(V13,[1]Sheet1!$A$764:$U$778,9,FALSE)/100</f>
        <v>0</v>
      </c>
      <c r="J13" s="56">
        <f>VLOOKUP(V13,[1]Sheet1!$A$764:$U$778,10,FALSE)</f>
        <v>0</v>
      </c>
      <c r="K13" s="33">
        <f>VLOOKUP(V13,[1]Sheet1!$A$764:$U$778,11,FALSE)/100</f>
        <v>0</v>
      </c>
      <c r="L13" s="36">
        <f>VLOOKUP(V13,[1]Sheet1!$A$764:$U$778,12,FALSE)</f>
        <v>0</v>
      </c>
      <c r="M13" s="35">
        <f>VLOOKUP(V13,[1]Sheet1!$A$764:$U$778,13,FALSE)/100</f>
        <v>0</v>
      </c>
      <c r="N13" s="56">
        <f>VLOOKUP(V13,[1]Sheet1!$A$764:$U$778,14,FALSE)</f>
        <v>0</v>
      </c>
      <c r="O13" s="33">
        <f>VLOOKUP(V13,[1]Sheet1!$A$764:$U$778,15,FALSE)/100</f>
        <v>0</v>
      </c>
      <c r="P13" s="36">
        <f>VLOOKUP(V13,[1]Sheet1!$A$764:$U$778,16,FALSE)</f>
        <v>0</v>
      </c>
      <c r="Q13" s="35">
        <f>VLOOKUP(V13,[1]Sheet1!$A$764:$U$778,17,FALSE)/100</f>
        <v>0</v>
      </c>
      <c r="R13" s="56">
        <f>VLOOKUP(V13,[1]Sheet1!$A$764:$U$778,18,FALSE)</f>
        <v>0</v>
      </c>
      <c r="S13" s="33">
        <f>VLOOKUP(V13,[1]Sheet1!$A$764:$U$778,19,FALSE)/100</f>
        <v>0</v>
      </c>
      <c r="T13" s="36">
        <f>VLOOKUP(V13,[1]Sheet1!$A$764:$U$778,20,FALSE)</f>
        <v>0</v>
      </c>
      <c r="U13" s="35">
        <f>VLOOKUP(V13,[1]Sheet1!$A$764:$U$778,21,FALSE)/100</f>
        <v>0</v>
      </c>
      <c r="V13" s="67" t="s">
        <v>159</v>
      </c>
    </row>
    <row r="14" spans="1:22" x14ac:dyDescent="0.3">
      <c r="A14" s="65" t="s">
        <v>84</v>
      </c>
      <c r="B14" s="36">
        <f>VLOOKUP(V14,[1]Sheet1!$A$764:$U$778,2,FALSE)</f>
        <v>720</v>
      </c>
      <c r="C14" s="33">
        <f>VLOOKUP(V14,[1]Sheet1!$A$764:$U$778,3,FALSE)/100</f>
        <v>6.7739204064352243E-2</v>
      </c>
      <c r="D14" s="36">
        <f>VLOOKUP(V14,[1]Sheet1!$A$764:$U$778,4,FALSE)</f>
        <v>720</v>
      </c>
      <c r="E14" s="35">
        <f>VLOOKUP(V14,[1]Sheet1!$A$764:$U$778,5,FALSE)/100</f>
        <v>6.7739204064352243E-2</v>
      </c>
      <c r="F14" s="56">
        <f>VLOOKUP(V14,[1]Sheet1!$A$764:$U$778,6,FALSE)</f>
        <v>0</v>
      </c>
      <c r="G14" s="33">
        <f>VLOOKUP(V14,[1]Sheet1!$A$764:$U$778,7,FALSE)/100</f>
        <v>0</v>
      </c>
      <c r="H14" s="36">
        <f>VLOOKUP(V14,[1]Sheet1!$A$764:$U$778,8,FALSE)</f>
        <v>0</v>
      </c>
      <c r="I14" s="35">
        <f>VLOOKUP(V14,[1]Sheet1!$A$764:$U$778,9,FALSE)/100</f>
        <v>0</v>
      </c>
      <c r="J14" s="56">
        <f>VLOOKUP(V14,[1]Sheet1!$A$764:$U$778,10,FALSE)</f>
        <v>0</v>
      </c>
      <c r="K14" s="33">
        <f>VLOOKUP(V14,[1]Sheet1!$A$764:$U$778,11,FALSE)/100</f>
        <v>0</v>
      </c>
      <c r="L14" s="36">
        <f>VLOOKUP(V14,[1]Sheet1!$A$764:$U$778,12,FALSE)</f>
        <v>0</v>
      </c>
      <c r="M14" s="35">
        <f>VLOOKUP(V14,[1]Sheet1!$A$764:$U$778,13,FALSE)/100</f>
        <v>0</v>
      </c>
      <c r="N14" s="56">
        <f>VLOOKUP(V14,[1]Sheet1!$A$764:$U$778,14,FALSE)</f>
        <v>0</v>
      </c>
      <c r="O14" s="33">
        <f>VLOOKUP(V14,[1]Sheet1!$A$764:$U$778,15,FALSE)/100</f>
        <v>0</v>
      </c>
      <c r="P14" s="36">
        <f>VLOOKUP(V14,[1]Sheet1!$A$764:$U$778,16,FALSE)</f>
        <v>0</v>
      </c>
      <c r="Q14" s="35">
        <f>VLOOKUP(V14,[1]Sheet1!$A$764:$U$778,17,FALSE)/100</f>
        <v>0</v>
      </c>
      <c r="R14" s="56">
        <f>VLOOKUP(V14,[1]Sheet1!$A$764:$U$778,18,FALSE)</f>
        <v>0</v>
      </c>
      <c r="S14" s="33">
        <f>VLOOKUP(V14,[1]Sheet1!$A$764:$U$778,19,FALSE)/100</f>
        <v>0</v>
      </c>
      <c r="T14" s="36">
        <f>VLOOKUP(V14,[1]Sheet1!$A$764:$U$778,20,FALSE)</f>
        <v>0</v>
      </c>
      <c r="U14" s="35">
        <f>VLOOKUP(V14,[1]Sheet1!$A$764:$U$778,21,FALSE)/100</f>
        <v>0</v>
      </c>
      <c r="V14" s="67" t="s">
        <v>160</v>
      </c>
    </row>
    <row r="15" spans="1:22" x14ac:dyDescent="0.3">
      <c r="A15" s="65" t="s">
        <v>85</v>
      </c>
      <c r="B15" s="36">
        <f>VLOOKUP(V15,[1]Sheet1!$A$764:$U$778,2,FALSE)</f>
        <v>120</v>
      </c>
      <c r="C15" s="33">
        <f>VLOOKUP(V15,[1]Sheet1!$A$764:$U$778,3,FALSE)/100</f>
        <v>1.1289867344058705E-2</v>
      </c>
      <c r="D15" s="36">
        <f>VLOOKUP(V15,[1]Sheet1!$A$764:$U$778,4,FALSE)</f>
        <v>120</v>
      </c>
      <c r="E15" s="35">
        <f>VLOOKUP(V15,[1]Sheet1!$A$764:$U$778,5,FALSE)/100</f>
        <v>1.1289867344058705E-2</v>
      </c>
      <c r="F15" s="56">
        <f>VLOOKUP(V15,[1]Sheet1!$A$764:$U$778,6,FALSE)</f>
        <v>0</v>
      </c>
      <c r="G15" s="33">
        <f>VLOOKUP(V15,[1]Sheet1!$A$764:$U$778,7,FALSE)/100</f>
        <v>0</v>
      </c>
      <c r="H15" s="36">
        <f>VLOOKUP(V15,[1]Sheet1!$A$764:$U$778,8,FALSE)</f>
        <v>0</v>
      </c>
      <c r="I15" s="35">
        <f>VLOOKUP(V15,[1]Sheet1!$A$764:$U$778,9,FALSE)/100</f>
        <v>0</v>
      </c>
      <c r="J15" s="56">
        <f>VLOOKUP(V15,[1]Sheet1!$A$764:$U$778,10,FALSE)</f>
        <v>0</v>
      </c>
      <c r="K15" s="33">
        <f>VLOOKUP(V15,[1]Sheet1!$A$764:$U$778,11,FALSE)/100</f>
        <v>0</v>
      </c>
      <c r="L15" s="36">
        <f>VLOOKUP(V15,[1]Sheet1!$A$764:$U$778,12,FALSE)</f>
        <v>0</v>
      </c>
      <c r="M15" s="35">
        <f>VLOOKUP(V15,[1]Sheet1!$A$764:$U$778,13,FALSE)/100</f>
        <v>0</v>
      </c>
      <c r="N15" s="56">
        <f>VLOOKUP(V15,[1]Sheet1!$A$764:$U$778,14,FALSE)</f>
        <v>0</v>
      </c>
      <c r="O15" s="33">
        <f>VLOOKUP(V15,[1]Sheet1!$A$764:$U$778,15,FALSE)/100</f>
        <v>0</v>
      </c>
      <c r="P15" s="36">
        <f>VLOOKUP(V15,[1]Sheet1!$A$764:$U$778,16,FALSE)</f>
        <v>0</v>
      </c>
      <c r="Q15" s="35">
        <f>VLOOKUP(V15,[1]Sheet1!$A$764:$U$778,17,FALSE)/100</f>
        <v>0</v>
      </c>
      <c r="R15" s="56">
        <f>VLOOKUP(V15,[1]Sheet1!$A$764:$U$778,18,FALSE)</f>
        <v>0</v>
      </c>
      <c r="S15" s="33">
        <f>VLOOKUP(V15,[1]Sheet1!$A$764:$U$778,19,FALSE)/100</f>
        <v>0</v>
      </c>
      <c r="T15" s="36">
        <f>VLOOKUP(V15,[1]Sheet1!$A$764:$U$778,20,FALSE)</f>
        <v>0</v>
      </c>
      <c r="U15" s="35">
        <f>VLOOKUP(V15,[1]Sheet1!$A$764:$U$778,21,FALSE)/100</f>
        <v>0</v>
      </c>
      <c r="V15" s="67" t="s">
        <v>161</v>
      </c>
    </row>
    <row r="16" spans="1:22" ht="15" thickBot="1" x14ac:dyDescent="0.35">
      <c r="A16" s="66" t="s">
        <v>86</v>
      </c>
      <c r="B16" s="57">
        <f>VLOOKUP(V16,[1]Sheet1!$A$764:$U$778,2,FALSE)</f>
        <v>343</v>
      </c>
      <c r="C16" s="43">
        <f>VLOOKUP(V16,[1]Sheet1!$A$764:$U$778,3,FALSE)/100</f>
        <v>3.2270204158434471E-2</v>
      </c>
      <c r="D16" s="57">
        <f>VLOOKUP(V16,[1]Sheet1!$A$764:$U$778,4,FALSE)</f>
        <v>343</v>
      </c>
      <c r="E16" s="42">
        <f>VLOOKUP(V16,[1]Sheet1!$A$764:$U$778,5,FALSE)/100</f>
        <v>3.2270204158434471E-2</v>
      </c>
      <c r="F16" s="58">
        <f>VLOOKUP(V16,[1]Sheet1!$A$764:$U$778,6,FALSE)</f>
        <v>0</v>
      </c>
      <c r="G16" s="43">
        <f>VLOOKUP(V16,[1]Sheet1!$A$764:$U$778,7,FALSE)/100</f>
        <v>0</v>
      </c>
      <c r="H16" s="57">
        <f>VLOOKUP(V16,[1]Sheet1!$A$764:$U$778,8,FALSE)</f>
        <v>0</v>
      </c>
      <c r="I16" s="42">
        <f>VLOOKUP(V16,[1]Sheet1!$A$764:$U$778,9,FALSE)/100</f>
        <v>0</v>
      </c>
      <c r="J16" s="58">
        <f>VLOOKUP(V16,[1]Sheet1!$A$764:$U$778,10,FALSE)</f>
        <v>0</v>
      </c>
      <c r="K16" s="43">
        <f>VLOOKUP(V16,[1]Sheet1!$A$764:$U$778,11,FALSE)/100</f>
        <v>0</v>
      </c>
      <c r="L16" s="57">
        <f>VLOOKUP(V16,[1]Sheet1!$A$764:$U$778,12,FALSE)</f>
        <v>0</v>
      </c>
      <c r="M16" s="42">
        <f>VLOOKUP(V16,[1]Sheet1!$A$764:$U$778,13,FALSE)/100</f>
        <v>0</v>
      </c>
      <c r="N16" s="58">
        <f>VLOOKUP(V16,[1]Sheet1!$A$764:$U$778,14,FALSE)</f>
        <v>0</v>
      </c>
      <c r="O16" s="43">
        <f>VLOOKUP(V16,[1]Sheet1!$A$764:$U$778,15,FALSE)/100</f>
        <v>0</v>
      </c>
      <c r="P16" s="57">
        <f>VLOOKUP(V16,[1]Sheet1!$A$764:$U$778,16,FALSE)</f>
        <v>0</v>
      </c>
      <c r="Q16" s="42">
        <f>VLOOKUP(V16,[1]Sheet1!$A$764:$U$778,17,FALSE)/100</f>
        <v>0</v>
      </c>
      <c r="R16" s="58">
        <f>VLOOKUP(V16,[1]Sheet1!$A$764:$U$778,18,FALSE)</f>
        <v>0</v>
      </c>
      <c r="S16" s="43">
        <f>VLOOKUP(V16,[1]Sheet1!$A$764:$U$778,19,FALSE)/100</f>
        <v>0</v>
      </c>
      <c r="T16" s="57">
        <f>VLOOKUP(V16,[1]Sheet1!$A$764:$U$778,20,FALSE)</f>
        <v>0</v>
      </c>
      <c r="U16" s="42">
        <f>VLOOKUP(V16,[1]Sheet1!$A$764:$U$778,21,FALSE)/100</f>
        <v>0</v>
      </c>
      <c r="V16" s="67" t="s">
        <v>162</v>
      </c>
    </row>
    <row r="17" spans="1:22" ht="25.2" customHeight="1" thickBot="1" x14ac:dyDescent="0.35">
      <c r="A17" s="34" t="s">
        <v>87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3">
      <c r="A18" s="64" t="s">
        <v>88</v>
      </c>
      <c r="B18" s="54">
        <f>VLOOKUP(V18,[1]Sheet1!$A$764:$U$778,2,FALSE)</f>
        <v>18</v>
      </c>
      <c r="C18" s="41">
        <f>VLOOKUP(V18,[1]Sheet1!$A$764:$U$778,3,FALSE)/100</f>
        <v>1.6934801016088058E-3</v>
      </c>
      <c r="D18" s="54">
        <f>VLOOKUP(V18,[1]Sheet1!$A$764:$U$778,4,FALSE)</f>
        <v>18</v>
      </c>
      <c r="E18" s="40">
        <f>VLOOKUP(V18,[1]Sheet1!$A$764:$U$778,5,FALSE)/100</f>
        <v>1.6934801016088058E-3</v>
      </c>
      <c r="F18" s="55">
        <f>VLOOKUP(V18,[1]Sheet1!$A$764:$U$778,6,FALSE)</f>
        <v>0</v>
      </c>
      <c r="G18" s="41">
        <f>VLOOKUP(V18,[1]Sheet1!$A$764:$U$778,7,FALSE)/100</f>
        <v>0</v>
      </c>
      <c r="H18" s="54">
        <f>VLOOKUP(V18,[1]Sheet1!$A$764:$U$778,8,FALSE)</f>
        <v>0</v>
      </c>
      <c r="I18" s="40">
        <f>VLOOKUP(V18,[1]Sheet1!$A$764:$U$778,9,FALSE)/100</f>
        <v>0</v>
      </c>
      <c r="J18" s="55">
        <f>VLOOKUP(V18,[1]Sheet1!$A$764:$U$778,10,FALSE)</f>
        <v>0</v>
      </c>
      <c r="K18" s="41">
        <f>VLOOKUP(V18,[1]Sheet1!$A$764:$U$778,11,FALSE)/100</f>
        <v>0</v>
      </c>
      <c r="L18" s="54">
        <f>VLOOKUP(V18,[1]Sheet1!$A$764:$U$778,12,FALSE)</f>
        <v>0</v>
      </c>
      <c r="M18" s="40">
        <f>VLOOKUP(V18,[1]Sheet1!$A$764:$U$778,13,FALSE)/100</f>
        <v>0</v>
      </c>
      <c r="N18" s="55">
        <f>VLOOKUP(V18,[1]Sheet1!$A$764:$U$778,14,FALSE)</f>
        <v>0</v>
      </c>
      <c r="O18" s="41">
        <f>VLOOKUP(V18,[1]Sheet1!$A$764:$U$778,15,FALSE)/100</f>
        <v>0</v>
      </c>
      <c r="P18" s="54">
        <f>VLOOKUP(V18,[1]Sheet1!$A$764:$U$778,16,FALSE)</f>
        <v>0</v>
      </c>
      <c r="Q18" s="40">
        <f>VLOOKUP(V18,[1]Sheet1!$A$764:$U$778,17,FALSE)/100</f>
        <v>0</v>
      </c>
      <c r="R18" s="55">
        <f>VLOOKUP(V18,[1]Sheet1!$A$764:$U$778,18,FALSE)</f>
        <v>0</v>
      </c>
      <c r="S18" s="41">
        <f>VLOOKUP(V18,[1]Sheet1!$A$764:$U$778,19,FALSE)/100</f>
        <v>0</v>
      </c>
      <c r="T18" s="54">
        <f>VLOOKUP(V18,[1]Sheet1!$A$764:$U$778,20,FALSE)</f>
        <v>0</v>
      </c>
      <c r="U18" s="40">
        <f>VLOOKUP(V18,[1]Sheet1!$A$764:$U$778,21,FALSE)/100</f>
        <v>0</v>
      </c>
      <c r="V18" s="67" t="s">
        <v>163</v>
      </c>
    </row>
    <row r="19" spans="1:22" x14ac:dyDescent="0.3">
      <c r="A19" s="65" t="s">
        <v>89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164</v>
      </c>
    </row>
    <row r="20" spans="1:22" ht="15" thickBot="1" x14ac:dyDescent="0.35">
      <c r="A20" s="66" t="s">
        <v>31</v>
      </c>
      <c r="B20" s="57">
        <f>VLOOKUP(V20,[1]Sheet1!$A$764:$U$778,2,FALSE)</f>
        <v>2436</v>
      </c>
      <c r="C20" s="43">
        <f>VLOOKUP(V20,[1]Sheet1!$A$764:$U$778,3,FALSE)/100</f>
        <v>0.22918430708439175</v>
      </c>
      <c r="D20" s="57">
        <f>VLOOKUP(V20,[1]Sheet1!$A$764:$U$778,4,FALSE)</f>
        <v>2436</v>
      </c>
      <c r="E20" s="42">
        <f>VLOOKUP(V20,[1]Sheet1!$A$764:$U$778,5,FALSE)/100</f>
        <v>0.22918430708439175</v>
      </c>
      <c r="F20" s="58">
        <f>VLOOKUP(V20,[1]Sheet1!$A$764:$U$778,6,FALSE)</f>
        <v>0</v>
      </c>
      <c r="G20" s="43">
        <f>VLOOKUP(V20,[1]Sheet1!$A$764:$U$778,7,FALSE)/100</f>
        <v>0</v>
      </c>
      <c r="H20" s="57">
        <f>VLOOKUP(V20,[1]Sheet1!$A$764:$U$778,8,FALSE)</f>
        <v>0</v>
      </c>
      <c r="I20" s="42">
        <f>VLOOKUP(V20,[1]Sheet1!$A$764:$U$778,9,FALSE)/100</f>
        <v>0</v>
      </c>
      <c r="J20" s="58">
        <f>VLOOKUP(V20,[1]Sheet1!$A$764:$U$778,10,FALSE)</f>
        <v>0</v>
      </c>
      <c r="K20" s="43">
        <f>VLOOKUP(V20,[1]Sheet1!$A$764:$U$778,11,FALSE)/100</f>
        <v>0</v>
      </c>
      <c r="L20" s="57">
        <f>VLOOKUP(V20,[1]Sheet1!$A$764:$U$778,12,FALSE)</f>
        <v>0</v>
      </c>
      <c r="M20" s="42">
        <f>VLOOKUP(V20,[1]Sheet1!$A$764:$U$778,13,FALSE)/100</f>
        <v>0</v>
      </c>
      <c r="N20" s="58">
        <f>VLOOKUP(V20,[1]Sheet1!$A$764:$U$778,14,FALSE)</f>
        <v>0</v>
      </c>
      <c r="O20" s="43">
        <f>VLOOKUP(V20,[1]Sheet1!$A$764:$U$778,15,FALSE)/100</f>
        <v>0</v>
      </c>
      <c r="P20" s="57">
        <f>VLOOKUP(V20,[1]Sheet1!$A$764:$U$778,16,FALSE)</f>
        <v>0</v>
      </c>
      <c r="Q20" s="42">
        <f>VLOOKUP(V20,[1]Sheet1!$A$764:$U$778,17,FALSE)/100</f>
        <v>0</v>
      </c>
      <c r="R20" s="58">
        <f>VLOOKUP(V20,[1]Sheet1!$A$764:$U$778,18,FALSE)</f>
        <v>0</v>
      </c>
      <c r="S20" s="43">
        <f>VLOOKUP(V20,[1]Sheet1!$A$764:$U$778,19,FALSE)/100</f>
        <v>0</v>
      </c>
      <c r="T20" s="57">
        <f>VLOOKUP(V20,[1]Sheet1!$A$764:$U$778,20,FALSE)</f>
        <v>0</v>
      </c>
      <c r="U20" s="42">
        <f>VLOOKUP(V20,[1]Sheet1!$A$764:$U$778,21,FALSE)/100</f>
        <v>0</v>
      </c>
      <c r="V20" s="67" t="s">
        <v>165</v>
      </c>
    </row>
    <row r="21" spans="1:22" ht="25.2" customHeight="1" thickBot="1" x14ac:dyDescent="0.35">
      <c r="A21" s="37" t="s">
        <v>90</v>
      </c>
      <c r="B21" s="61">
        <f>VLOOKUP(V21,[1]Sheet1!$A$764:$U$778,2,FALSE)</f>
        <v>10629</v>
      </c>
      <c r="C21" s="46">
        <f>VLOOKUP(V21,[1]Sheet1!$A$764:$U$778,3,FALSE)/100</f>
        <v>1</v>
      </c>
      <c r="D21" s="62">
        <f>VLOOKUP(V21,[1]Sheet1!$A$764:$U$778,4,FALSE)</f>
        <v>10629</v>
      </c>
      <c r="E21" s="47">
        <f>VLOOKUP(V21,[1]Sheet1!$A$764:$U$778,5,FALSE)/100</f>
        <v>1</v>
      </c>
      <c r="F21" s="61">
        <f>VLOOKUP(V21,[1]Sheet1!$A$764:$U$778,6,FALSE)</f>
        <v>0</v>
      </c>
      <c r="G21" s="46">
        <f>VLOOKUP(V21,[1]Sheet1!$A$764:$U$778,7,FALSE)/100</f>
        <v>0</v>
      </c>
      <c r="H21" s="62">
        <f>VLOOKUP(V21,[1]Sheet1!$A$764:$U$778,8,FALSE)</f>
        <v>0</v>
      </c>
      <c r="I21" s="47">
        <f>VLOOKUP(V21,[1]Sheet1!$A$764:$U$778,9,FALSE)/100</f>
        <v>0</v>
      </c>
      <c r="J21" s="61">
        <f>VLOOKUP(V21,[1]Sheet1!$A$764:$U$778,10,FALSE)</f>
        <v>0</v>
      </c>
      <c r="K21" s="46">
        <f>VLOOKUP(V21,[1]Sheet1!$A$764:$U$778,11,FALSE)/100</f>
        <v>0</v>
      </c>
      <c r="L21" s="62">
        <f>VLOOKUP(V21,[1]Sheet1!$A$764:$U$778,12,FALSE)</f>
        <v>0</v>
      </c>
      <c r="M21" s="47">
        <f>VLOOKUP(V21,[1]Sheet1!$A$764:$U$778,13,FALSE)/100</f>
        <v>0</v>
      </c>
      <c r="N21" s="61">
        <f>VLOOKUP(V21,[1]Sheet1!$A$764:$U$778,14,FALSE)</f>
        <v>0</v>
      </c>
      <c r="O21" s="46">
        <f>VLOOKUP(V21,[1]Sheet1!$A$764:$U$778,15,FALSE)/100</f>
        <v>0</v>
      </c>
      <c r="P21" s="62">
        <f>VLOOKUP(V21,[1]Sheet1!$A$764:$U$778,16,FALSE)</f>
        <v>0</v>
      </c>
      <c r="Q21" s="47">
        <f>VLOOKUP(V21,[1]Sheet1!$A$764:$U$778,17,FALSE)/100</f>
        <v>0</v>
      </c>
      <c r="R21" s="61">
        <f>VLOOKUP(V21,[1]Sheet1!$A$764:$U$778,18,FALSE)</f>
        <v>0</v>
      </c>
      <c r="S21" s="46">
        <f>VLOOKUP(V21,[1]Sheet1!$A$764:$U$778,19,FALSE)/100</f>
        <v>0</v>
      </c>
      <c r="T21" s="62">
        <f>VLOOKUP(V21,[1]Sheet1!$A$764:$U$778,20,FALSE)</f>
        <v>0</v>
      </c>
      <c r="U21" s="47">
        <f>VLOOKUP(V21,[1]Sheet1!$A$764:$U$778,21,FALSE)/100</f>
        <v>0</v>
      </c>
      <c r="V21" s="68" t="s">
        <v>32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U594"/>
  <sheetViews>
    <sheetView topLeftCell="A4" zoomScale="80" zoomScaleNormal="80" workbookViewId="0">
      <selection activeCell="G15" sqref="G15"/>
    </sheetView>
  </sheetViews>
  <sheetFormatPr defaultColWidth="9.109375" defaultRowHeight="14.4" x14ac:dyDescent="0.3"/>
  <cols>
    <col min="1" max="1" width="2.6640625" style="71" customWidth="1"/>
    <col min="2" max="2" width="14.33203125" style="70" customWidth="1"/>
    <col min="3" max="24" width="11.44140625" style="70" customWidth="1"/>
    <col min="25" max="125" width="11.44140625" style="71" customWidth="1"/>
    <col min="126" max="16384" width="9.109375" style="70"/>
  </cols>
  <sheetData>
    <row r="1" spans="2:24" s="71" customFormat="1" ht="15" thickBot="1" x14ac:dyDescent="0.35"/>
    <row r="2" spans="2:24" ht="22.2" customHeight="1" thickTop="1" thickBot="1" x14ac:dyDescent="0.35">
      <c r="B2" s="274" t="s">
        <v>345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6"/>
    </row>
    <row r="3" spans="2:24" ht="22.2" customHeight="1" thickTop="1" thickBot="1" x14ac:dyDescent="0.35">
      <c r="B3" s="277" t="s">
        <v>205</v>
      </c>
      <c r="C3" s="282" t="s">
        <v>241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6"/>
      <c r="W3" s="283" t="s">
        <v>207</v>
      </c>
      <c r="X3" s="268"/>
    </row>
    <row r="4" spans="2:24" ht="22.2" customHeight="1" thickTop="1" thickBot="1" x14ac:dyDescent="0.35">
      <c r="B4" s="278"/>
      <c r="C4" s="290" t="s">
        <v>242</v>
      </c>
      <c r="D4" s="291"/>
      <c r="E4" s="291"/>
      <c r="F4" s="291"/>
      <c r="G4" s="291"/>
      <c r="H4" s="291"/>
      <c r="I4" s="291"/>
      <c r="J4" s="291"/>
      <c r="K4" s="291"/>
      <c r="L4" s="292"/>
      <c r="M4" s="290" t="s">
        <v>243</v>
      </c>
      <c r="N4" s="291"/>
      <c r="O4" s="291"/>
      <c r="P4" s="291"/>
      <c r="Q4" s="291"/>
      <c r="R4" s="291"/>
      <c r="S4" s="291"/>
      <c r="T4" s="291"/>
      <c r="U4" s="291"/>
      <c r="V4" s="292"/>
      <c r="W4" s="289"/>
      <c r="X4" s="269"/>
    </row>
    <row r="5" spans="2:24" ht="22.2" customHeight="1" thickTop="1" thickBot="1" x14ac:dyDescent="0.35">
      <c r="B5" s="278"/>
      <c r="C5" s="290" t="s">
        <v>235</v>
      </c>
      <c r="D5" s="293"/>
      <c r="E5" s="293"/>
      <c r="F5" s="293"/>
      <c r="G5" s="293"/>
      <c r="H5" s="293"/>
      <c r="I5" s="293"/>
      <c r="J5" s="214"/>
      <c r="K5" s="294" t="s">
        <v>207</v>
      </c>
      <c r="L5" s="295"/>
      <c r="M5" s="296" t="s">
        <v>235</v>
      </c>
      <c r="N5" s="291"/>
      <c r="O5" s="291"/>
      <c r="P5" s="291"/>
      <c r="Q5" s="291"/>
      <c r="R5" s="291"/>
      <c r="S5" s="291"/>
      <c r="T5" s="291"/>
      <c r="U5" s="294" t="s">
        <v>207</v>
      </c>
      <c r="V5" s="295"/>
      <c r="W5" s="289"/>
      <c r="X5" s="269"/>
    </row>
    <row r="6" spans="2:24" ht="22.2" customHeight="1" thickTop="1" thickBot="1" x14ac:dyDescent="0.35">
      <c r="B6" s="287"/>
      <c r="C6" s="294" t="s">
        <v>236</v>
      </c>
      <c r="D6" s="366"/>
      <c r="E6" s="367" t="s">
        <v>237</v>
      </c>
      <c r="F6" s="366"/>
      <c r="G6" s="367" t="s">
        <v>238</v>
      </c>
      <c r="H6" s="366"/>
      <c r="I6" s="368" t="s">
        <v>239</v>
      </c>
      <c r="J6" s="369" t="s">
        <v>2</v>
      </c>
      <c r="K6" s="374"/>
      <c r="L6" s="375"/>
      <c r="M6" s="294" t="s">
        <v>236</v>
      </c>
      <c r="N6" s="366"/>
      <c r="O6" s="367" t="s">
        <v>237</v>
      </c>
      <c r="P6" s="366"/>
      <c r="Q6" s="367" t="s">
        <v>238</v>
      </c>
      <c r="R6" s="366"/>
      <c r="S6" s="368" t="s">
        <v>239</v>
      </c>
      <c r="T6" s="369"/>
      <c r="U6" s="374"/>
      <c r="V6" s="375"/>
      <c r="W6" s="284"/>
      <c r="X6" s="270"/>
    </row>
    <row r="7" spans="2:24" ht="22.2" customHeight="1" thickTop="1" thickBot="1" x14ac:dyDescent="0.35">
      <c r="B7" s="288"/>
      <c r="C7" s="370" t="s">
        <v>206</v>
      </c>
      <c r="D7" s="371" t="s">
        <v>2</v>
      </c>
      <c r="E7" s="372" t="s">
        <v>206</v>
      </c>
      <c r="F7" s="371" t="s">
        <v>2</v>
      </c>
      <c r="G7" s="372" t="s">
        <v>206</v>
      </c>
      <c r="H7" s="371" t="s">
        <v>2</v>
      </c>
      <c r="I7" s="372" t="s">
        <v>206</v>
      </c>
      <c r="J7" s="373" t="s">
        <v>2</v>
      </c>
      <c r="K7" s="370" t="s">
        <v>206</v>
      </c>
      <c r="L7" s="376" t="s">
        <v>2</v>
      </c>
      <c r="M7" s="370" t="s">
        <v>206</v>
      </c>
      <c r="N7" s="371" t="s">
        <v>2</v>
      </c>
      <c r="O7" s="372" t="s">
        <v>206</v>
      </c>
      <c r="P7" s="371" t="s">
        <v>2</v>
      </c>
      <c r="Q7" s="372" t="s">
        <v>206</v>
      </c>
      <c r="R7" s="371" t="s">
        <v>2</v>
      </c>
      <c r="S7" s="372" t="s">
        <v>206</v>
      </c>
      <c r="T7" s="373" t="s">
        <v>2</v>
      </c>
      <c r="U7" s="370" t="s">
        <v>206</v>
      </c>
      <c r="V7" s="376" t="s">
        <v>2</v>
      </c>
      <c r="W7" s="125" t="s">
        <v>206</v>
      </c>
      <c r="X7" s="122" t="s">
        <v>2</v>
      </c>
    </row>
    <row r="8" spans="2:24" ht="22.2" customHeight="1" thickTop="1" x14ac:dyDescent="0.3">
      <c r="B8" s="92" t="s">
        <v>209</v>
      </c>
      <c r="C8" s="95">
        <v>4</v>
      </c>
      <c r="D8" s="225">
        <v>2.3894862604540022E-3</v>
      </c>
      <c r="E8" s="169">
        <v>9</v>
      </c>
      <c r="F8" s="225">
        <v>2.5906735751295338E-3</v>
      </c>
      <c r="G8" s="169">
        <v>1</v>
      </c>
      <c r="H8" s="225">
        <v>5.2910052910052907E-3</v>
      </c>
      <c r="I8" s="169">
        <v>0</v>
      </c>
      <c r="J8" s="116">
        <v>0</v>
      </c>
      <c r="K8" s="226">
        <v>14</v>
      </c>
      <c r="L8" s="124">
        <v>2.6227051330086175E-3</v>
      </c>
      <c r="M8" s="95">
        <v>4</v>
      </c>
      <c r="N8" s="227">
        <v>5.7803468208092483E-3</v>
      </c>
      <c r="O8" s="169">
        <v>6</v>
      </c>
      <c r="P8" s="227">
        <v>2.9268292682926829E-3</v>
      </c>
      <c r="Q8" s="169">
        <v>0</v>
      </c>
      <c r="R8" s="227">
        <v>0</v>
      </c>
      <c r="S8" s="169">
        <v>0</v>
      </c>
      <c r="T8" s="116">
        <v>0</v>
      </c>
      <c r="U8" s="226">
        <v>10</v>
      </c>
      <c r="V8" s="119">
        <v>3.5050823694356818E-3</v>
      </c>
      <c r="W8" s="106">
        <v>24</v>
      </c>
      <c r="X8" s="119">
        <v>2.930045171529728E-3</v>
      </c>
    </row>
    <row r="9" spans="2:24" ht="22.2" customHeight="1" x14ac:dyDescent="0.3">
      <c r="B9" s="92" t="s">
        <v>210</v>
      </c>
      <c r="C9" s="95">
        <v>0</v>
      </c>
      <c r="D9" s="225">
        <v>0</v>
      </c>
      <c r="E9" s="169">
        <v>1</v>
      </c>
      <c r="F9" s="225">
        <v>2.878526194588371E-4</v>
      </c>
      <c r="G9" s="169">
        <v>0</v>
      </c>
      <c r="H9" s="225">
        <v>0</v>
      </c>
      <c r="I9" s="169">
        <v>0</v>
      </c>
      <c r="J9" s="116">
        <v>0</v>
      </c>
      <c r="K9" s="106">
        <v>1</v>
      </c>
      <c r="L9" s="124">
        <v>1.8733608092918696E-4</v>
      </c>
      <c r="M9" s="95">
        <v>1</v>
      </c>
      <c r="N9" s="227">
        <v>1.4450867052023121E-3</v>
      </c>
      <c r="O9" s="169">
        <v>3</v>
      </c>
      <c r="P9" s="227">
        <v>1.4634146341463415E-3</v>
      </c>
      <c r="Q9" s="169">
        <v>1</v>
      </c>
      <c r="R9" s="227">
        <v>9.2592592592592587E-3</v>
      </c>
      <c r="S9" s="169">
        <v>0</v>
      </c>
      <c r="T9" s="116">
        <v>0</v>
      </c>
      <c r="U9" s="106">
        <v>5</v>
      </c>
      <c r="V9" s="119">
        <v>1.7525411847178409E-3</v>
      </c>
      <c r="W9" s="106">
        <v>6</v>
      </c>
      <c r="X9" s="119">
        <v>7.3251129288243199E-4</v>
      </c>
    </row>
    <row r="10" spans="2:24" ht="22.2" customHeight="1" x14ac:dyDescent="0.3">
      <c r="B10" s="92" t="s">
        <v>211</v>
      </c>
      <c r="C10" s="95">
        <v>0</v>
      </c>
      <c r="D10" s="225">
        <v>0</v>
      </c>
      <c r="E10" s="169">
        <v>2</v>
      </c>
      <c r="F10" s="225">
        <v>5.757052389176742E-4</v>
      </c>
      <c r="G10" s="169">
        <v>0</v>
      </c>
      <c r="H10" s="225">
        <v>0</v>
      </c>
      <c r="I10" s="169">
        <v>0</v>
      </c>
      <c r="J10" s="116">
        <v>0</v>
      </c>
      <c r="K10" s="106">
        <v>2</v>
      </c>
      <c r="L10" s="124">
        <v>3.7467216185837392E-4</v>
      </c>
      <c r="M10" s="95">
        <v>0</v>
      </c>
      <c r="N10" s="227">
        <v>0</v>
      </c>
      <c r="O10" s="169">
        <v>1</v>
      </c>
      <c r="P10" s="227">
        <v>4.8780487804878049E-4</v>
      </c>
      <c r="Q10" s="169">
        <v>0</v>
      </c>
      <c r="R10" s="227">
        <v>0</v>
      </c>
      <c r="S10" s="169">
        <v>0</v>
      </c>
      <c r="T10" s="116">
        <v>0</v>
      </c>
      <c r="U10" s="106">
        <v>1</v>
      </c>
      <c r="V10" s="119">
        <v>3.505082369435682E-4</v>
      </c>
      <c r="W10" s="106">
        <v>3</v>
      </c>
      <c r="X10" s="119">
        <v>3.66255646441216E-4</v>
      </c>
    </row>
    <row r="11" spans="2:24" ht="22.2" customHeight="1" x14ac:dyDescent="0.3">
      <c r="B11" s="92" t="s">
        <v>212</v>
      </c>
      <c r="C11" s="95">
        <v>2</v>
      </c>
      <c r="D11" s="225">
        <v>1.1947431302270011E-3</v>
      </c>
      <c r="E11" s="169">
        <v>1</v>
      </c>
      <c r="F11" s="225">
        <v>2.878526194588371E-4</v>
      </c>
      <c r="G11" s="169">
        <v>0</v>
      </c>
      <c r="H11" s="225">
        <v>0</v>
      </c>
      <c r="I11" s="169">
        <v>0</v>
      </c>
      <c r="J11" s="116">
        <v>0</v>
      </c>
      <c r="K11" s="106">
        <v>3</v>
      </c>
      <c r="L11" s="124">
        <v>5.6200824278756091E-4</v>
      </c>
      <c r="M11" s="95">
        <v>1</v>
      </c>
      <c r="N11" s="227">
        <v>1.4450867052023121E-3</v>
      </c>
      <c r="O11" s="169">
        <v>6</v>
      </c>
      <c r="P11" s="227">
        <v>2.9268292682926829E-3</v>
      </c>
      <c r="Q11" s="169">
        <v>0</v>
      </c>
      <c r="R11" s="227">
        <v>0</v>
      </c>
      <c r="S11" s="169">
        <v>0</v>
      </c>
      <c r="T11" s="116">
        <v>0</v>
      </c>
      <c r="U11" s="106">
        <v>7</v>
      </c>
      <c r="V11" s="119">
        <v>2.4535576586049773E-3</v>
      </c>
      <c r="W11" s="106">
        <v>10</v>
      </c>
      <c r="X11" s="119">
        <v>1.2208521548040532E-3</v>
      </c>
    </row>
    <row r="12" spans="2:24" ht="22.2" customHeight="1" x14ac:dyDescent="0.3">
      <c r="B12" s="92" t="s">
        <v>213</v>
      </c>
      <c r="C12" s="95">
        <v>0</v>
      </c>
      <c r="D12" s="225">
        <v>0</v>
      </c>
      <c r="E12" s="169">
        <v>10</v>
      </c>
      <c r="F12" s="225">
        <v>2.8785261945883708E-3</v>
      </c>
      <c r="G12" s="169">
        <v>0</v>
      </c>
      <c r="H12" s="225">
        <v>0</v>
      </c>
      <c r="I12" s="169">
        <v>0</v>
      </c>
      <c r="J12" s="116">
        <v>0</v>
      </c>
      <c r="K12" s="106">
        <v>10</v>
      </c>
      <c r="L12" s="124">
        <v>1.8733608092918695E-3</v>
      </c>
      <c r="M12" s="95">
        <v>2</v>
      </c>
      <c r="N12" s="227">
        <v>2.8901734104046241E-3</v>
      </c>
      <c r="O12" s="169">
        <v>22</v>
      </c>
      <c r="P12" s="227">
        <v>1.0731707317073172E-2</v>
      </c>
      <c r="Q12" s="169">
        <v>2</v>
      </c>
      <c r="R12" s="227">
        <v>1.8518518518518517E-2</v>
      </c>
      <c r="S12" s="169">
        <v>0</v>
      </c>
      <c r="T12" s="116">
        <v>0</v>
      </c>
      <c r="U12" s="106">
        <v>26</v>
      </c>
      <c r="V12" s="119">
        <v>9.1132141605327725E-3</v>
      </c>
      <c r="W12" s="106">
        <v>36</v>
      </c>
      <c r="X12" s="119">
        <v>4.3950677572945915E-3</v>
      </c>
    </row>
    <row r="13" spans="2:24" ht="22.2" customHeight="1" x14ac:dyDescent="0.3">
      <c r="B13" s="92" t="s">
        <v>214</v>
      </c>
      <c r="C13" s="95">
        <v>12</v>
      </c>
      <c r="D13" s="225">
        <v>7.1684587813620072E-3</v>
      </c>
      <c r="E13" s="169">
        <v>80</v>
      </c>
      <c r="F13" s="225">
        <v>2.3028209556706966E-2</v>
      </c>
      <c r="G13" s="169">
        <v>4</v>
      </c>
      <c r="H13" s="225">
        <v>2.1164021164021163E-2</v>
      </c>
      <c r="I13" s="169">
        <v>0</v>
      </c>
      <c r="J13" s="116">
        <v>0</v>
      </c>
      <c r="K13" s="106">
        <v>96</v>
      </c>
      <c r="L13" s="124">
        <v>1.7984263769201949E-2</v>
      </c>
      <c r="M13" s="95">
        <v>13</v>
      </c>
      <c r="N13" s="227">
        <v>1.8786127167630059E-2</v>
      </c>
      <c r="O13" s="169">
        <v>104</v>
      </c>
      <c r="P13" s="227">
        <v>5.0731707317073174E-2</v>
      </c>
      <c r="Q13" s="169">
        <v>5</v>
      </c>
      <c r="R13" s="227">
        <v>4.6296296296296294E-2</v>
      </c>
      <c r="S13" s="169">
        <v>0</v>
      </c>
      <c r="T13" s="116">
        <v>0</v>
      </c>
      <c r="U13" s="106">
        <v>122</v>
      </c>
      <c r="V13" s="119">
        <v>4.276200490711532E-2</v>
      </c>
      <c r="W13" s="106">
        <v>218</v>
      </c>
      <c r="X13" s="119">
        <v>2.6614576974728361E-2</v>
      </c>
    </row>
    <row r="14" spans="2:24" ht="22.2" customHeight="1" x14ac:dyDescent="0.3">
      <c r="B14" s="92" t="s">
        <v>215</v>
      </c>
      <c r="C14" s="95">
        <v>78</v>
      </c>
      <c r="D14" s="225">
        <v>4.6594982078853049E-2</v>
      </c>
      <c r="E14" s="169">
        <v>268</v>
      </c>
      <c r="F14" s="225">
        <v>7.7144502014968336E-2</v>
      </c>
      <c r="G14" s="169">
        <v>18</v>
      </c>
      <c r="H14" s="225">
        <v>9.5238095238095233E-2</v>
      </c>
      <c r="I14" s="169">
        <v>1</v>
      </c>
      <c r="J14" s="116">
        <v>1</v>
      </c>
      <c r="K14" s="106">
        <v>365</v>
      </c>
      <c r="L14" s="124">
        <v>6.8377669539153238E-2</v>
      </c>
      <c r="M14" s="95">
        <v>47</v>
      </c>
      <c r="N14" s="227">
        <v>6.7919075144508664E-2</v>
      </c>
      <c r="O14" s="169">
        <v>231</v>
      </c>
      <c r="P14" s="227">
        <v>0.1126829268292683</v>
      </c>
      <c r="Q14" s="169">
        <v>12</v>
      </c>
      <c r="R14" s="227">
        <v>0.1111111111111111</v>
      </c>
      <c r="S14" s="169">
        <v>0</v>
      </c>
      <c r="T14" s="116">
        <v>0</v>
      </c>
      <c r="U14" s="106">
        <v>290</v>
      </c>
      <c r="V14" s="119">
        <v>0.10164738871363477</v>
      </c>
      <c r="W14" s="106">
        <v>655</v>
      </c>
      <c r="X14" s="119">
        <v>7.9965816139665483E-2</v>
      </c>
    </row>
    <row r="15" spans="2:24" ht="22.2" customHeight="1" x14ac:dyDescent="0.3">
      <c r="B15" s="92" t="s">
        <v>216</v>
      </c>
      <c r="C15" s="95">
        <v>345</v>
      </c>
      <c r="D15" s="225">
        <v>0.20609318996415771</v>
      </c>
      <c r="E15" s="169">
        <v>729</v>
      </c>
      <c r="F15" s="225">
        <v>0.20984455958549222</v>
      </c>
      <c r="G15" s="169">
        <v>27</v>
      </c>
      <c r="H15" s="225">
        <v>0.14285714285714285</v>
      </c>
      <c r="I15" s="169">
        <v>0</v>
      </c>
      <c r="J15" s="116">
        <v>0</v>
      </c>
      <c r="K15" s="106">
        <v>1101</v>
      </c>
      <c r="L15" s="124">
        <v>0.20625702510303484</v>
      </c>
      <c r="M15" s="95">
        <v>136</v>
      </c>
      <c r="N15" s="227">
        <v>0.19653179190751446</v>
      </c>
      <c r="O15" s="169">
        <v>418</v>
      </c>
      <c r="P15" s="227">
        <v>0.20390243902439023</v>
      </c>
      <c r="Q15" s="169">
        <v>23</v>
      </c>
      <c r="R15" s="227">
        <v>0.21296296296296297</v>
      </c>
      <c r="S15" s="169">
        <v>0</v>
      </c>
      <c r="T15" s="116">
        <v>0</v>
      </c>
      <c r="U15" s="106">
        <v>577</v>
      </c>
      <c r="V15" s="119">
        <v>0.20224325271643884</v>
      </c>
      <c r="W15" s="106">
        <v>1678</v>
      </c>
      <c r="X15" s="119">
        <v>0.20485899157612014</v>
      </c>
    </row>
    <row r="16" spans="2:24" ht="22.2" customHeight="1" x14ac:dyDescent="0.3">
      <c r="B16" s="92" t="s">
        <v>217</v>
      </c>
      <c r="C16" s="95">
        <v>364</v>
      </c>
      <c r="D16" s="225">
        <v>0.21744324970131421</v>
      </c>
      <c r="E16" s="169">
        <v>675</v>
      </c>
      <c r="F16" s="225">
        <v>0.19430051813471502</v>
      </c>
      <c r="G16" s="169">
        <v>18</v>
      </c>
      <c r="H16" s="225">
        <v>9.5238095238095233E-2</v>
      </c>
      <c r="I16" s="169">
        <v>0</v>
      </c>
      <c r="J16" s="116">
        <v>0</v>
      </c>
      <c r="K16" s="106">
        <v>1057</v>
      </c>
      <c r="L16" s="124">
        <v>0.19801423754215061</v>
      </c>
      <c r="M16" s="95">
        <v>127</v>
      </c>
      <c r="N16" s="227">
        <v>0.18352601156069365</v>
      </c>
      <c r="O16" s="169">
        <v>245</v>
      </c>
      <c r="P16" s="227">
        <v>0.11951219512195121</v>
      </c>
      <c r="Q16" s="169">
        <v>6</v>
      </c>
      <c r="R16" s="227">
        <v>5.5555555555555552E-2</v>
      </c>
      <c r="S16" s="169">
        <v>0</v>
      </c>
      <c r="T16" s="116">
        <v>0</v>
      </c>
      <c r="U16" s="106">
        <v>378</v>
      </c>
      <c r="V16" s="119">
        <v>0.13249211356466878</v>
      </c>
      <c r="W16" s="106">
        <v>1435</v>
      </c>
      <c r="X16" s="119">
        <v>0.17519228421438163</v>
      </c>
    </row>
    <row r="17" spans="2:24" ht="22.2" customHeight="1" x14ac:dyDescent="0.3">
      <c r="B17" s="92" t="s">
        <v>218</v>
      </c>
      <c r="C17" s="95">
        <v>82</v>
      </c>
      <c r="D17" s="225">
        <v>4.8984468339307051E-2</v>
      </c>
      <c r="E17" s="169">
        <v>151</v>
      </c>
      <c r="F17" s="225">
        <v>4.3465745538284396E-2</v>
      </c>
      <c r="G17" s="169">
        <v>5</v>
      </c>
      <c r="H17" s="225">
        <v>2.6455026455026454E-2</v>
      </c>
      <c r="I17" s="169">
        <v>0</v>
      </c>
      <c r="J17" s="116">
        <v>0</v>
      </c>
      <c r="K17" s="106">
        <v>238</v>
      </c>
      <c r="L17" s="124">
        <v>4.4585987261146494E-2</v>
      </c>
      <c r="M17" s="95">
        <v>38</v>
      </c>
      <c r="N17" s="227">
        <v>5.4913294797687862E-2</v>
      </c>
      <c r="O17" s="169">
        <v>70</v>
      </c>
      <c r="P17" s="227">
        <v>3.4146341463414637E-2</v>
      </c>
      <c r="Q17" s="169">
        <v>5</v>
      </c>
      <c r="R17" s="227">
        <v>4.6296296296296294E-2</v>
      </c>
      <c r="S17" s="169">
        <v>0</v>
      </c>
      <c r="T17" s="116">
        <v>0</v>
      </c>
      <c r="U17" s="106">
        <v>113</v>
      </c>
      <c r="V17" s="119">
        <v>3.9607430774623205E-2</v>
      </c>
      <c r="W17" s="106">
        <v>351</v>
      </c>
      <c r="X17" s="119">
        <v>4.2851910633622266E-2</v>
      </c>
    </row>
    <row r="18" spans="2:24" ht="22.2" customHeight="1" x14ac:dyDescent="0.3">
      <c r="B18" s="92" t="s">
        <v>219</v>
      </c>
      <c r="C18" s="95">
        <v>33</v>
      </c>
      <c r="D18" s="225">
        <v>1.9713261648745518E-2</v>
      </c>
      <c r="E18" s="169">
        <v>84</v>
      </c>
      <c r="F18" s="225">
        <v>2.4179620034542316E-2</v>
      </c>
      <c r="G18" s="169">
        <v>4</v>
      </c>
      <c r="H18" s="225">
        <v>2.1164021164021163E-2</v>
      </c>
      <c r="I18" s="169">
        <v>0</v>
      </c>
      <c r="J18" s="116">
        <v>0</v>
      </c>
      <c r="K18" s="106">
        <v>121</v>
      </c>
      <c r="L18" s="124">
        <v>2.2667665792431624E-2</v>
      </c>
      <c r="M18" s="95">
        <v>22</v>
      </c>
      <c r="N18" s="227">
        <v>3.1791907514450865E-2</v>
      </c>
      <c r="O18" s="169">
        <v>43</v>
      </c>
      <c r="P18" s="227">
        <v>2.0975609756097562E-2</v>
      </c>
      <c r="Q18" s="169">
        <v>1</v>
      </c>
      <c r="R18" s="227">
        <v>9.2592592592592587E-3</v>
      </c>
      <c r="S18" s="169">
        <v>0</v>
      </c>
      <c r="T18" s="116">
        <v>0</v>
      </c>
      <c r="U18" s="106">
        <v>66</v>
      </c>
      <c r="V18" s="119">
        <v>2.3133543638275498E-2</v>
      </c>
      <c r="W18" s="106">
        <v>187</v>
      </c>
      <c r="X18" s="119">
        <v>2.2829935294835794E-2</v>
      </c>
    </row>
    <row r="19" spans="2:24" ht="22.2" customHeight="1" x14ac:dyDescent="0.3">
      <c r="B19" s="92" t="s">
        <v>220</v>
      </c>
      <c r="C19" s="95">
        <v>48</v>
      </c>
      <c r="D19" s="225">
        <v>2.8673835125448029E-2</v>
      </c>
      <c r="E19" s="169">
        <v>105</v>
      </c>
      <c r="F19" s="225">
        <v>3.0224525043177894E-2</v>
      </c>
      <c r="G19" s="169">
        <v>1</v>
      </c>
      <c r="H19" s="225">
        <v>5.2910052910052907E-3</v>
      </c>
      <c r="I19" s="169">
        <v>0</v>
      </c>
      <c r="J19" s="116">
        <v>0</v>
      </c>
      <c r="K19" s="106">
        <v>154</v>
      </c>
      <c r="L19" s="124">
        <v>2.8849756463094792E-2</v>
      </c>
      <c r="M19" s="95">
        <v>14</v>
      </c>
      <c r="N19" s="227">
        <v>2.023121387283237E-2</v>
      </c>
      <c r="O19" s="169">
        <v>60</v>
      </c>
      <c r="P19" s="227">
        <v>2.9268292682926831E-2</v>
      </c>
      <c r="Q19" s="169">
        <v>1</v>
      </c>
      <c r="R19" s="227">
        <v>9.2592592592592587E-3</v>
      </c>
      <c r="S19" s="169">
        <v>0</v>
      </c>
      <c r="T19" s="116">
        <v>0</v>
      </c>
      <c r="U19" s="106">
        <v>75</v>
      </c>
      <c r="V19" s="119">
        <v>2.6288117770767613E-2</v>
      </c>
      <c r="W19" s="106">
        <v>229</v>
      </c>
      <c r="X19" s="119">
        <v>2.795751434501282E-2</v>
      </c>
    </row>
    <row r="20" spans="2:24" ht="22.2" customHeight="1" x14ac:dyDescent="0.3">
      <c r="B20" s="92" t="s">
        <v>221</v>
      </c>
      <c r="C20" s="95">
        <v>131</v>
      </c>
      <c r="D20" s="225">
        <v>7.8255675029868577E-2</v>
      </c>
      <c r="E20" s="169">
        <v>211</v>
      </c>
      <c r="F20" s="225">
        <v>6.0736902705814624E-2</v>
      </c>
      <c r="G20" s="169">
        <v>16</v>
      </c>
      <c r="H20" s="225">
        <v>8.4656084656084651E-2</v>
      </c>
      <c r="I20" s="169">
        <v>0</v>
      </c>
      <c r="J20" s="116">
        <v>0</v>
      </c>
      <c r="K20" s="106">
        <v>358</v>
      </c>
      <c r="L20" s="124">
        <v>6.7066316972648934E-2</v>
      </c>
      <c r="M20" s="95">
        <v>36</v>
      </c>
      <c r="N20" s="227">
        <v>5.2023121387283239E-2</v>
      </c>
      <c r="O20" s="169">
        <v>81</v>
      </c>
      <c r="P20" s="227">
        <v>3.951219512195122E-2</v>
      </c>
      <c r="Q20" s="169">
        <v>3</v>
      </c>
      <c r="R20" s="227">
        <v>2.7777777777777776E-2</v>
      </c>
      <c r="S20" s="169">
        <v>0</v>
      </c>
      <c r="T20" s="116">
        <v>0</v>
      </c>
      <c r="U20" s="106">
        <v>120</v>
      </c>
      <c r="V20" s="119">
        <v>4.2060988433228183E-2</v>
      </c>
      <c r="W20" s="106">
        <v>478</v>
      </c>
      <c r="X20" s="119">
        <v>5.8356732999633745E-2</v>
      </c>
    </row>
    <row r="21" spans="2:24" ht="22.2" customHeight="1" x14ac:dyDescent="0.3">
      <c r="B21" s="92" t="s">
        <v>222</v>
      </c>
      <c r="C21" s="95">
        <v>60</v>
      </c>
      <c r="D21" s="225">
        <v>3.5842293906810034E-2</v>
      </c>
      <c r="E21" s="169">
        <v>157</v>
      </c>
      <c r="F21" s="225">
        <v>4.5192861255037423E-2</v>
      </c>
      <c r="G21" s="169">
        <v>15</v>
      </c>
      <c r="H21" s="225">
        <v>7.9365079365079361E-2</v>
      </c>
      <c r="I21" s="169">
        <v>0</v>
      </c>
      <c r="J21" s="116">
        <v>0</v>
      </c>
      <c r="K21" s="106">
        <v>232</v>
      </c>
      <c r="L21" s="124">
        <v>4.3461970775571374E-2</v>
      </c>
      <c r="M21" s="95">
        <v>36</v>
      </c>
      <c r="N21" s="227">
        <v>5.2023121387283239E-2</v>
      </c>
      <c r="O21" s="169">
        <v>75</v>
      </c>
      <c r="P21" s="227">
        <v>3.6585365853658534E-2</v>
      </c>
      <c r="Q21" s="169">
        <v>5</v>
      </c>
      <c r="R21" s="227">
        <v>4.6296296296296294E-2</v>
      </c>
      <c r="S21" s="169">
        <v>0</v>
      </c>
      <c r="T21" s="116">
        <v>0</v>
      </c>
      <c r="U21" s="106">
        <v>116</v>
      </c>
      <c r="V21" s="119">
        <v>4.065895548545391E-2</v>
      </c>
      <c r="W21" s="106">
        <v>348</v>
      </c>
      <c r="X21" s="119">
        <v>4.248565498718105E-2</v>
      </c>
    </row>
    <row r="22" spans="2:24" ht="22.2" customHeight="1" x14ac:dyDescent="0.3">
      <c r="B22" s="92" t="s">
        <v>223</v>
      </c>
      <c r="C22" s="95">
        <v>54</v>
      </c>
      <c r="D22" s="225">
        <v>3.2258064516129031E-2</v>
      </c>
      <c r="E22" s="169">
        <v>92</v>
      </c>
      <c r="F22" s="225">
        <v>2.6482440990213012E-2</v>
      </c>
      <c r="G22" s="169">
        <v>6</v>
      </c>
      <c r="H22" s="225">
        <v>3.1746031746031744E-2</v>
      </c>
      <c r="I22" s="169">
        <v>0</v>
      </c>
      <c r="J22" s="116">
        <v>0</v>
      </c>
      <c r="K22" s="106">
        <v>152</v>
      </c>
      <c r="L22" s="124">
        <v>2.8475084301236419E-2</v>
      </c>
      <c r="M22" s="95">
        <v>22</v>
      </c>
      <c r="N22" s="227">
        <v>3.1791907514450865E-2</v>
      </c>
      <c r="O22" s="169">
        <v>80</v>
      </c>
      <c r="P22" s="227">
        <v>3.9024390243902439E-2</v>
      </c>
      <c r="Q22" s="169">
        <v>2</v>
      </c>
      <c r="R22" s="227">
        <v>1.8518518518518517E-2</v>
      </c>
      <c r="S22" s="169">
        <v>0</v>
      </c>
      <c r="T22" s="116">
        <v>0</v>
      </c>
      <c r="U22" s="106">
        <v>104</v>
      </c>
      <c r="V22" s="119">
        <v>3.645285664213109E-2</v>
      </c>
      <c r="W22" s="106">
        <v>256</v>
      </c>
      <c r="X22" s="119">
        <v>3.1253815162983763E-2</v>
      </c>
    </row>
    <row r="23" spans="2:24" ht="22.2" customHeight="1" x14ac:dyDescent="0.3">
      <c r="B23" s="92" t="s">
        <v>224</v>
      </c>
      <c r="C23" s="95">
        <v>92</v>
      </c>
      <c r="D23" s="225">
        <v>5.4958183990442055E-2</v>
      </c>
      <c r="E23" s="169">
        <v>182</v>
      </c>
      <c r="F23" s="225">
        <v>5.238917674150835E-2</v>
      </c>
      <c r="G23" s="169">
        <v>14</v>
      </c>
      <c r="H23" s="225">
        <v>7.407407407407407E-2</v>
      </c>
      <c r="I23" s="169">
        <v>0</v>
      </c>
      <c r="J23" s="116">
        <v>0</v>
      </c>
      <c r="K23" s="106">
        <v>288</v>
      </c>
      <c r="L23" s="124">
        <v>5.3952791307605844E-2</v>
      </c>
      <c r="M23" s="95">
        <v>35</v>
      </c>
      <c r="N23" s="227">
        <v>5.0578034682080927E-2</v>
      </c>
      <c r="O23" s="169">
        <v>109</v>
      </c>
      <c r="P23" s="227">
        <v>5.3170731707317072E-2</v>
      </c>
      <c r="Q23" s="169">
        <v>6</v>
      </c>
      <c r="R23" s="227">
        <v>5.5555555555555552E-2</v>
      </c>
      <c r="S23" s="169">
        <v>0</v>
      </c>
      <c r="T23" s="116">
        <v>0</v>
      </c>
      <c r="U23" s="106">
        <v>150</v>
      </c>
      <c r="V23" s="119">
        <v>5.2576235541535225E-2</v>
      </c>
      <c r="W23" s="106">
        <v>438</v>
      </c>
      <c r="X23" s="119">
        <v>5.3473324380417533E-2</v>
      </c>
    </row>
    <row r="24" spans="2:24" ht="22.2" customHeight="1" x14ac:dyDescent="0.3">
      <c r="B24" s="92" t="s">
        <v>225</v>
      </c>
      <c r="C24" s="95">
        <v>155</v>
      </c>
      <c r="D24" s="225">
        <v>9.2592592592592587E-2</v>
      </c>
      <c r="E24" s="169">
        <v>308</v>
      </c>
      <c r="F24" s="225">
        <v>8.8658606793321826E-2</v>
      </c>
      <c r="G24" s="169">
        <v>27</v>
      </c>
      <c r="H24" s="225">
        <v>0.14285714285714285</v>
      </c>
      <c r="I24" s="169">
        <v>0</v>
      </c>
      <c r="J24" s="116">
        <v>0</v>
      </c>
      <c r="K24" s="106">
        <v>490</v>
      </c>
      <c r="L24" s="124">
        <v>9.1794679655301609E-2</v>
      </c>
      <c r="M24" s="95">
        <v>58</v>
      </c>
      <c r="N24" s="227">
        <v>8.3815028901734104E-2</v>
      </c>
      <c r="O24" s="169">
        <v>188</v>
      </c>
      <c r="P24" s="227">
        <v>9.170731707317073E-2</v>
      </c>
      <c r="Q24" s="169">
        <v>13</v>
      </c>
      <c r="R24" s="227">
        <v>0.12037037037037036</v>
      </c>
      <c r="S24" s="169">
        <v>2</v>
      </c>
      <c r="T24" s="116">
        <v>0.66666666666666663</v>
      </c>
      <c r="U24" s="106">
        <v>261</v>
      </c>
      <c r="V24" s="119">
        <v>9.1482649842271294E-2</v>
      </c>
      <c r="W24" s="106">
        <v>751</v>
      </c>
      <c r="X24" s="119">
        <v>9.1685996825784391E-2</v>
      </c>
    </row>
    <row r="25" spans="2:24" ht="22.2" customHeight="1" x14ac:dyDescent="0.3">
      <c r="B25" s="92" t="s">
        <v>226</v>
      </c>
      <c r="C25" s="95">
        <v>101</v>
      </c>
      <c r="D25" s="225">
        <v>6.0334528076463563E-2</v>
      </c>
      <c r="E25" s="169">
        <v>181</v>
      </c>
      <c r="F25" s="225">
        <v>5.2101324122049514E-2</v>
      </c>
      <c r="G25" s="169">
        <v>13</v>
      </c>
      <c r="H25" s="225">
        <v>6.8783068783068779E-2</v>
      </c>
      <c r="I25" s="169">
        <v>0</v>
      </c>
      <c r="J25" s="116">
        <v>0</v>
      </c>
      <c r="K25" s="106">
        <v>295</v>
      </c>
      <c r="L25" s="124">
        <v>5.5264143874110154E-2</v>
      </c>
      <c r="M25" s="95">
        <v>41</v>
      </c>
      <c r="N25" s="227">
        <v>5.9248554913294796E-2</v>
      </c>
      <c r="O25" s="169">
        <v>108</v>
      </c>
      <c r="P25" s="227">
        <v>5.2682926829268291E-2</v>
      </c>
      <c r="Q25" s="169">
        <v>8</v>
      </c>
      <c r="R25" s="227">
        <v>7.407407407407407E-2</v>
      </c>
      <c r="S25" s="169">
        <v>0</v>
      </c>
      <c r="T25" s="116">
        <v>0</v>
      </c>
      <c r="U25" s="106">
        <v>157</v>
      </c>
      <c r="V25" s="119">
        <v>5.5029793200140203E-2</v>
      </c>
      <c r="W25" s="106">
        <v>452</v>
      </c>
      <c r="X25" s="119">
        <v>5.5182517397143208E-2</v>
      </c>
    </row>
    <row r="26" spans="2:24" ht="22.2" customHeight="1" x14ac:dyDescent="0.3">
      <c r="B26" s="92" t="s">
        <v>227</v>
      </c>
      <c r="C26" s="95">
        <v>45</v>
      </c>
      <c r="D26" s="225">
        <v>2.6881720430107527E-2</v>
      </c>
      <c r="E26" s="169">
        <v>70</v>
      </c>
      <c r="F26" s="225">
        <v>2.0149683362118594E-2</v>
      </c>
      <c r="G26" s="169">
        <v>4</v>
      </c>
      <c r="H26" s="225">
        <v>2.1164021164021163E-2</v>
      </c>
      <c r="I26" s="169">
        <v>0</v>
      </c>
      <c r="J26" s="116">
        <v>0</v>
      </c>
      <c r="K26" s="106">
        <v>119</v>
      </c>
      <c r="L26" s="124">
        <v>2.2292993630573247E-2</v>
      </c>
      <c r="M26" s="95">
        <v>25</v>
      </c>
      <c r="N26" s="227">
        <v>3.6127167630057806E-2</v>
      </c>
      <c r="O26" s="169">
        <v>45</v>
      </c>
      <c r="P26" s="227">
        <v>2.1951219512195121E-2</v>
      </c>
      <c r="Q26" s="169">
        <v>5</v>
      </c>
      <c r="R26" s="227">
        <v>4.6296296296296294E-2</v>
      </c>
      <c r="S26" s="169">
        <v>0</v>
      </c>
      <c r="T26" s="116">
        <v>0</v>
      </c>
      <c r="U26" s="106">
        <v>75</v>
      </c>
      <c r="V26" s="119">
        <v>2.6288117770767613E-2</v>
      </c>
      <c r="W26" s="106">
        <v>194</v>
      </c>
      <c r="X26" s="119">
        <v>2.3684531803198634E-2</v>
      </c>
    </row>
    <row r="27" spans="2:24" ht="22.2" customHeight="1" x14ac:dyDescent="0.3">
      <c r="B27" s="92" t="s">
        <v>228</v>
      </c>
      <c r="C27" s="95">
        <v>12</v>
      </c>
      <c r="D27" s="225">
        <v>7.1684587813620072E-3</v>
      </c>
      <c r="E27" s="169">
        <v>36</v>
      </c>
      <c r="F27" s="225">
        <v>1.0362694300518135E-2</v>
      </c>
      <c r="G27" s="169">
        <v>4</v>
      </c>
      <c r="H27" s="225">
        <v>2.1164021164021163E-2</v>
      </c>
      <c r="I27" s="169">
        <v>0</v>
      </c>
      <c r="J27" s="116">
        <v>0</v>
      </c>
      <c r="K27" s="106">
        <v>52</v>
      </c>
      <c r="L27" s="124">
        <v>9.7414762083177214E-3</v>
      </c>
      <c r="M27" s="95">
        <v>11</v>
      </c>
      <c r="N27" s="227">
        <v>1.5895953757225433E-2</v>
      </c>
      <c r="O27" s="169">
        <v>38</v>
      </c>
      <c r="P27" s="227">
        <v>1.8536585365853658E-2</v>
      </c>
      <c r="Q27" s="169">
        <v>2</v>
      </c>
      <c r="R27" s="227">
        <v>1.8518518518518517E-2</v>
      </c>
      <c r="S27" s="169">
        <v>0</v>
      </c>
      <c r="T27" s="116">
        <v>0</v>
      </c>
      <c r="U27" s="106">
        <v>51</v>
      </c>
      <c r="V27" s="119">
        <v>1.7875920084121977E-2</v>
      </c>
      <c r="W27" s="106">
        <v>103</v>
      </c>
      <c r="X27" s="119">
        <v>1.2574777194481749E-2</v>
      </c>
    </row>
    <row r="28" spans="2:24" ht="22.2" customHeight="1" x14ac:dyDescent="0.3">
      <c r="B28" s="92" t="s">
        <v>229</v>
      </c>
      <c r="C28" s="95">
        <v>9</v>
      </c>
      <c r="D28" s="225">
        <v>5.3763440860215058E-3</v>
      </c>
      <c r="E28" s="169">
        <v>22</v>
      </c>
      <c r="F28" s="225">
        <v>6.3327576280944155E-3</v>
      </c>
      <c r="G28" s="169">
        <v>6</v>
      </c>
      <c r="H28" s="225">
        <v>3.1746031746031744E-2</v>
      </c>
      <c r="I28" s="169">
        <v>0</v>
      </c>
      <c r="J28" s="116">
        <v>0</v>
      </c>
      <c r="K28" s="106">
        <v>37</v>
      </c>
      <c r="L28" s="124">
        <v>6.9314349943799172E-3</v>
      </c>
      <c r="M28" s="95">
        <v>7</v>
      </c>
      <c r="N28" s="227">
        <v>1.0115606936416185E-2</v>
      </c>
      <c r="O28" s="169">
        <v>29</v>
      </c>
      <c r="P28" s="227">
        <v>1.4146341463414635E-2</v>
      </c>
      <c r="Q28" s="169">
        <v>1</v>
      </c>
      <c r="R28" s="227">
        <v>9.2592592592592587E-3</v>
      </c>
      <c r="S28" s="169">
        <v>1</v>
      </c>
      <c r="T28" s="116">
        <v>0.33333333333333331</v>
      </c>
      <c r="U28" s="106">
        <v>38</v>
      </c>
      <c r="V28" s="119">
        <v>1.331931300385559E-2</v>
      </c>
      <c r="W28" s="106">
        <v>75</v>
      </c>
      <c r="X28" s="119">
        <v>9.1563911610303989E-3</v>
      </c>
    </row>
    <row r="29" spans="2:24" ht="22.2" customHeight="1" x14ac:dyDescent="0.3">
      <c r="B29" s="92" t="s">
        <v>230</v>
      </c>
      <c r="C29" s="95">
        <v>9</v>
      </c>
      <c r="D29" s="225">
        <v>5.3763440860215058E-3</v>
      </c>
      <c r="E29" s="169">
        <v>24</v>
      </c>
      <c r="F29" s="225">
        <v>6.9084628670120895E-3</v>
      </c>
      <c r="G29" s="169">
        <v>2</v>
      </c>
      <c r="H29" s="225">
        <v>1.0582010582010581E-2</v>
      </c>
      <c r="I29" s="169">
        <v>0</v>
      </c>
      <c r="J29" s="116">
        <v>0</v>
      </c>
      <c r="K29" s="106">
        <v>35</v>
      </c>
      <c r="L29" s="124">
        <v>6.5567628325215437E-3</v>
      </c>
      <c r="M29" s="95">
        <v>1</v>
      </c>
      <c r="N29" s="227">
        <v>1.4450867052023121E-3</v>
      </c>
      <c r="O29" s="169">
        <v>34</v>
      </c>
      <c r="P29" s="227">
        <v>1.6585365853658537E-2</v>
      </c>
      <c r="Q29" s="169">
        <v>3</v>
      </c>
      <c r="R29" s="227">
        <v>2.7777777777777776E-2</v>
      </c>
      <c r="S29" s="169">
        <v>0</v>
      </c>
      <c r="T29" s="116">
        <v>0</v>
      </c>
      <c r="U29" s="106">
        <v>38</v>
      </c>
      <c r="V29" s="119">
        <v>1.331931300385559E-2</v>
      </c>
      <c r="W29" s="106">
        <v>73</v>
      </c>
      <c r="X29" s="119">
        <v>8.9122207300695883E-3</v>
      </c>
    </row>
    <row r="30" spans="2:24" ht="22.2" customHeight="1" x14ac:dyDescent="0.3">
      <c r="B30" s="92" t="s">
        <v>231</v>
      </c>
      <c r="C30" s="95">
        <v>5</v>
      </c>
      <c r="D30" s="225">
        <v>2.9868578255675031E-3</v>
      </c>
      <c r="E30" s="169">
        <v>15</v>
      </c>
      <c r="F30" s="225">
        <v>4.3177892918825561E-3</v>
      </c>
      <c r="G30" s="169">
        <v>0</v>
      </c>
      <c r="H30" s="225">
        <v>0</v>
      </c>
      <c r="I30" s="169">
        <v>0</v>
      </c>
      <c r="J30" s="116">
        <v>0</v>
      </c>
      <c r="K30" s="106">
        <v>20</v>
      </c>
      <c r="L30" s="124">
        <v>3.7467216185837391E-3</v>
      </c>
      <c r="M30" s="95">
        <v>3</v>
      </c>
      <c r="N30" s="227">
        <v>4.335260115606936E-3</v>
      </c>
      <c r="O30" s="169">
        <v>34</v>
      </c>
      <c r="P30" s="227">
        <v>1.6585365853658537E-2</v>
      </c>
      <c r="Q30" s="169">
        <v>2</v>
      </c>
      <c r="R30" s="227">
        <v>1.8518518518518517E-2</v>
      </c>
      <c r="S30" s="169">
        <v>0</v>
      </c>
      <c r="T30" s="116">
        <v>0</v>
      </c>
      <c r="U30" s="106">
        <v>39</v>
      </c>
      <c r="V30" s="119">
        <v>1.3669821240799159E-2</v>
      </c>
      <c r="W30" s="106">
        <v>59</v>
      </c>
      <c r="X30" s="119">
        <v>7.2030277133439142E-3</v>
      </c>
    </row>
    <row r="31" spans="2:24" ht="22.2" customHeight="1" x14ac:dyDescent="0.3">
      <c r="B31" s="92" t="s">
        <v>232</v>
      </c>
      <c r="C31" s="95">
        <v>1</v>
      </c>
      <c r="D31" s="225">
        <v>5.9737156511350056E-4</v>
      </c>
      <c r="E31" s="169">
        <v>5</v>
      </c>
      <c r="F31" s="225">
        <v>1.4392630972941854E-3</v>
      </c>
      <c r="G31" s="169">
        <v>0</v>
      </c>
      <c r="H31" s="225">
        <v>0</v>
      </c>
      <c r="I31" s="169">
        <v>0</v>
      </c>
      <c r="J31" s="116">
        <v>0</v>
      </c>
      <c r="K31" s="106">
        <v>6</v>
      </c>
      <c r="L31" s="124">
        <v>1.1240164855751218E-3</v>
      </c>
      <c r="M31" s="95">
        <v>5</v>
      </c>
      <c r="N31" s="227">
        <v>7.2254335260115606E-3</v>
      </c>
      <c r="O31" s="169">
        <v>7</v>
      </c>
      <c r="P31" s="227">
        <v>3.4146341463414634E-3</v>
      </c>
      <c r="Q31" s="169">
        <v>1</v>
      </c>
      <c r="R31" s="227">
        <v>9.2592592592592587E-3</v>
      </c>
      <c r="S31" s="169">
        <v>0</v>
      </c>
      <c r="T31" s="116">
        <v>0</v>
      </c>
      <c r="U31" s="106">
        <v>13</v>
      </c>
      <c r="V31" s="119">
        <v>4.5566070802663863E-3</v>
      </c>
      <c r="W31" s="106">
        <v>19</v>
      </c>
      <c r="X31" s="119">
        <v>2.3196190941277011E-3</v>
      </c>
    </row>
    <row r="32" spans="2:24" ht="22.2" customHeight="1" thickBot="1" x14ac:dyDescent="0.35">
      <c r="B32" s="92" t="s">
        <v>208</v>
      </c>
      <c r="C32" s="95">
        <v>32</v>
      </c>
      <c r="D32" s="225">
        <v>1.9115890083632018E-2</v>
      </c>
      <c r="E32" s="169">
        <v>56</v>
      </c>
      <c r="F32" s="225">
        <v>1.6119746689694875E-2</v>
      </c>
      <c r="G32" s="228">
        <v>4</v>
      </c>
      <c r="H32" s="225">
        <v>2.1164021164021163E-2</v>
      </c>
      <c r="I32" s="169">
        <v>0</v>
      </c>
      <c r="J32" s="116">
        <v>0</v>
      </c>
      <c r="K32" s="229">
        <v>92</v>
      </c>
      <c r="L32" s="124">
        <v>1.7234919445485202E-2</v>
      </c>
      <c r="M32" s="230">
        <v>7</v>
      </c>
      <c r="N32" s="227">
        <v>1.0115606936416185E-2</v>
      </c>
      <c r="O32" s="169">
        <v>13</v>
      </c>
      <c r="P32" s="227">
        <v>6.3414634146341468E-3</v>
      </c>
      <c r="Q32" s="169">
        <v>1</v>
      </c>
      <c r="R32" s="227">
        <v>9.2592592592592587E-3</v>
      </c>
      <c r="S32" s="228">
        <v>0</v>
      </c>
      <c r="T32" s="116">
        <v>0</v>
      </c>
      <c r="U32" s="229">
        <v>21</v>
      </c>
      <c r="V32" s="119">
        <v>7.3606729758149319E-3</v>
      </c>
      <c r="W32" s="106">
        <v>113</v>
      </c>
      <c r="X32" s="119">
        <v>1.3795629349285802E-2</v>
      </c>
    </row>
    <row r="33" spans="2:24" ht="22.2" customHeight="1" thickTop="1" thickBot="1" x14ac:dyDescent="0.35">
      <c r="B33" s="98" t="s">
        <v>207</v>
      </c>
      <c r="C33" s="96">
        <v>1674</v>
      </c>
      <c r="D33" s="180">
        <v>1</v>
      </c>
      <c r="E33" s="206">
        <v>3474</v>
      </c>
      <c r="F33" s="180">
        <v>0.99999999999999989</v>
      </c>
      <c r="G33" s="206">
        <v>189</v>
      </c>
      <c r="H33" s="180">
        <v>1</v>
      </c>
      <c r="I33" s="206">
        <v>1</v>
      </c>
      <c r="J33" s="120">
        <v>1</v>
      </c>
      <c r="K33" s="96">
        <v>5338</v>
      </c>
      <c r="L33" s="121">
        <v>1</v>
      </c>
      <c r="M33" s="96">
        <v>692</v>
      </c>
      <c r="N33" s="180">
        <v>1</v>
      </c>
      <c r="O33" s="206">
        <v>2050</v>
      </c>
      <c r="P33" s="180">
        <v>1.0000000000000002</v>
      </c>
      <c r="Q33" s="206">
        <v>108</v>
      </c>
      <c r="R33" s="180">
        <v>1</v>
      </c>
      <c r="S33" s="206">
        <v>3</v>
      </c>
      <c r="T33" s="120">
        <v>1</v>
      </c>
      <c r="U33" s="96">
        <v>2853</v>
      </c>
      <c r="V33" s="121">
        <v>0.99999999999999989</v>
      </c>
      <c r="W33" s="96">
        <v>8191</v>
      </c>
      <c r="X33" s="121">
        <v>0.99999999999999989</v>
      </c>
    </row>
    <row r="34" spans="2:24" s="71" customFormat="1" ht="22.2" customHeight="1" thickTop="1" thickBot="1" x14ac:dyDescent="0.35">
      <c r="B34" s="99"/>
      <c r="C34" s="100"/>
      <c r="D34" s="113"/>
      <c r="E34" s="100"/>
      <c r="F34" s="113"/>
      <c r="G34" s="100"/>
      <c r="H34" s="113"/>
      <c r="I34" s="100"/>
      <c r="J34" s="100"/>
      <c r="K34" s="100"/>
      <c r="L34" s="113"/>
      <c r="M34" s="100"/>
      <c r="N34" s="113"/>
      <c r="O34" s="100"/>
      <c r="P34" s="113"/>
      <c r="Q34" s="100"/>
      <c r="R34" s="113"/>
      <c r="S34" s="100"/>
      <c r="T34" s="113"/>
      <c r="U34" s="100"/>
      <c r="V34" s="113"/>
      <c r="W34" s="100"/>
      <c r="X34" s="113"/>
    </row>
    <row r="35" spans="2:24" ht="22.2" customHeight="1" thickTop="1" x14ac:dyDescent="0.3">
      <c r="B35" s="112" t="s">
        <v>233</v>
      </c>
      <c r="C35" s="107"/>
      <c r="D35" s="107"/>
      <c r="E35" s="108"/>
      <c r="F35" s="102"/>
      <c r="G35" s="102"/>
      <c r="H35" s="102"/>
      <c r="I35" s="102"/>
      <c r="J35" s="102"/>
      <c r="K35" s="103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2"/>
      <c r="W35" s="115"/>
      <c r="X35" s="102"/>
    </row>
    <row r="36" spans="2:24" ht="22.2" customHeight="1" thickBot="1" x14ac:dyDescent="0.35">
      <c r="B36" s="109" t="s">
        <v>240</v>
      </c>
      <c r="C36" s="110"/>
      <c r="D36" s="110"/>
      <c r="E36" s="111"/>
      <c r="F36" s="102"/>
      <c r="G36" s="102"/>
      <c r="H36" s="102"/>
      <c r="I36" s="102"/>
      <c r="J36" s="102"/>
      <c r="K36" s="103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102"/>
      <c r="W36" s="102"/>
      <c r="X36" s="102"/>
    </row>
    <row r="37" spans="2:24" s="71" customFormat="1" ht="15" thickTop="1" x14ac:dyDescent="0.3">
      <c r="B37" s="114"/>
      <c r="C37" s="102"/>
      <c r="D37" s="102"/>
      <c r="E37" s="102"/>
      <c r="F37" s="102"/>
      <c r="G37" s="102"/>
      <c r="H37" s="102"/>
      <c r="I37" s="102"/>
      <c r="J37" s="102"/>
      <c r="K37" s="103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02"/>
      <c r="W37" s="102"/>
      <c r="X37" s="102"/>
    </row>
    <row r="38" spans="2:24" s="71" customFormat="1" x14ac:dyDescent="0.3"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102"/>
      <c r="W38" s="102"/>
      <c r="X38" s="102"/>
    </row>
    <row r="39" spans="2:24" s="71" customFormat="1" x14ac:dyDescent="0.3"/>
    <row r="40" spans="2:24" s="71" customFormat="1" x14ac:dyDescent="0.3"/>
    <row r="41" spans="2:24" s="71" customFormat="1" x14ac:dyDescent="0.3"/>
    <row r="42" spans="2:24" s="71" customFormat="1" x14ac:dyDescent="0.3"/>
    <row r="43" spans="2:24" s="71" customFormat="1" x14ac:dyDescent="0.3"/>
    <row r="44" spans="2:24" s="71" customFormat="1" x14ac:dyDescent="0.3"/>
    <row r="45" spans="2:24" s="71" customFormat="1" x14ac:dyDescent="0.3"/>
    <row r="46" spans="2:24" s="71" customFormat="1" x14ac:dyDescent="0.3"/>
    <row r="47" spans="2:24" s="71" customFormat="1" x14ac:dyDescent="0.3"/>
    <row r="48" spans="2:24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</sheetData>
  <mergeCells count="18">
    <mergeCell ref="S6:T6"/>
    <mergeCell ref="C6:D6"/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I5"/>
    <mergeCell ref="K5:L6"/>
    <mergeCell ref="M5:T5"/>
    <mergeCell ref="U5:V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B679"/>
  <sheetViews>
    <sheetView topLeftCell="A3" zoomScale="80" zoomScaleNormal="80" workbookViewId="0">
      <selection activeCell="M5" sqref="M5:P6"/>
    </sheetView>
  </sheetViews>
  <sheetFormatPr defaultColWidth="9.109375" defaultRowHeight="14.4" x14ac:dyDescent="0.3"/>
  <cols>
    <col min="1" max="1" width="2.6640625" style="71" customWidth="1"/>
    <col min="2" max="18" width="14.6640625" style="70" customWidth="1"/>
    <col min="19" max="236" width="11.44140625" style="71" customWidth="1"/>
    <col min="237" max="16384" width="9.109375" style="70"/>
  </cols>
  <sheetData>
    <row r="1" spans="2:18" s="71" customFormat="1" ht="15" thickBot="1" x14ac:dyDescent="0.35"/>
    <row r="2" spans="2:18" ht="22.2" customHeight="1" thickTop="1" thickBot="1" x14ac:dyDescent="0.35">
      <c r="B2" s="274" t="s">
        <v>346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8" ht="22.2" customHeight="1" thickTop="1" thickBot="1" x14ac:dyDescent="0.35">
      <c r="B3" s="277" t="s">
        <v>205</v>
      </c>
      <c r="C3" s="293" t="s">
        <v>244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300" t="s">
        <v>207</v>
      </c>
    </row>
    <row r="4" spans="2:18" ht="22.2" customHeight="1" thickTop="1" thickBot="1" x14ac:dyDescent="0.35">
      <c r="B4" s="287"/>
      <c r="C4" s="290" t="s">
        <v>245</v>
      </c>
      <c r="D4" s="291"/>
      <c r="E4" s="291"/>
      <c r="F4" s="291"/>
      <c r="G4" s="292"/>
      <c r="H4" s="290" t="s">
        <v>246</v>
      </c>
      <c r="I4" s="291"/>
      <c r="J4" s="291"/>
      <c r="K4" s="291"/>
      <c r="L4" s="292"/>
      <c r="M4" s="293" t="s">
        <v>247</v>
      </c>
      <c r="N4" s="291"/>
      <c r="O4" s="291"/>
      <c r="P4" s="291"/>
      <c r="Q4" s="292"/>
      <c r="R4" s="301"/>
    </row>
    <row r="5" spans="2:18" ht="22.2" customHeight="1" thickTop="1" x14ac:dyDescent="0.3">
      <c r="B5" s="287"/>
      <c r="C5" s="377" t="s">
        <v>235</v>
      </c>
      <c r="D5" s="378"/>
      <c r="E5" s="378"/>
      <c r="F5" s="379"/>
      <c r="G5" s="297" t="s">
        <v>207</v>
      </c>
      <c r="H5" s="377" t="s">
        <v>235</v>
      </c>
      <c r="I5" s="378"/>
      <c r="J5" s="378"/>
      <c r="K5" s="379"/>
      <c r="L5" s="297" t="s">
        <v>207</v>
      </c>
      <c r="M5" s="377" t="s">
        <v>235</v>
      </c>
      <c r="N5" s="378"/>
      <c r="O5" s="378"/>
      <c r="P5" s="379"/>
      <c r="Q5" s="299" t="s">
        <v>207</v>
      </c>
      <c r="R5" s="301"/>
    </row>
    <row r="6" spans="2:18" ht="22.2" customHeight="1" thickBot="1" x14ac:dyDescent="0.35">
      <c r="B6" s="288"/>
      <c r="C6" s="380" t="s">
        <v>236</v>
      </c>
      <c r="D6" s="381" t="s">
        <v>237</v>
      </c>
      <c r="E6" s="381" t="s">
        <v>238</v>
      </c>
      <c r="F6" s="210" t="s">
        <v>239</v>
      </c>
      <c r="G6" s="298"/>
      <c r="H6" s="380" t="s">
        <v>236</v>
      </c>
      <c r="I6" s="381" t="s">
        <v>237</v>
      </c>
      <c r="J6" s="381" t="s">
        <v>238</v>
      </c>
      <c r="K6" s="210" t="s">
        <v>239</v>
      </c>
      <c r="L6" s="298"/>
      <c r="M6" s="380" t="s">
        <v>236</v>
      </c>
      <c r="N6" s="381" t="s">
        <v>237</v>
      </c>
      <c r="O6" s="381" t="s">
        <v>238</v>
      </c>
      <c r="P6" s="210" t="s">
        <v>239</v>
      </c>
      <c r="Q6" s="298"/>
      <c r="R6" s="302"/>
    </row>
    <row r="7" spans="2:18" ht="22.2" customHeight="1" thickTop="1" x14ac:dyDescent="0.3">
      <c r="B7" s="128" t="s">
        <v>209</v>
      </c>
      <c r="C7" s="133">
        <v>0</v>
      </c>
      <c r="D7" s="135">
        <v>0</v>
      </c>
      <c r="E7" s="137">
        <v>0</v>
      </c>
      <c r="F7" s="118">
        <v>0</v>
      </c>
      <c r="G7" s="130">
        <v>0</v>
      </c>
      <c r="H7" s="133">
        <v>6</v>
      </c>
      <c r="I7" s="135">
        <v>12</v>
      </c>
      <c r="J7" s="135">
        <v>0</v>
      </c>
      <c r="K7" s="118">
        <v>0</v>
      </c>
      <c r="L7" s="130">
        <v>18</v>
      </c>
      <c r="M7" s="133">
        <v>2</v>
      </c>
      <c r="N7" s="135">
        <v>3</v>
      </c>
      <c r="O7" s="135">
        <v>1</v>
      </c>
      <c r="P7" s="135">
        <v>0</v>
      </c>
      <c r="Q7" s="130">
        <v>6</v>
      </c>
      <c r="R7" s="127">
        <v>24</v>
      </c>
    </row>
    <row r="8" spans="2:18" ht="22.2" customHeight="1" x14ac:dyDescent="0.3">
      <c r="B8" s="92" t="s">
        <v>210</v>
      </c>
      <c r="C8" s="133">
        <v>1</v>
      </c>
      <c r="D8" s="135">
        <v>0</v>
      </c>
      <c r="E8" s="137">
        <v>0</v>
      </c>
      <c r="F8" s="118">
        <v>0</v>
      </c>
      <c r="G8" s="131">
        <v>1</v>
      </c>
      <c r="H8" s="133">
        <v>0</v>
      </c>
      <c r="I8" s="135">
        <v>4</v>
      </c>
      <c r="J8" s="135">
        <v>1</v>
      </c>
      <c r="K8" s="118">
        <v>0</v>
      </c>
      <c r="L8" s="131">
        <v>5</v>
      </c>
      <c r="M8" s="133">
        <v>0</v>
      </c>
      <c r="N8" s="135">
        <v>0</v>
      </c>
      <c r="O8" s="135">
        <v>0</v>
      </c>
      <c r="P8" s="135">
        <v>0</v>
      </c>
      <c r="Q8" s="131">
        <v>0</v>
      </c>
      <c r="R8" s="127">
        <v>6</v>
      </c>
    </row>
    <row r="9" spans="2:18" ht="22.2" customHeight="1" x14ac:dyDescent="0.3">
      <c r="B9" s="92" t="s">
        <v>211</v>
      </c>
      <c r="C9" s="133">
        <v>0</v>
      </c>
      <c r="D9" s="135">
        <v>0</v>
      </c>
      <c r="E9" s="137">
        <v>0</v>
      </c>
      <c r="F9" s="118">
        <v>0</v>
      </c>
      <c r="G9" s="131">
        <v>0</v>
      </c>
      <c r="H9" s="133">
        <v>0</v>
      </c>
      <c r="I9" s="135">
        <v>3</v>
      </c>
      <c r="J9" s="135">
        <v>0</v>
      </c>
      <c r="K9" s="118">
        <v>0</v>
      </c>
      <c r="L9" s="131">
        <v>3</v>
      </c>
      <c r="M9" s="133">
        <v>0</v>
      </c>
      <c r="N9" s="135">
        <v>0</v>
      </c>
      <c r="O9" s="135">
        <v>0</v>
      </c>
      <c r="P9" s="135">
        <v>0</v>
      </c>
      <c r="Q9" s="131">
        <v>0</v>
      </c>
      <c r="R9" s="127">
        <v>3</v>
      </c>
    </row>
    <row r="10" spans="2:18" ht="22.2" customHeight="1" x14ac:dyDescent="0.3">
      <c r="B10" s="92" t="s">
        <v>212</v>
      </c>
      <c r="C10" s="133">
        <v>0</v>
      </c>
      <c r="D10" s="135">
        <v>0</v>
      </c>
      <c r="E10" s="137">
        <v>0</v>
      </c>
      <c r="F10" s="118">
        <v>0</v>
      </c>
      <c r="G10" s="131">
        <v>0</v>
      </c>
      <c r="H10" s="133">
        <v>3</v>
      </c>
      <c r="I10" s="135">
        <v>3</v>
      </c>
      <c r="J10" s="135">
        <v>0</v>
      </c>
      <c r="K10" s="118">
        <v>0</v>
      </c>
      <c r="L10" s="131">
        <v>6</v>
      </c>
      <c r="M10" s="133">
        <v>0</v>
      </c>
      <c r="N10" s="135">
        <v>4</v>
      </c>
      <c r="O10" s="135">
        <v>0</v>
      </c>
      <c r="P10" s="135">
        <v>0</v>
      </c>
      <c r="Q10" s="131">
        <v>4</v>
      </c>
      <c r="R10" s="127">
        <v>10</v>
      </c>
    </row>
    <row r="11" spans="2:18" ht="22.2" customHeight="1" x14ac:dyDescent="0.3">
      <c r="B11" s="92" t="s">
        <v>213</v>
      </c>
      <c r="C11" s="133">
        <v>0</v>
      </c>
      <c r="D11" s="135">
        <v>4</v>
      </c>
      <c r="E11" s="137">
        <v>0</v>
      </c>
      <c r="F11" s="118">
        <v>0</v>
      </c>
      <c r="G11" s="131">
        <v>4</v>
      </c>
      <c r="H11" s="133">
        <v>2</v>
      </c>
      <c r="I11" s="135">
        <v>16</v>
      </c>
      <c r="J11" s="135">
        <v>1</v>
      </c>
      <c r="K11" s="118">
        <v>0</v>
      </c>
      <c r="L11" s="131">
        <v>19</v>
      </c>
      <c r="M11" s="133">
        <v>0</v>
      </c>
      <c r="N11" s="135">
        <v>12</v>
      </c>
      <c r="O11" s="135">
        <v>1</v>
      </c>
      <c r="P11" s="135">
        <v>0</v>
      </c>
      <c r="Q11" s="131">
        <v>13</v>
      </c>
      <c r="R11" s="127">
        <v>36</v>
      </c>
    </row>
    <row r="12" spans="2:18" ht="22.2" customHeight="1" x14ac:dyDescent="0.3">
      <c r="B12" s="92" t="s">
        <v>214</v>
      </c>
      <c r="C12" s="133">
        <v>2</v>
      </c>
      <c r="D12" s="135">
        <v>12</v>
      </c>
      <c r="E12" s="137">
        <v>0</v>
      </c>
      <c r="F12" s="118">
        <v>0</v>
      </c>
      <c r="G12" s="131">
        <v>14</v>
      </c>
      <c r="H12" s="133">
        <v>15</v>
      </c>
      <c r="I12" s="135">
        <v>100</v>
      </c>
      <c r="J12" s="135">
        <v>8</v>
      </c>
      <c r="K12" s="118">
        <v>0</v>
      </c>
      <c r="L12" s="131">
        <v>123</v>
      </c>
      <c r="M12" s="133">
        <v>8</v>
      </c>
      <c r="N12" s="135">
        <v>72</v>
      </c>
      <c r="O12" s="135">
        <v>1</v>
      </c>
      <c r="P12" s="135">
        <v>0</v>
      </c>
      <c r="Q12" s="131">
        <v>81</v>
      </c>
      <c r="R12" s="127">
        <v>218</v>
      </c>
    </row>
    <row r="13" spans="2:18" ht="22.2" customHeight="1" x14ac:dyDescent="0.3">
      <c r="B13" s="92" t="s">
        <v>215</v>
      </c>
      <c r="C13" s="133">
        <v>4</v>
      </c>
      <c r="D13" s="135">
        <v>32</v>
      </c>
      <c r="E13" s="137">
        <v>0</v>
      </c>
      <c r="F13" s="118">
        <v>0</v>
      </c>
      <c r="G13" s="131">
        <v>36</v>
      </c>
      <c r="H13" s="133">
        <v>84</v>
      </c>
      <c r="I13" s="135">
        <v>281</v>
      </c>
      <c r="J13" s="135">
        <v>18</v>
      </c>
      <c r="K13" s="118">
        <v>0</v>
      </c>
      <c r="L13" s="131">
        <v>383</v>
      </c>
      <c r="M13" s="133">
        <v>37</v>
      </c>
      <c r="N13" s="135">
        <v>186</v>
      </c>
      <c r="O13" s="135">
        <v>12</v>
      </c>
      <c r="P13" s="135">
        <v>1</v>
      </c>
      <c r="Q13" s="131">
        <v>236</v>
      </c>
      <c r="R13" s="127">
        <v>655</v>
      </c>
    </row>
    <row r="14" spans="2:18" ht="22.2" customHeight="1" x14ac:dyDescent="0.3">
      <c r="B14" s="92" t="s">
        <v>216</v>
      </c>
      <c r="C14" s="133">
        <v>29</v>
      </c>
      <c r="D14" s="135">
        <v>69</v>
      </c>
      <c r="E14" s="137">
        <v>1</v>
      </c>
      <c r="F14" s="118">
        <v>0</v>
      </c>
      <c r="G14" s="131">
        <v>99</v>
      </c>
      <c r="H14" s="133">
        <v>306</v>
      </c>
      <c r="I14" s="135">
        <v>685</v>
      </c>
      <c r="J14" s="135">
        <v>25</v>
      </c>
      <c r="K14" s="118">
        <v>0</v>
      </c>
      <c r="L14" s="131">
        <v>1016</v>
      </c>
      <c r="M14" s="133">
        <v>146</v>
      </c>
      <c r="N14" s="135">
        <v>393</v>
      </c>
      <c r="O14" s="135">
        <v>24</v>
      </c>
      <c r="P14" s="135">
        <v>0</v>
      </c>
      <c r="Q14" s="131">
        <v>563</v>
      </c>
      <c r="R14" s="127">
        <v>1678</v>
      </c>
    </row>
    <row r="15" spans="2:18" ht="22.2" customHeight="1" x14ac:dyDescent="0.3">
      <c r="B15" s="92" t="s">
        <v>217</v>
      </c>
      <c r="C15" s="133">
        <v>26</v>
      </c>
      <c r="D15" s="135">
        <v>49</v>
      </c>
      <c r="E15" s="137">
        <v>0</v>
      </c>
      <c r="F15" s="118">
        <v>0</v>
      </c>
      <c r="G15" s="131">
        <v>75</v>
      </c>
      <c r="H15" s="133">
        <v>331</v>
      </c>
      <c r="I15" s="135">
        <v>606</v>
      </c>
      <c r="J15" s="135">
        <v>14</v>
      </c>
      <c r="K15" s="118">
        <v>0</v>
      </c>
      <c r="L15" s="131">
        <v>951</v>
      </c>
      <c r="M15" s="133">
        <v>134</v>
      </c>
      <c r="N15" s="135">
        <v>265</v>
      </c>
      <c r="O15" s="135">
        <v>10</v>
      </c>
      <c r="P15" s="135">
        <v>0</v>
      </c>
      <c r="Q15" s="131">
        <v>409</v>
      </c>
      <c r="R15" s="127">
        <v>1435</v>
      </c>
    </row>
    <row r="16" spans="2:18" ht="22.2" customHeight="1" x14ac:dyDescent="0.3">
      <c r="B16" s="92" t="s">
        <v>218</v>
      </c>
      <c r="C16" s="133">
        <v>2</v>
      </c>
      <c r="D16" s="135">
        <v>16</v>
      </c>
      <c r="E16" s="137">
        <v>0</v>
      </c>
      <c r="F16" s="118">
        <v>0</v>
      </c>
      <c r="G16" s="131">
        <v>18</v>
      </c>
      <c r="H16" s="133">
        <v>72</v>
      </c>
      <c r="I16" s="135">
        <v>130</v>
      </c>
      <c r="J16" s="135">
        <v>6</v>
      </c>
      <c r="K16" s="118">
        <v>0</v>
      </c>
      <c r="L16" s="131">
        <v>208</v>
      </c>
      <c r="M16" s="133">
        <v>46</v>
      </c>
      <c r="N16" s="135">
        <v>75</v>
      </c>
      <c r="O16" s="135">
        <v>4</v>
      </c>
      <c r="P16" s="135">
        <v>0</v>
      </c>
      <c r="Q16" s="131">
        <v>125</v>
      </c>
      <c r="R16" s="127">
        <v>351</v>
      </c>
    </row>
    <row r="17" spans="2:18" ht="22.2" customHeight="1" x14ac:dyDescent="0.3">
      <c r="B17" s="92" t="s">
        <v>219</v>
      </c>
      <c r="C17" s="133">
        <v>4</v>
      </c>
      <c r="D17" s="135">
        <v>10</v>
      </c>
      <c r="E17" s="137">
        <v>0</v>
      </c>
      <c r="F17" s="118">
        <v>0</v>
      </c>
      <c r="G17" s="131">
        <v>14</v>
      </c>
      <c r="H17" s="133">
        <v>39</v>
      </c>
      <c r="I17" s="135">
        <v>77</v>
      </c>
      <c r="J17" s="135">
        <v>3</v>
      </c>
      <c r="K17" s="118">
        <v>0</v>
      </c>
      <c r="L17" s="131">
        <v>119</v>
      </c>
      <c r="M17" s="133">
        <v>12</v>
      </c>
      <c r="N17" s="135">
        <v>40</v>
      </c>
      <c r="O17" s="135">
        <v>2</v>
      </c>
      <c r="P17" s="135">
        <v>0</v>
      </c>
      <c r="Q17" s="131">
        <v>54</v>
      </c>
      <c r="R17" s="127">
        <v>187</v>
      </c>
    </row>
    <row r="18" spans="2:18" ht="22.2" customHeight="1" x14ac:dyDescent="0.3">
      <c r="B18" s="92" t="s">
        <v>220</v>
      </c>
      <c r="C18" s="133">
        <v>3</v>
      </c>
      <c r="D18" s="135">
        <v>8</v>
      </c>
      <c r="E18" s="137">
        <v>0</v>
      </c>
      <c r="F18" s="118">
        <v>0</v>
      </c>
      <c r="G18" s="131">
        <v>11</v>
      </c>
      <c r="H18" s="133">
        <v>39</v>
      </c>
      <c r="I18" s="135">
        <v>110</v>
      </c>
      <c r="J18" s="135">
        <v>0</v>
      </c>
      <c r="K18" s="118">
        <v>0</v>
      </c>
      <c r="L18" s="131">
        <v>149</v>
      </c>
      <c r="M18" s="133">
        <v>20</v>
      </c>
      <c r="N18" s="135">
        <v>47</v>
      </c>
      <c r="O18" s="135">
        <v>2</v>
      </c>
      <c r="P18" s="135">
        <v>0</v>
      </c>
      <c r="Q18" s="131">
        <v>69</v>
      </c>
      <c r="R18" s="127">
        <v>229</v>
      </c>
    </row>
    <row r="19" spans="2:18" ht="22.2" customHeight="1" x14ac:dyDescent="0.3">
      <c r="B19" s="92" t="s">
        <v>221</v>
      </c>
      <c r="C19" s="133">
        <v>12</v>
      </c>
      <c r="D19" s="135">
        <v>17</v>
      </c>
      <c r="E19" s="137">
        <v>0</v>
      </c>
      <c r="F19" s="118">
        <v>0</v>
      </c>
      <c r="G19" s="131">
        <v>29</v>
      </c>
      <c r="H19" s="133">
        <v>100</v>
      </c>
      <c r="I19" s="135">
        <v>170</v>
      </c>
      <c r="J19" s="135">
        <v>12</v>
      </c>
      <c r="K19" s="118">
        <v>0</v>
      </c>
      <c r="L19" s="131">
        <v>282</v>
      </c>
      <c r="M19" s="133">
        <v>55</v>
      </c>
      <c r="N19" s="135">
        <v>105</v>
      </c>
      <c r="O19" s="135">
        <v>7</v>
      </c>
      <c r="P19" s="135">
        <v>0</v>
      </c>
      <c r="Q19" s="131">
        <v>167</v>
      </c>
      <c r="R19" s="127">
        <v>478</v>
      </c>
    </row>
    <row r="20" spans="2:18" ht="22.2" customHeight="1" x14ac:dyDescent="0.3">
      <c r="B20" s="92" t="s">
        <v>222</v>
      </c>
      <c r="C20" s="133">
        <v>6</v>
      </c>
      <c r="D20" s="135">
        <v>26</v>
      </c>
      <c r="E20" s="137">
        <v>1</v>
      </c>
      <c r="F20" s="118">
        <v>0</v>
      </c>
      <c r="G20" s="131">
        <v>33</v>
      </c>
      <c r="H20" s="133">
        <v>59</v>
      </c>
      <c r="I20" s="135">
        <v>120</v>
      </c>
      <c r="J20" s="135">
        <v>8</v>
      </c>
      <c r="K20" s="118">
        <v>0</v>
      </c>
      <c r="L20" s="131">
        <v>187</v>
      </c>
      <c r="M20" s="133">
        <v>31</v>
      </c>
      <c r="N20" s="135">
        <v>86</v>
      </c>
      <c r="O20" s="135">
        <v>11</v>
      </c>
      <c r="P20" s="135">
        <v>0</v>
      </c>
      <c r="Q20" s="131">
        <v>128</v>
      </c>
      <c r="R20" s="127">
        <v>348</v>
      </c>
    </row>
    <row r="21" spans="2:18" ht="22.2" customHeight="1" x14ac:dyDescent="0.3">
      <c r="B21" s="92" t="s">
        <v>223</v>
      </c>
      <c r="C21" s="133">
        <v>4</v>
      </c>
      <c r="D21" s="135">
        <v>15</v>
      </c>
      <c r="E21" s="137">
        <v>1</v>
      </c>
      <c r="F21" s="118">
        <v>0</v>
      </c>
      <c r="G21" s="131">
        <v>20</v>
      </c>
      <c r="H21" s="133">
        <v>45</v>
      </c>
      <c r="I21" s="135">
        <v>106</v>
      </c>
      <c r="J21" s="135">
        <v>2</v>
      </c>
      <c r="K21" s="118">
        <v>0</v>
      </c>
      <c r="L21" s="131">
        <v>153</v>
      </c>
      <c r="M21" s="133">
        <v>27</v>
      </c>
      <c r="N21" s="135">
        <v>51</v>
      </c>
      <c r="O21" s="135">
        <v>5</v>
      </c>
      <c r="P21" s="135">
        <v>0</v>
      </c>
      <c r="Q21" s="131">
        <v>83</v>
      </c>
      <c r="R21" s="127">
        <v>256</v>
      </c>
    </row>
    <row r="22" spans="2:18" ht="22.2" customHeight="1" x14ac:dyDescent="0.3">
      <c r="B22" s="92" t="s">
        <v>224</v>
      </c>
      <c r="C22" s="133">
        <v>6</v>
      </c>
      <c r="D22" s="135">
        <v>17</v>
      </c>
      <c r="E22" s="137">
        <v>0</v>
      </c>
      <c r="F22" s="118">
        <v>0</v>
      </c>
      <c r="G22" s="131">
        <v>23</v>
      </c>
      <c r="H22" s="133">
        <v>77</v>
      </c>
      <c r="I22" s="135">
        <v>165</v>
      </c>
      <c r="J22" s="135">
        <v>11</v>
      </c>
      <c r="K22" s="118">
        <v>0</v>
      </c>
      <c r="L22" s="131">
        <v>253</v>
      </c>
      <c r="M22" s="133">
        <v>44</v>
      </c>
      <c r="N22" s="135">
        <v>109</v>
      </c>
      <c r="O22" s="135">
        <v>9</v>
      </c>
      <c r="P22" s="135">
        <v>0</v>
      </c>
      <c r="Q22" s="131">
        <v>162</v>
      </c>
      <c r="R22" s="127">
        <v>438</v>
      </c>
    </row>
    <row r="23" spans="2:18" ht="22.2" customHeight="1" x14ac:dyDescent="0.3">
      <c r="B23" s="92" t="s">
        <v>225</v>
      </c>
      <c r="C23" s="133">
        <v>14</v>
      </c>
      <c r="D23" s="135">
        <v>33</v>
      </c>
      <c r="E23" s="137">
        <v>0</v>
      </c>
      <c r="F23" s="118">
        <v>0</v>
      </c>
      <c r="G23" s="131">
        <v>47</v>
      </c>
      <c r="H23" s="133">
        <v>134</v>
      </c>
      <c r="I23" s="135">
        <v>290</v>
      </c>
      <c r="J23" s="135">
        <v>17</v>
      </c>
      <c r="K23" s="118">
        <v>1</v>
      </c>
      <c r="L23" s="131">
        <v>442</v>
      </c>
      <c r="M23" s="133">
        <v>65</v>
      </c>
      <c r="N23" s="135">
        <v>173</v>
      </c>
      <c r="O23" s="135">
        <v>23</v>
      </c>
      <c r="P23" s="135">
        <v>1</v>
      </c>
      <c r="Q23" s="131">
        <v>262</v>
      </c>
      <c r="R23" s="127">
        <v>751</v>
      </c>
    </row>
    <row r="24" spans="2:18" ht="22.2" customHeight="1" x14ac:dyDescent="0.3">
      <c r="B24" s="92" t="s">
        <v>226</v>
      </c>
      <c r="C24" s="133">
        <v>6</v>
      </c>
      <c r="D24" s="135">
        <v>12</v>
      </c>
      <c r="E24" s="137">
        <v>0</v>
      </c>
      <c r="F24" s="118">
        <v>0</v>
      </c>
      <c r="G24" s="131">
        <v>18</v>
      </c>
      <c r="H24" s="133">
        <v>81</v>
      </c>
      <c r="I24" s="135">
        <v>167</v>
      </c>
      <c r="J24" s="135">
        <v>10</v>
      </c>
      <c r="K24" s="118">
        <v>0</v>
      </c>
      <c r="L24" s="131">
        <v>258</v>
      </c>
      <c r="M24" s="133">
        <v>55</v>
      </c>
      <c r="N24" s="135">
        <v>110</v>
      </c>
      <c r="O24" s="135">
        <v>11</v>
      </c>
      <c r="P24" s="135">
        <v>0</v>
      </c>
      <c r="Q24" s="131">
        <v>176</v>
      </c>
      <c r="R24" s="127">
        <v>452</v>
      </c>
    </row>
    <row r="25" spans="2:18" ht="22.2" customHeight="1" x14ac:dyDescent="0.3">
      <c r="B25" s="92" t="s">
        <v>227</v>
      </c>
      <c r="C25" s="133">
        <v>3</v>
      </c>
      <c r="D25" s="135">
        <v>10</v>
      </c>
      <c r="E25" s="137">
        <v>0</v>
      </c>
      <c r="F25" s="118">
        <v>0</v>
      </c>
      <c r="G25" s="131">
        <v>13</v>
      </c>
      <c r="H25" s="133">
        <v>43</v>
      </c>
      <c r="I25" s="135">
        <v>59</v>
      </c>
      <c r="J25" s="135">
        <v>5</v>
      </c>
      <c r="K25" s="118">
        <v>0</v>
      </c>
      <c r="L25" s="131">
        <v>107</v>
      </c>
      <c r="M25" s="133">
        <v>24</v>
      </c>
      <c r="N25" s="135">
        <v>46</v>
      </c>
      <c r="O25" s="135">
        <v>4</v>
      </c>
      <c r="P25" s="135">
        <v>0</v>
      </c>
      <c r="Q25" s="131">
        <v>74</v>
      </c>
      <c r="R25" s="127">
        <v>194</v>
      </c>
    </row>
    <row r="26" spans="2:18" ht="22.2" customHeight="1" x14ac:dyDescent="0.3">
      <c r="B26" s="92" t="s">
        <v>228</v>
      </c>
      <c r="C26" s="133">
        <v>0</v>
      </c>
      <c r="D26" s="135">
        <v>2</v>
      </c>
      <c r="E26" s="137">
        <v>0</v>
      </c>
      <c r="F26" s="118">
        <v>0</v>
      </c>
      <c r="G26" s="131">
        <v>2</v>
      </c>
      <c r="H26" s="133">
        <v>17</v>
      </c>
      <c r="I26" s="135">
        <v>43</v>
      </c>
      <c r="J26" s="135">
        <v>3</v>
      </c>
      <c r="K26" s="118">
        <v>0</v>
      </c>
      <c r="L26" s="131">
        <v>63</v>
      </c>
      <c r="M26" s="133">
        <v>6</v>
      </c>
      <c r="N26" s="135">
        <v>29</v>
      </c>
      <c r="O26" s="135">
        <v>3</v>
      </c>
      <c r="P26" s="135">
        <v>0</v>
      </c>
      <c r="Q26" s="131">
        <v>38</v>
      </c>
      <c r="R26" s="127">
        <v>103</v>
      </c>
    </row>
    <row r="27" spans="2:18" ht="22.2" customHeight="1" x14ac:dyDescent="0.3">
      <c r="B27" s="92" t="s">
        <v>229</v>
      </c>
      <c r="C27" s="133">
        <v>1</v>
      </c>
      <c r="D27" s="135">
        <v>3</v>
      </c>
      <c r="E27" s="137">
        <v>0</v>
      </c>
      <c r="F27" s="118">
        <v>0</v>
      </c>
      <c r="G27" s="131">
        <v>4</v>
      </c>
      <c r="H27" s="133">
        <v>9</v>
      </c>
      <c r="I27" s="135">
        <v>30</v>
      </c>
      <c r="J27" s="135">
        <v>5</v>
      </c>
      <c r="K27" s="118">
        <v>0</v>
      </c>
      <c r="L27" s="131">
        <v>44</v>
      </c>
      <c r="M27" s="133">
        <v>6</v>
      </c>
      <c r="N27" s="135">
        <v>18</v>
      </c>
      <c r="O27" s="135">
        <v>2</v>
      </c>
      <c r="P27" s="135">
        <v>1</v>
      </c>
      <c r="Q27" s="131">
        <v>27</v>
      </c>
      <c r="R27" s="127">
        <v>75</v>
      </c>
    </row>
    <row r="28" spans="2:18" ht="22.2" customHeight="1" x14ac:dyDescent="0.3">
      <c r="B28" s="92" t="s">
        <v>230</v>
      </c>
      <c r="C28" s="133">
        <v>2</v>
      </c>
      <c r="D28" s="135">
        <v>5</v>
      </c>
      <c r="E28" s="137">
        <v>0</v>
      </c>
      <c r="F28" s="118">
        <v>0</v>
      </c>
      <c r="G28" s="131">
        <v>7</v>
      </c>
      <c r="H28" s="133">
        <v>5</v>
      </c>
      <c r="I28" s="135">
        <v>39</v>
      </c>
      <c r="J28" s="135">
        <v>5</v>
      </c>
      <c r="K28" s="118">
        <v>0</v>
      </c>
      <c r="L28" s="131">
        <v>49</v>
      </c>
      <c r="M28" s="133">
        <v>3</v>
      </c>
      <c r="N28" s="135">
        <v>14</v>
      </c>
      <c r="O28" s="135">
        <v>0</v>
      </c>
      <c r="P28" s="135">
        <v>0</v>
      </c>
      <c r="Q28" s="131">
        <v>17</v>
      </c>
      <c r="R28" s="127">
        <v>73</v>
      </c>
    </row>
    <row r="29" spans="2:18" ht="22.2" customHeight="1" x14ac:dyDescent="0.3">
      <c r="B29" s="92" t="s">
        <v>231</v>
      </c>
      <c r="C29" s="133">
        <v>1</v>
      </c>
      <c r="D29" s="135">
        <v>2</v>
      </c>
      <c r="E29" s="137">
        <v>0</v>
      </c>
      <c r="F29" s="118">
        <v>0</v>
      </c>
      <c r="G29" s="131">
        <v>3</v>
      </c>
      <c r="H29" s="133">
        <v>3</v>
      </c>
      <c r="I29" s="135">
        <v>33</v>
      </c>
      <c r="J29" s="135">
        <v>0</v>
      </c>
      <c r="K29" s="118">
        <v>0</v>
      </c>
      <c r="L29" s="131">
        <v>36</v>
      </c>
      <c r="M29" s="133">
        <v>4</v>
      </c>
      <c r="N29" s="135">
        <v>14</v>
      </c>
      <c r="O29" s="135">
        <v>2</v>
      </c>
      <c r="P29" s="135">
        <v>0</v>
      </c>
      <c r="Q29" s="131">
        <v>20</v>
      </c>
      <c r="R29" s="127">
        <v>59</v>
      </c>
    </row>
    <row r="30" spans="2:18" ht="22.2" customHeight="1" x14ac:dyDescent="0.3">
      <c r="B30" s="92" t="s">
        <v>232</v>
      </c>
      <c r="C30" s="133">
        <v>1</v>
      </c>
      <c r="D30" s="135">
        <v>2</v>
      </c>
      <c r="E30" s="137">
        <v>0</v>
      </c>
      <c r="F30" s="118">
        <v>0</v>
      </c>
      <c r="G30" s="131">
        <v>3</v>
      </c>
      <c r="H30" s="133">
        <v>2</v>
      </c>
      <c r="I30" s="135">
        <v>6</v>
      </c>
      <c r="J30" s="135">
        <v>1</v>
      </c>
      <c r="K30" s="118">
        <v>0</v>
      </c>
      <c r="L30" s="131">
        <v>9</v>
      </c>
      <c r="M30" s="133">
        <v>3</v>
      </c>
      <c r="N30" s="135">
        <v>4</v>
      </c>
      <c r="O30" s="135">
        <v>0</v>
      </c>
      <c r="P30" s="135">
        <v>0</v>
      </c>
      <c r="Q30" s="131">
        <v>7</v>
      </c>
      <c r="R30" s="127">
        <v>19</v>
      </c>
    </row>
    <row r="31" spans="2:18" ht="22.2" customHeight="1" thickBot="1" x14ac:dyDescent="0.35">
      <c r="B31" s="92" t="s">
        <v>208</v>
      </c>
      <c r="C31" s="133">
        <v>4</v>
      </c>
      <c r="D31" s="135">
        <v>4</v>
      </c>
      <c r="E31" s="137">
        <v>0</v>
      </c>
      <c r="F31" s="118">
        <v>0</v>
      </c>
      <c r="G31" s="231">
        <v>8</v>
      </c>
      <c r="H31" s="133">
        <v>21</v>
      </c>
      <c r="I31" s="135">
        <v>37</v>
      </c>
      <c r="J31" s="135">
        <v>4</v>
      </c>
      <c r="K31" s="118">
        <v>0</v>
      </c>
      <c r="L31" s="131">
        <v>62</v>
      </c>
      <c r="M31" s="133">
        <v>14</v>
      </c>
      <c r="N31" s="135">
        <v>28</v>
      </c>
      <c r="O31" s="135">
        <v>1</v>
      </c>
      <c r="P31" s="135">
        <v>0</v>
      </c>
      <c r="Q31" s="131">
        <v>43</v>
      </c>
      <c r="R31" s="127">
        <v>113</v>
      </c>
    </row>
    <row r="32" spans="2:18" ht="22.2" customHeight="1" thickTop="1" thickBot="1" x14ac:dyDescent="0.35">
      <c r="B32" s="98" t="s">
        <v>207</v>
      </c>
      <c r="C32" s="134">
        <v>131</v>
      </c>
      <c r="D32" s="136">
        <v>348</v>
      </c>
      <c r="E32" s="136">
        <v>3</v>
      </c>
      <c r="F32" s="265">
        <v>0</v>
      </c>
      <c r="G32" s="132">
        <v>482</v>
      </c>
      <c r="H32" s="134">
        <v>1493</v>
      </c>
      <c r="I32" s="136">
        <v>3292</v>
      </c>
      <c r="J32" s="136">
        <v>159</v>
      </c>
      <c r="K32" s="265">
        <v>1</v>
      </c>
      <c r="L32" s="132">
        <v>4945</v>
      </c>
      <c r="M32" s="134">
        <v>742</v>
      </c>
      <c r="N32" s="136">
        <v>1884</v>
      </c>
      <c r="O32" s="136">
        <v>135</v>
      </c>
      <c r="P32" s="265">
        <v>3</v>
      </c>
      <c r="Q32" s="132">
        <v>2764</v>
      </c>
      <c r="R32" s="129">
        <v>8191</v>
      </c>
    </row>
    <row r="33" spans="2:18" s="71" customFormat="1" ht="22.2" customHeight="1" thickTop="1" thickBot="1" x14ac:dyDescent="0.35">
      <c r="B33" s="99"/>
      <c r="C33" s="126"/>
      <c r="D33" s="126"/>
      <c r="E33" s="126"/>
      <c r="F33" s="99"/>
      <c r="G33" s="126"/>
      <c r="H33" s="126"/>
      <c r="I33" s="126"/>
      <c r="J33" s="126"/>
      <c r="K33" s="99"/>
      <c r="L33" s="126"/>
      <c r="M33" s="126"/>
      <c r="N33" s="126"/>
      <c r="O33" s="126"/>
      <c r="P33" s="99"/>
      <c r="Q33" s="126"/>
      <c r="R33" s="126"/>
    </row>
    <row r="34" spans="2:18" ht="22.2" customHeight="1" thickTop="1" x14ac:dyDescent="0.3">
      <c r="B34" s="112" t="s">
        <v>233</v>
      </c>
      <c r="C34" s="107"/>
      <c r="D34" s="107"/>
      <c r="E34" s="10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15"/>
    </row>
    <row r="35" spans="2:18" ht="22.2" customHeight="1" thickBot="1" x14ac:dyDescent="0.35">
      <c r="B35" s="109" t="s">
        <v>234</v>
      </c>
      <c r="C35" s="110"/>
      <c r="D35" s="110"/>
      <c r="E35" s="11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2:18" s="71" customFormat="1" ht="15" thickTop="1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 s="71" customFormat="1" x14ac:dyDescent="0.3"/>
    <row r="38" spans="2:18" s="71" customFormat="1" x14ac:dyDescent="0.3"/>
    <row r="39" spans="2:18" s="71" customFormat="1" x14ac:dyDescent="0.3"/>
    <row r="40" spans="2:18" s="71" customFormat="1" x14ac:dyDescent="0.3"/>
    <row r="41" spans="2:18" s="71" customFormat="1" x14ac:dyDescent="0.3"/>
    <row r="42" spans="2:18" s="71" customFormat="1" x14ac:dyDescent="0.3"/>
    <row r="43" spans="2:18" s="71" customFormat="1" x14ac:dyDescent="0.3"/>
    <row r="44" spans="2:18" s="71" customFormat="1" x14ac:dyDescent="0.3"/>
    <row r="45" spans="2:18" s="71" customFormat="1" x14ac:dyDescent="0.3"/>
    <row r="46" spans="2:18" s="71" customFormat="1" x14ac:dyDescent="0.3"/>
    <row r="47" spans="2:18" s="71" customFormat="1" x14ac:dyDescent="0.3"/>
    <row r="48" spans="2:18" s="71" customFormat="1" x14ac:dyDescent="0.3"/>
    <row r="49" s="71" customFormat="1" x14ac:dyDescent="0.3"/>
    <row r="50" s="71" customFormat="1" x14ac:dyDescent="0.3"/>
    <row r="51" s="71" customFormat="1" x14ac:dyDescent="0.3"/>
    <row r="52" s="71" customFormat="1" x14ac:dyDescent="0.3"/>
    <row r="53" s="71" customFormat="1" x14ac:dyDescent="0.3"/>
    <row r="54" s="71" customFormat="1" x14ac:dyDescent="0.3"/>
    <row r="55" s="71" customFormat="1" x14ac:dyDescent="0.3"/>
    <row r="56" s="71" customFormat="1" x14ac:dyDescent="0.3"/>
    <row r="57" s="71" customFormat="1" x14ac:dyDescent="0.3"/>
    <row r="58" s="71" customFormat="1" x14ac:dyDescent="0.3"/>
    <row r="59" s="71" customFormat="1" x14ac:dyDescent="0.3"/>
    <row r="60" s="71" customFormat="1" x14ac:dyDescent="0.3"/>
    <row r="61" s="71" customFormat="1" x14ac:dyDescent="0.3"/>
    <row r="62" s="71" customFormat="1" x14ac:dyDescent="0.3"/>
    <row r="63" s="71" customFormat="1" x14ac:dyDescent="0.3"/>
    <row r="64" s="71" customFormat="1" x14ac:dyDescent="0.3"/>
    <row r="65" s="71" customFormat="1" x14ac:dyDescent="0.3"/>
    <row r="66" s="71" customFormat="1" x14ac:dyDescent="0.3"/>
    <row r="67" s="71" customFormat="1" x14ac:dyDescent="0.3"/>
    <row r="68" s="71" customFormat="1" x14ac:dyDescent="0.3"/>
    <row r="69" s="71" customFormat="1" x14ac:dyDescent="0.3"/>
    <row r="70" s="71" customFormat="1" x14ac:dyDescent="0.3"/>
    <row r="71" s="71" customFormat="1" x14ac:dyDescent="0.3"/>
    <row r="72" s="71" customFormat="1" x14ac:dyDescent="0.3"/>
    <row r="73" s="71" customFormat="1" x14ac:dyDescent="0.3"/>
    <row r="74" s="71" customFormat="1" x14ac:dyDescent="0.3"/>
    <row r="75" s="71" customFormat="1" x14ac:dyDescent="0.3"/>
    <row r="76" s="71" customFormat="1" x14ac:dyDescent="0.3"/>
    <row r="77" s="71" customFormat="1" x14ac:dyDescent="0.3"/>
    <row r="78" s="71" customFormat="1" x14ac:dyDescent="0.3"/>
    <row r="79" s="71" customFormat="1" x14ac:dyDescent="0.3"/>
    <row r="80" s="71" customFormat="1" x14ac:dyDescent="0.3"/>
    <row r="81" s="71" customFormat="1" x14ac:dyDescent="0.3"/>
    <row r="82" s="71" customFormat="1" x14ac:dyDescent="0.3"/>
    <row r="83" s="71" customFormat="1" x14ac:dyDescent="0.3"/>
    <row r="84" s="71" customFormat="1" x14ac:dyDescent="0.3"/>
    <row r="85" s="71" customFormat="1" x14ac:dyDescent="0.3"/>
    <row r="86" s="71" customFormat="1" x14ac:dyDescent="0.3"/>
    <row r="87" s="71" customFormat="1" x14ac:dyDescent="0.3"/>
    <row r="88" s="71" customFormat="1" x14ac:dyDescent="0.3"/>
    <row r="89" s="71" customFormat="1" x14ac:dyDescent="0.3"/>
    <row r="90" s="71" customFormat="1" x14ac:dyDescent="0.3"/>
    <row r="91" s="71" customFormat="1" x14ac:dyDescent="0.3"/>
    <row r="92" s="71" customFormat="1" x14ac:dyDescent="0.3"/>
    <row r="93" s="71" customFormat="1" x14ac:dyDescent="0.3"/>
    <row r="94" s="71" customFormat="1" x14ac:dyDescent="0.3"/>
    <row r="95" s="71" customFormat="1" x14ac:dyDescent="0.3"/>
    <row r="96" s="71" customFormat="1" x14ac:dyDescent="0.3"/>
    <row r="97" s="71" customFormat="1" x14ac:dyDescent="0.3"/>
    <row r="98" s="71" customFormat="1" x14ac:dyDescent="0.3"/>
    <row r="99" s="71" customFormat="1" x14ac:dyDescent="0.3"/>
    <row r="100" s="71" customFormat="1" x14ac:dyDescent="0.3"/>
    <row r="101" s="71" customFormat="1" x14ac:dyDescent="0.3"/>
    <row r="102" s="71" customFormat="1" x14ac:dyDescent="0.3"/>
    <row r="103" s="71" customFormat="1" x14ac:dyDescent="0.3"/>
    <row r="104" s="71" customFormat="1" x14ac:dyDescent="0.3"/>
    <row r="105" s="71" customFormat="1" x14ac:dyDescent="0.3"/>
    <row r="106" s="71" customFormat="1" x14ac:dyDescent="0.3"/>
    <row r="107" s="71" customFormat="1" x14ac:dyDescent="0.3"/>
    <row r="108" s="71" customFormat="1" x14ac:dyDescent="0.3"/>
    <row r="109" s="71" customFormat="1" x14ac:dyDescent="0.3"/>
    <row r="110" s="71" customFormat="1" x14ac:dyDescent="0.3"/>
    <row r="111" s="71" customFormat="1" x14ac:dyDescent="0.3"/>
    <row r="112" s="71" customFormat="1" x14ac:dyDescent="0.3"/>
    <row r="113" s="71" customFormat="1" x14ac:dyDescent="0.3"/>
    <row r="114" s="71" customFormat="1" x14ac:dyDescent="0.3"/>
    <row r="115" s="71" customFormat="1" x14ac:dyDescent="0.3"/>
    <row r="116" s="71" customFormat="1" x14ac:dyDescent="0.3"/>
    <row r="117" s="71" customFormat="1" x14ac:dyDescent="0.3"/>
    <row r="118" s="71" customFormat="1" x14ac:dyDescent="0.3"/>
    <row r="119" s="71" customFormat="1" x14ac:dyDescent="0.3"/>
    <row r="120" s="71" customFormat="1" x14ac:dyDescent="0.3"/>
    <row r="121" s="71" customFormat="1" x14ac:dyDescent="0.3"/>
    <row r="122" s="71" customFormat="1" x14ac:dyDescent="0.3"/>
    <row r="123" s="71" customFormat="1" x14ac:dyDescent="0.3"/>
    <row r="124" s="71" customFormat="1" x14ac:dyDescent="0.3"/>
    <row r="125" s="71" customFormat="1" x14ac:dyDescent="0.3"/>
    <row r="126" s="71" customFormat="1" x14ac:dyDescent="0.3"/>
    <row r="127" s="71" customFormat="1" x14ac:dyDescent="0.3"/>
    <row r="128" s="71" customFormat="1" x14ac:dyDescent="0.3"/>
    <row r="129" s="71" customFormat="1" x14ac:dyDescent="0.3"/>
    <row r="130" s="71" customFormat="1" x14ac:dyDescent="0.3"/>
    <row r="131" s="71" customFormat="1" x14ac:dyDescent="0.3"/>
    <row r="132" s="71" customFormat="1" x14ac:dyDescent="0.3"/>
    <row r="133" s="71" customFormat="1" x14ac:dyDescent="0.3"/>
    <row r="134" s="71" customFormat="1" x14ac:dyDescent="0.3"/>
    <row r="135" s="71" customFormat="1" x14ac:dyDescent="0.3"/>
    <row r="136" s="71" customFormat="1" x14ac:dyDescent="0.3"/>
    <row r="137" s="71" customFormat="1" x14ac:dyDescent="0.3"/>
    <row r="138" s="71" customFormat="1" x14ac:dyDescent="0.3"/>
    <row r="139" s="71" customFormat="1" x14ac:dyDescent="0.3"/>
    <row r="140" s="71" customFormat="1" x14ac:dyDescent="0.3"/>
    <row r="141" s="71" customFormat="1" x14ac:dyDescent="0.3"/>
    <row r="142" s="71" customFormat="1" x14ac:dyDescent="0.3"/>
    <row r="143" s="71" customFormat="1" x14ac:dyDescent="0.3"/>
    <row r="144" s="71" customFormat="1" x14ac:dyDescent="0.3"/>
    <row r="145" s="71" customFormat="1" x14ac:dyDescent="0.3"/>
    <row r="146" s="71" customFormat="1" x14ac:dyDescent="0.3"/>
    <row r="147" s="71" customFormat="1" x14ac:dyDescent="0.3"/>
    <row r="148" s="71" customFormat="1" x14ac:dyDescent="0.3"/>
    <row r="149" s="71" customFormat="1" x14ac:dyDescent="0.3"/>
    <row r="150" s="71" customFormat="1" x14ac:dyDescent="0.3"/>
    <row r="151" s="71" customFormat="1" x14ac:dyDescent="0.3"/>
    <row r="152" s="71" customFormat="1" x14ac:dyDescent="0.3"/>
    <row r="153" s="71" customFormat="1" x14ac:dyDescent="0.3"/>
    <row r="154" s="71" customFormat="1" x14ac:dyDescent="0.3"/>
    <row r="155" s="71" customFormat="1" x14ac:dyDescent="0.3"/>
    <row r="156" s="71" customFormat="1" x14ac:dyDescent="0.3"/>
    <row r="157" s="71" customFormat="1" x14ac:dyDescent="0.3"/>
    <row r="158" s="71" customFormat="1" x14ac:dyDescent="0.3"/>
    <row r="159" s="71" customFormat="1" x14ac:dyDescent="0.3"/>
    <row r="160" s="71" customFormat="1" x14ac:dyDescent="0.3"/>
    <row r="161" s="71" customFormat="1" x14ac:dyDescent="0.3"/>
    <row r="162" s="71" customFormat="1" x14ac:dyDescent="0.3"/>
    <row r="163" s="71" customFormat="1" x14ac:dyDescent="0.3"/>
    <row r="164" s="71" customFormat="1" x14ac:dyDescent="0.3"/>
    <row r="165" s="71" customFormat="1" x14ac:dyDescent="0.3"/>
    <row r="166" s="71" customFormat="1" x14ac:dyDescent="0.3"/>
    <row r="167" s="71" customFormat="1" x14ac:dyDescent="0.3"/>
    <row r="168" s="71" customFormat="1" x14ac:dyDescent="0.3"/>
    <row r="169" s="71" customFormat="1" x14ac:dyDescent="0.3"/>
    <row r="170" s="71" customFormat="1" x14ac:dyDescent="0.3"/>
    <row r="171" s="71" customFormat="1" x14ac:dyDescent="0.3"/>
    <row r="172" s="71" customFormat="1" x14ac:dyDescent="0.3"/>
    <row r="173" s="71" customFormat="1" x14ac:dyDescent="0.3"/>
    <row r="174" s="71" customFormat="1" x14ac:dyDescent="0.3"/>
    <row r="175" s="71" customFormat="1" x14ac:dyDescent="0.3"/>
    <row r="176" s="71" customFormat="1" x14ac:dyDescent="0.3"/>
    <row r="177" s="71" customFormat="1" x14ac:dyDescent="0.3"/>
    <row r="178" s="71" customFormat="1" x14ac:dyDescent="0.3"/>
    <row r="179" s="71" customFormat="1" x14ac:dyDescent="0.3"/>
    <row r="180" s="71" customFormat="1" x14ac:dyDescent="0.3"/>
    <row r="181" s="71" customFormat="1" x14ac:dyDescent="0.3"/>
    <row r="182" s="71" customFormat="1" x14ac:dyDescent="0.3"/>
    <row r="183" s="71" customFormat="1" x14ac:dyDescent="0.3"/>
    <row r="184" s="71" customFormat="1" x14ac:dyDescent="0.3"/>
    <row r="185" s="71" customFormat="1" x14ac:dyDescent="0.3"/>
    <row r="186" s="71" customFormat="1" x14ac:dyDescent="0.3"/>
    <row r="187" s="71" customFormat="1" x14ac:dyDescent="0.3"/>
    <row r="188" s="71" customFormat="1" x14ac:dyDescent="0.3"/>
    <row r="189" s="71" customFormat="1" x14ac:dyDescent="0.3"/>
    <row r="190" s="71" customFormat="1" x14ac:dyDescent="0.3"/>
    <row r="191" s="71" customFormat="1" x14ac:dyDescent="0.3"/>
    <row r="192" s="71" customFormat="1" x14ac:dyDescent="0.3"/>
    <row r="193" s="71" customFormat="1" x14ac:dyDescent="0.3"/>
    <row r="194" s="71" customFormat="1" x14ac:dyDescent="0.3"/>
    <row r="195" s="71" customFormat="1" x14ac:dyDescent="0.3"/>
    <row r="196" s="71" customFormat="1" x14ac:dyDescent="0.3"/>
    <row r="197" s="71" customFormat="1" x14ac:dyDescent="0.3"/>
    <row r="198" s="71" customFormat="1" x14ac:dyDescent="0.3"/>
    <row r="199" s="71" customFormat="1" x14ac:dyDescent="0.3"/>
    <row r="200" s="71" customFormat="1" x14ac:dyDescent="0.3"/>
    <row r="201" s="71" customFormat="1" x14ac:dyDescent="0.3"/>
    <row r="202" s="71" customFormat="1" x14ac:dyDescent="0.3"/>
    <row r="203" s="71" customFormat="1" x14ac:dyDescent="0.3"/>
    <row r="204" s="71" customFormat="1" x14ac:dyDescent="0.3"/>
    <row r="205" s="71" customFormat="1" x14ac:dyDescent="0.3"/>
    <row r="206" s="71" customFormat="1" x14ac:dyDescent="0.3"/>
    <row r="207" s="71" customFormat="1" x14ac:dyDescent="0.3"/>
    <row r="208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  <row r="223" s="71" customFormat="1" x14ac:dyDescent="0.3"/>
    <row r="224" s="71" customFormat="1" x14ac:dyDescent="0.3"/>
    <row r="225" s="71" customFormat="1" x14ac:dyDescent="0.3"/>
    <row r="226" s="71" customFormat="1" x14ac:dyDescent="0.3"/>
    <row r="227" s="71" customFormat="1" x14ac:dyDescent="0.3"/>
    <row r="228" s="71" customFormat="1" x14ac:dyDescent="0.3"/>
    <row r="229" s="71" customFormat="1" x14ac:dyDescent="0.3"/>
    <row r="230" s="71" customFormat="1" x14ac:dyDescent="0.3"/>
    <row r="231" s="71" customFormat="1" x14ac:dyDescent="0.3"/>
    <row r="232" s="71" customFormat="1" x14ac:dyDescent="0.3"/>
    <row r="233" s="71" customFormat="1" x14ac:dyDescent="0.3"/>
    <row r="234" s="71" customFormat="1" x14ac:dyDescent="0.3"/>
    <row r="235" s="71" customFormat="1" x14ac:dyDescent="0.3"/>
    <row r="236" s="71" customFormat="1" x14ac:dyDescent="0.3"/>
    <row r="237" s="71" customFormat="1" x14ac:dyDescent="0.3"/>
    <row r="238" s="71" customFormat="1" x14ac:dyDescent="0.3"/>
    <row r="239" s="71" customFormat="1" x14ac:dyDescent="0.3"/>
    <row r="240" s="71" customFormat="1" x14ac:dyDescent="0.3"/>
    <row r="241" s="71" customFormat="1" x14ac:dyDescent="0.3"/>
    <row r="242" s="71" customFormat="1" x14ac:dyDescent="0.3"/>
    <row r="243" s="71" customFormat="1" x14ac:dyDescent="0.3"/>
    <row r="244" s="71" customFormat="1" x14ac:dyDescent="0.3"/>
    <row r="245" s="71" customFormat="1" x14ac:dyDescent="0.3"/>
    <row r="246" s="71" customFormat="1" x14ac:dyDescent="0.3"/>
    <row r="247" s="71" customFormat="1" x14ac:dyDescent="0.3"/>
    <row r="248" s="71" customFormat="1" x14ac:dyDescent="0.3"/>
    <row r="249" s="71" customFormat="1" x14ac:dyDescent="0.3"/>
    <row r="250" s="71" customFormat="1" x14ac:dyDescent="0.3"/>
    <row r="251" s="71" customFormat="1" x14ac:dyDescent="0.3"/>
    <row r="252" s="71" customFormat="1" x14ac:dyDescent="0.3"/>
    <row r="253" s="71" customFormat="1" x14ac:dyDescent="0.3"/>
    <row r="254" s="71" customFormat="1" x14ac:dyDescent="0.3"/>
    <row r="255" s="71" customFormat="1" x14ac:dyDescent="0.3"/>
    <row r="256" s="71" customFormat="1" x14ac:dyDescent="0.3"/>
    <row r="257" s="71" customFormat="1" x14ac:dyDescent="0.3"/>
    <row r="258" s="71" customFormat="1" x14ac:dyDescent="0.3"/>
    <row r="259" s="71" customFormat="1" x14ac:dyDescent="0.3"/>
    <row r="260" s="71" customFormat="1" x14ac:dyDescent="0.3"/>
    <row r="261" s="71" customFormat="1" x14ac:dyDescent="0.3"/>
    <row r="262" s="71" customFormat="1" x14ac:dyDescent="0.3"/>
    <row r="263" s="71" customFormat="1" x14ac:dyDescent="0.3"/>
    <row r="264" s="71" customFormat="1" x14ac:dyDescent="0.3"/>
    <row r="265" s="71" customFormat="1" x14ac:dyDescent="0.3"/>
    <row r="266" s="71" customFormat="1" x14ac:dyDescent="0.3"/>
    <row r="267" s="71" customFormat="1" x14ac:dyDescent="0.3"/>
    <row r="268" s="71" customFormat="1" x14ac:dyDescent="0.3"/>
    <row r="269" s="71" customFormat="1" x14ac:dyDescent="0.3"/>
    <row r="270" s="71" customFormat="1" x14ac:dyDescent="0.3"/>
    <row r="271" s="71" customFormat="1" x14ac:dyDescent="0.3"/>
    <row r="272" s="71" customFormat="1" x14ac:dyDescent="0.3"/>
    <row r="273" s="71" customFormat="1" x14ac:dyDescent="0.3"/>
    <row r="274" s="71" customFormat="1" x14ac:dyDescent="0.3"/>
    <row r="275" s="71" customFormat="1" x14ac:dyDescent="0.3"/>
    <row r="276" s="71" customFormat="1" x14ac:dyDescent="0.3"/>
    <row r="277" s="71" customFormat="1" x14ac:dyDescent="0.3"/>
    <row r="278" s="71" customFormat="1" x14ac:dyDescent="0.3"/>
    <row r="279" s="71" customFormat="1" x14ac:dyDescent="0.3"/>
    <row r="280" s="71" customFormat="1" x14ac:dyDescent="0.3"/>
    <row r="281" s="71" customFormat="1" x14ac:dyDescent="0.3"/>
    <row r="282" s="71" customFormat="1" x14ac:dyDescent="0.3"/>
    <row r="283" s="71" customFormat="1" x14ac:dyDescent="0.3"/>
    <row r="284" s="71" customFormat="1" x14ac:dyDescent="0.3"/>
    <row r="285" s="71" customFormat="1" x14ac:dyDescent="0.3"/>
    <row r="286" s="71" customFormat="1" x14ac:dyDescent="0.3"/>
    <row r="287" s="71" customFormat="1" x14ac:dyDescent="0.3"/>
    <row r="288" s="71" customFormat="1" x14ac:dyDescent="0.3"/>
    <row r="289" s="71" customFormat="1" x14ac:dyDescent="0.3"/>
    <row r="290" s="71" customFormat="1" x14ac:dyDescent="0.3"/>
    <row r="291" s="71" customFormat="1" x14ac:dyDescent="0.3"/>
    <row r="292" s="71" customFormat="1" x14ac:dyDescent="0.3"/>
    <row r="293" s="71" customFormat="1" x14ac:dyDescent="0.3"/>
    <row r="294" s="71" customFormat="1" x14ac:dyDescent="0.3"/>
    <row r="295" s="71" customFormat="1" x14ac:dyDescent="0.3"/>
    <row r="296" s="71" customFormat="1" x14ac:dyDescent="0.3"/>
    <row r="297" s="71" customFormat="1" x14ac:dyDescent="0.3"/>
    <row r="298" s="71" customFormat="1" x14ac:dyDescent="0.3"/>
    <row r="299" s="71" customFormat="1" x14ac:dyDescent="0.3"/>
    <row r="300" s="71" customFormat="1" x14ac:dyDescent="0.3"/>
    <row r="301" s="71" customFormat="1" x14ac:dyDescent="0.3"/>
    <row r="302" s="71" customFormat="1" x14ac:dyDescent="0.3"/>
    <row r="303" s="71" customFormat="1" x14ac:dyDescent="0.3"/>
    <row r="304" s="71" customFormat="1" x14ac:dyDescent="0.3"/>
    <row r="305" s="71" customFormat="1" x14ac:dyDescent="0.3"/>
    <row r="306" s="71" customFormat="1" x14ac:dyDescent="0.3"/>
    <row r="307" s="71" customFormat="1" x14ac:dyDescent="0.3"/>
    <row r="308" s="71" customFormat="1" x14ac:dyDescent="0.3"/>
    <row r="309" s="71" customFormat="1" x14ac:dyDescent="0.3"/>
    <row r="310" s="71" customFormat="1" x14ac:dyDescent="0.3"/>
    <row r="311" s="71" customFormat="1" x14ac:dyDescent="0.3"/>
    <row r="312" s="71" customFormat="1" x14ac:dyDescent="0.3"/>
    <row r="313" s="71" customFormat="1" x14ac:dyDescent="0.3"/>
    <row r="314" s="71" customFormat="1" x14ac:dyDescent="0.3"/>
    <row r="315" s="71" customFormat="1" x14ac:dyDescent="0.3"/>
    <row r="316" s="71" customFormat="1" x14ac:dyDescent="0.3"/>
    <row r="317" s="71" customFormat="1" x14ac:dyDescent="0.3"/>
    <row r="318" s="71" customFormat="1" x14ac:dyDescent="0.3"/>
    <row r="319" s="71" customFormat="1" x14ac:dyDescent="0.3"/>
    <row r="320" s="71" customFormat="1" x14ac:dyDescent="0.3"/>
    <row r="321" s="71" customFormat="1" x14ac:dyDescent="0.3"/>
    <row r="322" s="71" customFormat="1" x14ac:dyDescent="0.3"/>
    <row r="323" s="71" customFormat="1" x14ac:dyDescent="0.3"/>
    <row r="324" s="71" customFormat="1" x14ac:dyDescent="0.3"/>
    <row r="325" s="71" customFormat="1" x14ac:dyDescent="0.3"/>
    <row r="326" s="71" customFormat="1" x14ac:dyDescent="0.3"/>
    <row r="327" s="71" customFormat="1" x14ac:dyDescent="0.3"/>
    <row r="328" s="71" customFormat="1" x14ac:dyDescent="0.3"/>
    <row r="329" s="71" customFormat="1" x14ac:dyDescent="0.3"/>
    <row r="330" s="71" customFormat="1" x14ac:dyDescent="0.3"/>
    <row r="331" s="71" customFormat="1" x14ac:dyDescent="0.3"/>
    <row r="332" s="71" customFormat="1" x14ac:dyDescent="0.3"/>
    <row r="333" s="71" customFormat="1" x14ac:dyDescent="0.3"/>
    <row r="334" s="71" customFormat="1" x14ac:dyDescent="0.3"/>
    <row r="335" s="71" customFormat="1" x14ac:dyDescent="0.3"/>
    <row r="336" s="71" customFormat="1" x14ac:dyDescent="0.3"/>
    <row r="337" s="71" customFormat="1" x14ac:dyDescent="0.3"/>
    <row r="338" s="71" customFormat="1" x14ac:dyDescent="0.3"/>
    <row r="339" s="71" customFormat="1" x14ac:dyDescent="0.3"/>
    <row r="340" s="71" customFormat="1" x14ac:dyDescent="0.3"/>
    <row r="341" s="71" customFormat="1" x14ac:dyDescent="0.3"/>
    <row r="342" s="71" customFormat="1" x14ac:dyDescent="0.3"/>
    <row r="343" s="71" customFormat="1" x14ac:dyDescent="0.3"/>
    <row r="344" s="71" customFormat="1" x14ac:dyDescent="0.3"/>
    <row r="345" s="71" customFormat="1" x14ac:dyDescent="0.3"/>
    <row r="346" s="71" customFormat="1" x14ac:dyDescent="0.3"/>
    <row r="347" s="71" customFormat="1" x14ac:dyDescent="0.3"/>
    <row r="348" s="71" customFormat="1" x14ac:dyDescent="0.3"/>
    <row r="349" s="71" customFormat="1" x14ac:dyDescent="0.3"/>
    <row r="350" s="71" customFormat="1" x14ac:dyDescent="0.3"/>
    <row r="351" s="71" customFormat="1" x14ac:dyDescent="0.3"/>
    <row r="352" s="71" customFormat="1" x14ac:dyDescent="0.3"/>
    <row r="353" s="71" customFormat="1" x14ac:dyDescent="0.3"/>
    <row r="354" s="71" customFormat="1" x14ac:dyDescent="0.3"/>
    <row r="355" s="71" customFormat="1" x14ac:dyDescent="0.3"/>
    <row r="356" s="71" customFormat="1" x14ac:dyDescent="0.3"/>
    <row r="357" s="71" customFormat="1" x14ac:dyDescent="0.3"/>
    <row r="358" s="71" customFormat="1" x14ac:dyDescent="0.3"/>
    <row r="359" s="71" customFormat="1" x14ac:dyDescent="0.3"/>
    <row r="360" s="71" customFormat="1" x14ac:dyDescent="0.3"/>
    <row r="361" s="71" customFormat="1" x14ac:dyDescent="0.3"/>
    <row r="362" s="71" customFormat="1" x14ac:dyDescent="0.3"/>
    <row r="363" s="71" customFormat="1" x14ac:dyDescent="0.3"/>
    <row r="364" s="71" customFormat="1" x14ac:dyDescent="0.3"/>
    <row r="365" s="71" customFormat="1" x14ac:dyDescent="0.3"/>
    <row r="366" s="71" customFormat="1" x14ac:dyDescent="0.3"/>
    <row r="367" s="71" customFormat="1" x14ac:dyDescent="0.3"/>
    <row r="368" s="71" customFormat="1" x14ac:dyDescent="0.3"/>
    <row r="369" s="71" customFormat="1" x14ac:dyDescent="0.3"/>
    <row r="370" s="71" customFormat="1" x14ac:dyDescent="0.3"/>
    <row r="371" s="71" customFormat="1" x14ac:dyDescent="0.3"/>
    <row r="372" s="71" customFormat="1" x14ac:dyDescent="0.3"/>
    <row r="373" s="71" customFormat="1" x14ac:dyDescent="0.3"/>
    <row r="374" s="71" customFormat="1" x14ac:dyDescent="0.3"/>
    <row r="375" s="71" customFormat="1" x14ac:dyDescent="0.3"/>
    <row r="376" s="71" customFormat="1" x14ac:dyDescent="0.3"/>
    <row r="377" s="71" customFormat="1" x14ac:dyDescent="0.3"/>
    <row r="378" s="71" customFormat="1" x14ac:dyDescent="0.3"/>
    <row r="379" s="71" customFormat="1" x14ac:dyDescent="0.3"/>
    <row r="380" s="71" customFormat="1" x14ac:dyDescent="0.3"/>
    <row r="381" s="71" customFormat="1" x14ac:dyDescent="0.3"/>
    <row r="382" s="71" customFormat="1" x14ac:dyDescent="0.3"/>
    <row r="383" s="71" customFormat="1" x14ac:dyDescent="0.3"/>
    <row r="384" s="71" customFormat="1" x14ac:dyDescent="0.3"/>
    <row r="385" s="71" customFormat="1" x14ac:dyDescent="0.3"/>
    <row r="386" s="71" customFormat="1" x14ac:dyDescent="0.3"/>
    <row r="387" s="71" customFormat="1" x14ac:dyDescent="0.3"/>
    <row r="388" s="71" customFormat="1" x14ac:dyDescent="0.3"/>
    <row r="389" s="71" customFormat="1" x14ac:dyDescent="0.3"/>
    <row r="390" s="71" customFormat="1" x14ac:dyDescent="0.3"/>
    <row r="391" s="71" customFormat="1" x14ac:dyDescent="0.3"/>
    <row r="392" s="71" customFormat="1" x14ac:dyDescent="0.3"/>
    <row r="393" s="71" customFormat="1" x14ac:dyDescent="0.3"/>
    <row r="394" s="71" customFormat="1" x14ac:dyDescent="0.3"/>
    <row r="395" s="71" customFormat="1" x14ac:dyDescent="0.3"/>
    <row r="396" s="71" customFormat="1" x14ac:dyDescent="0.3"/>
    <row r="397" s="71" customFormat="1" x14ac:dyDescent="0.3"/>
    <row r="398" s="71" customFormat="1" x14ac:dyDescent="0.3"/>
    <row r="399" s="71" customFormat="1" x14ac:dyDescent="0.3"/>
    <row r="400" s="71" customFormat="1" x14ac:dyDescent="0.3"/>
    <row r="401" s="71" customFormat="1" x14ac:dyDescent="0.3"/>
    <row r="402" s="71" customFormat="1" x14ac:dyDescent="0.3"/>
    <row r="403" s="71" customFormat="1" x14ac:dyDescent="0.3"/>
    <row r="404" s="71" customFormat="1" x14ac:dyDescent="0.3"/>
    <row r="405" s="71" customFormat="1" x14ac:dyDescent="0.3"/>
    <row r="406" s="71" customFormat="1" x14ac:dyDescent="0.3"/>
    <row r="407" s="71" customFormat="1" x14ac:dyDescent="0.3"/>
    <row r="408" s="71" customFormat="1" x14ac:dyDescent="0.3"/>
    <row r="409" s="71" customFormat="1" x14ac:dyDescent="0.3"/>
    <row r="410" s="71" customFormat="1" x14ac:dyDescent="0.3"/>
    <row r="411" s="71" customFormat="1" x14ac:dyDescent="0.3"/>
    <row r="412" s="71" customFormat="1" x14ac:dyDescent="0.3"/>
    <row r="413" s="71" customFormat="1" x14ac:dyDescent="0.3"/>
    <row r="414" s="71" customFormat="1" x14ac:dyDescent="0.3"/>
    <row r="415" s="71" customFormat="1" x14ac:dyDescent="0.3"/>
    <row r="416" s="71" customFormat="1" x14ac:dyDescent="0.3"/>
    <row r="417" s="71" customFormat="1" x14ac:dyDescent="0.3"/>
    <row r="418" s="71" customFormat="1" x14ac:dyDescent="0.3"/>
    <row r="419" s="71" customFormat="1" x14ac:dyDescent="0.3"/>
    <row r="420" s="71" customFormat="1" x14ac:dyDescent="0.3"/>
    <row r="421" s="71" customFormat="1" x14ac:dyDescent="0.3"/>
    <row r="422" s="71" customFormat="1" x14ac:dyDescent="0.3"/>
    <row r="423" s="71" customFormat="1" x14ac:dyDescent="0.3"/>
    <row r="424" s="71" customFormat="1" x14ac:dyDescent="0.3"/>
    <row r="425" s="71" customFormat="1" x14ac:dyDescent="0.3"/>
    <row r="426" s="71" customFormat="1" x14ac:dyDescent="0.3"/>
    <row r="427" s="71" customFormat="1" x14ac:dyDescent="0.3"/>
    <row r="428" s="71" customFormat="1" x14ac:dyDescent="0.3"/>
    <row r="429" s="71" customFormat="1" x14ac:dyDescent="0.3"/>
    <row r="430" s="71" customFormat="1" x14ac:dyDescent="0.3"/>
    <row r="431" s="71" customFormat="1" x14ac:dyDescent="0.3"/>
    <row r="432" s="71" customFormat="1" x14ac:dyDescent="0.3"/>
    <row r="433" s="71" customFormat="1" x14ac:dyDescent="0.3"/>
    <row r="434" s="71" customFormat="1" x14ac:dyDescent="0.3"/>
    <row r="435" s="71" customFormat="1" x14ac:dyDescent="0.3"/>
    <row r="436" s="71" customFormat="1" x14ac:dyDescent="0.3"/>
    <row r="437" s="71" customFormat="1" x14ac:dyDescent="0.3"/>
    <row r="438" s="71" customFormat="1" x14ac:dyDescent="0.3"/>
    <row r="439" s="71" customFormat="1" x14ac:dyDescent="0.3"/>
    <row r="440" s="71" customFormat="1" x14ac:dyDescent="0.3"/>
    <row r="441" s="71" customFormat="1" x14ac:dyDescent="0.3"/>
    <row r="442" s="71" customFormat="1" x14ac:dyDescent="0.3"/>
    <row r="443" s="71" customFormat="1" x14ac:dyDescent="0.3"/>
    <row r="444" s="71" customFormat="1" x14ac:dyDescent="0.3"/>
    <row r="445" s="71" customFormat="1" x14ac:dyDescent="0.3"/>
    <row r="446" s="71" customFormat="1" x14ac:dyDescent="0.3"/>
    <row r="447" s="71" customFormat="1" x14ac:dyDescent="0.3"/>
    <row r="448" s="71" customFormat="1" x14ac:dyDescent="0.3"/>
    <row r="449" s="71" customFormat="1" x14ac:dyDescent="0.3"/>
    <row r="450" s="71" customFormat="1" x14ac:dyDescent="0.3"/>
    <row r="451" s="71" customFormat="1" x14ac:dyDescent="0.3"/>
    <row r="452" s="71" customFormat="1" x14ac:dyDescent="0.3"/>
    <row r="453" s="71" customFormat="1" x14ac:dyDescent="0.3"/>
    <row r="454" s="71" customFormat="1" x14ac:dyDescent="0.3"/>
    <row r="455" s="71" customFormat="1" x14ac:dyDescent="0.3"/>
    <row r="456" s="71" customFormat="1" x14ac:dyDescent="0.3"/>
    <row r="457" s="71" customFormat="1" x14ac:dyDescent="0.3"/>
    <row r="458" s="71" customFormat="1" x14ac:dyDescent="0.3"/>
    <row r="459" s="71" customFormat="1" x14ac:dyDescent="0.3"/>
    <row r="460" s="71" customFormat="1" x14ac:dyDescent="0.3"/>
    <row r="461" s="71" customFormat="1" x14ac:dyDescent="0.3"/>
    <row r="462" s="71" customFormat="1" x14ac:dyDescent="0.3"/>
    <row r="463" s="71" customFormat="1" x14ac:dyDescent="0.3"/>
    <row r="464" s="71" customFormat="1" x14ac:dyDescent="0.3"/>
    <row r="465" s="71" customFormat="1" x14ac:dyDescent="0.3"/>
    <row r="466" s="71" customFormat="1" x14ac:dyDescent="0.3"/>
    <row r="467" s="71" customFormat="1" x14ac:dyDescent="0.3"/>
    <row r="468" s="71" customFormat="1" x14ac:dyDescent="0.3"/>
    <row r="469" s="71" customFormat="1" x14ac:dyDescent="0.3"/>
    <row r="470" s="71" customFormat="1" x14ac:dyDescent="0.3"/>
    <row r="471" s="71" customFormat="1" x14ac:dyDescent="0.3"/>
    <row r="472" s="71" customFormat="1" x14ac:dyDescent="0.3"/>
    <row r="473" s="71" customFormat="1" x14ac:dyDescent="0.3"/>
    <row r="474" s="71" customFormat="1" x14ac:dyDescent="0.3"/>
    <row r="475" s="71" customFormat="1" x14ac:dyDescent="0.3"/>
    <row r="476" s="71" customFormat="1" x14ac:dyDescent="0.3"/>
    <row r="477" s="71" customFormat="1" x14ac:dyDescent="0.3"/>
    <row r="478" s="71" customFormat="1" x14ac:dyDescent="0.3"/>
    <row r="479" s="71" customFormat="1" x14ac:dyDescent="0.3"/>
    <row r="480" s="71" customFormat="1" x14ac:dyDescent="0.3"/>
    <row r="481" s="71" customFormat="1" x14ac:dyDescent="0.3"/>
    <row r="482" s="71" customFormat="1" x14ac:dyDescent="0.3"/>
    <row r="483" s="71" customFormat="1" x14ac:dyDescent="0.3"/>
    <row r="484" s="71" customFormat="1" x14ac:dyDescent="0.3"/>
    <row r="485" s="71" customFormat="1" x14ac:dyDescent="0.3"/>
    <row r="486" s="71" customFormat="1" x14ac:dyDescent="0.3"/>
    <row r="487" s="71" customFormat="1" x14ac:dyDescent="0.3"/>
    <row r="488" s="71" customFormat="1" x14ac:dyDescent="0.3"/>
    <row r="489" s="71" customFormat="1" x14ac:dyDescent="0.3"/>
    <row r="490" s="71" customFormat="1" x14ac:dyDescent="0.3"/>
    <row r="491" s="71" customFormat="1" x14ac:dyDescent="0.3"/>
    <row r="492" s="71" customFormat="1" x14ac:dyDescent="0.3"/>
    <row r="493" s="71" customFormat="1" x14ac:dyDescent="0.3"/>
    <row r="494" s="71" customFormat="1" x14ac:dyDescent="0.3"/>
    <row r="495" s="71" customFormat="1" x14ac:dyDescent="0.3"/>
    <row r="496" s="71" customFormat="1" x14ac:dyDescent="0.3"/>
    <row r="497" s="71" customFormat="1" x14ac:dyDescent="0.3"/>
    <row r="498" s="71" customFormat="1" x14ac:dyDescent="0.3"/>
    <row r="499" s="71" customFormat="1" x14ac:dyDescent="0.3"/>
    <row r="500" s="71" customFormat="1" x14ac:dyDescent="0.3"/>
    <row r="501" s="71" customFormat="1" x14ac:dyDescent="0.3"/>
    <row r="502" s="71" customFormat="1" x14ac:dyDescent="0.3"/>
    <row r="503" s="71" customFormat="1" x14ac:dyDescent="0.3"/>
    <row r="504" s="71" customFormat="1" x14ac:dyDescent="0.3"/>
    <row r="505" s="71" customFormat="1" x14ac:dyDescent="0.3"/>
    <row r="506" s="71" customFormat="1" x14ac:dyDescent="0.3"/>
    <row r="507" s="71" customFormat="1" x14ac:dyDescent="0.3"/>
    <row r="508" s="71" customFormat="1" x14ac:dyDescent="0.3"/>
    <row r="509" s="71" customFormat="1" x14ac:dyDescent="0.3"/>
    <row r="510" s="71" customFormat="1" x14ac:dyDescent="0.3"/>
    <row r="511" s="71" customFormat="1" x14ac:dyDescent="0.3"/>
    <row r="512" s="71" customFormat="1" x14ac:dyDescent="0.3"/>
    <row r="513" s="71" customFormat="1" x14ac:dyDescent="0.3"/>
    <row r="514" s="71" customFormat="1" x14ac:dyDescent="0.3"/>
    <row r="515" s="71" customFormat="1" x14ac:dyDescent="0.3"/>
    <row r="516" s="71" customFormat="1" x14ac:dyDescent="0.3"/>
    <row r="517" s="71" customFormat="1" x14ac:dyDescent="0.3"/>
    <row r="518" s="71" customFormat="1" x14ac:dyDescent="0.3"/>
    <row r="519" s="71" customFormat="1" x14ac:dyDescent="0.3"/>
    <row r="520" s="71" customFormat="1" x14ac:dyDescent="0.3"/>
    <row r="521" s="71" customFormat="1" x14ac:dyDescent="0.3"/>
    <row r="522" s="71" customFormat="1" x14ac:dyDescent="0.3"/>
    <row r="523" s="71" customFormat="1" x14ac:dyDescent="0.3"/>
    <row r="524" s="71" customFormat="1" x14ac:dyDescent="0.3"/>
    <row r="525" s="71" customFormat="1" x14ac:dyDescent="0.3"/>
    <row r="526" s="71" customFormat="1" x14ac:dyDescent="0.3"/>
    <row r="527" s="71" customFormat="1" x14ac:dyDescent="0.3"/>
    <row r="528" s="71" customFormat="1" x14ac:dyDescent="0.3"/>
    <row r="529" s="71" customFormat="1" x14ac:dyDescent="0.3"/>
    <row r="530" s="71" customFormat="1" x14ac:dyDescent="0.3"/>
    <row r="531" s="71" customFormat="1" x14ac:dyDescent="0.3"/>
    <row r="532" s="71" customFormat="1" x14ac:dyDescent="0.3"/>
    <row r="533" s="71" customFormat="1" x14ac:dyDescent="0.3"/>
    <row r="534" s="71" customFormat="1" x14ac:dyDescent="0.3"/>
    <row r="535" s="71" customFormat="1" x14ac:dyDescent="0.3"/>
    <row r="536" s="71" customFormat="1" x14ac:dyDescent="0.3"/>
    <row r="537" s="71" customFormat="1" x14ac:dyDescent="0.3"/>
    <row r="538" s="71" customFormat="1" x14ac:dyDescent="0.3"/>
    <row r="539" s="71" customFormat="1" x14ac:dyDescent="0.3"/>
    <row r="540" s="71" customFormat="1" x14ac:dyDescent="0.3"/>
    <row r="541" s="71" customFormat="1" x14ac:dyDescent="0.3"/>
    <row r="542" s="71" customFormat="1" x14ac:dyDescent="0.3"/>
    <row r="543" s="71" customFormat="1" x14ac:dyDescent="0.3"/>
    <row r="544" s="71" customFormat="1" x14ac:dyDescent="0.3"/>
    <row r="545" s="71" customFormat="1" x14ac:dyDescent="0.3"/>
    <row r="546" s="71" customFormat="1" x14ac:dyDescent="0.3"/>
    <row r="547" s="71" customFormat="1" x14ac:dyDescent="0.3"/>
    <row r="548" s="71" customFormat="1" x14ac:dyDescent="0.3"/>
    <row r="549" s="71" customFormat="1" x14ac:dyDescent="0.3"/>
    <row r="550" s="71" customFormat="1" x14ac:dyDescent="0.3"/>
    <row r="551" s="71" customFormat="1" x14ac:dyDescent="0.3"/>
    <row r="552" s="71" customFormat="1" x14ac:dyDescent="0.3"/>
    <row r="553" s="71" customFormat="1" x14ac:dyDescent="0.3"/>
    <row r="554" s="71" customFormat="1" x14ac:dyDescent="0.3"/>
    <row r="555" s="71" customFormat="1" x14ac:dyDescent="0.3"/>
    <row r="556" s="71" customFormat="1" x14ac:dyDescent="0.3"/>
    <row r="557" s="71" customFormat="1" x14ac:dyDescent="0.3"/>
    <row r="558" s="71" customFormat="1" x14ac:dyDescent="0.3"/>
    <row r="559" s="71" customFormat="1" x14ac:dyDescent="0.3"/>
    <row r="560" s="71" customFormat="1" x14ac:dyDescent="0.3"/>
    <row r="561" s="71" customFormat="1" x14ac:dyDescent="0.3"/>
    <row r="562" s="71" customFormat="1" x14ac:dyDescent="0.3"/>
    <row r="563" s="71" customFormat="1" x14ac:dyDescent="0.3"/>
    <row r="564" s="71" customFormat="1" x14ac:dyDescent="0.3"/>
    <row r="565" s="71" customFormat="1" x14ac:dyDescent="0.3"/>
    <row r="566" s="71" customFormat="1" x14ac:dyDescent="0.3"/>
    <row r="567" s="71" customFormat="1" x14ac:dyDescent="0.3"/>
    <row r="568" s="71" customFormat="1" x14ac:dyDescent="0.3"/>
    <row r="569" s="71" customFormat="1" x14ac:dyDescent="0.3"/>
    <row r="570" s="71" customFormat="1" x14ac:dyDescent="0.3"/>
    <row r="571" s="71" customFormat="1" x14ac:dyDescent="0.3"/>
    <row r="572" s="71" customFormat="1" x14ac:dyDescent="0.3"/>
    <row r="573" s="71" customFormat="1" x14ac:dyDescent="0.3"/>
    <row r="574" s="71" customFormat="1" x14ac:dyDescent="0.3"/>
    <row r="575" s="71" customFormat="1" x14ac:dyDescent="0.3"/>
    <row r="576" s="71" customFormat="1" x14ac:dyDescent="0.3"/>
    <row r="577" s="71" customFormat="1" x14ac:dyDescent="0.3"/>
    <row r="578" s="71" customFormat="1" x14ac:dyDescent="0.3"/>
    <row r="579" s="71" customFormat="1" x14ac:dyDescent="0.3"/>
    <row r="580" s="71" customFormat="1" x14ac:dyDescent="0.3"/>
    <row r="581" s="71" customFormat="1" x14ac:dyDescent="0.3"/>
    <row r="582" s="71" customFormat="1" x14ac:dyDescent="0.3"/>
    <row r="583" s="71" customFormat="1" x14ac:dyDescent="0.3"/>
    <row r="584" s="71" customFormat="1" x14ac:dyDescent="0.3"/>
    <row r="585" s="71" customFormat="1" x14ac:dyDescent="0.3"/>
    <row r="586" s="71" customFormat="1" x14ac:dyDescent="0.3"/>
    <row r="587" s="71" customFormat="1" x14ac:dyDescent="0.3"/>
    <row r="588" s="71" customFormat="1" x14ac:dyDescent="0.3"/>
    <row r="589" s="71" customFormat="1" x14ac:dyDescent="0.3"/>
    <row r="590" s="71" customFormat="1" x14ac:dyDescent="0.3"/>
    <row r="591" s="71" customFormat="1" x14ac:dyDescent="0.3"/>
    <row r="592" s="71" customFormat="1" x14ac:dyDescent="0.3"/>
    <row r="593" s="71" customFormat="1" x14ac:dyDescent="0.3"/>
    <row r="594" s="71" customFormat="1" x14ac:dyDescent="0.3"/>
    <row r="595" s="71" customFormat="1" x14ac:dyDescent="0.3"/>
    <row r="596" s="71" customFormat="1" x14ac:dyDescent="0.3"/>
    <row r="597" s="71" customFormat="1" x14ac:dyDescent="0.3"/>
    <row r="598" s="71" customFormat="1" x14ac:dyDescent="0.3"/>
    <row r="599" s="71" customFormat="1" x14ac:dyDescent="0.3"/>
    <row r="600" s="71" customFormat="1" x14ac:dyDescent="0.3"/>
    <row r="601" s="71" customFormat="1" x14ac:dyDescent="0.3"/>
    <row r="602" s="71" customFormat="1" x14ac:dyDescent="0.3"/>
    <row r="603" s="71" customFormat="1" x14ac:dyDescent="0.3"/>
    <row r="604" s="71" customFormat="1" x14ac:dyDescent="0.3"/>
    <row r="605" s="71" customFormat="1" x14ac:dyDescent="0.3"/>
    <row r="606" s="71" customFormat="1" x14ac:dyDescent="0.3"/>
    <row r="607" s="71" customFormat="1" x14ac:dyDescent="0.3"/>
    <row r="608" s="71" customFormat="1" x14ac:dyDescent="0.3"/>
    <row r="609" s="71" customFormat="1" x14ac:dyDescent="0.3"/>
    <row r="610" s="71" customFormat="1" x14ac:dyDescent="0.3"/>
    <row r="611" s="71" customFormat="1" x14ac:dyDescent="0.3"/>
    <row r="612" s="71" customFormat="1" x14ac:dyDescent="0.3"/>
    <row r="613" s="71" customFormat="1" x14ac:dyDescent="0.3"/>
    <row r="614" s="71" customFormat="1" x14ac:dyDescent="0.3"/>
    <row r="615" s="71" customFormat="1" x14ac:dyDescent="0.3"/>
    <row r="616" s="71" customFormat="1" x14ac:dyDescent="0.3"/>
    <row r="617" s="71" customFormat="1" x14ac:dyDescent="0.3"/>
    <row r="618" s="71" customFormat="1" x14ac:dyDescent="0.3"/>
    <row r="619" s="71" customFormat="1" x14ac:dyDescent="0.3"/>
    <row r="620" s="71" customFormat="1" x14ac:dyDescent="0.3"/>
    <row r="621" s="71" customFormat="1" x14ac:dyDescent="0.3"/>
    <row r="622" s="71" customFormat="1" x14ac:dyDescent="0.3"/>
    <row r="623" s="71" customFormat="1" x14ac:dyDescent="0.3"/>
    <row r="624" s="71" customFormat="1" x14ac:dyDescent="0.3"/>
    <row r="625" s="71" customFormat="1" x14ac:dyDescent="0.3"/>
    <row r="626" s="71" customFormat="1" x14ac:dyDescent="0.3"/>
    <row r="627" s="71" customFormat="1" x14ac:dyDescent="0.3"/>
    <row r="628" s="71" customFormat="1" x14ac:dyDescent="0.3"/>
    <row r="629" s="71" customFormat="1" x14ac:dyDescent="0.3"/>
    <row r="630" s="71" customFormat="1" x14ac:dyDescent="0.3"/>
    <row r="631" s="71" customFormat="1" x14ac:dyDescent="0.3"/>
    <row r="632" s="71" customFormat="1" x14ac:dyDescent="0.3"/>
    <row r="633" s="71" customFormat="1" x14ac:dyDescent="0.3"/>
    <row r="634" s="71" customFormat="1" x14ac:dyDescent="0.3"/>
    <row r="635" s="71" customFormat="1" x14ac:dyDescent="0.3"/>
    <row r="636" s="71" customFormat="1" x14ac:dyDescent="0.3"/>
    <row r="637" s="71" customFormat="1" x14ac:dyDescent="0.3"/>
    <row r="638" s="71" customFormat="1" x14ac:dyDescent="0.3"/>
    <row r="639" s="71" customFormat="1" x14ac:dyDescent="0.3"/>
    <row r="640" s="71" customFormat="1" x14ac:dyDescent="0.3"/>
    <row r="641" s="71" customFormat="1" x14ac:dyDescent="0.3"/>
    <row r="642" s="71" customFormat="1" x14ac:dyDescent="0.3"/>
    <row r="643" s="71" customFormat="1" x14ac:dyDescent="0.3"/>
    <row r="644" s="71" customFormat="1" x14ac:dyDescent="0.3"/>
    <row r="645" s="71" customFormat="1" x14ac:dyDescent="0.3"/>
    <row r="646" s="71" customFormat="1" x14ac:dyDescent="0.3"/>
    <row r="647" s="71" customFormat="1" x14ac:dyDescent="0.3"/>
    <row r="648" s="71" customFormat="1" x14ac:dyDescent="0.3"/>
    <row r="649" s="71" customFormat="1" x14ac:dyDescent="0.3"/>
    <row r="650" s="71" customFormat="1" x14ac:dyDescent="0.3"/>
    <row r="651" s="71" customFormat="1" x14ac:dyDescent="0.3"/>
    <row r="652" s="71" customFormat="1" x14ac:dyDescent="0.3"/>
    <row r="653" s="71" customFormat="1" x14ac:dyDescent="0.3"/>
    <row r="654" s="71" customFormat="1" x14ac:dyDescent="0.3"/>
    <row r="655" s="71" customFormat="1" x14ac:dyDescent="0.3"/>
    <row r="656" s="71" customFormat="1" x14ac:dyDescent="0.3"/>
    <row r="657" s="71" customFormat="1" x14ac:dyDescent="0.3"/>
    <row r="658" s="71" customFormat="1" x14ac:dyDescent="0.3"/>
    <row r="659" s="71" customFormat="1" x14ac:dyDescent="0.3"/>
    <row r="660" s="71" customFormat="1" x14ac:dyDescent="0.3"/>
    <row r="661" s="71" customFormat="1" x14ac:dyDescent="0.3"/>
    <row r="662" s="71" customFormat="1" x14ac:dyDescent="0.3"/>
    <row r="663" s="71" customFormat="1" x14ac:dyDescent="0.3"/>
    <row r="664" s="71" customFormat="1" x14ac:dyDescent="0.3"/>
    <row r="665" s="71" customFormat="1" x14ac:dyDescent="0.3"/>
    <row r="666" s="71" customFormat="1" x14ac:dyDescent="0.3"/>
    <row r="667" s="71" customFormat="1" x14ac:dyDescent="0.3"/>
    <row r="668" s="71" customFormat="1" x14ac:dyDescent="0.3"/>
    <row r="669" s="71" customFormat="1" x14ac:dyDescent="0.3"/>
    <row r="670" s="71" customFormat="1" x14ac:dyDescent="0.3"/>
    <row r="671" s="71" customFormat="1" x14ac:dyDescent="0.3"/>
    <row r="672" s="71" customFormat="1" x14ac:dyDescent="0.3"/>
    <row r="673" s="71" customFormat="1" x14ac:dyDescent="0.3"/>
    <row r="674" s="71" customFormat="1" x14ac:dyDescent="0.3"/>
    <row r="675" s="71" customFormat="1" x14ac:dyDescent="0.3"/>
    <row r="676" s="71" customFormat="1" x14ac:dyDescent="0.3"/>
    <row r="677" s="71" customFormat="1" x14ac:dyDescent="0.3"/>
    <row r="678" s="71" customFormat="1" x14ac:dyDescent="0.3"/>
    <row r="679" s="71" customFormat="1" x14ac:dyDescent="0.3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734"/>
  <sheetViews>
    <sheetView topLeftCell="C3" workbookViewId="0">
      <selection activeCell="M5" sqref="M5:P6"/>
    </sheetView>
  </sheetViews>
  <sheetFormatPr defaultColWidth="11.5546875" defaultRowHeight="14.4" x14ac:dyDescent="0.3"/>
  <cols>
    <col min="1" max="1" width="2.6640625" style="71" customWidth="1"/>
    <col min="2" max="2" width="13.33203125" style="70" customWidth="1"/>
    <col min="3" max="18" width="15.6640625" style="70" customWidth="1"/>
    <col min="19" max="16384" width="11.5546875" style="71"/>
  </cols>
  <sheetData>
    <row r="1" spans="2:18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8" ht="22.2" customHeight="1" thickTop="1" thickBot="1" x14ac:dyDescent="0.35">
      <c r="B2" s="274" t="s">
        <v>347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8" ht="22.2" customHeight="1" thickTop="1" thickBot="1" x14ac:dyDescent="0.35">
      <c r="B3" s="277" t="s">
        <v>205</v>
      </c>
      <c r="C3" s="293" t="s">
        <v>244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300" t="s">
        <v>207</v>
      </c>
    </row>
    <row r="4" spans="2:18" ht="22.2" customHeight="1" thickTop="1" thickBot="1" x14ac:dyDescent="0.35">
      <c r="B4" s="287"/>
      <c r="C4" s="290" t="s">
        <v>245</v>
      </c>
      <c r="D4" s="291"/>
      <c r="E4" s="291"/>
      <c r="F4" s="291"/>
      <c r="G4" s="292"/>
      <c r="H4" s="290" t="s">
        <v>246</v>
      </c>
      <c r="I4" s="291"/>
      <c r="J4" s="291"/>
      <c r="K4" s="291"/>
      <c r="L4" s="292"/>
      <c r="M4" s="290" t="s">
        <v>247</v>
      </c>
      <c r="N4" s="291"/>
      <c r="O4" s="291"/>
      <c r="P4" s="291"/>
      <c r="Q4" s="292"/>
      <c r="R4" s="301"/>
    </row>
    <row r="5" spans="2:18" ht="22.2" customHeight="1" thickTop="1" x14ac:dyDescent="0.3">
      <c r="B5" s="287"/>
      <c r="C5" s="377" t="s">
        <v>235</v>
      </c>
      <c r="D5" s="378"/>
      <c r="E5" s="378"/>
      <c r="F5" s="379"/>
      <c r="G5" s="297" t="s">
        <v>207</v>
      </c>
      <c r="H5" s="377" t="s">
        <v>235</v>
      </c>
      <c r="I5" s="378"/>
      <c r="J5" s="378"/>
      <c r="K5" s="379"/>
      <c r="L5" s="299" t="s">
        <v>207</v>
      </c>
      <c r="M5" s="377" t="s">
        <v>235</v>
      </c>
      <c r="N5" s="378"/>
      <c r="O5" s="378"/>
      <c r="P5" s="379"/>
      <c r="Q5" s="299" t="s">
        <v>207</v>
      </c>
      <c r="R5" s="301"/>
    </row>
    <row r="6" spans="2:18" ht="22.2" customHeight="1" thickBot="1" x14ac:dyDescent="0.35">
      <c r="B6" s="288"/>
      <c r="C6" s="380" t="s">
        <v>236</v>
      </c>
      <c r="D6" s="381" t="s">
        <v>237</v>
      </c>
      <c r="E6" s="381" t="s">
        <v>238</v>
      </c>
      <c r="F6" s="210" t="s">
        <v>239</v>
      </c>
      <c r="G6" s="298"/>
      <c r="H6" s="380" t="s">
        <v>236</v>
      </c>
      <c r="I6" s="381" t="s">
        <v>237</v>
      </c>
      <c r="J6" s="381" t="s">
        <v>238</v>
      </c>
      <c r="K6" s="210" t="s">
        <v>239</v>
      </c>
      <c r="L6" s="298"/>
      <c r="M6" s="380" t="s">
        <v>236</v>
      </c>
      <c r="N6" s="381" t="s">
        <v>237</v>
      </c>
      <c r="O6" s="381" t="s">
        <v>238</v>
      </c>
      <c r="P6" s="210" t="s">
        <v>239</v>
      </c>
      <c r="Q6" s="298"/>
      <c r="R6" s="302"/>
    </row>
    <row r="7" spans="2:18" ht="22.2" customHeight="1" thickTop="1" x14ac:dyDescent="0.3">
      <c r="B7" s="128" t="s">
        <v>209</v>
      </c>
      <c r="C7" s="146">
        <v>0</v>
      </c>
      <c r="D7" s="144">
        <v>0</v>
      </c>
      <c r="E7" s="144">
        <v>0</v>
      </c>
      <c r="F7" s="140">
        <v>0</v>
      </c>
      <c r="G7" s="141">
        <v>0</v>
      </c>
      <c r="H7" s="232">
        <v>4.0187541862022769E-3</v>
      </c>
      <c r="I7" s="144">
        <v>3.6452004860267314E-3</v>
      </c>
      <c r="J7" s="144">
        <v>0</v>
      </c>
      <c r="K7" s="140">
        <v>0</v>
      </c>
      <c r="L7" s="141">
        <v>3.640040444893832E-3</v>
      </c>
      <c r="M7" s="146">
        <v>2.6954177897574125E-3</v>
      </c>
      <c r="N7" s="144">
        <v>1.5923566878980893E-3</v>
      </c>
      <c r="O7" s="144">
        <v>7.4074074074074077E-3</v>
      </c>
      <c r="P7" s="140">
        <v>0</v>
      </c>
      <c r="Q7" s="141">
        <v>2.1707670043415342E-3</v>
      </c>
      <c r="R7" s="141">
        <v>2.930045171529728E-3</v>
      </c>
    </row>
    <row r="8" spans="2:18" ht="22.2" customHeight="1" x14ac:dyDescent="0.3">
      <c r="B8" s="92" t="s">
        <v>210</v>
      </c>
      <c r="C8" s="146">
        <v>7.6335877862595417E-3</v>
      </c>
      <c r="D8" s="144">
        <v>0</v>
      </c>
      <c r="E8" s="144">
        <v>0</v>
      </c>
      <c r="F8" s="140">
        <v>0</v>
      </c>
      <c r="G8" s="142">
        <v>2.0746887966804979E-3</v>
      </c>
      <c r="H8" s="146">
        <v>0</v>
      </c>
      <c r="I8" s="144">
        <v>1.215066828675577E-3</v>
      </c>
      <c r="J8" s="144">
        <v>6.2893081761006293E-3</v>
      </c>
      <c r="K8" s="140">
        <v>0</v>
      </c>
      <c r="L8" s="142">
        <v>1.0111223458038423E-3</v>
      </c>
      <c r="M8" s="146">
        <v>0</v>
      </c>
      <c r="N8" s="144">
        <v>0</v>
      </c>
      <c r="O8" s="144">
        <v>0</v>
      </c>
      <c r="P8" s="140">
        <v>0</v>
      </c>
      <c r="Q8" s="142">
        <v>0</v>
      </c>
      <c r="R8" s="142">
        <v>7.3251129288243199E-4</v>
      </c>
    </row>
    <row r="9" spans="2:18" ht="22.2" customHeight="1" x14ac:dyDescent="0.3">
      <c r="B9" s="92" t="s">
        <v>211</v>
      </c>
      <c r="C9" s="146">
        <v>0</v>
      </c>
      <c r="D9" s="144">
        <v>0</v>
      </c>
      <c r="E9" s="144">
        <v>0</v>
      </c>
      <c r="F9" s="140">
        <v>0</v>
      </c>
      <c r="G9" s="142">
        <v>0</v>
      </c>
      <c r="H9" s="146">
        <v>0</v>
      </c>
      <c r="I9" s="144">
        <v>9.1130012150668284E-4</v>
      </c>
      <c r="J9" s="144">
        <v>0</v>
      </c>
      <c r="K9" s="140">
        <v>0</v>
      </c>
      <c r="L9" s="142">
        <v>6.0667340748230534E-4</v>
      </c>
      <c r="M9" s="146">
        <v>0</v>
      </c>
      <c r="N9" s="144">
        <v>0</v>
      </c>
      <c r="O9" s="144">
        <v>0</v>
      </c>
      <c r="P9" s="140">
        <v>0</v>
      </c>
      <c r="Q9" s="142">
        <v>0</v>
      </c>
      <c r="R9" s="142">
        <v>3.66255646441216E-4</v>
      </c>
    </row>
    <row r="10" spans="2:18" ht="22.2" customHeight="1" x14ac:dyDescent="0.3">
      <c r="B10" s="92" t="s">
        <v>212</v>
      </c>
      <c r="C10" s="146">
        <v>0</v>
      </c>
      <c r="D10" s="144">
        <v>0</v>
      </c>
      <c r="E10" s="144">
        <v>0</v>
      </c>
      <c r="F10" s="140">
        <v>0</v>
      </c>
      <c r="G10" s="142">
        <v>0</v>
      </c>
      <c r="H10" s="146">
        <v>2.0093770931011385E-3</v>
      </c>
      <c r="I10" s="144">
        <v>9.1130012150668284E-4</v>
      </c>
      <c r="J10" s="144">
        <v>0</v>
      </c>
      <c r="K10" s="140">
        <v>0</v>
      </c>
      <c r="L10" s="142">
        <v>1.2133468149646107E-3</v>
      </c>
      <c r="M10" s="146">
        <v>0</v>
      </c>
      <c r="N10" s="144">
        <v>2.1231422505307855E-3</v>
      </c>
      <c r="O10" s="144">
        <v>0</v>
      </c>
      <c r="P10" s="140">
        <v>0</v>
      </c>
      <c r="Q10" s="142">
        <v>1.4471780028943559E-3</v>
      </c>
      <c r="R10" s="142">
        <v>1.2208521548040532E-3</v>
      </c>
    </row>
    <row r="11" spans="2:18" ht="22.2" customHeight="1" x14ac:dyDescent="0.3">
      <c r="B11" s="92" t="s">
        <v>213</v>
      </c>
      <c r="C11" s="146">
        <v>0</v>
      </c>
      <c r="D11" s="144">
        <v>1.1494252873563218E-2</v>
      </c>
      <c r="E11" s="144">
        <v>0</v>
      </c>
      <c r="F11" s="140">
        <v>0</v>
      </c>
      <c r="G11" s="142">
        <v>8.2987551867219917E-3</v>
      </c>
      <c r="H11" s="146">
        <v>1.3395847287340924E-3</v>
      </c>
      <c r="I11" s="144">
        <v>4.8602673147023082E-3</v>
      </c>
      <c r="J11" s="144">
        <v>6.2893081761006293E-3</v>
      </c>
      <c r="K11" s="140">
        <v>0</v>
      </c>
      <c r="L11" s="142">
        <v>3.8422649140546004E-3</v>
      </c>
      <c r="M11" s="146">
        <v>0</v>
      </c>
      <c r="N11" s="144">
        <v>6.369426751592357E-3</v>
      </c>
      <c r="O11" s="144">
        <v>7.4074074074074077E-3</v>
      </c>
      <c r="P11" s="140">
        <v>0</v>
      </c>
      <c r="Q11" s="142">
        <v>4.7033285094066572E-3</v>
      </c>
      <c r="R11" s="142">
        <v>4.3950677572945915E-3</v>
      </c>
    </row>
    <row r="12" spans="2:18" ht="22.2" customHeight="1" x14ac:dyDescent="0.3">
      <c r="B12" s="92" t="s">
        <v>214</v>
      </c>
      <c r="C12" s="146">
        <v>1.5267175572519083E-2</v>
      </c>
      <c r="D12" s="144">
        <v>3.4482758620689655E-2</v>
      </c>
      <c r="E12" s="144">
        <v>0</v>
      </c>
      <c r="F12" s="140">
        <v>0</v>
      </c>
      <c r="G12" s="142">
        <v>2.9045643153526972E-2</v>
      </c>
      <c r="H12" s="146">
        <v>1.0046885465505693E-2</v>
      </c>
      <c r="I12" s="144">
        <v>3.0376670716889428E-2</v>
      </c>
      <c r="J12" s="144">
        <v>5.0314465408805034E-2</v>
      </c>
      <c r="K12" s="140">
        <v>0</v>
      </c>
      <c r="L12" s="142">
        <v>2.4873609706774519E-2</v>
      </c>
      <c r="M12" s="146">
        <v>1.078167115902965E-2</v>
      </c>
      <c r="N12" s="144">
        <v>3.8216560509554139E-2</v>
      </c>
      <c r="O12" s="144">
        <v>7.4074074074074077E-3</v>
      </c>
      <c r="P12" s="140">
        <v>0</v>
      </c>
      <c r="Q12" s="142">
        <v>2.9305354558610709E-2</v>
      </c>
      <c r="R12" s="142">
        <v>2.6614576974728361E-2</v>
      </c>
    </row>
    <row r="13" spans="2:18" ht="22.2" customHeight="1" x14ac:dyDescent="0.3">
      <c r="B13" s="92" t="s">
        <v>215</v>
      </c>
      <c r="C13" s="146">
        <v>3.0534351145038167E-2</v>
      </c>
      <c r="D13" s="144">
        <v>9.1954022988505746E-2</v>
      </c>
      <c r="E13" s="144">
        <v>0</v>
      </c>
      <c r="F13" s="140">
        <v>0</v>
      </c>
      <c r="G13" s="142">
        <v>7.4688796680497924E-2</v>
      </c>
      <c r="H13" s="146">
        <v>5.6262558606831881E-2</v>
      </c>
      <c r="I13" s="144">
        <v>8.5358444714459289E-2</v>
      </c>
      <c r="J13" s="144">
        <v>0.11320754716981132</v>
      </c>
      <c r="K13" s="140">
        <v>0</v>
      </c>
      <c r="L13" s="142">
        <v>7.7451971688574317E-2</v>
      </c>
      <c r="M13" s="146">
        <v>4.9865229110512131E-2</v>
      </c>
      <c r="N13" s="144">
        <v>9.8726114649681534E-2</v>
      </c>
      <c r="O13" s="144">
        <v>8.8888888888888892E-2</v>
      </c>
      <c r="P13" s="140">
        <v>0.33333333333333331</v>
      </c>
      <c r="Q13" s="142">
        <v>8.5383502170766998E-2</v>
      </c>
      <c r="R13" s="142">
        <v>7.9965816139665483E-2</v>
      </c>
    </row>
    <row r="14" spans="2:18" ht="22.2" customHeight="1" x14ac:dyDescent="0.3">
      <c r="B14" s="92" t="s">
        <v>216</v>
      </c>
      <c r="C14" s="146">
        <v>0.22137404580152673</v>
      </c>
      <c r="D14" s="144">
        <v>0.19827586206896552</v>
      </c>
      <c r="E14" s="144">
        <v>0.33333333333333331</v>
      </c>
      <c r="F14" s="140">
        <v>0</v>
      </c>
      <c r="G14" s="142">
        <v>0.20539419087136929</v>
      </c>
      <c r="H14" s="146">
        <v>0.20495646349631613</v>
      </c>
      <c r="I14" s="144">
        <v>0.20808019441069259</v>
      </c>
      <c r="J14" s="144">
        <v>0.15723270440251572</v>
      </c>
      <c r="K14" s="140">
        <v>0</v>
      </c>
      <c r="L14" s="142">
        <v>0.20546006066734074</v>
      </c>
      <c r="M14" s="146">
        <v>0.19676549865229109</v>
      </c>
      <c r="N14" s="144">
        <v>0.20859872611464969</v>
      </c>
      <c r="O14" s="144">
        <v>0.17777777777777778</v>
      </c>
      <c r="P14" s="140">
        <v>0</v>
      </c>
      <c r="Q14" s="142">
        <v>0.2036903039073806</v>
      </c>
      <c r="R14" s="142">
        <v>0.20485899157612014</v>
      </c>
    </row>
    <row r="15" spans="2:18" ht="22.2" customHeight="1" x14ac:dyDescent="0.3">
      <c r="B15" s="92" t="s">
        <v>217</v>
      </c>
      <c r="C15" s="146">
        <v>0.19847328244274809</v>
      </c>
      <c r="D15" s="144">
        <v>0.14080459770114942</v>
      </c>
      <c r="E15" s="144">
        <v>0</v>
      </c>
      <c r="F15" s="140">
        <v>0</v>
      </c>
      <c r="G15" s="142">
        <v>0.15560165975103735</v>
      </c>
      <c r="H15" s="146">
        <v>0.2217012726054923</v>
      </c>
      <c r="I15" s="144">
        <v>0.18408262454434993</v>
      </c>
      <c r="J15" s="144">
        <v>8.8050314465408799E-2</v>
      </c>
      <c r="K15" s="140">
        <v>0</v>
      </c>
      <c r="L15" s="142">
        <v>0.1923154701718908</v>
      </c>
      <c r="M15" s="146">
        <v>0.18059299191374664</v>
      </c>
      <c r="N15" s="144">
        <v>0.14065817409766454</v>
      </c>
      <c r="O15" s="144">
        <v>7.407407407407407E-2</v>
      </c>
      <c r="P15" s="140">
        <v>0</v>
      </c>
      <c r="Q15" s="142">
        <v>0.14797395079594791</v>
      </c>
      <c r="R15" s="142">
        <v>0.17519228421438163</v>
      </c>
    </row>
    <row r="16" spans="2:18" ht="22.2" customHeight="1" x14ac:dyDescent="0.3">
      <c r="B16" s="92" t="s">
        <v>218</v>
      </c>
      <c r="C16" s="146">
        <v>1.5267175572519083E-2</v>
      </c>
      <c r="D16" s="144">
        <v>4.5977011494252873E-2</v>
      </c>
      <c r="E16" s="144">
        <v>0</v>
      </c>
      <c r="F16" s="140">
        <v>0</v>
      </c>
      <c r="G16" s="142">
        <v>3.7344398340248962E-2</v>
      </c>
      <c r="H16" s="146">
        <v>4.822505023442733E-2</v>
      </c>
      <c r="I16" s="144">
        <v>3.9489671931956259E-2</v>
      </c>
      <c r="J16" s="144">
        <v>3.7735849056603772E-2</v>
      </c>
      <c r="K16" s="140">
        <v>0</v>
      </c>
      <c r="L16" s="142">
        <v>4.2062689585439836E-2</v>
      </c>
      <c r="M16" s="146">
        <v>6.1994609164420483E-2</v>
      </c>
      <c r="N16" s="144">
        <v>3.9808917197452227E-2</v>
      </c>
      <c r="O16" s="144">
        <v>2.9629629629629631E-2</v>
      </c>
      <c r="P16" s="140">
        <v>0</v>
      </c>
      <c r="Q16" s="142">
        <v>4.5224312590448623E-2</v>
      </c>
      <c r="R16" s="142">
        <v>4.2851910633622266E-2</v>
      </c>
    </row>
    <row r="17" spans="2:18" ht="22.2" customHeight="1" x14ac:dyDescent="0.3">
      <c r="B17" s="92" t="s">
        <v>219</v>
      </c>
      <c r="C17" s="146">
        <v>3.0534351145038167E-2</v>
      </c>
      <c r="D17" s="144">
        <v>2.8735632183908046E-2</v>
      </c>
      <c r="E17" s="144">
        <v>0</v>
      </c>
      <c r="F17" s="140">
        <v>0</v>
      </c>
      <c r="G17" s="142">
        <v>2.9045643153526972E-2</v>
      </c>
      <c r="H17" s="146">
        <v>2.6121902210314803E-2</v>
      </c>
      <c r="I17" s="144">
        <v>2.339003645200486E-2</v>
      </c>
      <c r="J17" s="144">
        <v>1.8867924528301886E-2</v>
      </c>
      <c r="K17" s="140">
        <v>0</v>
      </c>
      <c r="L17" s="142">
        <v>2.4064711830131445E-2</v>
      </c>
      <c r="M17" s="146">
        <v>1.6172506738544475E-2</v>
      </c>
      <c r="N17" s="144">
        <v>2.1231422505307854E-2</v>
      </c>
      <c r="O17" s="144">
        <v>1.4814814814814815E-2</v>
      </c>
      <c r="P17" s="140">
        <v>0</v>
      </c>
      <c r="Q17" s="142">
        <v>1.9536903039073805E-2</v>
      </c>
      <c r="R17" s="142">
        <v>2.2829935294835794E-2</v>
      </c>
    </row>
    <row r="18" spans="2:18" ht="22.2" customHeight="1" x14ac:dyDescent="0.3">
      <c r="B18" s="92" t="s">
        <v>220</v>
      </c>
      <c r="C18" s="146">
        <v>2.2900763358778626E-2</v>
      </c>
      <c r="D18" s="144">
        <v>2.2988505747126436E-2</v>
      </c>
      <c r="E18" s="144">
        <v>0</v>
      </c>
      <c r="F18" s="140">
        <v>0</v>
      </c>
      <c r="G18" s="142">
        <v>2.2821576763485476E-2</v>
      </c>
      <c r="H18" s="146">
        <v>2.6121902210314803E-2</v>
      </c>
      <c r="I18" s="144">
        <v>3.3414337788578372E-2</v>
      </c>
      <c r="J18" s="144">
        <v>0</v>
      </c>
      <c r="K18" s="140">
        <v>0</v>
      </c>
      <c r="L18" s="142">
        <v>3.01314459049545E-2</v>
      </c>
      <c r="M18" s="146">
        <v>2.6954177897574125E-2</v>
      </c>
      <c r="N18" s="144">
        <v>2.4946921443736732E-2</v>
      </c>
      <c r="O18" s="144">
        <v>1.4814814814814815E-2</v>
      </c>
      <c r="P18" s="140">
        <v>0</v>
      </c>
      <c r="Q18" s="142">
        <v>2.4963820549927643E-2</v>
      </c>
      <c r="R18" s="142">
        <v>2.795751434501282E-2</v>
      </c>
    </row>
    <row r="19" spans="2:18" ht="22.2" customHeight="1" x14ac:dyDescent="0.3">
      <c r="B19" s="92" t="s">
        <v>221</v>
      </c>
      <c r="C19" s="146">
        <v>9.1603053435114504E-2</v>
      </c>
      <c r="D19" s="144">
        <v>4.8850574712643681E-2</v>
      </c>
      <c r="E19" s="144">
        <v>0</v>
      </c>
      <c r="F19" s="140">
        <v>0</v>
      </c>
      <c r="G19" s="142">
        <v>6.0165975103734441E-2</v>
      </c>
      <c r="H19" s="146">
        <v>6.6979236436704628E-2</v>
      </c>
      <c r="I19" s="144">
        <v>5.1640340218712028E-2</v>
      </c>
      <c r="J19" s="144">
        <v>7.5471698113207544E-2</v>
      </c>
      <c r="K19" s="140">
        <v>0</v>
      </c>
      <c r="L19" s="142">
        <v>5.7027300303336706E-2</v>
      </c>
      <c r="M19" s="146">
        <v>7.4123989218328842E-2</v>
      </c>
      <c r="N19" s="144">
        <v>5.5732484076433123E-2</v>
      </c>
      <c r="O19" s="144">
        <v>5.185185185185185E-2</v>
      </c>
      <c r="P19" s="140">
        <v>0</v>
      </c>
      <c r="Q19" s="142">
        <v>6.0419681620839362E-2</v>
      </c>
      <c r="R19" s="142">
        <v>5.8356732999633745E-2</v>
      </c>
    </row>
    <row r="20" spans="2:18" ht="22.2" customHeight="1" x14ac:dyDescent="0.3">
      <c r="B20" s="92" t="s">
        <v>222</v>
      </c>
      <c r="C20" s="146">
        <v>4.5801526717557252E-2</v>
      </c>
      <c r="D20" s="144">
        <v>7.4712643678160925E-2</v>
      </c>
      <c r="E20" s="144">
        <v>0.33333333333333331</v>
      </c>
      <c r="F20" s="140">
        <v>0</v>
      </c>
      <c r="G20" s="142">
        <v>6.8464730290456438E-2</v>
      </c>
      <c r="H20" s="146">
        <v>3.9517749497655727E-2</v>
      </c>
      <c r="I20" s="144">
        <v>3.6452004860267312E-2</v>
      </c>
      <c r="J20" s="144">
        <v>5.0314465408805034E-2</v>
      </c>
      <c r="K20" s="140">
        <v>0</v>
      </c>
      <c r="L20" s="142">
        <v>3.7815975733063702E-2</v>
      </c>
      <c r="M20" s="146">
        <v>4.1778975741239892E-2</v>
      </c>
      <c r="N20" s="144">
        <v>4.5647558386411886E-2</v>
      </c>
      <c r="O20" s="144">
        <v>8.1481481481481488E-2</v>
      </c>
      <c r="P20" s="140">
        <v>0</v>
      </c>
      <c r="Q20" s="142">
        <v>4.6309696092619389E-2</v>
      </c>
      <c r="R20" s="142">
        <v>4.248565498718105E-2</v>
      </c>
    </row>
    <row r="21" spans="2:18" ht="22.2" customHeight="1" x14ac:dyDescent="0.3">
      <c r="B21" s="92" t="s">
        <v>223</v>
      </c>
      <c r="C21" s="146">
        <v>3.0534351145038167E-2</v>
      </c>
      <c r="D21" s="144">
        <v>4.3103448275862072E-2</v>
      </c>
      <c r="E21" s="144">
        <v>0.33333333333333331</v>
      </c>
      <c r="F21" s="140">
        <v>0</v>
      </c>
      <c r="G21" s="142">
        <v>4.1493775933609957E-2</v>
      </c>
      <c r="H21" s="146">
        <v>3.0140656396517081E-2</v>
      </c>
      <c r="I21" s="144">
        <v>3.2199270959902791E-2</v>
      </c>
      <c r="J21" s="144">
        <v>1.2578616352201259E-2</v>
      </c>
      <c r="K21" s="140">
        <v>0</v>
      </c>
      <c r="L21" s="142">
        <v>3.0940343781597573E-2</v>
      </c>
      <c r="M21" s="146">
        <v>3.638814016172507E-2</v>
      </c>
      <c r="N21" s="144">
        <v>2.7070063694267517E-2</v>
      </c>
      <c r="O21" s="144">
        <v>3.7037037037037035E-2</v>
      </c>
      <c r="P21" s="140">
        <v>0</v>
      </c>
      <c r="Q21" s="142">
        <v>3.0028943560057888E-2</v>
      </c>
      <c r="R21" s="142">
        <v>3.1253815162983763E-2</v>
      </c>
    </row>
    <row r="22" spans="2:18" ht="22.2" customHeight="1" x14ac:dyDescent="0.3">
      <c r="B22" s="92" t="s">
        <v>224</v>
      </c>
      <c r="C22" s="146">
        <v>4.5801526717557252E-2</v>
      </c>
      <c r="D22" s="144">
        <v>4.8850574712643681E-2</v>
      </c>
      <c r="E22" s="144">
        <v>0</v>
      </c>
      <c r="F22" s="140">
        <v>0</v>
      </c>
      <c r="G22" s="142">
        <v>4.7717842323651449E-2</v>
      </c>
      <c r="H22" s="146">
        <v>5.157401205626256E-2</v>
      </c>
      <c r="I22" s="144">
        <v>5.0121506682867557E-2</v>
      </c>
      <c r="J22" s="144">
        <v>6.9182389937106917E-2</v>
      </c>
      <c r="K22" s="140">
        <v>0</v>
      </c>
      <c r="L22" s="142">
        <v>5.1162790697674418E-2</v>
      </c>
      <c r="M22" s="146">
        <v>5.9299191374663072E-2</v>
      </c>
      <c r="N22" s="144">
        <v>5.7855626326963908E-2</v>
      </c>
      <c r="O22" s="144">
        <v>6.6666666666666666E-2</v>
      </c>
      <c r="P22" s="140">
        <v>0</v>
      </c>
      <c r="Q22" s="142">
        <v>5.8610709117221417E-2</v>
      </c>
      <c r="R22" s="142">
        <v>5.3473324380417533E-2</v>
      </c>
    </row>
    <row r="23" spans="2:18" ht="22.2" customHeight="1" x14ac:dyDescent="0.3">
      <c r="B23" s="92" t="s">
        <v>225</v>
      </c>
      <c r="C23" s="146">
        <v>0.10687022900763359</v>
      </c>
      <c r="D23" s="144">
        <v>9.4827586206896547E-2</v>
      </c>
      <c r="E23" s="144">
        <v>0</v>
      </c>
      <c r="F23" s="140">
        <v>0</v>
      </c>
      <c r="G23" s="142">
        <v>9.7510373443983403E-2</v>
      </c>
      <c r="H23" s="146">
        <v>8.9752176825184188E-2</v>
      </c>
      <c r="I23" s="144">
        <v>8.8092345078979339E-2</v>
      </c>
      <c r="J23" s="144">
        <v>0.1069182389937107</v>
      </c>
      <c r="K23" s="140">
        <v>1</v>
      </c>
      <c r="L23" s="142">
        <v>8.938321536905966E-2</v>
      </c>
      <c r="M23" s="146">
        <v>8.7601078167115903E-2</v>
      </c>
      <c r="N23" s="144">
        <v>9.1825902335456469E-2</v>
      </c>
      <c r="O23" s="144">
        <v>0.17037037037037037</v>
      </c>
      <c r="P23" s="140">
        <v>0.33333333333333331</v>
      </c>
      <c r="Q23" s="142">
        <v>9.4790159189580322E-2</v>
      </c>
      <c r="R23" s="142">
        <v>9.1685996825784391E-2</v>
      </c>
    </row>
    <row r="24" spans="2:18" ht="22.2" customHeight="1" x14ac:dyDescent="0.3">
      <c r="B24" s="92" t="s">
        <v>226</v>
      </c>
      <c r="C24" s="146">
        <v>4.5801526717557252E-2</v>
      </c>
      <c r="D24" s="144">
        <v>3.4482758620689655E-2</v>
      </c>
      <c r="E24" s="144">
        <v>0</v>
      </c>
      <c r="F24" s="140">
        <v>0</v>
      </c>
      <c r="G24" s="142">
        <v>3.7344398340248962E-2</v>
      </c>
      <c r="H24" s="146">
        <v>5.4253181513730743E-2</v>
      </c>
      <c r="I24" s="144">
        <v>5.0729040097205344E-2</v>
      </c>
      <c r="J24" s="144">
        <v>6.2893081761006289E-2</v>
      </c>
      <c r="K24" s="140">
        <v>0</v>
      </c>
      <c r="L24" s="142">
        <v>5.2173913043478258E-2</v>
      </c>
      <c r="M24" s="146">
        <v>7.4123989218328842E-2</v>
      </c>
      <c r="N24" s="144">
        <v>5.8386411889596604E-2</v>
      </c>
      <c r="O24" s="144">
        <v>8.1481481481481488E-2</v>
      </c>
      <c r="P24" s="140">
        <v>0</v>
      </c>
      <c r="Q24" s="142">
        <v>6.3675832127351659E-2</v>
      </c>
      <c r="R24" s="142">
        <v>5.5182517397143208E-2</v>
      </c>
    </row>
    <row r="25" spans="2:18" ht="22.2" customHeight="1" x14ac:dyDescent="0.3">
      <c r="B25" s="92" t="s">
        <v>227</v>
      </c>
      <c r="C25" s="146">
        <v>2.2900763358778626E-2</v>
      </c>
      <c r="D25" s="144">
        <v>2.8735632183908046E-2</v>
      </c>
      <c r="E25" s="144">
        <v>0</v>
      </c>
      <c r="F25" s="140">
        <v>0</v>
      </c>
      <c r="G25" s="142">
        <v>2.6970954356846474E-2</v>
      </c>
      <c r="H25" s="146">
        <v>2.8801071667782986E-2</v>
      </c>
      <c r="I25" s="144">
        <v>1.7922235722964763E-2</v>
      </c>
      <c r="J25" s="144">
        <v>3.1446540880503145E-2</v>
      </c>
      <c r="K25" s="140">
        <v>0</v>
      </c>
      <c r="L25" s="142">
        <v>2.1638018200202225E-2</v>
      </c>
      <c r="M25" s="146">
        <v>3.2345013477088951E-2</v>
      </c>
      <c r="N25" s="144">
        <v>2.4416135881104035E-2</v>
      </c>
      <c r="O25" s="144">
        <v>2.9629629629629631E-2</v>
      </c>
      <c r="P25" s="140">
        <v>0</v>
      </c>
      <c r="Q25" s="142">
        <v>2.6772793053545588E-2</v>
      </c>
      <c r="R25" s="142">
        <v>2.3684531803198634E-2</v>
      </c>
    </row>
    <row r="26" spans="2:18" ht="22.2" customHeight="1" x14ac:dyDescent="0.3">
      <c r="B26" s="92" t="s">
        <v>228</v>
      </c>
      <c r="C26" s="146">
        <v>0</v>
      </c>
      <c r="D26" s="144">
        <v>5.7471264367816091E-3</v>
      </c>
      <c r="E26" s="144">
        <v>0</v>
      </c>
      <c r="F26" s="140">
        <v>0</v>
      </c>
      <c r="G26" s="142">
        <v>4.1493775933609959E-3</v>
      </c>
      <c r="H26" s="146">
        <v>1.1386470194239785E-2</v>
      </c>
      <c r="I26" s="144">
        <v>1.3061968408262455E-2</v>
      </c>
      <c r="J26" s="144">
        <v>1.8867924528301886E-2</v>
      </c>
      <c r="K26" s="140">
        <v>0</v>
      </c>
      <c r="L26" s="142">
        <v>1.2740141557128413E-2</v>
      </c>
      <c r="M26" s="146">
        <v>8.0862533692722376E-3</v>
      </c>
      <c r="N26" s="144">
        <v>1.5392781316348195E-2</v>
      </c>
      <c r="O26" s="144">
        <v>2.2222222222222223E-2</v>
      </c>
      <c r="P26" s="140">
        <v>0</v>
      </c>
      <c r="Q26" s="142">
        <v>1.3748191027496382E-2</v>
      </c>
      <c r="R26" s="142">
        <v>1.2574777194481749E-2</v>
      </c>
    </row>
    <row r="27" spans="2:18" ht="22.2" customHeight="1" x14ac:dyDescent="0.3">
      <c r="B27" s="92" t="s">
        <v>229</v>
      </c>
      <c r="C27" s="146">
        <v>7.6335877862595417E-3</v>
      </c>
      <c r="D27" s="144">
        <v>8.6206896551724137E-3</v>
      </c>
      <c r="E27" s="144">
        <v>0</v>
      </c>
      <c r="F27" s="140">
        <v>0</v>
      </c>
      <c r="G27" s="142">
        <v>8.2987551867219917E-3</v>
      </c>
      <c r="H27" s="146">
        <v>6.0281312793034163E-3</v>
      </c>
      <c r="I27" s="144">
        <v>9.113001215066828E-3</v>
      </c>
      <c r="J27" s="144">
        <v>3.1446540880503145E-2</v>
      </c>
      <c r="K27" s="140">
        <v>0</v>
      </c>
      <c r="L27" s="142">
        <v>8.897876643073812E-3</v>
      </c>
      <c r="M27" s="146">
        <v>8.0862533692722376E-3</v>
      </c>
      <c r="N27" s="144">
        <v>9.5541401273885346E-3</v>
      </c>
      <c r="O27" s="144">
        <v>1.4814814814814815E-2</v>
      </c>
      <c r="P27" s="140">
        <v>0.33333333333333331</v>
      </c>
      <c r="Q27" s="142">
        <v>9.7684515195369023E-3</v>
      </c>
      <c r="R27" s="142">
        <v>9.1563911610303989E-3</v>
      </c>
    </row>
    <row r="28" spans="2:18" ht="22.2" customHeight="1" x14ac:dyDescent="0.3">
      <c r="B28" s="92" t="s">
        <v>230</v>
      </c>
      <c r="C28" s="146">
        <v>1.5267175572519083E-2</v>
      </c>
      <c r="D28" s="144">
        <v>1.4367816091954023E-2</v>
      </c>
      <c r="E28" s="144">
        <v>0</v>
      </c>
      <c r="F28" s="140">
        <v>0</v>
      </c>
      <c r="G28" s="142">
        <v>1.4522821576763486E-2</v>
      </c>
      <c r="H28" s="146">
        <v>3.3489618218352311E-3</v>
      </c>
      <c r="I28" s="144">
        <v>1.1846901579586877E-2</v>
      </c>
      <c r="J28" s="144">
        <v>3.1446540880503145E-2</v>
      </c>
      <c r="K28" s="140">
        <v>0</v>
      </c>
      <c r="L28" s="142">
        <v>9.9089989888776538E-3</v>
      </c>
      <c r="M28" s="146">
        <v>4.0431266846361188E-3</v>
      </c>
      <c r="N28" s="144">
        <v>7.4309978768577496E-3</v>
      </c>
      <c r="O28" s="144">
        <v>0</v>
      </c>
      <c r="P28" s="140">
        <v>0</v>
      </c>
      <c r="Q28" s="142">
        <v>6.1505065123010133E-3</v>
      </c>
      <c r="R28" s="142">
        <v>8.9122207300695883E-3</v>
      </c>
    </row>
    <row r="29" spans="2:18" ht="22.2" customHeight="1" x14ac:dyDescent="0.3">
      <c r="B29" s="92" t="s">
        <v>231</v>
      </c>
      <c r="C29" s="146">
        <v>7.6335877862595417E-3</v>
      </c>
      <c r="D29" s="144">
        <v>5.7471264367816091E-3</v>
      </c>
      <c r="E29" s="144">
        <v>0</v>
      </c>
      <c r="F29" s="140">
        <v>0</v>
      </c>
      <c r="G29" s="142">
        <v>6.2240663900414933E-3</v>
      </c>
      <c r="H29" s="146">
        <v>2.0093770931011385E-3</v>
      </c>
      <c r="I29" s="144">
        <v>1.0024301336573511E-2</v>
      </c>
      <c r="J29" s="144">
        <v>0</v>
      </c>
      <c r="K29" s="140">
        <v>0</v>
      </c>
      <c r="L29" s="142">
        <v>7.2800808897876641E-3</v>
      </c>
      <c r="M29" s="146">
        <v>5.3908355795148251E-3</v>
      </c>
      <c r="N29" s="144">
        <v>7.4309978768577496E-3</v>
      </c>
      <c r="O29" s="144">
        <v>1.4814814814814815E-2</v>
      </c>
      <c r="P29" s="140">
        <v>0</v>
      </c>
      <c r="Q29" s="142">
        <v>7.2358900144717797E-3</v>
      </c>
      <c r="R29" s="142">
        <v>7.2030277133439142E-3</v>
      </c>
    </row>
    <row r="30" spans="2:18" ht="22.2" customHeight="1" x14ac:dyDescent="0.3">
      <c r="B30" s="92" t="s">
        <v>232</v>
      </c>
      <c r="C30" s="146">
        <v>7.6335877862595417E-3</v>
      </c>
      <c r="D30" s="144">
        <v>5.7471264367816091E-3</v>
      </c>
      <c r="E30" s="144">
        <v>0</v>
      </c>
      <c r="F30" s="140">
        <v>0</v>
      </c>
      <c r="G30" s="142">
        <v>6.2240663900414933E-3</v>
      </c>
      <c r="H30" s="146">
        <v>1.3395847287340924E-3</v>
      </c>
      <c r="I30" s="144">
        <v>1.8226002430133657E-3</v>
      </c>
      <c r="J30" s="144">
        <v>6.2893081761006293E-3</v>
      </c>
      <c r="K30" s="140">
        <v>0</v>
      </c>
      <c r="L30" s="142">
        <v>1.820020222446916E-3</v>
      </c>
      <c r="M30" s="146">
        <v>4.0431266846361188E-3</v>
      </c>
      <c r="N30" s="144">
        <v>2.1231422505307855E-3</v>
      </c>
      <c r="O30" s="144">
        <v>0</v>
      </c>
      <c r="P30" s="140">
        <v>0</v>
      </c>
      <c r="Q30" s="142">
        <v>2.532561505065123E-3</v>
      </c>
      <c r="R30" s="142">
        <v>2.3196190941277011E-3</v>
      </c>
    </row>
    <row r="31" spans="2:18" ht="22.2" customHeight="1" thickBot="1" x14ac:dyDescent="0.35">
      <c r="B31" s="92" t="s">
        <v>208</v>
      </c>
      <c r="C31" s="146">
        <v>3.0534351145038167E-2</v>
      </c>
      <c r="D31" s="144">
        <v>1.1494252873563218E-2</v>
      </c>
      <c r="E31" s="144">
        <v>0</v>
      </c>
      <c r="F31" s="140">
        <v>0</v>
      </c>
      <c r="G31" s="142">
        <v>1.6597510373443983E-2</v>
      </c>
      <c r="H31" s="233">
        <v>1.406563965170797E-2</v>
      </c>
      <c r="I31" s="144">
        <v>1.1239368165249088E-2</v>
      </c>
      <c r="J31" s="144">
        <v>2.5157232704402517E-2</v>
      </c>
      <c r="K31" s="140">
        <v>0</v>
      </c>
      <c r="L31" s="142">
        <v>1.2537917087967644E-2</v>
      </c>
      <c r="M31" s="146">
        <v>1.8867924528301886E-2</v>
      </c>
      <c r="N31" s="144">
        <v>1.4861995753715499E-2</v>
      </c>
      <c r="O31" s="144">
        <v>7.4074074074074077E-3</v>
      </c>
      <c r="P31" s="140">
        <v>0</v>
      </c>
      <c r="Q31" s="142">
        <v>1.5557163531114327E-2</v>
      </c>
      <c r="R31" s="142">
        <v>1.3795629349285802E-2</v>
      </c>
    </row>
    <row r="32" spans="2:18" ht="22.2" customHeight="1" thickTop="1" thickBot="1" x14ac:dyDescent="0.35">
      <c r="B32" s="98" t="s">
        <v>207</v>
      </c>
      <c r="C32" s="147">
        <v>1.0000000000000002</v>
      </c>
      <c r="D32" s="145">
        <v>1</v>
      </c>
      <c r="E32" s="145">
        <v>1</v>
      </c>
      <c r="F32" s="90">
        <v>0</v>
      </c>
      <c r="G32" s="143">
        <v>0.99999999999999978</v>
      </c>
      <c r="H32" s="147">
        <v>1.0000000000000002</v>
      </c>
      <c r="I32" s="145">
        <v>1.0000000000000002</v>
      </c>
      <c r="J32" s="145">
        <v>0.99999999999999989</v>
      </c>
      <c r="K32" s="90">
        <v>1</v>
      </c>
      <c r="L32" s="143">
        <v>1.0000000000000002</v>
      </c>
      <c r="M32" s="147">
        <v>1.0000000000000002</v>
      </c>
      <c r="N32" s="145">
        <v>1.0000000000000004</v>
      </c>
      <c r="O32" s="145">
        <v>1</v>
      </c>
      <c r="P32" s="90">
        <v>1</v>
      </c>
      <c r="Q32" s="143">
        <v>1</v>
      </c>
      <c r="R32" s="143">
        <v>0.99999999999999989</v>
      </c>
    </row>
    <row r="33" spans="2:18" ht="22.2" customHeight="1" thickTop="1" thickBot="1" x14ac:dyDescent="0.35">
      <c r="B33" s="99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2:18" ht="22.2" customHeight="1" thickTop="1" x14ac:dyDescent="0.3">
      <c r="B34" s="112" t="s">
        <v>233</v>
      </c>
      <c r="C34" s="107"/>
      <c r="D34" s="107"/>
      <c r="E34" s="10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38"/>
      <c r="R34" s="138"/>
    </row>
    <row r="35" spans="2:18" ht="22.2" customHeight="1" thickBot="1" x14ac:dyDescent="0.35">
      <c r="B35" s="109" t="s">
        <v>240</v>
      </c>
      <c r="C35" s="110"/>
      <c r="D35" s="110"/>
      <c r="E35" s="11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39"/>
    </row>
    <row r="36" spans="2:18" ht="15" thickTop="1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3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3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3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3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3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3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3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2:18" x14ac:dyDescent="0.3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2:18" x14ac:dyDescent="0.3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2:18" x14ac:dyDescent="0.3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2:18" x14ac:dyDescent="0.3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2:18" x14ac:dyDescent="0.3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2:18" x14ac:dyDescent="0.3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2:18" x14ac:dyDescent="0.3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2:18" x14ac:dyDescent="0.3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2:18" x14ac:dyDescent="0.3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2:18" x14ac:dyDescent="0.3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2:18" x14ac:dyDescent="0.3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2:18" x14ac:dyDescent="0.3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2:18" x14ac:dyDescent="0.3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2:18" x14ac:dyDescent="0.3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2:18" x14ac:dyDescent="0.3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2:18" x14ac:dyDescent="0.3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2:18" x14ac:dyDescent="0.3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2:18" x14ac:dyDescent="0.3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2:18" x14ac:dyDescent="0.3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2:18" x14ac:dyDescent="0.3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2:18" x14ac:dyDescent="0.3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2:18" x14ac:dyDescent="0.3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2:18" x14ac:dyDescent="0.3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2:18" x14ac:dyDescent="0.3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2:18" x14ac:dyDescent="0.3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2:18" x14ac:dyDescent="0.3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2:18" x14ac:dyDescent="0.3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2:18" x14ac:dyDescent="0.3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2:18" x14ac:dyDescent="0.3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2:18" x14ac:dyDescent="0.3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2:18" x14ac:dyDescent="0.3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2:18" x14ac:dyDescent="0.3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2:18" x14ac:dyDescent="0.3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2:18" x14ac:dyDescent="0.3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2:18" x14ac:dyDescent="0.3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2:18" x14ac:dyDescent="0.3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2:18" x14ac:dyDescent="0.3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2:18" x14ac:dyDescent="0.3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2:18" x14ac:dyDescent="0.3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2:18" x14ac:dyDescent="0.3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2:18" x14ac:dyDescent="0.3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2:18" x14ac:dyDescent="0.3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2:18" x14ac:dyDescent="0.3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2:18" x14ac:dyDescent="0.3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2:18" x14ac:dyDescent="0.3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2:18" x14ac:dyDescent="0.3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2:18" x14ac:dyDescent="0.3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2:18" x14ac:dyDescent="0.3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2:18" x14ac:dyDescent="0.3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2:18" x14ac:dyDescent="0.3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2:18" x14ac:dyDescent="0.3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2:18" x14ac:dyDescent="0.3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2:18" x14ac:dyDescent="0.3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2:18" x14ac:dyDescent="0.3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2:18" x14ac:dyDescent="0.3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2:18" x14ac:dyDescent="0.3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2:18" x14ac:dyDescent="0.3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2:18" x14ac:dyDescent="0.3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2:18" x14ac:dyDescent="0.3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2:18" x14ac:dyDescent="0.3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2:18" x14ac:dyDescent="0.3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2:18" x14ac:dyDescent="0.3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2:18" x14ac:dyDescent="0.3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2:18" x14ac:dyDescent="0.3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2:18" x14ac:dyDescent="0.3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2:18" x14ac:dyDescent="0.3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2:18" x14ac:dyDescent="0.3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2:18" x14ac:dyDescent="0.3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2:18" x14ac:dyDescent="0.3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2:18" x14ac:dyDescent="0.3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2:18" x14ac:dyDescent="0.3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2:18" x14ac:dyDescent="0.3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2:18" x14ac:dyDescent="0.3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2:18" x14ac:dyDescent="0.3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2:18" x14ac:dyDescent="0.3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2:18" x14ac:dyDescent="0.3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2:18" x14ac:dyDescent="0.3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2:18" x14ac:dyDescent="0.3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2:18" x14ac:dyDescent="0.3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2:18" x14ac:dyDescent="0.3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2:18" x14ac:dyDescent="0.3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2:18" x14ac:dyDescent="0.3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2:18" x14ac:dyDescent="0.3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2:18" x14ac:dyDescent="0.3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2:18" x14ac:dyDescent="0.3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2:18" x14ac:dyDescent="0.3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2:18" x14ac:dyDescent="0.3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2:18" x14ac:dyDescent="0.3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2:18" x14ac:dyDescent="0.3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2:18" x14ac:dyDescent="0.3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2:18" x14ac:dyDescent="0.3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2:18" x14ac:dyDescent="0.3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2:18" x14ac:dyDescent="0.3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2:18" x14ac:dyDescent="0.3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2:18" x14ac:dyDescent="0.3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2:18" x14ac:dyDescent="0.3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2:18" x14ac:dyDescent="0.3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2:18" x14ac:dyDescent="0.3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2:18" x14ac:dyDescent="0.3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2:18" x14ac:dyDescent="0.3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2:18" x14ac:dyDescent="0.3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2:18" x14ac:dyDescent="0.3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2:18" x14ac:dyDescent="0.3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2:18" x14ac:dyDescent="0.3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2:18" x14ac:dyDescent="0.3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2:18" x14ac:dyDescent="0.3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2:18" x14ac:dyDescent="0.3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2:18" x14ac:dyDescent="0.3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2:18" x14ac:dyDescent="0.3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2:18" x14ac:dyDescent="0.3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2:18" x14ac:dyDescent="0.3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2:18" x14ac:dyDescent="0.3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2:18" x14ac:dyDescent="0.3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2:18" x14ac:dyDescent="0.3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2:18" x14ac:dyDescent="0.3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2:18" x14ac:dyDescent="0.3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2:18" x14ac:dyDescent="0.3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2:18" x14ac:dyDescent="0.3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2:18" x14ac:dyDescent="0.3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2:18" x14ac:dyDescent="0.3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2:18" x14ac:dyDescent="0.3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2:18" x14ac:dyDescent="0.3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2:18" x14ac:dyDescent="0.3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2:18" x14ac:dyDescent="0.3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2:18" x14ac:dyDescent="0.3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2:18" x14ac:dyDescent="0.3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2:18" x14ac:dyDescent="0.3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2:18" x14ac:dyDescent="0.3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2:18" x14ac:dyDescent="0.3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2:18" x14ac:dyDescent="0.3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2:18" x14ac:dyDescent="0.3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2:18" x14ac:dyDescent="0.3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2:18" x14ac:dyDescent="0.3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2:18" x14ac:dyDescent="0.3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2:18" x14ac:dyDescent="0.3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2:18" x14ac:dyDescent="0.3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2:18" x14ac:dyDescent="0.3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2:18" x14ac:dyDescent="0.3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2:18" x14ac:dyDescent="0.3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491"/>
  <sheetViews>
    <sheetView topLeftCell="A3" workbookViewId="0">
      <selection activeCell="C4" sqref="C4:N5"/>
    </sheetView>
  </sheetViews>
  <sheetFormatPr defaultColWidth="9.109375" defaultRowHeight="14.4" x14ac:dyDescent="0.3"/>
  <cols>
    <col min="1" max="1" width="2.6640625" style="71" customWidth="1"/>
    <col min="2" max="2" width="12.33203125" style="70" customWidth="1"/>
    <col min="3" max="16" width="11.6640625" style="70" customWidth="1"/>
    <col min="17" max="16384" width="9.109375" style="71"/>
  </cols>
  <sheetData>
    <row r="1" spans="2:16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6" ht="22.2" customHeight="1" thickTop="1" thickBot="1" x14ac:dyDescent="0.35">
      <c r="B2" s="274" t="s">
        <v>348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</row>
    <row r="3" spans="2:16" ht="22.2" customHeight="1" thickTop="1" thickBot="1" x14ac:dyDescent="0.35">
      <c r="B3" s="277" t="s">
        <v>205</v>
      </c>
      <c r="C3" s="282" t="s">
        <v>249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6"/>
    </row>
    <row r="4" spans="2:16" ht="22.2" customHeight="1" thickTop="1" thickBot="1" x14ac:dyDescent="0.35">
      <c r="B4" s="287"/>
      <c r="C4" s="266" t="s">
        <v>251</v>
      </c>
      <c r="D4" s="344"/>
      <c r="E4" s="345" t="s">
        <v>252</v>
      </c>
      <c r="F4" s="344"/>
      <c r="G4" s="345" t="s">
        <v>253</v>
      </c>
      <c r="H4" s="344"/>
      <c r="I4" s="345" t="s">
        <v>254</v>
      </c>
      <c r="J4" s="344"/>
      <c r="K4" s="345" t="s">
        <v>166</v>
      </c>
      <c r="L4" s="344"/>
      <c r="M4" s="325" t="s">
        <v>255</v>
      </c>
      <c r="N4" s="325"/>
      <c r="O4" s="303" t="s">
        <v>207</v>
      </c>
      <c r="P4" s="304"/>
    </row>
    <row r="5" spans="2:16" ht="22.2" customHeight="1" thickTop="1" thickBot="1" x14ac:dyDescent="0.35">
      <c r="B5" s="288"/>
      <c r="C5" s="356" t="s">
        <v>206</v>
      </c>
      <c r="D5" s="357" t="s">
        <v>2</v>
      </c>
      <c r="E5" s="358" t="s">
        <v>206</v>
      </c>
      <c r="F5" s="357" t="s">
        <v>2</v>
      </c>
      <c r="G5" s="358" t="s">
        <v>206</v>
      </c>
      <c r="H5" s="357" t="s">
        <v>2</v>
      </c>
      <c r="I5" s="358" t="s">
        <v>206</v>
      </c>
      <c r="J5" s="357" t="s">
        <v>2</v>
      </c>
      <c r="K5" s="358" t="s">
        <v>206</v>
      </c>
      <c r="L5" s="357" t="s">
        <v>2</v>
      </c>
      <c r="M5" s="358" t="s">
        <v>250</v>
      </c>
      <c r="N5" s="359" t="s">
        <v>2</v>
      </c>
      <c r="O5" s="94" t="s">
        <v>206</v>
      </c>
      <c r="P5" s="156" t="s">
        <v>2</v>
      </c>
    </row>
    <row r="6" spans="2:16" ht="22.2" customHeight="1" thickTop="1" x14ac:dyDescent="0.3">
      <c r="B6" s="128" t="s">
        <v>209</v>
      </c>
      <c r="C6" s="95">
        <v>2</v>
      </c>
      <c r="D6" s="234">
        <v>9.3457943925233638E-3</v>
      </c>
      <c r="E6" s="169">
        <v>18</v>
      </c>
      <c r="F6" s="234">
        <v>4.3300457060380078E-3</v>
      </c>
      <c r="G6" s="169">
        <v>0</v>
      </c>
      <c r="H6" s="234">
        <v>0</v>
      </c>
      <c r="I6" s="169">
        <v>1</v>
      </c>
      <c r="J6" s="234">
        <v>5.3590568060021436E-4</v>
      </c>
      <c r="K6" s="169">
        <v>0</v>
      </c>
      <c r="L6" s="234">
        <v>0</v>
      </c>
      <c r="M6" s="169">
        <v>3</v>
      </c>
      <c r="N6" s="87">
        <v>3.0241935483870967E-3</v>
      </c>
      <c r="O6" s="106">
        <v>24</v>
      </c>
      <c r="P6" s="88">
        <v>2.930045171529728E-3</v>
      </c>
    </row>
    <row r="7" spans="2:16" ht="22.2" customHeight="1" x14ac:dyDescent="0.3">
      <c r="B7" s="92" t="s">
        <v>210</v>
      </c>
      <c r="C7" s="95">
        <v>0</v>
      </c>
      <c r="D7" s="234">
        <v>0</v>
      </c>
      <c r="E7" s="169">
        <v>4</v>
      </c>
      <c r="F7" s="234">
        <v>9.622323791195574E-4</v>
      </c>
      <c r="G7" s="169">
        <v>1</v>
      </c>
      <c r="H7" s="234">
        <v>1.0869565217391304E-3</v>
      </c>
      <c r="I7" s="169">
        <v>1</v>
      </c>
      <c r="J7" s="234">
        <v>5.3590568060021436E-4</v>
      </c>
      <c r="K7" s="169">
        <v>0</v>
      </c>
      <c r="L7" s="234">
        <v>0</v>
      </c>
      <c r="M7" s="169">
        <v>0</v>
      </c>
      <c r="N7" s="87">
        <v>0</v>
      </c>
      <c r="O7" s="106">
        <v>6</v>
      </c>
      <c r="P7" s="88">
        <v>7.3251129288243199E-4</v>
      </c>
    </row>
    <row r="8" spans="2:16" ht="22.2" customHeight="1" x14ac:dyDescent="0.3">
      <c r="B8" s="92" t="s">
        <v>211</v>
      </c>
      <c r="C8" s="95">
        <v>1</v>
      </c>
      <c r="D8" s="234">
        <v>4.6728971962616819E-3</v>
      </c>
      <c r="E8" s="169">
        <v>2</v>
      </c>
      <c r="F8" s="234">
        <v>4.811161895597787E-4</v>
      </c>
      <c r="G8" s="169">
        <v>0</v>
      </c>
      <c r="H8" s="234">
        <v>0</v>
      </c>
      <c r="I8" s="169">
        <v>0</v>
      </c>
      <c r="J8" s="234">
        <v>0</v>
      </c>
      <c r="K8" s="169">
        <v>0</v>
      </c>
      <c r="L8" s="234">
        <v>0</v>
      </c>
      <c r="M8" s="169">
        <v>0</v>
      </c>
      <c r="N8" s="87">
        <v>0</v>
      </c>
      <c r="O8" s="106">
        <v>3</v>
      </c>
      <c r="P8" s="88">
        <v>3.66255646441216E-4</v>
      </c>
    </row>
    <row r="9" spans="2:16" ht="22.2" customHeight="1" x14ac:dyDescent="0.3">
      <c r="B9" s="92" t="s">
        <v>212</v>
      </c>
      <c r="C9" s="95">
        <v>2</v>
      </c>
      <c r="D9" s="234">
        <v>9.3457943925233638E-3</v>
      </c>
      <c r="E9" s="169">
        <v>6</v>
      </c>
      <c r="F9" s="234">
        <v>1.4433485686793362E-3</v>
      </c>
      <c r="G9" s="169">
        <v>2</v>
      </c>
      <c r="H9" s="234">
        <v>2.1739130434782609E-3</v>
      </c>
      <c r="I9" s="169">
        <v>0</v>
      </c>
      <c r="J9" s="234">
        <v>0</v>
      </c>
      <c r="K9" s="169">
        <v>0</v>
      </c>
      <c r="L9" s="234">
        <v>0</v>
      </c>
      <c r="M9" s="169">
        <v>0</v>
      </c>
      <c r="N9" s="87">
        <v>0</v>
      </c>
      <c r="O9" s="106">
        <v>10</v>
      </c>
      <c r="P9" s="88">
        <v>1.2208521548040532E-3</v>
      </c>
    </row>
    <row r="10" spans="2:16" ht="22.2" customHeight="1" x14ac:dyDescent="0.3">
      <c r="B10" s="92" t="s">
        <v>213</v>
      </c>
      <c r="C10" s="95">
        <v>7</v>
      </c>
      <c r="D10" s="234">
        <v>3.2710280373831772E-2</v>
      </c>
      <c r="E10" s="169">
        <v>9</v>
      </c>
      <c r="F10" s="234">
        <v>2.1650228530190039E-3</v>
      </c>
      <c r="G10" s="169">
        <v>14</v>
      </c>
      <c r="H10" s="234">
        <v>1.5217391304347827E-2</v>
      </c>
      <c r="I10" s="169">
        <v>1</v>
      </c>
      <c r="J10" s="234">
        <v>5.3590568060021436E-4</v>
      </c>
      <c r="K10" s="169">
        <v>1</v>
      </c>
      <c r="L10" s="234">
        <v>2.3809523809523808E-2</v>
      </c>
      <c r="M10" s="169">
        <v>4</v>
      </c>
      <c r="N10" s="87">
        <v>4.0322580645161289E-3</v>
      </c>
      <c r="O10" s="106">
        <v>36</v>
      </c>
      <c r="P10" s="88">
        <v>4.3950677572945915E-3</v>
      </c>
    </row>
    <row r="11" spans="2:16" ht="22.2" customHeight="1" x14ac:dyDescent="0.3">
      <c r="B11" s="92" t="s">
        <v>214</v>
      </c>
      <c r="C11" s="95">
        <v>27</v>
      </c>
      <c r="D11" s="234">
        <v>0.12616822429906541</v>
      </c>
      <c r="E11" s="169">
        <v>79</v>
      </c>
      <c r="F11" s="234">
        <v>1.9004089487611259E-2</v>
      </c>
      <c r="G11" s="169">
        <v>67</v>
      </c>
      <c r="H11" s="234">
        <v>7.2826086956521735E-2</v>
      </c>
      <c r="I11" s="169">
        <v>28</v>
      </c>
      <c r="J11" s="234">
        <v>1.5005359056806002E-2</v>
      </c>
      <c r="K11" s="169">
        <v>2</v>
      </c>
      <c r="L11" s="234">
        <v>4.7619047619047616E-2</v>
      </c>
      <c r="M11" s="169">
        <v>15</v>
      </c>
      <c r="N11" s="87">
        <v>1.5120967741935484E-2</v>
      </c>
      <c r="O11" s="106">
        <v>218</v>
      </c>
      <c r="P11" s="88">
        <v>2.6614576974728361E-2</v>
      </c>
    </row>
    <row r="12" spans="2:16" ht="22.2" customHeight="1" x14ac:dyDescent="0.3">
      <c r="B12" s="92" t="s">
        <v>215</v>
      </c>
      <c r="C12" s="95">
        <v>28</v>
      </c>
      <c r="D12" s="234">
        <v>0.13084112149532709</v>
      </c>
      <c r="E12" s="169">
        <v>255</v>
      </c>
      <c r="F12" s="234">
        <v>6.134231416887178E-2</v>
      </c>
      <c r="G12" s="169">
        <v>125</v>
      </c>
      <c r="H12" s="234">
        <v>0.1358695652173913</v>
      </c>
      <c r="I12" s="169">
        <v>192</v>
      </c>
      <c r="J12" s="234">
        <v>0.10289389067524116</v>
      </c>
      <c r="K12" s="169">
        <v>4</v>
      </c>
      <c r="L12" s="234">
        <v>9.5238095238095233E-2</v>
      </c>
      <c r="M12" s="169">
        <v>51</v>
      </c>
      <c r="N12" s="87">
        <v>5.1411290322580648E-2</v>
      </c>
      <c r="O12" s="106">
        <v>655</v>
      </c>
      <c r="P12" s="88">
        <v>7.9965816139665483E-2</v>
      </c>
    </row>
    <row r="13" spans="2:16" ht="22.2" customHeight="1" x14ac:dyDescent="0.3">
      <c r="B13" s="92" t="s">
        <v>216</v>
      </c>
      <c r="C13" s="95">
        <v>26</v>
      </c>
      <c r="D13" s="234">
        <v>0.12149532710280374</v>
      </c>
      <c r="E13" s="169">
        <v>838</v>
      </c>
      <c r="F13" s="234">
        <v>0.20158768342554728</v>
      </c>
      <c r="G13" s="169">
        <v>204</v>
      </c>
      <c r="H13" s="234">
        <v>0.22173913043478261</v>
      </c>
      <c r="I13" s="169">
        <v>374</v>
      </c>
      <c r="J13" s="234">
        <v>0.20042872454448016</v>
      </c>
      <c r="K13" s="169">
        <v>7</v>
      </c>
      <c r="L13" s="234">
        <v>0.16666666666666666</v>
      </c>
      <c r="M13" s="169">
        <v>229</v>
      </c>
      <c r="N13" s="87">
        <v>0.23084677419354838</v>
      </c>
      <c r="O13" s="106">
        <v>1678</v>
      </c>
      <c r="P13" s="88">
        <v>0.20485899157612014</v>
      </c>
    </row>
    <row r="14" spans="2:16" ht="22.2" customHeight="1" x14ac:dyDescent="0.3">
      <c r="B14" s="92" t="s">
        <v>217</v>
      </c>
      <c r="C14" s="95">
        <v>15</v>
      </c>
      <c r="D14" s="234">
        <v>7.0093457943925228E-2</v>
      </c>
      <c r="E14" s="169">
        <v>765</v>
      </c>
      <c r="F14" s="234">
        <v>0.18402694250661536</v>
      </c>
      <c r="G14" s="169">
        <v>77</v>
      </c>
      <c r="H14" s="234">
        <v>8.3695652173913046E-2</v>
      </c>
      <c r="I14" s="169">
        <v>352</v>
      </c>
      <c r="J14" s="234">
        <v>0.18863879957127547</v>
      </c>
      <c r="K14" s="169">
        <v>6</v>
      </c>
      <c r="L14" s="234">
        <v>0.14285714285714285</v>
      </c>
      <c r="M14" s="169">
        <v>220</v>
      </c>
      <c r="N14" s="87">
        <v>0.22177419354838709</v>
      </c>
      <c r="O14" s="106">
        <v>1435</v>
      </c>
      <c r="P14" s="88">
        <v>0.17519228421438163</v>
      </c>
    </row>
    <row r="15" spans="2:16" ht="22.2" customHeight="1" x14ac:dyDescent="0.3">
      <c r="B15" s="92" t="s">
        <v>218</v>
      </c>
      <c r="C15" s="95">
        <v>2</v>
      </c>
      <c r="D15" s="234">
        <v>9.3457943925233638E-3</v>
      </c>
      <c r="E15" s="169">
        <v>193</v>
      </c>
      <c r="F15" s="234">
        <v>4.6427712292518644E-2</v>
      </c>
      <c r="G15" s="169">
        <v>33</v>
      </c>
      <c r="H15" s="234">
        <v>3.5869565217391305E-2</v>
      </c>
      <c r="I15" s="169">
        <v>84</v>
      </c>
      <c r="J15" s="234">
        <v>4.5016077170418008E-2</v>
      </c>
      <c r="K15" s="169">
        <v>3</v>
      </c>
      <c r="L15" s="234">
        <v>7.1428571428571425E-2</v>
      </c>
      <c r="M15" s="169">
        <v>36</v>
      </c>
      <c r="N15" s="87">
        <v>3.6290322580645164E-2</v>
      </c>
      <c r="O15" s="106">
        <v>351</v>
      </c>
      <c r="P15" s="88">
        <v>4.2851910633622266E-2</v>
      </c>
    </row>
    <row r="16" spans="2:16" ht="22.2" customHeight="1" x14ac:dyDescent="0.3">
      <c r="B16" s="92" t="s">
        <v>219</v>
      </c>
      <c r="C16" s="95">
        <v>5</v>
      </c>
      <c r="D16" s="234">
        <v>2.336448598130841E-2</v>
      </c>
      <c r="E16" s="169">
        <v>96</v>
      </c>
      <c r="F16" s="234">
        <v>2.3093577098869379E-2</v>
      </c>
      <c r="G16" s="169">
        <v>23</v>
      </c>
      <c r="H16" s="234">
        <v>2.5000000000000001E-2</v>
      </c>
      <c r="I16" s="169">
        <v>38</v>
      </c>
      <c r="J16" s="234">
        <v>2.0364415862808145E-2</v>
      </c>
      <c r="K16" s="169">
        <v>1</v>
      </c>
      <c r="L16" s="234">
        <v>2.3809523809523808E-2</v>
      </c>
      <c r="M16" s="169">
        <v>24</v>
      </c>
      <c r="N16" s="87">
        <v>2.4193548387096774E-2</v>
      </c>
      <c r="O16" s="106">
        <v>187</v>
      </c>
      <c r="P16" s="88">
        <v>2.2829935294835794E-2</v>
      </c>
    </row>
    <row r="17" spans="2:16" ht="22.2" customHeight="1" x14ac:dyDescent="0.3">
      <c r="B17" s="92" t="s">
        <v>220</v>
      </c>
      <c r="C17" s="95">
        <v>3</v>
      </c>
      <c r="D17" s="234">
        <v>1.4018691588785047E-2</v>
      </c>
      <c r="E17" s="169">
        <v>112</v>
      </c>
      <c r="F17" s="234">
        <v>2.6942506615347608E-2</v>
      </c>
      <c r="G17" s="169">
        <v>27</v>
      </c>
      <c r="H17" s="234">
        <v>2.9347826086956522E-2</v>
      </c>
      <c r="I17" s="169">
        <v>56</v>
      </c>
      <c r="J17" s="234">
        <v>3.0010718113612004E-2</v>
      </c>
      <c r="K17" s="169">
        <v>2</v>
      </c>
      <c r="L17" s="234">
        <v>4.7619047619047616E-2</v>
      </c>
      <c r="M17" s="169">
        <v>29</v>
      </c>
      <c r="N17" s="87">
        <v>2.9233870967741934E-2</v>
      </c>
      <c r="O17" s="106">
        <v>229</v>
      </c>
      <c r="P17" s="88">
        <v>2.795751434501282E-2</v>
      </c>
    </row>
    <row r="18" spans="2:16" ht="22.2" customHeight="1" x14ac:dyDescent="0.3">
      <c r="B18" s="92" t="s">
        <v>221</v>
      </c>
      <c r="C18" s="95">
        <v>7</v>
      </c>
      <c r="D18" s="234">
        <v>3.2710280373831772E-2</v>
      </c>
      <c r="E18" s="169">
        <v>260</v>
      </c>
      <c r="F18" s="234">
        <v>6.2545104642771229E-2</v>
      </c>
      <c r="G18" s="169">
        <v>46</v>
      </c>
      <c r="H18" s="234">
        <v>0.05</v>
      </c>
      <c r="I18" s="169">
        <v>89</v>
      </c>
      <c r="J18" s="234">
        <v>4.7695605573419078E-2</v>
      </c>
      <c r="K18" s="169">
        <v>6</v>
      </c>
      <c r="L18" s="234">
        <v>0.14285714285714285</v>
      </c>
      <c r="M18" s="169">
        <v>70</v>
      </c>
      <c r="N18" s="87">
        <v>7.0564516129032265E-2</v>
      </c>
      <c r="O18" s="106">
        <v>478</v>
      </c>
      <c r="P18" s="88">
        <v>5.8356732999633745E-2</v>
      </c>
    </row>
    <row r="19" spans="2:16" ht="22.2" customHeight="1" x14ac:dyDescent="0.3">
      <c r="B19" s="92" t="s">
        <v>222</v>
      </c>
      <c r="C19" s="95">
        <v>20</v>
      </c>
      <c r="D19" s="234">
        <v>9.3457943925233641E-2</v>
      </c>
      <c r="E19" s="169">
        <v>188</v>
      </c>
      <c r="F19" s="234">
        <v>4.5224921818619195E-2</v>
      </c>
      <c r="G19" s="169">
        <v>24</v>
      </c>
      <c r="H19" s="234">
        <v>2.6086956521739129E-2</v>
      </c>
      <c r="I19" s="169">
        <v>82</v>
      </c>
      <c r="J19" s="234">
        <v>4.3944265809217578E-2</v>
      </c>
      <c r="K19" s="169">
        <v>0</v>
      </c>
      <c r="L19" s="234">
        <v>0</v>
      </c>
      <c r="M19" s="169">
        <v>34</v>
      </c>
      <c r="N19" s="87">
        <v>3.4274193548387094E-2</v>
      </c>
      <c r="O19" s="106">
        <v>348</v>
      </c>
      <c r="P19" s="88">
        <v>4.248565498718105E-2</v>
      </c>
    </row>
    <row r="20" spans="2:16" ht="22.2" customHeight="1" x14ac:dyDescent="0.3">
      <c r="B20" s="92" t="s">
        <v>223</v>
      </c>
      <c r="C20" s="95">
        <v>16</v>
      </c>
      <c r="D20" s="234">
        <v>7.476635514018691E-2</v>
      </c>
      <c r="E20" s="169">
        <v>107</v>
      </c>
      <c r="F20" s="234">
        <v>2.5739716141448158E-2</v>
      </c>
      <c r="G20" s="169">
        <v>50</v>
      </c>
      <c r="H20" s="234">
        <v>5.434782608695652E-2</v>
      </c>
      <c r="I20" s="169">
        <v>52</v>
      </c>
      <c r="J20" s="234">
        <v>2.7867095391211148E-2</v>
      </c>
      <c r="K20" s="169">
        <v>0</v>
      </c>
      <c r="L20" s="234">
        <v>0</v>
      </c>
      <c r="M20" s="169">
        <v>31</v>
      </c>
      <c r="N20" s="87">
        <v>3.125E-2</v>
      </c>
      <c r="O20" s="106">
        <v>256</v>
      </c>
      <c r="P20" s="88">
        <v>3.1253815162983763E-2</v>
      </c>
    </row>
    <row r="21" spans="2:16" ht="22.2" customHeight="1" x14ac:dyDescent="0.3">
      <c r="B21" s="92" t="s">
        <v>224</v>
      </c>
      <c r="C21" s="95">
        <v>12</v>
      </c>
      <c r="D21" s="234">
        <v>5.6074766355140186E-2</v>
      </c>
      <c r="E21" s="169">
        <v>226</v>
      </c>
      <c r="F21" s="234">
        <v>5.436612942025499E-2</v>
      </c>
      <c r="G21" s="169">
        <v>66</v>
      </c>
      <c r="H21" s="234">
        <v>7.1739130434782611E-2</v>
      </c>
      <c r="I21" s="169">
        <v>94</v>
      </c>
      <c r="J21" s="234">
        <v>5.0375133976420149E-2</v>
      </c>
      <c r="K21" s="169">
        <v>0</v>
      </c>
      <c r="L21" s="234">
        <v>0</v>
      </c>
      <c r="M21" s="169">
        <v>40</v>
      </c>
      <c r="N21" s="87">
        <v>4.0322580645161289E-2</v>
      </c>
      <c r="O21" s="106">
        <v>438</v>
      </c>
      <c r="P21" s="88">
        <v>5.3473324380417533E-2</v>
      </c>
    </row>
    <row r="22" spans="2:16" ht="22.2" customHeight="1" x14ac:dyDescent="0.3">
      <c r="B22" s="92" t="s">
        <v>225</v>
      </c>
      <c r="C22" s="95">
        <v>10</v>
      </c>
      <c r="D22" s="234">
        <v>4.6728971962616821E-2</v>
      </c>
      <c r="E22" s="169">
        <v>407</v>
      </c>
      <c r="F22" s="234">
        <v>9.7907144575414967E-2</v>
      </c>
      <c r="G22" s="169">
        <v>84</v>
      </c>
      <c r="H22" s="234">
        <v>9.1304347826086957E-2</v>
      </c>
      <c r="I22" s="169">
        <v>147</v>
      </c>
      <c r="J22" s="234">
        <v>7.8778135048231515E-2</v>
      </c>
      <c r="K22" s="169">
        <v>5</v>
      </c>
      <c r="L22" s="234">
        <v>0.11904761904761904</v>
      </c>
      <c r="M22" s="169">
        <v>98</v>
      </c>
      <c r="N22" s="87">
        <v>9.8790322580645157E-2</v>
      </c>
      <c r="O22" s="106">
        <v>751</v>
      </c>
      <c r="P22" s="88">
        <v>9.1685996825784391E-2</v>
      </c>
    </row>
    <row r="23" spans="2:16" ht="22.2" customHeight="1" x14ac:dyDescent="0.3">
      <c r="B23" s="92" t="s">
        <v>226</v>
      </c>
      <c r="C23" s="95">
        <v>4</v>
      </c>
      <c r="D23" s="234">
        <v>1.8691588785046728E-2</v>
      </c>
      <c r="E23" s="169">
        <v>252</v>
      </c>
      <c r="F23" s="234">
        <v>6.0620639884532111E-2</v>
      </c>
      <c r="G23" s="169">
        <v>26</v>
      </c>
      <c r="H23" s="234">
        <v>2.8260869565217391E-2</v>
      </c>
      <c r="I23" s="169">
        <v>122</v>
      </c>
      <c r="J23" s="234">
        <v>6.5380493033226156E-2</v>
      </c>
      <c r="K23" s="169">
        <v>3</v>
      </c>
      <c r="L23" s="234">
        <v>7.1428571428571425E-2</v>
      </c>
      <c r="M23" s="169">
        <v>45</v>
      </c>
      <c r="N23" s="87">
        <v>4.5362903225806453E-2</v>
      </c>
      <c r="O23" s="106">
        <v>452</v>
      </c>
      <c r="P23" s="88">
        <v>5.5182517397143208E-2</v>
      </c>
    </row>
    <row r="24" spans="2:16" ht="22.2" customHeight="1" x14ac:dyDescent="0.3">
      <c r="B24" s="92" t="s">
        <v>227</v>
      </c>
      <c r="C24" s="95">
        <v>1</v>
      </c>
      <c r="D24" s="234">
        <v>4.6728971962616819E-3</v>
      </c>
      <c r="E24" s="169">
        <v>101</v>
      </c>
      <c r="F24" s="234">
        <v>2.4296367572768825E-2</v>
      </c>
      <c r="G24" s="169">
        <v>19</v>
      </c>
      <c r="H24" s="234">
        <v>2.0652173913043477E-2</v>
      </c>
      <c r="I24" s="169">
        <v>55</v>
      </c>
      <c r="J24" s="234">
        <v>2.9474812433011789E-2</v>
      </c>
      <c r="K24" s="169">
        <v>0</v>
      </c>
      <c r="L24" s="234">
        <v>0</v>
      </c>
      <c r="M24" s="169">
        <v>18</v>
      </c>
      <c r="N24" s="87">
        <v>1.8145161290322582E-2</v>
      </c>
      <c r="O24" s="106">
        <v>194</v>
      </c>
      <c r="P24" s="88">
        <v>2.3684531803198634E-2</v>
      </c>
    </row>
    <row r="25" spans="2:16" ht="22.2" customHeight="1" x14ac:dyDescent="0.3">
      <c r="B25" s="92" t="s">
        <v>228</v>
      </c>
      <c r="C25" s="95">
        <v>3</v>
      </c>
      <c r="D25" s="234">
        <v>1.4018691588785047E-2</v>
      </c>
      <c r="E25" s="169">
        <v>49</v>
      </c>
      <c r="F25" s="234">
        <v>1.1787346644214578E-2</v>
      </c>
      <c r="G25" s="169">
        <v>9</v>
      </c>
      <c r="H25" s="234">
        <v>9.7826086956521747E-3</v>
      </c>
      <c r="I25" s="169">
        <v>34</v>
      </c>
      <c r="J25" s="234">
        <v>1.8220793140407289E-2</v>
      </c>
      <c r="K25" s="169">
        <v>0</v>
      </c>
      <c r="L25" s="234">
        <v>0</v>
      </c>
      <c r="M25" s="169">
        <v>8</v>
      </c>
      <c r="N25" s="87">
        <v>8.0645161290322578E-3</v>
      </c>
      <c r="O25" s="106">
        <v>103</v>
      </c>
      <c r="P25" s="88">
        <v>1.2574777194481749E-2</v>
      </c>
    </row>
    <row r="26" spans="2:16" ht="22.2" customHeight="1" x14ac:dyDescent="0.3">
      <c r="B26" s="92" t="s">
        <v>229</v>
      </c>
      <c r="C26" s="95">
        <v>3</v>
      </c>
      <c r="D26" s="234">
        <v>1.4018691588785047E-2</v>
      </c>
      <c r="E26" s="169">
        <v>35</v>
      </c>
      <c r="F26" s="234">
        <v>8.4195333172961268E-3</v>
      </c>
      <c r="G26" s="169">
        <v>10</v>
      </c>
      <c r="H26" s="234">
        <v>1.0869565217391304E-2</v>
      </c>
      <c r="I26" s="169">
        <v>21</v>
      </c>
      <c r="J26" s="234">
        <v>1.1254019292604502E-2</v>
      </c>
      <c r="K26" s="169">
        <v>0</v>
      </c>
      <c r="L26" s="234">
        <v>0</v>
      </c>
      <c r="M26" s="169">
        <v>6</v>
      </c>
      <c r="N26" s="87">
        <v>6.0483870967741934E-3</v>
      </c>
      <c r="O26" s="106">
        <v>75</v>
      </c>
      <c r="P26" s="88">
        <v>9.1563911610303989E-3</v>
      </c>
    </row>
    <row r="27" spans="2:16" ht="22.2" customHeight="1" x14ac:dyDescent="0.3">
      <c r="B27" s="92" t="s">
        <v>230</v>
      </c>
      <c r="C27" s="95">
        <v>9</v>
      </c>
      <c r="D27" s="234">
        <v>4.2056074766355138E-2</v>
      </c>
      <c r="E27" s="169">
        <v>33</v>
      </c>
      <c r="F27" s="234">
        <v>7.938417127736349E-3</v>
      </c>
      <c r="G27" s="169">
        <v>7</v>
      </c>
      <c r="H27" s="234">
        <v>7.6086956521739134E-3</v>
      </c>
      <c r="I27" s="169">
        <v>20</v>
      </c>
      <c r="J27" s="234">
        <v>1.0718113612004287E-2</v>
      </c>
      <c r="K27" s="169">
        <v>0</v>
      </c>
      <c r="L27" s="234">
        <v>0</v>
      </c>
      <c r="M27" s="169">
        <v>4</v>
      </c>
      <c r="N27" s="87">
        <v>4.0322580645161289E-3</v>
      </c>
      <c r="O27" s="106">
        <v>73</v>
      </c>
      <c r="P27" s="88">
        <v>8.9122207300695883E-3</v>
      </c>
    </row>
    <row r="28" spans="2:16" ht="22.2" customHeight="1" x14ac:dyDescent="0.3">
      <c r="B28" s="92" t="s">
        <v>231</v>
      </c>
      <c r="C28" s="95">
        <v>9</v>
      </c>
      <c r="D28" s="234">
        <v>4.2056074766355138E-2</v>
      </c>
      <c r="E28" s="169">
        <v>30</v>
      </c>
      <c r="F28" s="234">
        <v>7.2167428433966806E-3</v>
      </c>
      <c r="G28" s="169">
        <v>4</v>
      </c>
      <c r="H28" s="234">
        <v>4.3478260869565218E-3</v>
      </c>
      <c r="I28" s="169">
        <v>12</v>
      </c>
      <c r="J28" s="234">
        <v>6.4308681672025723E-3</v>
      </c>
      <c r="K28" s="169">
        <v>1</v>
      </c>
      <c r="L28" s="234">
        <v>2.3809523809523808E-2</v>
      </c>
      <c r="M28" s="169">
        <v>3</v>
      </c>
      <c r="N28" s="87">
        <v>3.0241935483870967E-3</v>
      </c>
      <c r="O28" s="106">
        <v>59</v>
      </c>
      <c r="P28" s="88">
        <v>7.2030277133439142E-3</v>
      </c>
    </row>
    <row r="29" spans="2:16" ht="22.2" customHeight="1" x14ac:dyDescent="0.3">
      <c r="B29" s="92" t="s">
        <v>232</v>
      </c>
      <c r="C29" s="95">
        <v>2</v>
      </c>
      <c r="D29" s="234">
        <v>9.3457943925233638E-3</v>
      </c>
      <c r="E29" s="169">
        <v>14</v>
      </c>
      <c r="F29" s="234">
        <v>3.367813326918451E-3</v>
      </c>
      <c r="G29" s="169">
        <v>1</v>
      </c>
      <c r="H29" s="234">
        <v>1.0869565217391304E-3</v>
      </c>
      <c r="I29" s="169">
        <v>1</v>
      </c>
      <c r="J29" s="234">
        <v>5.3590568060021436E-4</v>
      </c>
      <c r="K29" s="169">
        <v>0</v>
      </c>
      <c r="L29" s="234">
        <v>0</v>
      </c>
      <c r="M29" s="169">
        <v>1</v>
      </c>
      <c r="N29" s="87">
        <v>1.0080645161290322E-3</v>
      </c>
      <c r="O29" s="106">
        <v>19</v>
      </c>
      <c r="P29" s="88">
        <v>2.3196190941277011E-3</v>
      </c>
    </row>
    <row r="30" spans="2:16" ht="22.2" customHeight="1" thickBot="1" x14ac:dyDescent="0.35">
      <c r="B30" s="92" t="s">
        <v>208</v>
      </c>
      <c r="C30" s="95">
        <v>0</v>
      </c>
      <c r="D30" s="234">
        <v>0</v>
      </c>
      <c r="E30" s="169">
        <v>78</v>
      </c>
      <c r="F30" s="234">
        <v>1.8763531392831368E-2</v>
      </c>
      <c r="G30" s="169">
        <v>1</v>
      </c>
      <c r="H30" s="234">
        <v>1.0869565217391304E-3</v>
      </c>
      <c r="I30" s="169">
        <v>10</v>
      </c>
      <c r="J30" s="234">
        <v>5.3590568060021436E-3</v>
      </c>
      <c r="K30" s="169">
        <v>1</v>
      </c>
      <c r="L30" s="234">
        <v>2.3809523809523808E-2</v>
      </c>
      <c r="M30" s="169">
        <v>23</v>
      </c>
      <c r="N30" s="87">
        <v>2.3185483870967742E-2</v>
      </c>
      <c r="O30" s="106">
        <v>113</v>
      </c>
      <c r="P30" s="88">
        <v>1.3795629349285802E-2</v>
      </c>
    </row>
    <row r="31" spans="2:16" ht="22.2" customHeight="1" thickTop="1" thickBot="1" x14ac:dyDescent="0.35">
      <c r="B31" s="98" t="s">
        <v>207</v>
      </c>
      <c r="C31" s="96">
        <v>214</v>
      </c>
      <c r="D31" s="235">
        <v>0.99999999999999956</v>
      </c>
      <c r="E31" s="206">
        <v>4157</v>
      </c>
      <c r="F31" s="235">
        <v>1</v>
      </c>
      <c r="G31" s="206">
        <v>920</v>
      </c>
      <c r="H31" s="235">
        <v>1.0000000000000002</v>
      </c>
      <c r="I31" s="206">
        <v>1866</v>
      </c>
      <c r="J31" s="235">
        <v>0.99999999999999989</v>
      </c>
      <c r="K31" s="206">
        <v>42</v>
      </c>
      <c r="L31" s="235">
        <v>1</v>
      </c>
      <c r="M31" s="206">
        <v>992</v>
      </c>
      <c r="N31" s="90">
        <v>1</v>
      </c>
      <c r="O31" s="96">
        <v>8191</v>
      </c>
      <c r="P31" s="93">
        <v>0.99999999999999989</v>
      </c>
    </row>
    <row r="32" spans="2:16" ht="22.2" customHeight="1" thickTop="1" thickBot="1" x14ac:dyDescent="0.35">
      <c r="B32" s="99"/>
      <c r="C32" s="100"/>
      <c r="D32" s="101"/>
      <c r="E32" s="100"/>
      <c r="F32" s="101"/>
      <c r="G32" s="100"/>
      <c r="H32" s="101"/>
      <c r="I32" s="100"/>
      <c r="J32" s="101"/>
      <c r="K32" s="100"/>
      <c r="L32" s="101"/>
      <c r="M32" s="100"/>
      <c r="N32" s="101"/>
      <c r="O32" s="100"/>
      <c r="P32" s="101"/>
    </row>
    <row r="33" spans="2:16" ht="22.2" customHeight="1" thickTop="1" x14ac:dyDescent="0.3">
      <c r="B33" s="155" t="s">
        <v>233</v>
      </c>
      <c r="C33" s="151"/>
      <c r="D33" s="151"/>
      <c r="E33" s="152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2:16" ht="22.2" customHeight="1" thickBot="1" x14ac:dyDescent="0.35">
      <c r="B34" s="109" t="s">
        <v>248</v>
      </c>
      <c r="C34" s="153"/>
      <c r="D34" s="153"/>
      <c r="E34" s="154"/>
      <c r="F34" s="149"/>
      <c r="G34" s="149"/>
      <c r="H34" s="149"/>
      <c r="I34" s="149"/>
      <c r="J34" s="149"/>
      <c r="K34" s="150"/>
      <c r="L34" s="149"/>
      <c r="M34" s="149"/>
      <c r="N34" s="149"/>
      <c r="O34" s="149"/>
      <c r="P34" s="149"/>
    </row>
    <row r="35" spans="2:16" ht="15" thickTop="1" x14ac:dyDescent="0.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 x14ac:dyDescent="0.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2:16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2:16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2:16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2:16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2:16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2:16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2:16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2:16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2:16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2:16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2:16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2:16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2:16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2:16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2:16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2:16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2:16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2:16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2:16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2:16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2:16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2:16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2:16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2:16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2:16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2:16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2:16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2:16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2:16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2:16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2:16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2:16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2:16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2:16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2:16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2:16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2:16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2:16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2:16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2:16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2:16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2:16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2:16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2:16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2:16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2:16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2:16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2:16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2:16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2:16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2:16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2:16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2:16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2:16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2:16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2:16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2:16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2:16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2:16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2:16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2:16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2:16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2:16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2:16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2:16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2:16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2:16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2:16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2:16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2:16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2:16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2:16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2:16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2:16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2:16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2:16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2:16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2:16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2:16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2:16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2:16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2:16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2:16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2:16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2:16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2:16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2:16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2:16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2:16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2:16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2:16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2:16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2:16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2:16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2:16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2:16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2:16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2:16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2:16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2:16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2:16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2:16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2:16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2:16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2:16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2:16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2:16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2:16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2:16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2:16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2:16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2:16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2:16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2:16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2:16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2:16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2:16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2:16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2:16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2:16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spans="2:16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spans="2:16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spans="2:16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spans="2:16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spans="2:16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spans="2:16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spans="2:16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spans="2:16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spans="2:16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spans="2:16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spans="2:16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2:16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spans="2:16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spans="2:16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spans="2:16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spans="2:16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2:16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spans="2:16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spans="2:16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spans="2:16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spans="2:16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spans="2:16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spans="2:16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spans="2:16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spans="2:16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spans="2:16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spans="2:16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2:16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6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spans="2:16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spans="2:16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spans="2:16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spans="2:16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spans="2:16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spans="2:16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spans="2:16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spans="2:16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2:16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spans="2:16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spans="2:16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spans="2:16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spans="2:16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spans="2:16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spans="2:16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spans="2:16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spans="2:16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spans="2:16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spans="2:16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spans="2:16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spans="2:16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spans="2:16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spans="2:16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spans="2:16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spans="2:16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spans="2:16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spans="2:16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2:16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spans="2:16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spans="2:16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spans="2:16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spans="2:16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2:16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spans="2:16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spans="2:16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spans="2:16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spans="2:16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spans="2:16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spans="2:16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spans="2:16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spans="2:16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spans="2:16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spans="2:16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spans="2:16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spans="2:16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spans="2:16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spans="2:16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spans="2:16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spans="2:16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spans="2:16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spans="2:16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spans="2:16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spans="2:16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spans="2:16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spans="2:16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spans="2:16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spans="2:16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spans="2:16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spans="2:16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spans="2:16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spans="2:16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spans="2:16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spans="2:16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spans="2:16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spans="2:16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spans="2:16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spans="2:16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spans="2:16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spans="2:16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spans="2:16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2:16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spans="2:16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spans="2:16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2:16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2:16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spans="2:16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spans="2:16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2:16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spans="2:16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spans="2:16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spans="2:16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spans="2:16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spans="2:16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spans="2:16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spans="2:16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spans="2:16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spans="2:16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spans="2:16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spans="2:16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spans="2:16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spans="2:16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spans="2:16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spans="2:16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spans="2:16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spans="2:16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spans="2:16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spans="2:16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spans="2:16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spans="2:16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spans="2:16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spans="2:16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spans="2:16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spans="2:16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spans="2:16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spans="2:16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spans="2:16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spans="2:16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spans="2:16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spans="2:16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spans="2:16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spans="2:16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spans="2:16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spans="2:16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2:16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spans="2:16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spans="2:16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spans="2:16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spans="2:16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spans="2:16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spans="2:16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spans="2:16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spans="2:16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spans="2:16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spans="2:16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spans="2:16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spans="2:16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spans="2:16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spans="2:16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spans="2:16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spans="2:16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spans="2:16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spans="2:16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spans="2:16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spans="2:16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spans="2:16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spans="2:16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spans="2:16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spans="2:16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spans="2:16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spans="2:16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2:16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spans="2:16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spans="2:16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spans="2:16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spans="2:16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spans="2:16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spans="2:16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spans="2:16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2:16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spans="2:16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spans="2:16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spans="2:16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spans="2:16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spans="2:16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spans="2:16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spans="2:16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2:16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spans="2:16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spans="2:16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2:16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spans="2:16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spans="2:16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spans="2:16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spans="2:16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spans="2:16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spans="2:16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spans="2:16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2:16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spans="2:16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spans="2:16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  <row r="489" spans="2:16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</row>
    <row r="490" spans="2:16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</row>
    <row r="491" spans="2:16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588"/>
  <sheetViews>
    <sheetView topLeftCell="B1" workbookViewId="0">
      <selection activeCell="N14" sqref="N14"/>
    </sheetView>
  </sheetViews>
  <sheetFormatPr defaultColWidth="9.109375" defaultRowHeight="14.4" x14ac:dyDescent="0.3"/>
  <cols>
    <col min="1" max="1" width="2.6640625" style="71" customWidth="1"/>
    <col min="2" max="2" width="13.6640625" style="70" customWidth="1"/>
    <col min="3" max="20" width="9.6640625" style="70" customWidth="1"/>
    <col min="21" max="16384" width="9.109375" style="71"/>
  </cols>
  <sheetData>
    <row r="1" spans="2:20" ht="15" thickBot="1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0" ht="22.2" customHeight="1" thickTop="1" thickBot="1" x14ac:dyDescent="0.35">
      <c r="B2" s="274" t="s">
        <v>349</v>
      </c>
      <c r="C2" s="275"/>
      <c r="D2" s="275"/>
      <c r="E2" s="275"/>
      <c r="F2" s="275"/>
      <c r="G2" s="275"/>
      <c r="H2" s="275"/>
      <c r="I2" s="275"/>
      <c r="J2" s="275"/>
      <c r="K2" s="275"/>
      <c r="L2" s="280"/>
      <c r="M2" s="305"/>
      <c r="N2" s="305"/>
      <c r="O2" s="305"/>
      <c r="P2" s="305"/>
      <c r="Q2" s="305"/>
      <c r="R2" s="305"/>
      <c r="S2" s="305"/>
      <c r="T2" s="306"/>
    </row>
    <row r="3" spans="2:20" ht="22.2" customHeight="1" thickTop="1" thickBot="1" x14ac:dyDescent="0.35">
      <c r="B3" s="277" t="s">
        <v>205</v>
      </c>
      <c r="C3" s="282" t="s">
        <v>257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2:20" ht="22.2" customHeight="1" thickTop="1" thickBot="1" x14ac:dyDescent="0.35">
      <c r="B4" s="287"/>
      <c r="C4" s="266" t="s">
        <v>258</v>
      </c>
      <c r="D4" s="344"/>
      <c r="E4" s="345" t="s">
        <v>259</v>
      </c>
      <c r="F4" s="344"/>
      <c r="G4" s="345" t="s">
        <v>260</v>
      </c>
      <c r="H4" s="344"/>
      <c r="I4" s="345" t="s">
        <v>261</v>
      </c>
      <c r="J4" s="344"/>
      <c r="K4" s="345" t="s">
        <v>262</v>
      </c>
      <c r="L4" s="344"/>
      <c r="M4" s="345" t="s">
        <v>263</v>
      </c>
      <c r="N4" s="344"/>
      <c r="O4" s="345" t="s">
        <v>264</v>
      </c>
      <c r="P4" s="344"/>
      <c r="Q4" s="325" t="s">
        <v>238</v>
      </c>
      <c r="R4" s="325"/>
      <c r="S4" s="334" t="s">
        <v>207</v>
      </c>
      <c r="T4" s="304"/>
    </row>
    <row r="5" spans="2:20" ht="22.2" customHeight="1" thickTop="1" thickBot="1" x14ac:dyDescent="0.35">
      <c r="B5" s="288"/>
      <c r="C5" s="346" t="s">
        <v>206</v>
      </c>
      <c r="D5" s="347" t="s">
        <v>2</v>
      </c>
      <c r="E5" s="348" t="s">
        <v>206</v>
      </c>
      <c r="F5" s="347" t="s">
        <v>2</v>
      </c>
      <c r="G5" s="348" t="s">
        <v>206</v>
      </c>
      <c r="H5" s="347" t="s">
        <v>2</v>
      </c>
      <c r="I5" s="348" t="s">
        <v>206</v>
      </c>
      <c r="J5" s="347" t="s">
        <v>2</v>
      </c>
      <c r="K5" s="348" t="s">
        <v>206</v>
      </c>
      <c r="L5" s="347" t="s">
        <v>2</v>
      </c>
      <c r="M5" s="348" t="s">
        <v>206</v>
      </c>
      <c r="N5" s="347" t="s">
        <v>2</v>
      </c>
      <c r="O5" s="348" t="s">
        <v>206</v>
      </c>
      <c r="P5" s="347" t="s">
        <v>2</v>
      </c>
      <c r="Q5" s="348" t="s">
        <v>206</v>
      </c>
      <c r="R5" s="349" t="s">
        <v>2</v>
      </c>
      <c r="S5" s="105" t="s">
        <v>206</v>
      </c>
      <c r="T5" s="104" t="s">
        <v>2</v>
      </c>
    </row>
    <row r="6" spans="2:20" ht="22.2" customHeight="1" thickTop="1" x14ac:dyDescent="0.3">
      <c r="B6" s="128" t="s">
        <v>209</v>
      </c>
      <c r="C6" s="133">
        <v>8</v>
      </c>
      <c r="D6" s="234">
        <v>3.3741037536904259E-3</v>
      </c>
      <c r="E6" s="135">
        <v>3</v>
      </c>
      <c r="F6" s="234">
        <v>2.2641509433962265E-3</v>
      </c>
      <c r="G6" s="135">
        <v>2</v>
      </c>
      <c r="H6" s="234">
        <v>1.7937219730941704E-3</v>
      </c>
      <c r="I6" s="135">
        <v>6</v>
      </c>
      <c r="J6" s="234">
        <v>5.6444026340545629E-3</v>
      </c>
      <c r="K6" s="135">
        <v>0</v>
      </c>
      <c r="L6" s="234">
        <v>0</v>
      </c>
      <c r="M6" s="135">
        <v>4</v>
      </c>
      <c r="N6" s="234">
        <v>4.2194092827004216E-3</v>
      </c>
      <c r="O6" s="135">
        <v>0</v>
      </c>
      <c r="P6" s="234">
        <v>0</v>
      </c>
      <c r="Q6" s="135">
        <v>1</v>
      </c>
      <c r="R6" s="87">
        <v>3.3670033670033669E-3</v>
      </c>
      <c r="S6" s="133">
        <v>24</v>
      </c>
      <c r="T6" s="88">
        <v>2.930045171529728E-3</v>
      </c>
    </row>
    <row r="7" spans="2:20" ht="22.2" customHeight="1" x14ac:dyDescent="0.3">
      <c r="B7" s="92" t="s">
        <v>210</v>
      </c>
      <c r="C7" s="133">
        <v>1</v>
      </c>
      <c r="D7" s="234">
        <v>4.2176296921130323E-4</v>
      </c>
      <c r="E7" s="135">
        <v>0</v>
      </c>
      <c r="F7" s="234">
        <v>0</v>
      </c>
      <c r="G7" s="135">
        <v>1</v>
      </c>
      <c r="H7" s="234">
        <v>8.9686098654708521E-4</v>
      </c>
      <c r="I7" s="135">
        <v>2</v>
      </c>
      <c r="J7" s="234">
        <v>1.8814675446848542E-3</v>
      </c>
      <c r="K7" s="135">
        <v>0</v>
      </c>
      <c r="L7" s="234">
        <v>0</v>
      </c>
      <c r="M7" s="135">
        <v>1</v>
      </c>
      <c r="N7" s="234">
        <v>1.0548523206751054E-3</v>
      </c>
      <c r="O7" s="135">
        <v>0</v>
      </c>
      <c r="P7" s="234">
        <v>0</v>
      </c>
      <c r="Q7" s="135">
        <v>1</v>
      </c>
      <c r="R7" s="87">
        <v>3.3670033670033669E-3</v>
      </c>
      <c r="S7" s="133">
        <v>6</v>
      </c>
      <c r="T7" s="88">
        <v>7.3251129288243199E-4</v>
      </c>
    </row>
    <row r="8" spans="2:20" ht="22.2" customHeight="1" x14ac:dyDescent="0.3">
      <c r="B8" s="92" t="s">
        <v>211</v>
      </c>
      <c r="C8" s="133">
        <v>0</v>
      </c>
      <c r="D8" s="234">
        <v>0</v>
      </c>
      <c r="E8" s="135">
        <v>0</v>
      </c>
      <c r="F8" s="234">
        <v>0</v>
      </c>
      <c r="G8" s="135">
        <v>0</v>
      </c>
      <c r="H8" s="234">
        <v>0</v>
      </c>
      <c r="I8" s="135">
        <v>1</v>
      </c>
      <c r="J8" s="234">
        <v>9.4073377234242712E-4</v>
      </c>
      <c r="K8" s="135">
        <v>1</v>
      </c>
      <c r="L8" s="234">
        <v>1.4992503748125937E-3</v>
      </c>
      <c r="M8" s="135">
        <v>1</v>
      </c>
      <c r="N8" s="234">
        <v>1.0548523206751054E-3</v>
      </c>
      <c r="O8" s="135">
        <v>0</v>
      </c>
      <c r="P8" s="234">
        <v>0</v>
      </c>
      <c r="Q8" s="135">
        <v>0</v>
      </c>
      <c r="R8" s="87">
        <v>0</v>
      </c>
      <c r="S8" s="133">
        <v>3</v>
      </c>
      <c r="T8" s="88">
        <v>3.66255646441216E-4</v>
      </c>
    </row>
    <row r="9" spans="2:20" ht="22.2" customHeight="1" x14ac:dyDescent="0.3">
      <c r="B9" s="92" t="s">
        <v>212</v>
      </c>
      <c r="C9" s="133">
        <v>3</v>
      </c>
      <c r="D9" s="234">
        <v>1.2652889076339097E-3</v>
      </c>
      <c r="E9" s="135">
        <v>0</v>
      </c>
      <c r="F9" s="234">
        <v>0</v>
      </c>
      <c r="G9" s="135">
        <v>0</v>
      </c>
      <c r="H9" s="234">
        <v>0</v>
      </c>
      <c r="I9" s="135">
        <v>1</v>
      </c>
      <c r="J9" s="234">
        <v>9.4073377234242712E-4</v>
      </c>
      <c r="K9" s="135">
        <v>3</v>
      </c>
      <c r="L9" s="234">
        <v>4.4977511244377807E-3</v>
      </c>
      <c r="M9" s="135">
        <v>3</v>
      </c>
      <c r="N9" s="234">
        <v>3.1645569620253164E-3</v>
      </c>
      <c r="O9" s="135">
        <v>0</v>
      </c>
      <c r="P9" s="234">
        <v>0</v>
      </c>
      <c r="Q9" s="135">
        <v>0</v>
      </c>
      <c r="R9" s="87">
        <v>0</v>
      </c>
      <c r="S9" s="133">
        <v>10</v>
      </c>
      <c r="T9" s="88">
        <v>1.2208521548040532E-3</v>
      </c>
    </row>
    <row r="10" spans="2:20" ht="22.2" customHeight="1" x14ac:dyDescent="0.3">
      <c r="B10" s="92" t="s">
        <v>213</v>
      </c>
      <c r="C10" s="133">
        <v>2</v>
      </c>
      <c r="D10" s="234">
        <v>8.4352593842260647E-4</v>
      </c>
      <c r="E10" s="135">
        <v>2</v>
      </c>
      <c r="F10" s="234">
        <v>1.5094339622641509E-3</v>
      </c>
      <c r="G10" s="135">
        <v>10</v>
      </c>
      <c r="H10" s="234">
        <v>8.9686098654708519E-3</v>
      </c>
      <c r="I10" s="135">
        <v>3</v>
      </c>
      <c r="J10" s="234">
        <v>2.8222013170272815E-3</v>
      </c>
      <c r="K10" s="135">
        <v>5</v>
      </c>
      <c r="L10" s="234">
        <v>7.4962518740629685E-3</v>
      </c>
      <c r="M10" s="135">
        <v>10</v>
      </c>
      <c r="N10" s="234">
        <v>1.0548523206751054E-2</v>
      </c>
      <c r="O10" s="135">
        <v>2</v>
      </c>
      <c r="P10" s="234">
        <v>4.9382716049382715E-3</v>
      </c>
      <c r="Q10" s="135">
        <v>2</v>
      </c>
      <c r="R10" s="87">
        <v>6.7340067340067337E-3</v>
      </c>
      <c r="S10" s="133">
        <v>36</v>
      </c>
      <c r="T10" s="88">
        <v>4.3950677572945915E-3</v>
      </c>
    </row>
    <row r="11" spans="2:20" ht="22.2" customHeight="1" x14ac:dyDescent="0.3">
      <c r="B11" s="92" t="s">
        <v>214</v>
      </c>
      <c r="C11" s="133">
        <v>25</v>
      </c>
      <c r="D11" s="234">
        <v>1.0544074230282582E-2</v>
      </c>
      <c r="E11" s="135">
        <v>23</v>
      </c>
      <c r="F11" s="234">
        <v>1.7358490566037735E-2</v>
      </c>
      <c r="G11" s="135">
        <v>39</v>
      </c>
      <c r="H11" s="234">
        <v>3.4977578475336321E-2</v>
      </c>
      <c r="I11" s="135">
        <v>47</v>
      </c>
      <c r="J11" s="234">
        <v>4.4214487300094071E-2</v>
      </c>
      <c r="K11" s="135">
        <v>21</v>
      </c>
      <c r="L11" s="234">
        <v>3.1484257871064465E-2</v>
      </c>
      <c r="M11" s="135">
        <v>42</v>
      </c>
      <c r="N11" s="234">
        <v>4.4303797468354431E-2</v>
      </c>
      <c r="O11" s="135">
        <v>12</v>
      </c>
      <c r="P11" s="234">
        <v>2.9629629629629631E-2</v>
      </c>
      <c r="Q11" s="135">
        <v>9</v>
      </c>
      <c r="R11" s="87">
        <v>3.0303030303030304E-2</v>
      </c>
      <c r="S11" s="133">
        <v>218</v>
      </c>
      <c r="T11" s="88">
        <v>2.6614576974728361E-2</v>
      </c>
    </row>
    <row r="12" spans="2:20" ht="22.2" customHeight="1" x14ac:dyDescent="0.3">
      <c r="B12" s="92" t="s">
        <v>215</v>
      </c>
      <c r="C12" s="133">
        <v>126</v>
      </c>
      <c r="D12" s="234">
        <v>5.3142134120624213E-2</v>
      </c>
      <c r="E12" s="135">
        <v>111</v>
      </c>
      <c r="F12" s="234">
        <v>8.3773584905660378E-2</v>
      </c>
      <c r="G12" s="135">
        <v>107</v>
      </c>
      <c r="H12" s="234">
        <v>9.5964125560538113E-2</v>
      </c>
      <c r="I12" s="135">
        <v>84</v>
      </c>
      <c r="J12" s="234">
        <v>7.9021636876763876E-2</v>
      </c>
      <c r="K12" s="135">
        <v>67</v>
      </c>
      <c r="L12" s="234">
        <v>0.10044977511244378</v>
      </c>
      <c r="M12" s="135">
        <v>82</v>
      </c>
      <c r="N12" s="234">
        <v>8.6497890295358648E-2</v>
      </c>
      <c r="O12" s="135">
        <v>48</v>
      </c>
      <c r="P12" s="234">
        <v>0.11851851851851852</v>
      </c>
      <c r="Q12" s="135">
        <v>30</v>
      </c>
      <c r="R12" s="87">
        <v>0.10101010101010101</v>
      </c>
      <c r="S12" s="133">
        <v>655</v>
      </c>
      <c r="T12" s="88">
        <v>7.9965816139665483E-2</v>
      </c>
    </row>
    <row r="13" spans="2:20" ht="22.2" customHeight="1" x14ac:dyDescent="0.3">
      <c r="B13" s="92" t="s">
        <v>216</v>
      </c>
      <c r="C13" s="133">
        <v>481</v>
      </c>
      <c r="D13" s="234">
        <v>0.20286798819063687</v>
      </c>
      <c r="E13" s="135">
        <v>298</v>
      </c>
      <c r="F13" s="234">
        <v>0.22490566037735849</v>
      </c>
      <c r="G13" s="135">
        <v>250</v>
      </c>
      <c r="H13" s="234">
        <v>0.22421524663677131</v>
      </c>
      <c r="I13" s="135">
        <v>217</v>
      </c>
      <c r="J13" s="234">
        <v>0.20413922859830669</v>
      </c>
      <c r="K13" s="135">
        <v>132</v>
      </c>
      <c r="L13" s="234">
        <v>0.19790104947526238</v>
      </c>
      <c r="M13" s="135">
        <v>175</v>
      </c>
      <c r="N13" s="234">
        <v>0.18459915611814345</v>
      </c>
      <c r="O13" s="135">
        <v>75</v>
      </c>
      <c r="P13" s="234">
        <v>0.18518518518518517</v>
      </c>
      <c r="Q13" s="135">
        <v>50</v>
      </c>
      <c r="R13" s="87">
        <v>0.16835016835016836</v>
      </c>
      <c r="S13" s="133">
        <v>1678</v>
      </c>
      <c r="T13" s="88">
        <v>0.20485899157612014</v>
      </c>
    </row>
    <row r="14" spans="2:20" ht="22.2" customHeight="1" x14ac:dyDescent="0.3">
      <c r="B14" s="92" t="s">
        <v>217</v>
      </c>
      <c r="C14" s="133">
        <v>491</v>
      </c>
      <c r="D14" s="234">
        <v>0.2070856178827499</v>
      </c>
      <c r="E14" s="135">
        <v>303</v>
      </c>
      <c r="F14" s="234">
        <v>0.22867924528301886</v>
      </c>
      <c r="G14" s="135">
        <v>193</v>
      </c>
      <c r="H14" s="234">
        <v>0.17309417040358743</v>
      </c>
      <c r="I14" s="135">
        <v>173</v>
      </c>
      <c r="J14" s="234">
        <v>0.16274694261523989</v>
      </c>
      <c r="K14" s="135">
        <v>79</v>
      </c>
      <c r="L14" s="234">
        <v>0.1184407796101949</v>
      </c>
      <c r="M14" s="135">
        <v>118</v>
      </c>
      <c r="N14" s="234">
        <v>0.12447257383966245</v>
      </c>
      <c r="O14" s="135">
        <v>54</v>
      </c>
      <c r="P14" s="234">
        <v>0.13333333333333333</v>
      </c>
      <c r="Q14" s="135">
        <v>24</v>
      </c>
      <c r="R14" s="87">
        <v>8.0808080808080815E-2</v>
      </c>
      <c r="S14" s="133">
        <v>1435</v>
      </c>
      <c r="T14" s="88">
        <v>0.17519228421438163</v>
      </c>
    </row>
    <row r="15" spans="2:20" ht="22.2" customHeight="1" x14ac:dyDescent="0.3">
      <c r="B15" s="92" t="s">
        <v>218</v>
      </c>
      <c r="C15" s="133">
        <v>120</v>
      </c>
      <c r="D15" s="234">
        <v>5.0611556305356388E-2</v>
      </c>
      <c r="E15" s="135">
        <v>51</v>
      </c>
      <c r="F15" s="234">
        <v>3.8490566037735846E-2</v>
      </c>
      <c r="G15" s="135">
        <v>51</v>
      </c>
      <c r="H15" s="234">
        <v>4.5739910313901344E-2</v>
      </c>
      <c r="I15" s="135">
        <v>29</v>
      </c>
      <c r="J15" s="234">
        <v>2.7281279397930385E-2</v>
      </c>
      <c r="K15" s="135">
        <v>33</v>
      </c>
      <c r="L15" s="234">
        <v>4.9475262368815595E-2</v>
      </c>
      <c r="M15" s="135">
        <v>38</v>
      </c>
      <c r="N15" s="234">
        <v>4.0084388185654012E-2</v>
      </c>
      <c r="O15" s="135">
        <v>19</v>
      </c>
      <c r="P15" s="234">
        <v>4.6913580246913583E-2</v>
      </c>
      <c r="Q15" s="135">
        <v>10</v>
      </c>
      <c r="R15" s="87">
        <v>3.3670033670033669E-2</v>
      </c>
      <c r="S15" s="133">
        <v>351</v>
      </c>
      <c r="T15" s="88">
        <v>4.2851910633622266E-2</v>
      </c>
    </row>
    <row r="16" spans="2:20" ht="22.2" customHeight="1" x14ac:dyDescent="0.3">
      <c r="B16" s="92" t="s">
        <v>219</v>
      </c>
      <c r="C16" s="133">
        <v>55</v>
      </c>
      <c r="D16" s="234">
        <v>2.3196963306621677E-2</v>
      </c>
      <c r="E16" s="135">
        <v>28</v>
      </c>
      <c r="F16" s="234">
        <v>2.1132075471698115E-2</v>
      </c>
      <c r="G16" s="135">
        <v>30</v>
      </c>
      <c r="H16" s="234">
        <v>2.6905829596412557E-2</v>
      </c>
      <c r="I16" s="135">
        <v>23</v>
      </c>
      <c r="J16" s="234">
        <v>2.1636876763875823E-2</v>
      </c>
      <c r="K16" s="135">
        <v>16</v>
      </c>
      <c r="L16" s="234">
        <v>2.3988005997001498E-2</v>
      </c>
      <c r="M16" s="135">
        <v>21</v>
      </c>
      <c r="N16" s="234">
        <v>2.2151898734177215E-2</v>
      </c>
      <c r="O16" s="135">
        <v>9</v>
      </c>
      <c r="P16" s="234">
        <v>2.2222222222222223E-2</v>
      </c>
      <c r="Q16" s="135">
        <v>5</v>
      </c>
      <c r="R16" s="87">
        <v>1.6835016835016835E-2</v>
      </c>
      <c r="S16" s="133">
        <v>187</v>
      </c>
      <c r="T16" s="88">
        <v>2.2829935294835794E-2</v>
      </c>
    </row>
    <row r="17" spans="2:20" ht="22.2" customHeight="1" x14ac:dyDescent="0.3">
      <c r="B17" s="92" t="s">
        <v>220</v>
      </c>
      <c r="C17" s="133">
        <v>62</v>
      </c>
      <c r="D17" s="234">
        <v>2.6149304091100802E-2</v>
      </c>
      <c r="E17" s="135">
        <v>35</v>
      </c>
      <c r="F17" s="234">
        <v>2.6415094339622643E-2</v>
      </c>
      <c r="G17" s="135">
        <v>36</v>
      </c>
      <c r="H17" s="234">
        <v>3.2286995515695069E-2</v>
      </c>
      <c r="I17" s="135">
        <v>33</v>
      </c>
      <c r="J17" s="234">
        <v>3.1044214487300093E-2</v>
      </c>
      <c r="K17" s="135">
        <v>19</v>
      </c>
      <c r="L17" s="234">
        <v>2.8485757121439279E-2</v>
      </c>
      <c r="M17" s="135">
        <v>30</v>
      </c>
      <c r="N17" s="234">
        <v>3.1645569620253167E-2</v>
      </c>
      <c r="O17" s="135">
        <v>12</v>
      </c>
      <c r="P17" s="234">
        <v>2.9629629629629631E-2</v>
      </c>
      <c r="Q17" s="135">
        <v>2</v>
      </c>
      <c r="R17" s="87">
        <v>6.7340067340067337E-3</v>
      </c>
      <c r="S17" s="133">
        <v>229</v>
      </c>
      <c r="T17" s="88">
        <v>2.795751434501282E-2</v>
      </c>
    </row>
    <row r="18" spans="2:20" ht="22.2" customHeight="1" x14ac:dyDescent="0.3">
      <c r="B18" s="92" t="s">
        <v>221</v>
      </c>
      <c r="C18" s="133">
        <v>167</v>
      </c>
      <c r="D18" s="234">
        <v>7.0434415858287636E-2</v>
      </c>
      <c r="E18" s="135">
        <v>70</v>
      </c>
      <c r="F18" s="234">
        <v>5.2830188679245285E-2</v>
      </c>
      <c r="G18" s="135">
        <v>58</v>
      </c>
      <c r="H18" s="234">
        <v>5.2017937219730942E-2</v>
      </c>
      <c r="I18" s="135">
        <v>51</v>
      </c>
      <c r="J18" s="234">
        <v>4.7977422389463779E-2</v>
      </c>
      <c r="K18" s="135">
        <v>37</v>
      </c>
      <c r="L18" s="234">
        <v>5.5472263868065967E-2</v>
      </c>
      <c r="M18" s="135">
        <v>56</v>
      </c>
      <c r="N18" s="234">
        <v>5.9071729957805907E-2</v>
      </c>
      <c r="O18" s="135">
        <v>20</v>
      </c>
      <c r="P18" s="234">
        <v>4.9382716049382713E-2</v>
      </c>
      <c r="Q18" s="135">
        <v>19</v>
      </c>
      <c r="R18" s="87">
        <v>6.3973063973063973E-2</v>
      </c>
      <c r="S18" s="133">
        <v>478</v>
      </c>
      <c r="T18" s="88">
        <v>5.8356732999633745E-2</v>
      </c>
    </row>
    <row r="19" spans="2:20" ht="22.2" customHeight="1" x14ac:dyDescent="0.3">
      <c r="B19" s="92" t="s">
        <v>222</v>
      </c>
      <c r="C19" s="133">
        <v>96</v>
      </c>
      <c r="D19" s="234">
        <v>4.048924504428511E-2</v>
      </c>
      <c r="E19" s="135">
        <v>58</v>
      </c>
      <c r="F19" s="234">
        <v>4.3773584905660377E-2</v>
      </c>
      <c r="G19" s="135">
        <v>45</v>
      </c>
      <c r="H19" s="234">
        <v>4.0358744394618833E-2</v>
      </c>
      <c r="I19" s="135">
        <v>53</v>
      </c>
      <c r="J19" s="234">
        <v>4.9858889934148637E-2</v>
      </c>
      <c r="K19" s="135">
        <v>18</v>
      </c>
      <c r="L19" s="234">
        <v>2.6986506746626688E-2</v>
      </c>
      <c r="M19" s="135">
        <v>37</v>
      </c>
      <c r="N19" s="234">
        <v>3.9029535864978905E-2</v>
      </c>
      <c r="O19" s="135">
        <v>21</v>
      </c>
      <c r="P19" s="234">
        <v>5.185185185185185E-2</v>
      </c>
      <c r="Q19" s="135">
        <v>20</v>
      </c>
      <c r="R19" s="87">
        <v>6.7340067340067339E-2</v>
      </c>
      <c r="S19" s="133">
        <v>348</v>
      </c>
      <c r="T19" s="88">
        <v>4.248565498718105E-2</v>
      </c>
    </row>
    <row r="20" spans="2:20" ht="22.2" customHeight="1" x14ac:dyDescent="0.3">
      <c r="B20" s="92" t="s">
        <v>223</v>
      </c>
      <c r="C20" s="133">
        <v>76</v>
      </c>
      <c r="D20" s="234">
        <v>3.2053985660059049E-2</v>
      </c>
      <c r="E20" s="135">
        <v>20</v>
      </c>
      <c r="F20" s="234">
        <v>1.509433962264151E-2</v>
      </c>
      <c r="G20" s="135">
        <v>29</v>
      </c>
      <c r="H20" s="234">
        <v>2.6008968609865471E-2</v>
      </c>
      <c r="I20" s="135">
        <v>40</v>
      </c>
      <c r="J20" s="234">
        <v>3.7629350893697081E-2</v>
      </c>
      <c r="K20" s="135">
        <v>30</v>
      </c>
      <c r="L20" s="234">
        <v>4.4977511244377814E-2</v>
      </c>
      <c r="M20" s="135">
        <v>35</v>
      </c>
      <c r="N20" s="234">
        <v>3.6919831223628692E-2</v>
      </c>
      <c r="O20" s="135">
        <v>18</v>
      </c>
      <c r="P20" s="234">
        <v>4.4444444444444446E-2</v>
      </c>
      <c r="Q20" s="135">
        <v>8</v>
      </c>
      <c r="R20" s="87">
        <v>2.6936026936026935E-2</v>
      </c>
      <c r="S20" s="133">
        <v>256</v>
      </c>
      <c r="T20" s="88">
        <v>3.1253815162983763E-2</v>
      </c>
    </row>
    <row r="21" spans="2:20" ht="22.2" customHeight="1" x14ac:dyDescent="0.3">
      <c r="B21" s="92" t="s">
        <v>224</v>
      </c>
      <c r="C21" s="133">
        <v>127</v>
      </c>
      <c r="D21" s="234">
        <v>5.3563897089835513E-2</v>
      </c>
      <c r="E21" s="135">
        <v>54</v>
      </c>
      <c r="F21" s="234">
        <v>4.0754716981132075E-2</v>
      </c>
      <c r="G21" s="135">
        <v>42</v>
      </c>
      <c r="H21" s="234">
        <v>3.766816143497758E-2</v>
      </c>
      <c r="I21" s="135">
        <v>59</v>
      </c>
      <c r="J21" s="234">
        <v>5.5503292568203196E-2</v>
      </c>
      <c r="K21" s="135">
        <v>43</v>
      </c>
      <c r="L21" s="234">
        <v>6.4467766116941536E-2</v>
      </c>
      <c r="M21" s="135">
        <v>68</v>
      </c>
      <c r="N21" s="234">
        <v>7.1729957805907171E-2</v>
      </c>
      <c r="O21" s="135">
        <v>25</v>
      </c>
      <c r="P21" s="234">
        <v>6.1728395061728392E-2</v>
      </c>
      <c r="Q21" s="135">
        <v>20</v>
      </c>
      <c r="R21" s="87">
        <v>6.7340067340067339E-2</v>
      </c>
      <c r="S21" s="133">
        <v>438</v>
      </c>
      <c r="T21" s="88">
        <v>5.3473324380417533E-2</v>
      </c>
    </row>
    <row r="22" spans="2:20" ht="22.2" customHeight="1" x14ac:dyDescent="0.3">
      <c r="B22" s="92" t="s">
        <v>225</v>
      </c>
      <c r="C22" s="133">
        <v>215</v>
      </c>
      <c r="D22" s="234">
        <v>9.0679038380430205E-2</v>
      </c>
      <c r="E22" s="135">
        <v>114</v>
      </c>
      <c r="F22" s="234">
        <v>8.6037735849056607E-2</v>
      </c>
      <c r="G22" s="135">
        <v>93</v>
      </c>
      <c r="H22" s="234">
        <v>8.3408071748878918E-2</v>
      </c>
      <c r="I22" s="135">
        <v>101</v>
      </c>
      <c r="J22" s="234">
        <v>9.5014111006585134E-2</v>
      </c>
      <c r="K22" s="135">
        <v>59</v>
      </c>
      <c r="L22" s="234">
        <v>8.8455772113943024E-2</v>
      </c>
      <c r="M22" s="135">
        <v>92</v>
      </c>
      <c r="N22" s="234">
        <v>9.7046413502109699E-2</v>
      </c>
      <c r="O22" s="135">
        <v>37</v>
      </c>
      <c r="P22" s="234">
        <v>9.1358024691358022E-2</v>
      </c>
      <c r="Q22" s="135">
        <v>40</v>
      </c>
      <c r="R22" s="87">
        <v>0.13468013468013468</v>
      </c>
      <c r="S22" s="133">
        <v>751</v>
      </c>
      <c r="T22" s="88">
        <v>9.1685996825784391E-2</v>
      </c>
    </row>
    <row r="23" spans="2:20" ht="22.2" customHeight="1" x14ac:dyDescent="0.3">
      <c r="B23" s="92" t="s">
        <v>226</v>
      </c>
      <c r="C23" s="133">
        <v>144</v>
      </c>
      <c r="D23" s="234">
        <v>6.0733867566427666E-2</v>
      </c>
      <c r="E23" s="135">
        <v>68</v>
      </c>
      <c r="F23" s="234">
        <v>5.132075471698113E-2</v>
      </c>
      <c r="G23" s="135">
        <v>47</v>
      </c>
      <c r="H23" s="234">
        <v>4.2152466367713005E-2</v>
      </c>
      <c r="I23" s="135">
        <v>55</v>
      </c>
      <c r="J23" s="234">
        <v>5.1740357478833487E-2</v>
      </c>
      <c r="K23" s="135">
        <v>49</v>
      </c>
      <c r="L23" s="234">
        <v>7.3463268365817097E-2</v>
      </c>
      <c r="M23" s="135">
        <v>48</v>
      </c>
      <c r="N23" s="234">
        <v>5.0632911392405063E-2</v>
      </c>
      <c r="O23" s="135">
        <v>20</v>
      </c>
      <c r="P23" s="234">
        <v>4.9382716049382713E-2</v>
      </c>
      <c r="Q23" s="135">
        <v>21</v>
      </c>
      <c r="R23" s="87">
        <v>7.0707070707070704E-2</v>
      </c>
      <c r="S23" s="133">
        <v>452</v>
      </c>
      <c r="T23" s="88">
        <v>5.5182517397143208E-2</v>
      </c>
    </row>
    <row r="24" spans="2:20" ht="22.2" customHeight="1" x14ac:dyDescent="0.3">
      <c r="B24" s="92" t="s">
        <v>227</v>
      </c>
      <c r="C24" s="133">
        <v>70</v>
      </c>
      <c r="D24" s="234">
        <v>2.9523407844791228E-2</v>
      </c>
      <c r="E24" s="135">
        <v>24</v>
      </c>
      <c r="F24" s="234">
        <v>1.8113207547169812E-2</v>
      </c>
      <c r="G24" s="135">
        <v>22</v>
      </c>
      <c r="H24" s="234">
        <v>1.9730941704035873E-2</v>
      </c>
      <c r="I24" s="135">
        <v>25</v>
      </c>
      <c r="J24" s="234">
        <v>2.3518344308560677E-2</v>
      </c>
      <c r="K24" s="135">
        <v>7</v>
      </c>
      <c r="L24" s="234">
        <v>1.0494752623688156E-2</v>
      </c>
      <c r="M24" s="135">
        <v>21</v>
      </c>
      <c r="N24" s="234">
        <v>2.2151898734177215E-2</v>
      </c>
      <c r="O24" s="135">
        <v>16</v>
      </c>
      <c r="P24" s="234">
        <v>3.9506172839506172E-2</v>
      </c>
      <c r="Q24" s="135">
        <v>9</v>
      </c>
      <c r="R24" s="87">
        <v>3.0303030303030304E-2</v>
      </c>
      <c r="S24" s="133">
        <v>194</v>
      </c>
      <c r="T24" s="88">
        <v>2.3684531803198634E-2</v>
      </c>
    </row>
    <row r="25" spans="2:20" ht="22.2" customHeight="1" x14ac:dyDescent="0.3">
      <c r="B25" s="92" t="s">
        <v>228</v>
      </c>
      <c r="C25" s="133">
        <v>23</v>
      </c>
      <c r="D25" s="234">
        <v>9.7005482918599752E-3</v>
      </c>
      <c r="E25" s="135">
        <v>12</v>
      </c>
      <c r="F25" s="234">
        <v>9.0566037735849061E-3</v>
      </c>
      <c r="G25" s="135">
        <v>11</v>
      </c>
      <c r="H25" s="234">
        <v>9.8654708520179366E-3</v>
      </c>
      <c r="I25" s="135">
        <v>17</v>
      </c>
      <c r="J25" s="234">
        <v>1.5992474129821261E-2</v>
      </c>
      <c r="K25" s="135">
        <v>9</v>
      </c>
      <c r="L25" s="234">
        <v>1.3493253373313344E-2</v>
      </c>
      <c r="M25" s="135">
        <v>18</v>
      </c>
      <c r="N25" s="234">
        <v>1.8987341772151899E-2</v>
      </c>
      <c r="O25" s="135">
        <v>7</v>
      </c>
      <c r="P25" s="234">
        <v>1.7283950617283949E-2</v>
      </c>
      <c r="Q25" s="135">
        <v>6</v>
      </c>
      <c r="R25" s="87">
        <v>2.0202020202020204E-2</v>
      </c>
      <c r="S25" s="133">
        <v>103</v>
      </c>
      <c r="T25" s="88">
        <v>1.2574777194481749E-2</v>
      </c>
    </row>
    <row r="26" spans="2:20" ht="22.2" customHeight="1" x14ac:dyDescent="0.3">
      <c r="B26" s="92" t="s">
        <v>229</v>
      </c>
      <c r="C26" s="133">
        <v>16</v>
      </c>
      <c r="D26" s="234">
        <v>6.7482075073808517E-3</v>
      </c>
      <c r="E26" s="135">
        <v>12</v>
      </c>
      <c r="F26" s="234">
        <v>9.0566037735849061E-3</v>
      </c>
      <c r="G26" s="135">
        <v>11</v>
      </c>
      <c r="H26" s="234">
        <v>9.8654708520179366E-3</v>
      </c>
      <c r="I26" s="135">
        <v>6</v>
      </c>
      <c r="J26" s="234">
        <v>5.6444026340545629E-3</v>
      </c>
      <c r="K26" s="135">
        <v>10</v>
      </c>
      <c r="L26" s="234">
        <v>1.4992503748125937E-2</v>
      </c>
      <c r="M26" s="135">
        <v>10</v>
      </c>
      <c r="N26" s="234">
        <v>1.0548523206751054E-2</v>
      </c>
      <c r="O26" s="135">
        <v>3</v>
      </c>
      <c r="P26" s="234">
        <v>7.4074074074074077E-3</v>
      </c>
      <c r="Q26" s="135">
        <v>7</v>
      </c>
      <c r="R26" s="87">
        <v>2.3569023569023569E-2</v>
      </c>
      <c r="S26" s="133">
        <v>75</v>
      </c>
      <c r="T26" s="88">
        <v>9.1563911610303989E-3</v>
      </c>
    </row>
    <row r="27" spans="2:20" ht="22.2" customHeight="1" x14ac:dyDescent="0.3">
      <c r="B27" s="92" t="s">
        <v>230</v>
      </c>
      <c r="C27" s="133">
        <v>10</v>
      </c>
      <c r="D27" s="234">
        <v>4.2176296921130323E-3</v>
      </c>
      <c r="E27" s="135">
        <v>16</v>
      </c>
      <c r="F27" s="234">
        <v>1.2075471698113207E-2</v>
      </c>
      <c r="G27" s="135">
        <v>9</v>
      </c>
      <c r="H27" s="234">
        <v>8.0717488789237672E-3</v>
      </c>
      <c r="I27" s="135">
        <v>10</v>
      </c>
      <c r="J27" s="234">
        <v>9.4073377234242701E-3</v>
      </c>
      <c r="K27" s="135">
        <v>10</v>
      </c>
      <c r="L27" s="234">
        <v>1.4992503748125937E-2</v>
      </c>
      <c r="M27" s="135">
        <v>11</v>
      </c>
      <c r="N27" s="234">
        <v>1.1603375527426161E-2</v>
      </c>
      <c r="O27" s="135">
        <v>2</v>
      </c>
      <c r="P27" s="234">
        <v>4.9382716049382715E-3</v>
      </c>
      <c r="Q27" s="135">
        <v>5</v>
      </c>
      <c r="R27" s="87">
        <v>1.6835016835016835E-2</v>
      </c>
      <c r="S27" s="133">
        <v>73</v>
      </c>
      <c r="T27" s="88">
        <v>8.9122207300695883E-3</v>
      </c>
    </row>
    <row r="28" spans="2:20" ht="22.2" customHeight="1" x14ac:dyDescent="0.3">
      <c r="B28" s="92" t="s">
        <v>231</v>
      </c>
      <c r="C28" s="133">
        <v>8</v>
      </c>
      <c r="D28" s="234">
        <v>3.3741037536904259E-3</v>
      </c>
      <c r="E28" s="135">
        <v>12</v>
      </c>
      <c r="F28" s="234">
        <v>9.0566037735849061E-3</v>
      </c>
      <c r="G28" s="135">
        <v>7</v>
      </c>
      <c r="H28" s="234">
        <v>6.2780269058295961E-3</v>
      </c>
      <c r="I28" s="135">
        <v>11</v>
      </c>
      <c r="J28" s="234">
        <v>1.0348071495766699E-2</v>
      </c>
      <c r="K28" s="135">
        <v>11</v>
      </c>
      <c r="L28" s="234">
        <v>1.6491754122938532E-2</v>
      </c>
      <c r="M28" s="135">
        <v>6</v>
      </c>
      <c r="N28" s="234">
        <v>6.3291139240506328E-3</v>
      </c>
      <c r="O28" s="135">
        <v>2</v>
      </c>
      <c r="P28" s="234">
        <v>4.9382716049382715E-3</v>
      </c>
      <c r="Q28" s="135">
        <v>2</v>
      </c>
      <c r="R28" s="87">
        <v>6.7340067340067337E-3</v>
      </c>
      <c r="S28" s="133">
        <v>59</v>
      </c>
      <c r="T28" s="88">
        <v>7.2030277133439142E-3</v>
      </c>
    </row>
    <row r="29" spans="2:20" ht="22.2" customHeight="1" x14ac:dyDescent="0.3">
      <c r="B29" s="92" t="s">
        <v>232</v>
      </c>
      <c r="C29" s="133">
        <v>6</v>
      </c>
      <c r="D29" s="234">
        <v>2.5305778152678194E-3</v>
      </c>
      <c r="E29" s="135">
        <v>1</v>
      </c>
      <c r="F29" s="234">
        <v>7.5471698113207543E-4</v>
      </c>
      <c r="G29" s="135">
        <v>3</v>
      </c>
      <c r="H29" s="234">
        <v>2.6905829596412557E-3</v>
      </c>
      <c r="I29" s="135">
        <v>3</v>
      </c>
      <c r="J29" s="234">
        <v>2.8222013170272815E-3</v>
      </c>
      <c r="K29" s="135">
        <v>3</v>
      </c>
      <c r="L29" s="234">
        <v>4.4977511244377807E-3</v>
      </c>
      <c r="M29" s="135">
        <v>2</v>
      </c>
      <c r="N29" s="234">
        <v>2.1097046413502108E-3</v>
      </c>
      <c r="O29" s="135">
        <v>0</v>
      </c>
      <c r="P29" s="234">
        <v>0</v>
      </c>
      <c r="Q29" s="135">
        <v>1</v>
      </c>
      <c r="R29" s="87">
        <v>3.3670033670033669E-3</v>
      </c>
      <c r="S29" s="133">
        <v>19</v>
      </c>
      <c r="T29" s="88">
        <v>2.3196190941277011E-3</v>
      </c>
    </row>
    <row r="30" spans="2:20" ht="22.2" customHeight="1" thickBot="1" x14ac:dyDescent="0.35">
      <c r="B30" s="92" t="s">
        <v>208</v>
      </c>
      <c r="C30" s="133">
        <v>39</v>
      </c>
      <c r="D30" s="234">
        <v>1.6448755799240825E-2</v>
      </c>
      <c r="E30" s="135">
        <v>10</v>
      </c>
      <c r="F30" s="234">
        <v>7.5471698113207548E-3</v>
      </c>
      <c r="G30" s="135">
        <v>19</v>
      </c>
      <c r="H30" s="234">
        <v>1.7040358744394617E-2</v>
      </c>
      <c r="I30" s="135">
        <v>13</v>
      </c>
      <c r="J30" s="234">
        <v>1.2229539040451553E-2</v>
      </c>
      <c r="K30" s="135">
        <v>5</v>
      </c>
      <c r="L30" s="234">
        <v>7.4962518740629685E-3</v>
      </c>
      <c r="M30" s="135">
        <v>19</v>
      </c>
      <c r="N30" s="234">
        <v>2.0042194092827006E-2</v>
      </c>
      <c r="O30" s="135">
        <v>3</v>
      </c>
      <c r="P30" s="234">
        <v>7.4074074074074077E-3</v>
      </c>
      <c r="Q30" s="135">
        <v>5</v>
      </c>
      <c r="R30" s="87">
        <v>1.6835016835016835E-2</v>
      </c>
      <c r="S30" s="133">
        <v>113</v>
      </c>
      <c r="T30" s="88">
        <v>1.3795629349285802E-2</v>
      </c>
    </row>
    <row r="31" spans="2:20" ht="22.2" customHeight="1" thickTop="1" thickBot="1" x14ac:dyDescent="0.35">
      <c r="B31" s="98" t="s">
        <v>207</v>
      </c>
      <c r="C31" s="134">
        <v>2371</v>
      </c>
      <c r="D31" s="235">
        <v>1</v>
      </c>
      <c r="E31" s="136">
        <v>1325</v>
      </c>
      <c r="F31" s="235">
        <v>0.99999999999999989</v>
      </c>
      <c r="G31" s="136">
        <v>1115</v>
      </c>
      <c r="H31" s="235">
        <v>0.99999999999999978</v>
      </c>
      <c r="I31" s="136">
        <v>1063</v>
      </c>
      <c r="J31" s="235">
        <v>1.0000000000000002</v>
      </c>
      <c r="K31" s="136">
        <v>667</v>
      </c>
      <c r="L31" s="235">
        <v>0.99999999999999978</v>
      </c>
      <c r="M31" s="136">
        <v>948</v>
      </c>
      <c r="N31" s="235">
        <v>1.0000000000000002</v>
      </c>
      <c r="O31" s="136">
        <v>405</v>
      </c>
      <c r="P31" s="235">
        <v>1</v>
      </c>
      <c r="Q31" s="136">
        <v>297</v>
      </c>
      <c r="R31" s="90">
        <v>1.0000000000000002</v>
      </c>
      <c r="S31" s="134">
        <v>8191</v>
      </c>
      <c r="T31" s="93">
        <v>0.99999999999999989</v>
      </c>
    </row>
    <row r="32" spans="2:20" ht="22.2" customHeight="1" thickTop="1" thickBot="1" x14ac:dyDescent="0.3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 ht="22.2" customHeight="1" thickTop="1" x14ac:dyDescent="0.3">
      <c r="B33" s="112" t="s">
        <v>233</v>
      </c>
      <c r="C33" s="157"/>
      <c r="D33" s="108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15"/>
      <c r="T33" s="102"/>
    </row>
    <row r="34" spans="2:20" ht="22.2" customHeight="1" thickBot="1" x14ac:dyDescent="0.35">
      <c r="B34" s="109" t="s">
        <v>256</v>
      </c>
      <c r="C34" s="153"/>
      <c r="D34" s="11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 ht="15" thickTop="1" x14ac:dyDescent="0.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 x14ac:dyDescent="0.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3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3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3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3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3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3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3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3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3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3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3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3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3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3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3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3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3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3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3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3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3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3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3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3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3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3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3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3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3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3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3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3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3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3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3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3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3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3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3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3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3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3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3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3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3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3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3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3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3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3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3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3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3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3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3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3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3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3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3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3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3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3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3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3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3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3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3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3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3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3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3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3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3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3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3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3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3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3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3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3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3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3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3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3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3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3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3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3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3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3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3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3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3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3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3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3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3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3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3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3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3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3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3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3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3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3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3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3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3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3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3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3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3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3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3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3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3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3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3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3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3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3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3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3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3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3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3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3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3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3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3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3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3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3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3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3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3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3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3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3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3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3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3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3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3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3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3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3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3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3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3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3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3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3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3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3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3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3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3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3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3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3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3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3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3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3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3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3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3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3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3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3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3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3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3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3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3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3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3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3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3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3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3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3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3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3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3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3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3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3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3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3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3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3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3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3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3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3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3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3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3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3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3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3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3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3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3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3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3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3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3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3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3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3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3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3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3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3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3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3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3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3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3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3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3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3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3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3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3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3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3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3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3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3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3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3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3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3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3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3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3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3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3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3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3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3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3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3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3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3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3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3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3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3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3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3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3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3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3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3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3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3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3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3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3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3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3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3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3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3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3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3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3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3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3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3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3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3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3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3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3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3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3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3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3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3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3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3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3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3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3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3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3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3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3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3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3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3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3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3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3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3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3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3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3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3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3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3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3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3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3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3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3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3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3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3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3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3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3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3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3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3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3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3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3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3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3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3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3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3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3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3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3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3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3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3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3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3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3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3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3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3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3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3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3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3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3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3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3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3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3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3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3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3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3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3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3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3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3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3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3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3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3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3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3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3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3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3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3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3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3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3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3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3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3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3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3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3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3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3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3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3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3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3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3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3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3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3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3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3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3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3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3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3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3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3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3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3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3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3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3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3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3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3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3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3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</row>
    <row r="523" spans="2:20" x14ac:dyDescent="0.3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</row>
    <row r="524" spans="2:20" x14ac:dyDescent="0.3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</row>
    <row r="525" spans="2:20" x14ac:dyDescent="0.3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</row>
    <row r="526" spans="2:20" x14ac:dyDescent="0.3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</row>
    <row r="527" spans="2:20" x14ac:dyDescent="0.3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2:20" x14ac:dyDescent="0.3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</row>
    <row r="529" spans="2:20" x14ac:dyDescent="0.3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</row>
    <row r="530" spans="2:20" x14ac:dyDescent="0.3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</row>
    <row r="531" spans="2:20" x14ac:dyDescent="0.3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2:20" x14ac:dyDescent="0.3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</row>
    <row r="533" spans="2:20" x14ac:dyDescent="0.3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2:20" x14ac:dyDescent="0.3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</row>
    <row r="535" spans="2:20" x14ac:dyDescent="0.3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</row>
    <row r="536" spans="2:20" x14ac:dyDescent="0.3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</row>
    <row r="537" spans="2:20" x14ac:dyDescent="0.3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2:20" x14ac:dyDescent="0.3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2:20" x14ac:dyDescent="0.3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</row>
    <row r="540" spans="2:20" x14ac:dyDescent="0.3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</row>
    <row r="541" spans="2:20" x14ac:dyDescent="0.3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2:20" x14ac:dyDescent="0.3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</row>
    <row r="543" spans="2:20" x14ac:dyDescent="0.3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</row>
    <row r="544" spans="2:20" x14ac:dyDescent="0.3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</row>
    <row r="545" spans="2:20" x14ac:dyDescent="0.3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</row>
    <row r="546" spans="2:20" x14ac:dyDescent="0.3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</row>
    <row r="547" spans="2:20" x14ac:dyDescent="0.3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</row>
    <row r="548" spans="2:20" x14ac:dyDescent="0.3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</row>
    <row r="549" spans="2:20" x14ac:dyDescent="0.3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</row>
    <row r="550" spans="2:20" x14ac:dyDescent="0.3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</row>
    <row r="551" spans="2:20" x14ac:dyDescent="0.3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</row>
    <row r="552" spans="2:20" x14ac:dyDescent="0.3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</row>
    <row r="553" spans="2:20" x14ac:dyDescent="0.3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</row>
    <row r="554" spans="2:20" x14ac:dyDescent="0.3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2:20" x14ac:dyDescent="0.3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</row>
    <row r="556" spans="2:20" x14ac:dyDescent="0.3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2:20" x14ac:dyDescent="0.3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</row>
    <row r="558" spans="2:20" x14ac:dyDescent="0.3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</row>
    <row r="559" spans="2:20" x14ac:dyDescent="0.3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</row>
    <row r="560" spans="2:20" x14ac:dyDescent="0.3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</row>
    <row r="561" spans="2:20" x14ac:dyDescent="0.3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</row>
    <row r="562" spans="2:20" x14ac:dyDescent="0.3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</row>
    <row r="563" spans="2:20" x14ac:dyDescent="0.3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</row>
    <row r="564" spans="2:20" x14ac:dyDescent="0.3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</row>
    <row r="565" spans="2:20" x14ac:dyDescent="0.3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</row>
    <row r="566" spans="2:20" x14ac:dyDescent="0.3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</row>
    <row r="567" spans="2:20" x14ac:dyDescent="0.3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</row>
    <row r="568" spans="2:20" x14ac:dyDescent="0.3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</row>
    <row r="569" spans="2:20" x14ac:dyDescent="0.3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</row>
    <row r="570" spans="2:20" x14ac:dyDescent="0.3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</row>
    <row r="571" spans="2:20" x14ac:dyDescent="0.3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</row>
    <row r="572" spans="2:20" x14ac:dyDescent="0.3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</row>
    <row r="573" spans="2:20" x14ac:dyDescent="0.3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</row>
    <row r="574" spans="2:20" x14ac:dyDescent="0.3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</row>
    <row r="575" spans="2:20" x14ac:dyDescent="0.3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</row>
    <row r="576" spans="2:20" x14ac:dyDescent="0.3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</row>
    <row r="577" spans="2:20" x14ac:dyDescent="0.3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</row>
    <row r="578" spans="2:20" x14ac:dyDescent="0.3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</row>
    <row r="579" spans="2:20" x14ac:dyDescent="0.3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</row>
    <row r="580" spans="2:20" x14ac:dyDescent="0.3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</row>
    <row r="581" spans="2:20" x14ac:dyDescent="0.3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</row>
    <row r="582" spans="2:20" x14ac:dyDescent="0.3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</row>
    <row r="583" spans="2:20" x14ac:dyDescent="0.3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</row>
    <row r="584" spans="2:20" x14ac:dyDescent="0.3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</row>
    <row r="585" spans="2:20" x14ac:dyDescent="0.3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</row>
    <row r="586" spans="2:20" x14ac:dyDescent="0.3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</row>
    <row r="587" spans="2:20" x14ac:dyDescent="0.3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</row>
    <row r="588" spans="2:20" x14ac:dyDescent="0.3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</row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defaultColWidth="9.109375" defaultRowHeight="14.4" x14ac:dyDescent="0.3"/>
  <cols>
    <col min="1" max="1" width="10.6640625" style="63" customWidth="1"/>
    <col min="2" max="21" width="10.33203125" style="63" customWidth="1"/>
    <col min="22" max="16384" width="9.109375" style="63"/>
  </cols>
  <sheetData>
    <row r="1" spans="1:22" ht="25.2" customHeight="1" thickTop="1" thickBot="1" x14ac:dyDescent="0.35">
      <c r="A1" s="313" t="s">
        <v>92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316"/>
      <c r="M1" s="316"/>
      <c r="N1" s="316"/>
      <c r="O1" s="316"/>
      <c r="P1" s="316"/>
      <c r="Q1" s="316"/>
      <c r="R1" s="316"/>
      <c r="S1" s="316"/>
      <c r="T1" s="316"/>
      <c r="U1" s="317"/>
    </row>
    <row r="2" spans="1:22" ht="25.2" customHeight="1" thickTop="1" thickBot="1" x14ac:dyDescent="0.35">
      <c r="A2" s="318" t="s">
        <v>0</v>
      </c>
      <c r="B2" s="321" t="s">
        <v>33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22" ht="25.2" customHeight="1" x14ac:dyDescent="0.3">
      <c r="A3" s="319"/>
      <c r="B3" s="324">
        <v>0</v>
      </c>
      <c r="C3" s="310"/>
      <c r="D3" s="311" t="s">
        <v>34</v>
      </c>
      <c r="E3" s="312"/>
      <c r="F3" s="309" t="s">
        <v>35</v>
      </c>
      <c r="G3" s="310"/>
      <c r="H3" s="311" t="s">
        <v>36</v>
      </c>
      <c r="I3" s="312"/>
      <c r="J3" s="309" t="s">
        <v>37</v>
      </c>
      <c r="K3" s="310"/>
      <c r="L3" s="311" t="s">
        <v>38</v>
      </c>
      <c r="M3" s="312"/>
      <c r="N3" s="309" t="s">
        <v>39</v>
      </c>
      <c r="O3" s="310"/>
      <c r="P3" s="311" t="s">
        <v>40</v>
      </c>
      <c r="Q3" s="312"/>
      <c r="R3" s="311" t="s">
        <v>30</v>
      </c>
      <c r="S3" s="312"/>
      <c r="T3" s="311" t="s">
        <v>32</v>
      </c>
      <c r="U3" s="312"/>
    </row>
    <row r="4" spans="1:22" ht="25.2" customHeight="1" thickBot="1" x14ac:dyDescent="0.35">
      <c r="A4" s="320"/>
      <c r="B4" s="9" t="s">
        <v>1</v>
      </c>
      <c r="C4" s="10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9" t="s">
        <v>1</v>
      </c>
      <c r="S4" s="11" t="s">
        <v>2</v>
      </c>
      <c r="T4" s="9" t="s">
        <v>1</v>
      </c>
      <c r="U4" s="11" t="s">
        <v>2</v>
      </c>
    </row>
    <row r="5" spans="1:22" x14ac:dyDescent="0.3">
      <c r="A5" s="13" t="s">
        <v>3</v>
      </c>
      <c r="B5" s="24">
        <f>VLOOKUP(V5,[1]Sheet1!$A$217:$U$242,2,FALSE)</f>
        <v>20</v>
      </c>
      <c r="C5" s="14">
        <f>VLOOKUP(V5,[1]Sheet1!$A$217:$U$242,3,FALSE)/100</f>
        <v>1.8816445573431179E-3</v>
      </c>
      <c r="D5" s="24">
        <f>VLOOKUP(V5,[1]Sheet1!$A$217:$U$242,4,FALSE)</f>
        <v>20</v>
      </c>
      <c r="E5" s="15">
        <f>VLOOKUP(V5,[1]Sheet1!$A$217:$U$242,5,FALSE)/100</f>
        <v>1.8816445573431179E-3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97</v>
      </c>
    </row>
    <row r="6" spans="1:22" x14ac:dyDescent="0.3">
      <c r="A6" s="16" t="s">
        <v>4</v>
      </c>
      <c r="B6" s="22">
        <f>VLOOKUP(V6,[1]Sheet1!$A$217:$U$242,2,FALSE)</f>
        <v>7</v>
      </c>
      <c r="C6" s="14">
        <f>VLOOKUP(V6,[1]Sheet1!$A$217:$U$242,3,FALSE)/100</f>
        <v>6.585755950700913E-4</v>
      </c>
      <c r="D6" s="22">
        <f>VLOOKUP(V6,[1]Sheet1!$A$217:$U$242,4,FALSE)</f>
        <v>7</v>
      </c>
      <c r="E6" s="15">
        <f>VLOOKUP(V6,[1]Sheet1!$A$217:$U$242,5,FALSE)/100</f>
        <v>6.585755950700913E-4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98</v>
      </c>
    </row>
    <row r="7" spans="1:22" x14ac:dyDescent="0.3">
      <c r="A7" s="16" t="s">
        <v>5</v>
      </c>
      <c r="B7" s="22">
        <f>VLOOKUP(V7,[1]Sheet1!$A$217:$U$242,2,FALSE)</f>
        <v>5</v>
      </c>
      <c r="C7" s="14">
        <f>VLOOKUP(V7,[1]Sheet1!$A$217:$U$242,3,FALSE)/100</f>
        <v>4.7041113933577947E-4</v>
      </c>
      <c r="D7" s="22">
        <f>VLOOKUP(V7,[1]Sheet1!$A$217:$U$242,4,FALSE)</f>
        <v>5</v>
      </c>
      <c r="E7" s="15">
        <f>VLOOKUP(V7,[1]Sheet1!$A$217:$U$242,5,FALSE)/100</f>
        <v>4.7041113933577947E-4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99</v>
      </c>
    </row>
    <row r="8" spans="1:22" x14ac:dyDescent="0.3">
      <c r="A8" s="16" t="s">
        <v>6</v>
      </c>
      <c r="B8" s="22">
        <f>VLOOKUP(V8,[1]Sheet1!$A$217:$U$242,2,FALSE)</f>
        <v>9</v>
      </c>
      <c r="C8" s="14">
        <f>VLOOKUP(V8,[1]Sheet1!$A$217:$U$242,3,FALSE)/100</f>
        <v>8.4674005080440291E-4</v>
      </c>
      <c r="D8" s="22">
        <f>VLOOKUP(V8,[1]Sheet1!$A$217:$U$242,4,FALSE)</f>
        <v>9</v>
      </c>
      <c r="E8" s="15">
        <f>VLOOKUP(V8,[1]Sheet1!$A$217:$U$242,5,FALSE)/100</f>
        <v>8.4674005080440291E-4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100</v>
      </c>
    </row>
    <row r="9" spans="1:22" x14ac:dyDescent="0.3">
      <c r="A9" s="16" t="s">
        <v>7</v>
      </c>
      <c r="B9" s="22">
        <f>VLOOKUP(V9,[1]Sheet1!$A$217:$U$242,2,FALSE)</f>
        <v>55</v>
      </c>
      <c r="C9" s="14">
        <f>VLOOKUP(V9,[1]Sheet1!$A$217:$U$242,3,FALSE)/100</f>
        <v>5.1745225326935741E-3</v>
      </c>
      <c r="D9" s="22">
        <f>VLOOKUP(V9,[1]Sheet1!$A$217:$U$242,4,FALSE)</f>
        <v>55</v>
      </c>
      <c r="E9" s="15">
        <f>VLOOKUP(V9,[1]Sheet1!$A$217:$U$242,5,FALSE)/100</f>
        <v>5.1745225326935741E-3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101</v>
      </c>
    </row>
    <row r="10" spans="1:22" x14ac:dyDescent="0.3">
      <c r="A10" s="16" t="s">
        <v>8</v>
      </c>
      <c r="B10" s="22">
        <f>VLOOKUP(V10,[1]Sheet1!$A$217:$U$242,2,FALSE)</f>
        <v>262</v>
      </c>
      <c r="C10" s="14">
        <f>VLOOKUP(V10,[1]Sheet1!$A$217:$U$242,3,FALSE)/100</f>
        <v>2.4649543701194845E-2</v>
      </c>
      <c r="D10" s="22">
        <f>VLOOKUP(V10,[1]Sheet1!$A$217:$U$242,4,FALSE)</f>
        <v>262</v>
      </c>
      <c r="E10" s="15">
        <f>VLOOKUP(V10,[1]Sheet1!$A$217:$U$242,5,FALSE)/100</f>
        <v>2.4649543701194845E-2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102</v>
      </c>
    </row>
    <row r="11" spans="1:22" x14ac:dyDescent="0.3">
      <c r="A11" s="16" t="s">
        <v>9</v>
      </c>
      <c r="B11" s="22">
        <f>VLOOKUP(V11,[1]Sheet1!$A$217:$U$242,2,FALSE)</f>
        <v>863</v>
      </c>
      <c r="C11" s="14">
        <f>VLOOKUP(V11,[1]Sheet1!$A$217:$U$242,3,FALSE)/100</f>
        <v>8.1192962649355535E-2</v>
      </c>
      <c r="D11" s="22">
        <f>VLOOKUP(V11,[1]Sheet1!$A$217:$U$242,4,FALSE)</f>
        <v>863</v>
      </c>
      <c r="E11" s="15">
        <f>VLOOKUP(V11,[1]Sheet1!$A$217:$U$242,5,FALSE)/100</f>
        <v>8.1192962649355535E-2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103</v>
      </c>
    </row>
    <row r="12" spans="1:22" x14ac:dyDescent="0.3">
      <c r="A12" s="16" t="s">
        <v>10</v>
      </c>
      <c r="B12" s="22">
        <f>VLOOKUP(V12,[1]Sheet1!$A$217:$U$242,2,FALSE)</f>
        <v>2374</v>
      </c>
      <c r="C12" s="14">
        <f>VLOOKUP(V12,[1]Sheet1!$A$217:$U$242,3,FALSE)/100</f>
        <v>0.22335120895662811</v>
      </c>
      <c r="D12" s="22">
        <f>VLOOKUP(V12,[1]Sheet1!$A$217:$U$242,4,FALSE)</f>
        <v>2374</v>
      </c>
      <c r="E12" s="15">
        <f>VLOOKUP(V12,[1]Sheet1!$A$217:$U$242,5,FALSE)/100</f>
        <v>0.22335120895662811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104</v>
      </c>
    </row>
    <row r="13" spans="1:22" x14ac:dyDescent="0.3">
      <c r="A13" s="16" t="s">
        <v>11</v>
      </c>
      <c r="B13" s="22">
        <f>VLOOKUP(V13,[1]Sheet1!$A$217:$U$242,2,FALSE)</f>
        <v>1838</v>
      </c>
      <c r="C13" s="14">
        <f>VLOOKUP(V13,[1]Sheet1!$A$217:$U$242,3,FALSE)/100</f>
        <v>0.17292313481983254</v>
      </c>
      <c r="D13" s="22">
        <f>VLOOKUP(V13,[1]Sheet1!$A$217:$U$242,4,FALSE)</f>
        <v>1838</v>
      </c>
      <c r="E13" s="15">
        <f>VLOOKUP(V13,[1]Sheet1!$A$217:$U$242,5,FALSE)/100</f>
        <v>0.17292313481983254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105</v>
      </c>
    </row>
    <row r="14" spans="1:22" x14ac:dyDescent="0.3">
      <c r="A14" s="16" t="s">
        <v>12</v>
      </c>
      <c r="B14" s="22">
        <f>VLOOKUP(V14,[1]Sheet1!$A$217:$U$242,2,FALSE)</f>
        <v>460</v>
      </c>
      <c r="C14" s="14">
        <f>VLOOKUP(V14,[1]Sheet1!$A$217:$U$242,3,FALSE)/100</f>
        <v>4.3277824818891711E-2</v>
      </c>
      <c r="D14" s="22">
        <f>VLOOKUP(V14,[1]Sheet1!$A$217:$U$242,4,FALSE)</f>
        <v>460</v>
      </c>
      <c r="E14" s="15">
        <f>VLOOKUP(V14,[1]Sheet1!$A$217:$U$242,5,FALSE)/100</f>
        <v>4.3277824818891711E-2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106</v>
      </c>
    </row>
    <row r="15" spans="1:22" x14ac:dyDescent="0.3">
      <c r="A15" s="16" t="s">
        <v>13</v>
      </c>
      <c r="B15" s="22">
        <f>VLOOKUP(V15,[1]Sheet1!$A$217:$U$242,2,FALSE)</f>
        <v>203</v>
      </c>
      <c r="C15" s="14">
        <f>VLOOKUP(V15,[1]Sheet1!$A$217:$U$242,3,FALSE)/100</f>
        <v>1.9098692257032642E-2</v>
      </c>
      <c r="D15" s="22">
        <f>VLOOKUP(V15,[1]Sheet1!$A$217:$U$242,4,FALSE)</f>
        <v>203</v>
      </c>
      <c r="E15" s="15">
        <f>VLOOKUP(V15,[1]Sheet1!$A$217:$U$242,5,FALSE)/100</f>
        <v>1.9098692257032642E-2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107</v>
      </c>
    </row>
    <row r="16" spans="1:22" x14ac:dyDescent="0.3">
      <c r="A16" s="16" t="s">
        <v>14</v>
      </c>
      <c r="B16" s="22">
        <f>VLOOKUP(V16,[1]Sheet1!$A$217:$U$242,2,FALSE)</f>
        <v>224</v>
      </c>
      <c r="C16" s="14">
        <f>VLOOKUP(V16,[1]Sheet1!$A$217:$U$242,3,FALSE)/100</f>
        <v>2.1074419042242921E-2</v>
      </c>
      <c r="D16" s="22">
        <f>VLOOKUP(V16,[1]Sheet1!$A$217:$U$242,4,FALSE)</f>
        <v>224</v>
      </c>
      <c r="E16" s="15">
        <f>VLOOKUP(V16,[1]Sheet1!$A$217:$U$242,5,FALSE)/100</f>
        <v>2.1074419042242921E-2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108</v>
      </c>
    </row>
    <row r="17" spans="1:22" x14ac:dyDescent="0.3">
      <c r="A17" s="16" t="s">
        <v>15</v>
      </c>
      <c r="B17" s="22">
        <f>VLOOKUP(V17,[1]Sheet1!$A$217:$U$242,2,FALSE)</f>
        <v>566</v>
      </c>
      <c r="C17" s="14">
        <f>VLOOKUP(V17,[1]Sheet1!$A$217:$U$242,3,FALSE)/100</f>
        <v>5.3250540972810227E-2</v>
      </c>
      <c r="D17" s="22">
        <f>VLOOKUP(V17,[1]Sheet1!$A$217:$U$242,4,FALSE)</f>
        <v>566</v>
      </c>
      <c r="E17" s="15">
        <f>VLOOKUP(V17,[1]Sheet1!$A$217:$U$242,5,FALSE)/100</f>
        <v>5.3250540972810227E-2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109</v>
      </c>
    </row>
    <row r="18" spans="1:22" x14ac:dyDescent="0.3">
      <c r="A18" s="16" t="s">
        <v>16</v>
      </c>
      <c r="B18" s="22">
        <f>VLOOKUP(V18,[1]Sheet1!$A$217:$U$242,2,FALSE)</f>
        <v>378</v>
      </c>
      <c r="C18" s="14">
        <f>VLOOKUP(V18,[1]Sheet1!$A$217:$U$242,3,FALSE)/100</f>
        <v>3.5563082133784923E-2</v>
      </c>
      <c r="D18" s="22">
        <f>VLOOKUP(V18,[1]Sheet1!$A$217:$U$242,4,FALSE)</f>
        <v>378</v>
      </c>
      <c r="E18" s="15">
        <f>VLOOKUP(V18,[1]Sheet1!$A$217:$U$242,5,FALSE)/100</f>
        <v>3.5563082133784923E-2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110</v>
      </c>
    </row>
    <row r="19" spans="1:22" x14ac:dyDescent="0.3">
      <c r="A19" s="16" t="s">
        <v>17</v>
      </c>
      <c r="B19" s="22">
        <f>VLOOKUP(V19,[1]Sheet1!$A$217:$U$242,2,FALSE)</f>
        <v>249</v>
      </c>
      <c r="C19" s="14">
        <f>VLOOKUP(V19,[1]Sheet1!$A$217:$U$242,3,FALSE)/100</f>
        <v>2.3426474738921819E-2</v>
      </c>
      <c r="D19" s="22">
        <f>VLOOKUP(V19,[1]Sheet1!$A$217:$U$242,4,FALSE)</f>
        <v>249</v>
      </c>
      <c r="E19" s="15">
        <f>VLOOKUP(V19,[1]Sheet1!$A$217:$U$242,5,FALSE)/100</f>
        <v>2.3426474738921819E-2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111</v>
      </c>
    </row>
    <row r="20" spans="1:22" x14ac:dyDescent="0.3">
      <c r="A20" s="16" t="s">
        <v>18</v>
      </c>
      <c r="B20" s="22">
        <f>VLOOKUP(V20,[1]Sheet1!$A$217:$U$242,2,FALSE)</f>
        <v>435</v>
      </c>
      <c r="C20" s="14">
        <f>VLOOKUP(V20,[1]Sheet1!$A$217:$U$242,3,FALSE)/100</f>
        <v>4.0925769122212817E-2</v>
      </c>
      <c r="D20" s="22">
        <f>VLOOKUP(V20,[1]Sheet1!$A$217:$U$242,4,FALSE)</f>
        <v>435</v>
      </c>
      <c r="E20" s="15">
        <f>VLOOKUP(V20,[1]Sheet1!$A$217:$U$242,5,FALSE)/100</f>
        <v>4.0925769122212817E-2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112</v>
      </c>
    </row>
    <row r="21" spans="1:22" x14ac:dyDescent="0.3">
      <c r="A21" s="16" t="s">
        <v>19</v>
      </c>
      <c r="B21" s="22">
        <f>VLOOKUP(V21,[1]Sheet1!$A$217:$U$242,2,FALSE)</f>
        <v>1013</v>
      </c>
      <c r="C21" s="14">
        <f>VLOOKUP(V21,[1]Sheet1!$A$217:$U$242,3,FALSE)/100</f>
        <v>9.5305296829428926E-2</v>
      </c>
      <c r="D21" s="22">
        <f>VLOOKUP(V21,[1]Sheet1!$A$217:$U$242,4,FALSE)</f>
        <v>1013</v>
      </c>
      <c r="E21" s="15">
        <f>VLOOKUP(V21,[1]Sheet1!$A$217:$U$242,5,FALSE)/100</f>
        <v>9.5305296829428926E-2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113</v>
      </c>
    </row>
    <row r="22" spans="1:22" x14ac:dyDescent="0.3">
      <c r="A22" s="16" t="s">
        <v>20</v>
      </c>
      <c r="B22" s="22">
        <f>VLOOKUP(V22,[1]Sheet1!$A$217:$U$242,2,FALSE)</f>
        <v>800</v>
      </c>
      <c r="C22" s="14">
        <f>VLOOKUP(V22,[1]Sheet1!$A$217:$U$242,3,FALSE)/100</f>
        <v>7.5265782293724715E-2</v>
      </c>
      <c r="D22" s="22">
        <f>VLOOKUP(V22,[1]Sheet1!$A$217:$U$242,4,FALSE)</f>
        <v>800</v>
      </c>
      <c r="E22" s="15">
        <f>VLOOKUP(V22,[1]Sheet1!$A$217:$U$242,5,FALSE)/100</f>
        <v>7.5265782293724715E-2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114</v>
      </c>
    </row>
    <row r="23" spans="1:22" x14ac:dyDescent="0.3">
      <c r="A23" s="16" t="s">
        <v>21</v>
      </c>
      <c r="B23" s="22">
        <f>VLOOKUP(V23,[1]Sheet1!$A$217:$U$242,2,FALSE)</f>
        <v>365</v>
      </c>
      <c r="C23" s="14">
        <f>VLOOKUP(V23,[1]Sheet1!$A$217:$U$242,3,FALSE)/100</f>
        <v>3.4340013171511911E-2</v>
      </c>
      <c r="D23" s="22">
        <f>VLOOKUP(V23,[1]Sheet1!$A$217:$U$242,4,FALSE)</f>
        <v>365</v>
      </c>
      <c r="E23" s="15">
        <f>VLOOKUP(V23,[1]Sheet1!$A$217:$U$242,5,FALSE)/100</f>
        <v>3.4340013171511911E-2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115</v>
      </c>
    </row>
    <row r="24" spans="1:22" x14ac:dyDescent="0.3">
      <c r="A24" s="16" t="s">
        <v>22</v>
      </c>
      <c r="B24" s="22">
        <f>VLOOKUP(V24,[1]Sheet1!$A$217:$U$242,2,FALSE)</f>
        <v>152</v>
      </c>
      <c r="C24" s="14">
        <f>VLOOKUP(V24,[1]Sheet1!$A$217:$U$242,3,FALSE)/100</f>
        <v>1.4300498635807696E-2</v>
      </c>
      <c r="D24" s="22">
        <f>VLOOKUP(V24,[1]Sheet1!$A$217:$U$242,4,FALSE)</f>
        <v>152</v>
      </c>
      <c r="E24" s="15">
        <f>VLOOKUP(V24,[1]Sheet1!$A$217:$U$242,5,FALSE)/100</f>
        <v>1.4300498635807696E-2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116</v>
      </c>
    </row>
    <row r="25" spans="1:22" x14ac:dyDescent="0.3">
      <c r="A25" s="16" t="s">
        <v>23</v>
      </c>
      <c r="B25" s="22">
        <f>VLOOKUP(V25,[1]Sheet1!$A$217:$U$242,2,FALSE)</f>
        <v>79</v>
      </c>
      <c r="C25" s="14">
        <f>VLOOKUP(V25,[1]Sheet1!$A$217:$U$242,3,FALSE)/100</f>
        <v>7.4324960015053169E-3</v>
      </c>
      <c r="D25" s="22">
        <f>VLOOKUP(V25,[1]Sheet1!$A$217:$U$242,4,FALSE)</f>
        <v>79</v>
      </c>
      <c r="E25" s="15">
        <f>VLOOKUP(V25,[1]Sheet1!$A$217:$U$242,5,FALSE)/100</f>
        <v>7.4324960015053169E-3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117</v>
      </c>
    </row>
    <row r="26" spans="1:22" x14ac:dyDescent="0.3">
      <c r="A26" s="16" t="s">
        <v>24</v>
      </c>
      <c r="B26" s="22">
        <f>VLOOKUP(V26,[1]Sheet1!$A$217:$U$242,2,FALSE)</f>
        <v>90</v>
      </c>
      <c r="C26" s="14">
        <f>VLOOKUP(V26,[1]Sheet1!$A$217:$U$242,3,FALSE)/100</f>
        <v>8.4674005080440304E-3</v>
      </c>
      <c r="D26" s="22">
        <f>VLOOKUP(V26,[1]Sheet1!$A$217:$U$242,4,FALSE)</f>
        <v>90</v>
      </c>
      <c r="E26" s="15">
        <f>VLOOKUP(V26,[1]Sheet1!$A$217:$U$242,5,FALSE)/100</f>
        <v>8.4674005080440304E-3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118</v>
      </c>
    </row>
    <row r="27" spans="1:22" x14ac:dyDescent="0.3">
      <c r="A27" s="16" t="s">
        <v>25</v>
      </c>
      <c r="B27" s="22">
        <f>VLOOKUP(V27,[1]Sheet1!$A$217:$U$242,2,FALSE)</f>
        <v>80</v>
      </c>
      <c r="C27" s="14">
        <f>VLOOKUP(V27,[1]Sheet1!$A$217:$U$242,3,FALSE)/100</f>
        <v>7.5265782293724715E-3</v>
      </c>
      <c r="D27" s="22">
        <f>VLOOKUP(V27,[1]Sheet1!$A$217:$U$242,4,FALSE)</f>
        <v>80</v>
      </c>
      <c r="E27" s="15">
        <f>VLOOKUP(V27,[1]Sheet1!$A$217:$U$242,5,FALSE)/100</f>
        <v>7.5265782293724715E-3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119</v>
      </c>
    </row>
    <row r="28" spans="1:22" x14ac:dyDescent="0.3">
      <c r="A28" s="16" t="s">
        <v>26</v>
      </c>
      <c r="B28" s="22">
        <f>VLOOKUP(V28,[1]Sheet1!$A$217:$U$242,2,FALSE)</f>
        <v>32</v>
      </c>
      <c r="C28" s="14">
        <f>VLOOKUP(V28,[1]Sheet1!$A$217:$U$242,3,FALSE)/100</f>
        <v>3.0106312917489884E-3</v>
      </c>
      <c r="D28" s="22">
        <f>VLOOKUP(V28,[1]Sheet1!$A$217:$U$242,4,FALSE)</f>
        <v>32</v>
      </c>
      <c r="E28" s="15">
        <f>VLOOKUP(V28,[1]Sheet1!$A$217:$U$242,5,FALSE)/100</f>
        <v>3.0106312917489884E-3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120</v>
      </c>
    </row>
    <row r="29" spans="1:22" ht="15" thickBot="1" x14ac:dyDescent="0.35">
      <c r="A29" s="17" t="s">
        <v>27</v>
      </c>
      <c r="B29" s="25">
        <f>VLOOKUP(V29,[1]Sheet1!$A$217:$U$242,2,FALSE)</f>
        <v>70</v>
      </c>
      <c r="C29" s="18">
        <f>VLOOKUP(V29,[1]Sheet1!$A$217:$U$242,3,FALSE)/100</f>
        <v>6.5857559507009134E-3</v>
      </c>
      <c r="D29" s="25">
        <f>VLOOKUP(V29,[1]Sheet1!$A$217:$U$242,4,FALSE)</f>
        <v>70</v>
      </c>
      <c r="E29" s="19">
        <f>VLOOKUP(V29,[1]Sheet1!$A$217:$U$242,5,FALSE)/100</f>
        <v>6.5857559507009134E-3</v>
      </c>
      <c r="F29" s="28">
        <f>VLOOKUP(V29,[1]Sheet1!$A$217:$U$242,6,FALSE)</f>
        <v>0</v>
      </c>
      <c r="G29" s="18">
        <f>VLOOKUP(V29,[1]Sheet1!$A$217:$U$242,7,FALSE)/100</f>
        <v>0</v>
      </c>
      <c r="H29" s="25">
        <f>VLOOKUP(V29,[1]Sheet1!$A$217:$U$242,8,FALSE)</f>
        <v>0</v>
      </c>
      <c r="I29" s="19">
        <f>VLOOKUP(V29,[1]Sheet1!$A$217:$U$242,9,FALSE)/100</f>
        <v>0</v>
      </c>
      <c r="J29" s="28">
        <f>VLOOKUP(V29,[1]Sheet1!$A$217:$U$242,10,FALSE)</f>
        <v>0</v>
      </c>
      <c r="K29" s="18">
        <f>VLOOKUP(V29,[1]Sheet1!$A$217:$U$242,11,FALSE)/100</f>
        <v>0</v>
      </c>
      <c r="L29" s="25">
        <f>VLOOKUP(V29,[1]Sheet1!$A$217:$U$242,12,FALSE)</f>
        <v>0</v>
      </c>
      <c r="M29" s="19">
        <f>VLOOKUP(V29,[1]Sheet1!$A$217:$U$242,13,FALSE)/100</f>
        <v>0</v>
      </c>
      <c r="N29" s="25">
        <f>VLOOKUP(V29,[1]Sheet1!$A$217:$U$242,14,FALSE)</f>
        <v>0</v>
      </c>
      <c r="O29" s="19">
        <f>VLOOKUP(V29,[1]Sheet1!$A$217:$U$242,15,FALSE)/100</f>
        <v>0</v>
      </c>
      <c r="P29" s="28">
        <f>VLOOKUP(V29,[1]Sheet1!$A$217:$U$242,16,FALSE)</f>
        <v>0</v>
      </c>
      <c r="Q29" s="19">
        <f>VLOOKUP(V29,[1]Sheet1!$A$217:$U$242,17,FALSE)/100</f>
        <v>0</v>
      </c>
      <c r="R29" s="28">
        <f>VLOOKUP(V29,[1]Sheet1!$A$217:$U$242,18,FALSE)</f>
        <v>0</v>
      </c>
      <c r="S29" s="19">
        <f>VLOOKUP(V29,[1]Sheet1!$A$217:$U$242,19,FALSE)/100</f>
        <v>0</v>
      </c>
      <c r="T29" s="28">
        <f>VLOOKUP(V29,[1]Sheet1!$A$217:$U$242,20,FALSE)</f>
        <v>0</v>
      </c>
      <c r="U29" s="19">
        <f>VLOOKUP(V29,[1]Sheet1!$A$217:$U$242,21,FALSE)/100</f>
        <v>0</v>
      </c>
      <c r="V29" s="67" t="s">
        <v>27</v>
      </c>
    </row>
    <row r="30" spans="1:22" ht="15" thickBot="1" x14ac:dyDescent="0.35">
      <c r="A30" s="20" t="s">
        <v>28</v>
      </c>
      <c r="B30" s="23">
        <f>VLOOKUP(V30,[1]Sheet1!$A$217:$U$242,2,FALSE)</f>
        <v>10629</v>
      </c>
      <c r="C30" s="7">
        <f>VLOOKUP(V30,[1]Sheet1!$A$217:$U$242,3,FALSE)/100</f>
        <v>1</v>
      </c>
      <c r="D30" s="23">
        <f>VLOOKUP(V30,[1]Sheet1!$A$217:$U$242,4,FALSE)</f>
        <v>10629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32</v>
      </c>
    </row>
    <row r="31" spans="1:22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34</vt:i4>
      </vt:variant>
    </vt:vector>
  </HeadingPairs>
  <TitlesOfParts>
    <vt:vector size="34" baseType="lpstr">
      <vt:lpstr>Inhoudsopgave</vt:lpstr>
      <vt:lpstr>24.1.1</vt:lpstr>
      <vt:lpstr>24.1.2</vt:lpstr>
      <vt:lpstr>24.1.3</vt:lpstr>
      <vt:lpstr>24.1.4</vt:lpstr>
      <vt:lpstr>24.1.5</vt:lpstr>
      <vt:lpstr>24.1.6</vt:lpstr>
      <vt:lpstr>24.1.7</vt:lpstr>
      <vt:lpstr>5.1.8</vt:lpstr>
      <vt:lpstr>5.2.8</vt:lpstr>
      <vt:lpstr>24.2.1</vt:lpstr>
      <vt:lpstr>24.2.2</vt:lpstr>
      <vt:lpstr>24.2.3</vt:lpstr>
      <vt:lpstr>24.2.4</vt:lpstr>
      <vt:lpstr>24.2.5</vt:lpstr>
      <vt:lpstr>24.2.6</vt:lpstr>
      <vt:lpstr>24.2.7</vt:lpstr>
      <vt:lpstr>5.3.8</vt:lpstr>
      <vt:lpstr>24.3.1</vt:lpstr>
      <vt:lpstr>24.3.2</vt:lpstr>
      <vt:lpstr>24.3.3</vt:lpstr>
      <vt:lpstr>24.3.4</vt:lpstr>
      <vt:lpstr>24.3.5</vt:lpstr>
      <vt:lpstr>24.3.6</vt:lpstr>
      <vt:lpstr>24.3.7</vt:lpstr>
      <vt:lpstr>5.4.8</vt:lpstr>
      <vt:lpstr>24.4.1</vt:lpstr>
      <vt:lpstr>24.4.2</vt:lpstr>
      <vt:lpstr>24.4.3</vt:lpstr>
      <vt:lpstr>24.4.4</vt:lpstr>
      <vt:lpstr>24.4.5</vt:lpstr>
      <vt:lpstr>24.4.6</vt:lpstr>
      <vt:lpstr>24.4.7</vt:lpstr>
      <vt:lpstr>5.5.8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2015-06-23T07:39:11Z</cp:lastPrinted>
  <dcterms:created xsi:type="dcterms:W3CDTF">2015-01-12T08:29:00Z</dcterms:created>
  <dcterms:modified xsi:type="dcterms:W3CDTF">2023-02-01T11:25:47Z</dcterms:modified>
</cp:coreProperties>
</file>