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08" windowWidth="14376" windowHeight="11016" tabRatio="836"/>
  </bookViews>
  <sheets>
    <sheet name="lijst tabellen" sheetId="54" r:id="rId1"/>
    <sheet name="B1 - B4" sheetId="22" r:id="rId2"/>
    <sheet name="B5" sheetId="45" r:id="rId3"/>
    <sheet name="B6" sheetId="2" r:id="rId4"/>
    <sheet name="B7" sheetId="23" r:id="rId5"/>
    <sheet name="B8" sheetId="4" r:id="rId6"/>
    <sheet name="B9" sheetId="25" r:id="rId7"/>
    <sheet name="B10-12" sheetId="5" r:id="rId8"/>
    <sheet name="B13-15" sheetId="50" r:id="rId9"/>
    <sheet name="B17" sheetId="27" r:id="rId10"/>
    <sheet name="B18" sheetId="35" r:id="rId11"/>
    <sheet name="B19" sheetId="51" r:id="rId12"/>
    <sheet name="B20" sheetId="13" r:id="rId13"/>
    <sheet name="B21" sheetId="29" r:id="rId14"/>
    <sheet name="B22" sheetId="15" r:id="rId15"/>
    <sheet name="B23" sheetId="30" r:id="rId16"/>
    <sheet name="B24" sheetId="52" r:id="rId17"/>
    <sheet name="B25" sheetId="17" r:id="rId18"/>
    <sheet name="B26" sheetId="31" r:id="rId19"/>
    <sheet name="B27-30" sheetId="11" r:id="rId20"/>
    <sheet name="B31-32" sheetId="32" r:id="rId21"/>
    <sheet name="B33" sheetId="1" r:id="rId22"/>
    <sheet name="B34" sheetId="37" r:id="rId23"/>
    <sheet name="B35" sheetId="3" r:id="rId24"/>
    <sheet name="B36" sheetId="38" r:id="rId25"/>
    <sheet name="B37-41" sheetId="26" r:id="rId26"/>
    <sheet name="B42" sheetId="40" r:id="rId27"/>
    <sheet name="B43" sheetId="14" r:id="rId28"/>
    <sheet name="B44" sheetId="42" r:id="rId29"/>
    <sheet name="B45" sheetId="16" r:id="rId30"/>
    <sheet name="B46" sheetId="43" r:id="rId31"/>
    <sheet name="B47" sheetId="53" r:id="rId32"/>
    <sheet name="B48" sheetId="18" r:id="rId33"/>
    <sheet name="B49" sheetId="44" r:id="rId34"/>
    <sheet name="B50-53" sheetId="28" r:id="rId35"/>
    <sheet name="B54-55" sheetId="9" r:id="rId36"/>
  </sheets>
  <definedNames>
    <definedName name="_xlnm.Print_Area" localSheetId="10">'B18'!$A$1:$H$162</definedName>
    <definedName name="_xlnm.Print_Titles" localSheetId="9">'B17'!$1:$4</definedName>
    <definedName name="_xlnm.Print_Titles" localSheetId="10">'B18'!$1:$3</definedName>
    <definedName name="_xlnm.Print_Titles" localSheetId="16">'B24'!$1:$2</definedName>
    <definedName name="_xlnm.Print_Titles" localSheetId="26">'B42'!$1:$3</definedName>
    <definedName name="_xlnm.Print_Titles" localSheetId="2">'B5'!$1:$2</definedName>
  </definedNames>
  <calcPr calcId="145621"/>
</workbook>
</file>

<file path=xl/calcChain.xml><?xml version="1.0" encoding="utf-8"?>
<calcChain xmlns="http://schemas.openxmlformats.org/spreadsheetml/2006/main">
  <c r="A57" i="54" l="1"/>
  <c r="A56" i="54"/>
  <c r="A55" i="54"/>
  <c r="A54" i="54"/>
  <c r="A53" i="54"/>
  <c r="A52" i="54"/>
  <c r="A51" i="54"/>
  <c r="A50" i="54"/>
  <c r="A49" i="54"/>
  <c r="A48" i="54"/>
  <c r="A47" i="54"/>
  <c r="A46" i="54"/>
  <c r="A45" i="54"/>
  <c r="A44" i="54"/>
  <c r="A43" i="54"/>
  <c r="A42" i="54"/>
  <c r="A41" i="54"/>
  <c r="A40" i="54"/>
  <c r="A39" i="54"/>
  <c r="A38" i="54"/>
  <c r="A37" i="54"/>
  <c r="A36" i="54"/>
  <c r="A35"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6" i="54"/>
  <c r="A5" i="54"/>
  <c r="A4" i="54"/>
  <c r="A3" i="54"/>
  <c r="A2" i="54"/>
  <c r="H68" i="28"/>
  <c r="F68" i="28"/>
  <c r="G66" i="28" s="1"/>
  <c r="D68" i="28"/>
  <c r="B68" i="28"/>
  <c r="C62" i="28" s="1"/>
  <c r="I67" i="28"/>
  <c r="E67" i="28"/>
  <c r="C67" i="28"/>
  <c r="I66" i="28"/>
  <c r="E66" i="28"/>
  <c r="C66" i="28"/>
  <c r="I65" i="28"/>
  <c r="G65" i="28"/>
  <c r="E65" i="28"/>
  <c r="C65" i="28"/>
  <c r="I64" i="28"/>
  <c r="E64" i="28"/>
  <c r="C64" i="28"/>
  <c r="I63" i="28"/>
  <c r="E63" i="28"/>
  <c r="C63" i="28"/>
  <c r="I62" i="28"/>
  <c r="E62" i="28"/>
  <c r="E68" i="28" s="1"/>
  <c r="I61" i="28"/>
  <c r="E61" i="28"/>
  <c r="C61" i="28"/>
  <c r="I60" i="28"/>
  <c r="E60" i="28"/>
  <c r="C60" i="28"/>
  <c r="I59" i="28"/>
  <c r="E59" i="28"/>
  <c r="C59" i="28"/>
  <c r="I58" i="28"/>
  <c r="E58" i="28"/>
  <c r="C58" i="28"/>
  <c r="I57" i="28"/>
  <c r="G57" i="28"/>
  <c r="E57" i="28"/>
  <c r="C57" i="28"/>
  <c r="I56" i="28"/>
  <c r="E56" i="28"/>
  <c r="C56" i="28"/>
  <c r="H47" i="28"/>
  <c r="I45" i="28" s="1"/>
  <c r="F47" i="28"/>
  <c r="G40" i="28" s="1"/>
  <c r="D47" i="28"/>
  <c r="E45" i="28" s="1"/>
  <c r="B47" i="28"/>
  <c r="C42" i="28" s="1"/>
  <c r="I46" i="28"/>
  <c r="C46" i="28"/>
  <c r="I44" i="28"/>
  <c r="J44" i="28" s="1"/>
  <c r="G44" i="28"/>
  <c r="I43" i="28"/>
  <c r="C43" i="28"/>
  <c r="I42" i="28"/>
  <c r="I41" i="28"/>
  <c r="G41" i="28"/>
  <c r="J41" i="28" s="1"/>
  <c r="C41" i="28"/>
  <c r="I40" i="28"/>
  <c r="I39" i="28"/>
  <c r="J39" i="28" s="1"/>
  <c r="G39" i="28"/>
  <c r="C39" i="28"/>
  <c r="I38" i="28"/>
  <c r="C38" i="28"/>
  <c r="I36" i="28"/>
  <c r="J36" i="28" s="1"/>
  <c r="G36" i="28"/>
  <c r="E36" i="28"/>
  <c r="I35" i="28"/>
  <c r="C35" i="28"/>
  <c r="H27" i="28"/>
  <c r="F27" i="28"/>
  <c r="G20" i="28" s="1"/>
  <c r="D27" i="28"/>
  <c r="B27" i="28"/>
  <c r="C22" i="28" s="1"/>
  <c r="I26" i="28"/>
  <c r="E26" i="28"/>
  <c r="C26" i="28"/>
  <c r="I25" i="28"/>
  <c r="E25" i="28"/>
  <c r="I24" i="28"/>
  <c r="G24" i="28"/>
  <c r="E24" i="28"/>
  <c r="I23" i="28"/>
  <c r="E23" i="28"/>
  <c r="C23" i="28"/>
  <c r="I22" i="28"/>
  <c r="E22" i="28"/>
  <c r="I21" i="28"/>
  <c r="G21" i="28"/>
  <c r="E21" i="28"/>
  <c r="E27" i="28" s="1"/>
  <c r="I20" i="28"/>
  <c r="I27" i="28" s="1"/>
  <c r="E20" i="28"/>
  <c r="H11" i="28"/>
  <c r="I9" i="28" s="1"/>
  <c r="F11" i="28"/>
  <c r="G4" i="28" s="1"/>
  <c r="D11" i="28"/>
  <c r="E9" i="28" s="1"/>
  <c r="B11" i="28"/>
  <c r="C6" i="28" s="1"/>
  <c r="I10" i="28"/>
  <c r="C10" i="28"/>
  <c r="I8" i="28"/>
  <c r="J8" i="28" s="1"/>
  <c r="G8" i="28"/>
  <c r="I7" i="28"/>
  <c r="C7" i="28"/>
  <c r="I6" i="28"/>
  <c r="I5" i="28"/>
  <c r="C5" i="28"/>
  <c r="I4" i="28"/>
  <c r="I11" i="28" s="1"/>
  <c r="I53" i="44"/>
  <c r="G53" i="44"/>
  <c r="H51" i="44" s="1"/>
  <c r="E53" i="44"/>
  <c r="F48" i="44" s="1"/>
  <c r="C53" i="44"/>
  <c r="J52" i="44"/>
  <c r="D52" i="44"/>
  <c r="J51" i="44"/>
  <c r="D51" i="44"/>
  <c r="J50" i="44"/>
  <c r="H50" i="44"/>
  <c r="D50" i="44"/>
  <c r="J49" i="44"/>
  <c r="K49" i="44" s="1"/>
  <c r="D49" i="44"/>
  <c r="J48" i="44"/>
  <c r="D48" i="44"/>
  <c r="J47" i="44"/>
  <c r="K47" i="44" s="1"/>
  <c r="H47" i="44"/>
  <c r="D47" i="44"/>
  <c r="J46" i="44"/>
  <c r="D46" i="44"/>
  <c r="J45" i="44"/>
  <c r="K45" i="44" s="1"/>
  <c r="H45" i="44"/>
  <c r="D45" i="44"/>
  <c r="J44" i="44"/>
  <c r="D44" i="44"/>
  <c r="J43" i="44"/>
  <c r="D43" i="44"/>
  <c r="J42" i="44"/>
  <c r="K42" i="44" s="1"/>
  <c r="H42" i="44"/>
  <c r="F42" i="44"/>
  <c r="D42" i="44"/>
  <c r="J41" i="44"/>
  <c r="K41" i="44" s="1"/>
  <c r="D41" i="44"/>
  <c r="J40" i="44"/>
  <c r="D40" i="44"/>
  <c r="J39" i="44"/>
  <c r="K39" i="44" s="1"/>
  <c r="H39" i="44"/>
  <c r="D39" i="44"/>
  <c r="J38" i="44"/>
  <c r="D38" i="44"/>
  <c r="J37" i="44"/>
  <c r="H37" i="44"/>
  <c r="D37" i="44"/>
  <c r="J36" i="44"/>
  <c r="D36" i="44"/>
  <c r="J35" i="44"/>
  <c r="D35" i="44"/>
  <c r="J34" i="44"/>
  <c r="K34" i="44" s="1"/>
  <c r="H34" i="44"/>
  <c r="F34" i="44"/>
  <c r="D34" i="44"/>
  <c r="J33" i="44"/>
  <c r="K33" i="44" s="1"/>
  <c r="D33" i="44"/>
  <c r="J32" i="44"/>
  <c r="D32" i="44"/>
  <c r="J31" i="44"/>
  <c r="K31" i="44" s="1"/>
  <c r="H31" i="44"/>
  <c r="D31" i="44"/>
  <c r="J30" i="44"/>
  <c r="D30" i="44"/>
  <c r="J29" i="44"/>
  <c r="K29" i="44" s="1"/>
  <c r="H29" i="44"/>
  <c r="D29" i="44"/>
  <c r="J28" i="44"/>
  <c r="D28" i="44"/>
  <c r="J27" i="44"/>
  <c r="D27" i="44"/>
  <c r="J26" i="44"/>
  <c r="K26" i="44" s="1"/>
  <c r="H26" i="44"/>
  <c r="F26" i="44"/>
  <c r="D26" i="44"/>
  <c r="J25" i="44"/>
  <c r="K25" i="44" s="1"/>
  <c r="D25" i="44"/>
  <c r="J24" i="44"/>
  <c r="D24" i="44"/>
  <c r="J23" i="44"/>
  <c r="K23" i="44" s="1"/>
  <c r="H23" i="44"/>
  <c r="D23" i="44"/>
  <c r="J22" i="44"/>
  <c r="D22" i="44"/>
  <c r="J21" i="44"/>
  <c r="H21" i="44"/>
  <c r="D21" i="44"/>
  <c r="J20" i="44"/>
  <c r="D20" i="44"/>
  <c r="J19" i="44"/>
  <c r="D19" i="44"/>
  <c r="J18" i="44"/>
  <c r="K18" i="44" s="1"/>
  <c r="H18" i="44"/>
  <c r="F18" i="44"/>
  <c r="D18" i="44"/>
  <c r="J17" i="44"/>
  <c r="K17" i="44" s="1"/>
  <c r="D17" i="44"/>
  <c r="J16" i="44"/>
  <c r="D16" i="44"/>
  <c r="J15" i="44"/>
  <c r="K15" i="44" s="1"/>
  <c r="H15" i="44"/>
  <c r="D15" i="44"/>
  <c r="J14" i="44"/>
  <c r="D14" i="44"/>
  <c r="J13" i="44"/>
  <c r="K13" i="44" s="1"/>
  <c r="H13" i="44"/>
  <c r="D13" i="44"/>
  <c r="J12" i="44"/>
  <c r="D12" i="44"/>
  <c r="J11" i="44"/>
  <c r="D11" i="44"/>
  <c r="J10" i="44"/>
  <c r="K10" i="44" s="1"/>
  <c r="H10" i="44"/>
  <c r="F10" i="44"/>
  <c r="D10" i="44"/>
  <c r="J9" i="44"/>
  <c r="K9" i="44" s="1"/>
  <c r="D9" i="44"/>
  <c r="J8" i="44"/>
  <c r="K8" i="44" s="1"/>
  <c r="D8" i="44"/>
  <c r="J7" i="44"/>
  <c r="K7" i="44" s="1"/>
  <c r="H7" i="44"/>
  <c r="D7" i="44"/>
  <c r="J6" i="44"/>
  <c r="D6" i="44"/>
  <c r="D53" i="44" s="1"/>
  <c r="J5" i="44"/>
  <c r="J53" i="44" s="1"/>
  <c r="H5" i="44"/>
  <c r="D5" i="44"/>
  <c r="I27" i="43"/>
  <c r="G27" i="43"/>
  <c r="H25" i="43" s="1"/>
  <c r="E27" i="43"/>
  <c r="F22" i="43" s="1"/>
  <c r="C27" i="43"/>
  <c r="D26" i="43" s="1"/>
  <c r="J26" i="43"/>
  <c r="F26" i="43"/>
  <c r="J25" i="43"/>
  <c r="F25" i="43"/>
  <c r="D25" i="43"/>
  <c r="J24" i="43"/>
  <c r="F24" i="43"/>
  <c r="D24" i="43"/>
  <c r="J23" i="43"/>
  <c r="K23" i="43" s="1"/>
  <c r="F23" i="43"/>
  <c r="D23" i="43"/>
  <c r="J22" i="43"/>
  <c r="D22" i="43"/>
  <c r="J21" i="43"/>
  <c r="H21" i="43"/>
  <c r="D21" i="43"/>
  <c r="J20" i="43"/>
  <c r="D20" i="43"/>
  <c r="J19" i="43"/>
  <c r="F19" i="43"/>
  <c r="D19" i="43"/>
  <c r="J18" i="43"/>
  <c r="F18" i="43"/>
  <c r="J17" i="43"/>
  <c r="K17" i="43" s="1"/>
  <c r="F17" i="43"/>
  <c r="D17" i="43"/>
  <c r="J16" i="43"/>
  <c r="F16" i="43"/>
  <c r="D16" i="43"/>
  <c r="J15" i="43"/>
  <c r="F15" i="43"/>
  <c r="D15" i="43"/>
  <c r="J14" i="43"/>
  <c r="K14" i="43" s="1"/>
  <c r="D14" i="43"/>
  <c r="J13" i="43"/>
  <c r="H13" i="43"/>
  <c r="D13" i="43"/>
  <c r="J12" i="43"/>
  <c r="D12" i="43"/>
  <c r="J11" i="43"/>
  <c r="F11" i="43"/>
  <c r="D11" i="43"/>
  <c r="J10" i="43"/>
  <c r="F10" i="43"/>
  <c r="J9" i="43"/>
  <c r="F9" i="43"/>
  <c r="D9" i="43"/>
  <c r="J8" i="43"/>
  <c r="F8" i="43"/>
  <c r="D8" i="43"/>
  <c r="J7" i="43"/>
  <c r="F7" i="43"/>
  <c r="D7" i="43"/>
  <c r="J6" i="43"/>
  <c r="D6" i="43"/>
  <c r="J5" i="43"/>
  <c r="J27" i="43" s="1"/>
  <c r="H5" i="43"/>
  <c r="D5" i="43"/>
  <c r="I26" i="16"/>
  <c r="J24" i="16" s="1"/>
  <c r="G26" i="16"/>
  <c r="H19" i="16" s="1"/>
  <c r="E26" i="16"/>
  <c r="F24" i="16" s="1"/>
  <c r="C26" i="16"/>
  <c r="D21" i="16" s="1"/>
  <c r="J25" i="16"/>
  <c r="D25" i="16"/>
  <c r="J23" i="16"/>
  <c r="K23" i="16" s="1"/>
  <c r="H23" i="16"/>
  <c r="J22" i="16"/>
  <c r="D22" i="16"/>
  <c r="J21" i="16"/>
  <c r="J20" i="16"/>
  <c r="H20" i="16"/>
  <c r="K20" i="16" s="1"/>
  <c r="D20" i="16"/>
  <c r="J19" i="16"/>
  <c r="J18" i="16"/>
  <c r="K18" i="16" s="1"/>
  <c r="H18" i="16"/>
  <c r="D18" i="16"/>
  <c r="J17" i="16"/>
  <c r="D17" i="16"/>
  <c r="J15" i="16"/>
  <c r="K15" i="16" s="1"/>
  <c r="H15" i="16"/>
  <c r="F15" i="16"/>
  <c r="J14" i="16"/>
  <c r="D14" i="16"/>
  <c r="J13" i="16"/>
  <c r="J12" i="16"/>
  <c r="H12" i="16"/>
  <c r="K12" i="16" s="1"/>
  <c r="D12" i="16"/>
  <c r="J11" i="16"/>
  <c r="J10" i="16"/>
  <c r="K10" i="16" s="1"/>
  <c r="H10" i="16"/>
  <c r="D10" i="16"/>
  <c r="J9" i="16"/>
  <c r="D9" i="16"/>
  <c r="J7" i="16"/>
  <c r="K7" i="16" s="1"/>
  <c r="H7" i="16"/>
  <c r="F7" i="16"/>
  <c r="J6" i="16"/>
  <c r="D6" i="16"/>
  <c r="J5" i="16"/>
  <c r="J4" i="16"/>
  <c r="H4" i="16"/>
  <c r="K4" i="16" s="1"/>
  <c r="D4" i="16"/>
  <c r="I57" i="42"/>
  <c r="G57" i="42"/>
  <c r="H55" i="42" s="1"/>
  <c r="E57" i="42"/>
  <c r="F52" i="42" s="1"/>
  <c r="C57" i="42"/>
  <c r="D56" i="42" s="1"/>
  <c r="J56" i="42"/>
  <c r="F56" i="42"/>
  <c r="J55" i="42"/>
  <c r="D55" i="42"/>
  <c r="J54" i="42"/>
  <c r="F54" i="42"/>
  <c r="D54" i="42"/>
  <c r="J53" i="42"/>
  <c r="F53" i="42"/>
  <c r="D53" i="42"/>
  <c r="J52" i="42"/>
  <c r="D52" i="42"/>
  <c r="J51" i="42"/>
  <c r="D51" i="42"/>
  <c r="J50" i="42"/>
  <c r="F50" i="42"/>
  <c r="D50" i="42"/>
  <c r="J49" i="42"/>
  <c r="F49" i="42"/>
  <c r="D49" i="42"/>
  <c r="J48" i="42"/>
  <c r="F48" i="42"/>
  <c r="J47" i="42"/>
  <c r="D47" i="42"/>
  <c r="J46" i="42"/>
  <c r="F46" i="42"/>
  <c r="D46" i="42"/>
  <c r="J45" i="42"/>
  <c r="F45" i="42"/>
  <c r="D45" i="42"/>
  <c r="J44" i="42"/>
  <c r="D44" i="42"/>
  <c r="J43" i="42"/>
  <c r="H43" i="42"/>
  <c r="D43" i="42"/>
  <c r="J42" i="42"/>
  <c r="F42" i="42"/>
  <c r="D42" i="42"/>
  <c r="J41" i="42"/>
  <c r="F41" i="42"/>
  <c r="D41" i="42"/>
  <c r="J40" i="42"/>
  <c r="F40" i="42"/>
  <c r="J39" i="42"/>
  <c r="D39" i="42"/>
  <c r="J38" i="42"/>
  <c r="F38" i="42"/>
  <c r="D38" i="42"/>
  <c r="J37" i="42"/>
  <c r="F37" i="42"/>
  <c r="D37" i="42"/>
  <c r="J36" i="42"/>
  <c r="D36" i="42"/>
  <c r="J35" i="42"/>
  <c r="H35" i="42"/>
  <c r="D35" i="42"/>
  <c r="J34" i="42"/>
  <c r="F34" i="42"/>
  <c r="D34" i="42"/>
  <c r="J33" i="42"/>
  <c r="F33" i="42"/>
  <c r="D33" i="42"/>
  <c r="J32" i="42"/>
  <c r="F32" i="42"/>
  <c r="J31" i="42"/>
  <c r="D31" i="42"/>
  <c r="J30" i="42"/>
  <c r="F30" i="42"/>
  <c r="D30" i="42"/>
  <c r="J29" i="42"/>
  <c r="F29" i="42"/>
  <c r="D29" i="42"/>
  <c r="J28" i="42"/>
  <c r="D28" i="42"/>
  <c r="J27" i="42"/>
  <c r="H27" i="42"/>
  <c r="D27" i="42"/>
  <c r="J26" i="42"/>
  <c r="F26" i="42"/>
  <c r="D26" i="42"/>
  <c r="J25" i="42"/>
  <c r="F25" i="42"/>
  <c r="D25" i="42"/>
  <c r="J24" i="42"/>
  <c r="F24" i="42"/>
  <c r="J23" i="42"/>
  <c r="D23" i="42"/>
  <c r="J22" i="42"/>
  <c r="F22" i="42"/>
  <c r="D22" i="42"/>
  <c r="J21" i="42"/>
  <c r="F21" i="42"/>
  <c r="D21" i="42"/>
  <c r="J20" i="42"/>
  <c r="D20" i="42"/>
  <c r="J19" i="42"/>
  <c r="H19" i="42"/>
  <c r="D19" i="42"/>
  <c r="J18" i="42"/>
  <c r="F18" i="42"/>
  <c r="D18" i="42"/>
  <c r="J17" i="42"/>
  <c r="F17" i="42"/>
  <c r="D17" i="42"/>
  <c r="J16" i="42"/>
  <c r="F16" i="42"/>
  <c r="J15" i="42"/>
  <c r="D15" i="42"/>
  <c r="J14" i="42"/>
  <c r="F14" i="42"/>
  <c r="D14" i="42"/>
  <c r="J13" i="42"/>
  <c r="F13" i="42"/>
  <c r="D13" i="42"/>
  <c r="J12" i="42"/>
  <c r="D12" i="42"/>
  <c r="J11" i="42"/>
  <c r="H11" i="42"/>
  <c r="D11" i="42"/>
  <c r="J10" i="42"/>
  <c r="F10" i="42"/>
  <c r="D10" i="42"/>
  <c r="J9" i="42"/>
  <c r="F9" i="42"/>
  <c r="D9" i="42"/>
  <c r="J8" i="42"/>
  <c r="F8" i="42"/>
  <c r="J7" i="42"/>
  <c r="D7" i="42"/>
  <c r="J6" i="42"/>
  <c r="F6" i="42"/>
  <c r="D6" i="42"/>
  <c r="J5" i="42"/>
  <c r="F5" i="42"/>
  <c r="D5" i="42"/>
  <c r="I56" i="14"/>
  <c r="J54" i="14" s="1"/>
  <c r="G56" i="14"/>
  <c r="H49" i="14" s="1"/>
  <c r="E56" i="14"/>
  <c r="F54" i="14" s="1"/>
  <c r="C56" i="14"/>
  <c r="D51" i="14" s="1"/>
  <c r="J55" i="14"/>
  <c r="D55" i="14"/>
  <c r="J53" i="14"/>
  <c r="K53" i="14" s="1"/>
  <c r="H53" i="14"/>
  <c r="J52" i="14"/>
  <c r="D52" i="14"/>
  <c r="J51" i="14"/>
  <c r="J50" i="14"/>
  <c r="D50" i="14"/>
  <c r="J49" i="14"/>
  <c r="J48" i="14"/>
  <c r="K48" i="14" s="1"/>
  <c r="H48" i="14"/>
  <c r="D48" i="14"/>
  <c r="J47" i="14"/>
  <c r="D47" i="14"/>
  <c r="J45" i="14"/>
  <c r="K45" i="14" s="1"/>
  <c r="H45" i="14"/>
  <c r="J44" i="14"/>
  <c r="D44" i="14"/>
  <c r="J43" i="14"/>
  <c r="J42" i="14"/>
  <c r="H42" i="14"/>
  <c r="K42" i="14" s="1"/>
  <c r="D42" i="14"/>
  <c r="J41" i="14"/>
  <c r="J40" i="14"/>
  <c r="K40" i="14" s="1"/>
  <c r="H40" i="14"/>
  <c r="D40" i="14"/>
  <c r="J39" i="14"/>
  <c r="D39" i="14"/>
  <c r="J37" i="14"/>
  <c r="K37" i="14" s="1"/>
  <c r="H37" i="14"/>
  <c r="F37" i="14"/>
  <c r="J36" i="14"/>
  <c r="D36" i="14"/>
  <c r="J35" i="14"/>
  <c r="J34" i="14"/>
  <c r="H34" i="14"/>
  <c r="K34" i="14" s="1"/>
  <c r="D34" i="14"/>
  <c r="J33" i="14"/>
  <c r="J32" i="14"/>
  <c r="K32" i="14" s="1"/>
  <c r="H32" i="14"/>
  <c r="D32" i="14"/>
  <c r="J31" i="14"/>
  <c r="D31" i="14"/>
  <c r="J29" i="14"/>
  <c r="K29" i="14" s="1"/>
  <c r="H29" i="14"/>
  <c r="F29" i="14"/>
  <c r="J28" i="14"/>
  <c r="D28" i="14"/>
  <c r="J27" i="14"/>
  <c r="J26" i="14"/>
  <c r="H26" i="14"/>
  <c r="K26" i="14" s="1"/>
  <c r="D26" i="14"/>
  <c r="J25" i="14"/>
  <c r="J24" i="14"/>
  <c r="K24" i="14" s="1"/>
  <c r="H24" i="14"/>
  <c r="D24" i="14"/>
  <c r="J23" i="14"/>
  <c r="D23" i="14"/>
  <c r="J21" i="14"/>
  <c r="K21" i="14" s="1"/>
  <c r="H21" i="14"/>
  <c r="F21" i="14"/>
  <c r="J20" i="14"/>
  <c r="D20" i="14"/>
  <c r="J19" i="14"/>
  <c r="J18" i="14"/>
  <c r="H18" i="14"/>
  <c r="K18" i="14" s="1"/>
  <c r="D18" i="14"/>
  <c r="J17" i="14"/>
  <c r="J16" i="14"/>
  <c r="K16" i="14" s="1"/>
  <c r="H16" i="14"/>
  <c r="D16" i="14"/>
  <c r="J15" i="14"/>
  <c r="D15" i="14"/>
  <c r="J13" i="14"/>
  <c r="K13" i="14" s="1"/>
  <c r="H13" i="14"/>
  <c r="F13" i="14"/>
  <c r="J12" i="14"/>
  <c r="D12" i="14"/>
  <c r="J11" i="14"/>
  <c r="J10" i="14"/>
  <c r="H10" i="14"/>
  <c r="K10" i="14" s="1"/>
  <c r="D10" i="14"/>
  <c r="J9" i="14"/>
  <c r="J8" i="14"/>
  <c r="K8" i="14" s="1"/>
  <c r="H8" i="14"/>
  <c r="D8" i="14"/>
  <c r="J7" i="14"/>
  <c r="D7" i="14"/>
  <c r="J5" i="14"/>
  <c r="K5" i="14" s="1"/>
  <c r="H5" i="14"/>
  <c r="F5" i="14"/>
  <c r="J4" i="14"/>
  <c r="D4" i="14"/>
  <c r="H68" i="26"/>
  <c r="I63" i="26" s="1"/>
  <c r="F68" i="26"/>
  <c r="G64" i="26" s="1"/>
  <c r="J64" i="26" s="1"/>
  <c r="E68" i="26"/>
  <c r="D68" i="26"/>
  <c r="B68" i="26"/>
  <c r="C63" i="26" s="1"/>
  <c r="I67" i="26"/>
  <c r="E67" i="26"/>
  <c r="C67" i="26"/>
  <c r="I66" i="26"/>
  <c r="J66" i="26" s="1"/>
  <c r="G66" i="26"/>
  <c r="E66" i="26"/>
  <c r="I65" i="26"/>
  <c r="J65" i="26" s="1"/>
  <c r="G65" i="26"/>
  <c r="E65" i="26"/>
  <c r="I64" i="26"/>
  <c r="E64" i="26"/>
  <c r="E63" i="26"/>
  <c r="H55" i="26"/>
  <c r="F55" i="26"/>
  <c r="G53" i="26" s="1"/>
  <c r="D55" i="26"/>
  <c r="B55" i="26"/>
  <c r="C49" i="26" s="1"/>
  <c r="I54" i="26"/>
  <c r="J54" i="26" s="1"/>
  <c r="E54" i="26"/>
  <c r="C54" i="26"/>
  <c r="I53" i="26"/>
  <c r="E53" i="26"/>
  <c r="C53" i="26"/>
  <c r="I52" i="26"/>
  <c r="J52" i="26" s="1"/>
  <c r="G52" i="26"/>
  <c r="E52" i="26"/>
  <c r="C52" i="26"/>
  <c r="I51" i="26"/>
  <c r="E51" i="26"/>
  <c r="C51" i="26"/>
  <c r="I50" i="26"/>
  <c r="E50" i="26"/>
  <c r="C50" i="26"/>
  <c r="I49" i="26"/>
  <c r="J49" i="26" s="1"/>
  <c r="G49" i="26"/>
  <c r="E49" i="26"/>
  <c r="E55" i="26" s="1"/>
  <c r="I48" i="26"/>
  <c r="I55" i="26" s="1"/>
  <c r="E48" i="26"/>
  <c r="C48" i="26"/>
  <c r="H38" i="26"/>
  <c r="F38" i="26"/>
  <c r="G36" i="26" s="1"/>
  <c r="D38" i="26"/>
  <c r="B38" i="26"/>
  <c r="C32" i="26" s="1"/>
  <c r="I37" i="26"/>
  <c r="J37" i="26" s="1"/>
  <c r="E37" i="26"/>
  <c r="C37" i="26"/>
  <c r="I36" i="26"/>
  <c r="E36" i="26"/>
  <c r="C36" i="26"/>
  <c r="I35" i="26"/>
  <c r="J35" i="26" s="1"/>
  <c r="G35" i="26"/>
  <c r="E35" i="26"/>
  <c r="C35" i="26"/>
  <c r="I34" i="26"/>
  <c r="E34" i="26"/>
  <c r="C34" i="26"/>
  <c r="I33" i="26"/>
  <c r="E33" i="26"/>
  <c r="C33" i="26"/>
  <c r="I32" i="26"/>
  <c r="J32" i="26" s="1"/>
  <c r="G32" i="26"/>
  <c r="E32" i="26"/>
  <c r="E38" i="26" s="1"/>
  <c r="I31" i="26"/>
  <c r="I38" i="26" s="1"/>
  <c r="E31" i="26"/>
  <c r="C31" i="26"/>
  <c r="H24" i="26"/>
  <c r="I22" i="26" s="1"/>
  <c r="F24" i="26"/>
  <c r="G17" i="26" s="1"/>
  <c r="D24" i="26"/>
  <c r="E22" i="26" s="1"/>
  <c r="B24" i="26"/>
  <c r="C19" i="26" s="1"/>
  <c r="I23" i="26"/>
  <c r="C23" i="26"/>
  <c r="I21" i="26"/>
  <c r="J21" i="26" s="1"/>
  <c r="G21" i="26"/>
  <c r="E21" i="26"/>
  <c r="I20" i="26"/>
  <c r="C20" i="26"/>
  <c r="I19" i="26"/>
  <c r="I18" i="26"/>
  <c r="G18" i="26"/>
  <c r="J18" i="26" s="1"/>
  <c r="C18" i="26"/>
  <c r="I17" i="26"/>
  <c r="I24" i="26" s="1"/>
  <c r="H8" i="26"/>
  <c r="F8" i="26"/>
  <c r="G6" i="26" s="1"/>
  <c r="E8" i="26"/>
  <c r="D8" i="26"/>
  <c r="B8" i="26"/>
  <c r="I7" i="26"/>
  <c r="J7" i="26" s="1"/>
  <c r="E7" i="26"/>
  <c r="C7" i="26"/>
  <c r="I6" i="26"/>
  <c r="E6" i="26"/>
  <c r="C6" i="26"/>
  <c r="I5" i="26"/>
  <c r="I8" i="26" s="1"/>
  <c r="G5" i="26"/>
  <c r="E5" i="26"/>
  <c r="C5" i="26"/>
  <c r="C8" i="26" s="1"/>
  <c r="I46" i="38"/>
  <c r="G46" i="38"/>
  <c r="H44" i="38" s="1"/>
  <c r="E46" i="38"/>
  <c r="C46" i="38"/>
  <c r="D44" i="38" s="1"/>
  <c r="J45" i="38"/>
  <c r="K45" i="38" s="1"/>
  <c r="F45" i="38"/>
  <c r="D45" i="38"/>
  <c r="J44" i="38"/>
  <c r="F44" i="38"/>
  <c r="J43" i="38"/>
  <c r="H43" i="38"/>
  <c r="F43" i="38"/>
  <c r="D43" i="38"/>
  <c r="J42" i="38"/>
  <c r="K42" i="38" s="1"/>
  <c r="F42" i="38"/>
  <c r="D42" i="38"/>
  <c r="J41" i="38"/>
  <c r="F41" i="38"/>
  <c r="D41" i="38"/>
  <c r="J40" i="38"/>
  <c r="K40" i="38" s="1"/>
  <c r="H40" i="38"/>
  <c r="F40" i="38"/>
  <c r="J39" i="38"/>
  <c r="F39" i="38"/>
  <c r="D39" i="38"/>
  <c r="J38" i="38"/>
  <c r="F38" i="38"/>
  <c r="D38" i="38"/>
  <c r="J37" i="38"/>
  <c r="F37" i="38"/>
  <c r="D37" i="38"/>
  <c r="J36" i="38"/>
  <c r="F36" i="38"/>
  <c r="D36" i="38"/>
  <c r="J35" i="38"/>
  <c r="H35" i="38"/>
  <c r="F35" i="38"/>
  <c r="D35" i="38"/>
  <c r="J34" i="38"/>
  <c r="F34" i="38"/>
  <c r="D34" i="38"/>
  <c r="J33" i="38"/>
  <c r="F33" i="38"/>
  <c r="D33" i="38"/>
  <c r="J32" i="38"/>
  <c r="K32" i="38" s="1"/>
  <c r="H32" i="38"/>
  <c r="F32" i="38"/>
  <c r="J31" i="38"/>
  <c r="F31" i="38"/>
  <c r="D31" i="38"/>
  <c r="J30" i="38"/>
  <c r="F30" i="38"/>
  <c r="D30" i="38"/>
  <c r="J29" i="38"/>
  <c r="F29" i="38"/>
  <c r="D29" i="38"/>
  <c r="J28" i="38"/>
  <c r="F28" i="38"/>
  <c r="D28" i="38"/>
  <c r="J27" i="38"/>
  <c r="K27" i="38" s="1"/>
  <c r="H27" i="38"/>
  <c r="F27" i="38"/>
  <c r="D27" i="38"/>
  <c r="J26" i="38"/>
  <c r="F26" i="38"/>
  <c r="D26" i="38"/>
  <c r="J25" i="38"/>
  <c r="F25" i="38"/>
  <c r="D25" i="38"/>
  <c r="J24" i="38"/>
  <c r="K24" i="38" s="1"/>
  <c r="H24" i="38"/>
  <c r="F24" i="38"/>
  <c r="J23" i="38"/>
  <c r="F23" i="38"/>
  <c r="D23" i="38"/>
  <c r="J22" i="38"/>
  <c r="K22" i="38" s="1"/>
  <c r="F22" i="38"/>
  <c r="D22" i="38"/>
  <c r="J21" i="38"/>
  <c r="F21" i="38"/>
  <c r="D21" i="38"/>
  <c r="J20" i="38"/>
  <c r="F20" i="38"/>
  <c r="D20" i="38"/>
  <c r="J19" i="38"/>
  <c r="K19" i="38" s="1"/>
  <c r="H19" i="38"/>
  <c r="F19" i="38"/>
  <c r="D19" i="38"/>
  <c r="J18" i="38"/>
  <c r="F18" i="38"/>
  <c r="D18" i="38"/>
  <c r="J17" i="38"/>
  <c r="F17" i="38"/>
  <c r="D17" i="38"/>
  <c r="J16" i="38"/>
  <c r="H16" i="38"/>
  <c r="F16" i="38"/>
  <c r="J15" i="38"/>
  <c r="F15" i="38"/>
  <c r="D15" i="38"/>
  <c r="J14" i="38"/>
  <c r="K14" i="38" s="1"/>
  <c r="F14" i="38"/>
  <c r="D14" i="38"/>
  <c r="J13" i="38"/>
  <c r="F13" i="38"/>
  <c r="D13" i="38"/>
  <c r="J12" i="38"/>
  <c r="F12" i="38"/>
  <c r="D12" i="38"/>
  <c r="J11" i="38"/>
  <c r="K11" i="38" s="1"/>
  <c r="H11" i="38"/>
  <c r="F11" i="38"/>
  <c r="D11" i="38"/>
  <c r="J10" i="38"/>
  <c r="K10" i="38" s="1"/>
  <c r="F10" i="38"/>
  <c r="D10" i="38"/>
  <c r="J9" i="38"/>
  <c r="F9" i="38"/>
  <c r="D9" i="38"/>
  <c r="J8" i="38"/>
  <c r="H8" i="38"/>
  <c r="F8" i="38"/>
  <c r="F46" i="38" s="1"/>
  <c r="J7" i="38"/>
  <c r="F7" i="38"/>
  <c r="D7" i="38"/>
  <c r="J6" i="38"/>
  <c r="K6" i="38" s="1"/>
  <c r="F6" i="38"/>
  <c r="D6" i="38"/>
  <c r="J5" i="38"/>
  <c r="J46" i="38" s="1"/>
  <c r="F5" i="38"/>
  <c r="D5" i="38"/>
  <c r="I45" i="3"/>
  <c r="J39" i="3" s="1"/>
  <c r="K39" i="3" s="1"/>
  <c r="G45" i="3"/>
  <c r="H44" i="3" s="1"/>
  <c r="E45" i="3"/>
  <c r="F43" i="3" s="1"/>
  <c r="C45" i="3"/>
  <c r="D40" i="3" s="1"/>
  <c r="J44" i="3"/>
  <c r="J43" i="3"/>
  <c r="K43" i="3" s="1"/>
  <c r="H43" i="3"/>
  <c r="K41" i="3"/>
  <c r="J41" i="3"/>
  <c r="H41" i="3"/>
  <c r="J40" i="3"/>
  <c r="K40" i="3" s="1"/>
  <c r="H40" i="3"/>
  <c r="F40" i="3"/>
  <c r="H39" i="3"/>
  <c r="J38" i="3"/>
  <c r="K38" i="3" s="1"/>
  <c r="H38" i="3"/>
  <c r="H37" i="3"/>
  <c r="F37" i="3"/>
  <c r="D37" i="3"/>
  <c r="J36" i="3"/>
  <c r="K36" i="3" s="1"/>
  <c r="H36" i="3"/>
  <c r="J35" i="3"/>
  <c r="K35" i="3" s="1"/>
  <c r="H35" i="3"/>
  <c r="H34" i="3"/>
  <c r="K33" i="3"/>
  <c r="J33" i="3"/>
  <c r="H33" i="3"/>
  <c r="J32" i="3"/>
  <c r="K32" i="3" s="1"/>
  <c r="H32" i="3"/>
  <c r="F32" i="3"/>
  <c r="H31" i="3"/>
  <c r="J30" i="3"/>
  <c r="K30" i="3" s="1"/>
  <c r="H30" i="3"/>
  <c r="H29" i="3"/>
  <c r="F29" i="3"/>
  <c r="D29" i="3"/>
  <c r="J28" i="3"/>
  <c r="K28" i="3" s="1"/>
  <c r="H28" i="3"/>
  <c r="J27" i="3"/>
  <c r="K27" i="3" s="1"/>
  <c r="H27" i="3"/>
  <c r="H26" i="3"/>
  <c r="F26" i="3"/>
  <c r="K25" i="3"/>
  <c r="J25" i="3"/>
  <c r="H25" i="3"/>
  <c r="J24" i="3"/>
  <c r="K24" i="3" s="1"/>
  <c r="H24" i="3"/>
  <c r="F24" i="3"/>
  <c r="H23" i="3"/>
  <c r="J22" i="3"/>
  <c r="K22" i="3" s="1"/>
  <c r="H22" i="3"/>
  <c r="H21" i="3"/>
  <c r="F21" i="3"/>
  <c r="D21" i="3"/>
  <c r="J20" i="3"/>
  <c r="K20" i="3" s="1"/>
  <c r="H20" i="3"/>
  <c r="J19" i="3"/>
  <c r="K19" i="3" s="1"/>
  <c r="H19" i="3"/>
  <c r="H18" i="3"/>
  <c r="F18" i="3"/>
  <c r="K17" i="3"/>
  <c r="J17" i="3"/>
  <c r="H17" i="3"/>
  <c r="J16" i="3"/>
  <c r="K16" i="3" s="1"/>
  <c r="H16" i="3"/>
  <c r="F16" i="3"/>
  <c r="H15" i="3"/>
  <c r="J14" i="3"/>
  <c r="K14" i="3" s="1"/>
  <c r="H14" i="3"/>
  <c r="H13" i="3"/>
  <c r="F13" i="3"/>
  <c r="D13" i="3"/>
  <c r="J12" i="3"/>
  <c r="K12" i="3" s="1"/>
  <c r="H12" i="3"/>
  <c r="J11" i="3"/>
  <c r="K11" i="3" s="1"/>
  <c r="H11" i="3"/>
  <c r="H10" i="3"/>
  <c r="F10" i="3"/>
  <c r="K9" i="3"/>
  <c r="J9" i="3"/>
  <c r="H9" i="3"/>
  <c r="J8" i="3"/>
  <c r="K8" i="3" s="1"/>
  <c r="H8" i="3"/>
  <c r="F8" i="3"/>
  <c r="H7" i="3"/>
  <c r="J6" i="3"/>
  <c r="K6" i="3" s="1"/>
  <c r="H6" i="3"/>
  <c r="H5" i="3"/>
  <c r="F5" i="3"/>
  <c r="D5" i="3"/>
  <c r="J4" i="3"/>
  <c r="H4" i="3"/>
  <c r="I55" i="37"/>
  <c r="G55" i="37"/>
  <c r="H53" i="37" s="1"/>
  <c r="E55" i="37"/>
  <c r="C55" i="37"/>
  <c r="D49" i="37" s="1"/>
  <c r="J54" i="37"/>
  <c r="K54" i="37" s="1"/>
  <c r="F54" i="37"/>
  <c r="D54" i="37"/>
  <c r="J53" i="37"/>
  <c r="F53" i="37"/>
  <c r="D53" i="37"/>
  <c r="J52" i="37"/>
  <c r="H52" i="37"/>
  <c r="F52" i="37"/>
  <c r="D52" i="37"/>
  <c r="J51" i="37"/>
  <c r="F51" i="37"/>
  <c r="D51" i="37"/>
  <c r="J50" i="37"/>
  <c r="F50" i="37"/>
  <c r="D50" i="37"/>
  <c r="J49" i="37"/>
  <c r="K49" i="37" s="1"/>
  <c r="F49" i="37"/>
  <c r="J48" i="37"/>
  <c r="F48" i="37"/>
  <c r="D48" i="37"/>
  <c r="J47" i="37"/>
  <c r="F47" i="37"/>
  <c r="D47" i="37"/>
  <c r="J46" i="37"/>
  <c r="K46" i="37" s="1"/>
  <c r="F46" i="37"/>
  <c r="D46" i="37"/>
  <c r="J45" i="37"/>
  <c r="F45" i="37"/>
  <c r="D45" i="37"/>
  <c r="J44" i="37"/>
  <c r="H44" i="37"/>
  <c r="F44" i="37"/>
  <c r="D44" i="37"/>
  <c r="J43" i="37"/>
  <c r="F43" i="37"/>
  <c r="D43" i="37"/>
  <c r="J42" i="37"/>
  <c r="F42" i="37"/>
  <c r="D42" i="37"/>
  <c r="J41" i="37"/>
  <c r="K41" i="37" s="1"/>
  <c r="H41" i="37"/>
  <c r="F41" i="37"/>
  <c r="J40" i="37"/>
  <c r="F40" i="37"/>
  <c r="D40" i="37"/>
  <c r="J39" i="37"/>
  <c r="H39" i="37"/>
  <c r="F39" i="37"/>
  <c r="D39" i="37"/>
  <c r="J38" i="37"/>
  <c r="F38" i="37"/>
  <c r="D38" i="37"/>
  <c r="J37" i="37"/>
  <c r="F37" i="37"/>
  <c r="D37" i="37"/>
  <c r="J36" i="37"/>
  <c r="K36" i="37" s="1"/>
  <c r="H36" i="37"/>
  <c r="F36" i="37"/>
  <c r="J35" i="37"/>
  <c r="F35" i="37"/>
  <c r="D35" i="37"/>
  <c r="J34" i="37"/>
  <c r="F34" i="37"/>
  <c r="D34" i="37"/>
  <c r="J33" i="37"/>
  <c r="K33" i="37" s="1"/>
  <c r="F33" i="37"/>
  <c r="D33" i="37"/>
  <c r="J32" i="37"/>
  <c r="F32" i="37"/>
  <c r="D32" i="37"/>
  <c r="J31" i="37"/>
  <c r="K31" i="37" s="1"/>
  <c r="H31" i="37"/>
  <c r="F31" i="37"/>
  <c r="D31" i="37"/>
  <c r="J30" i="37"/>
  <c r="F30" i="37"/>
  <c r="D30" i="37"/>
  <c r="J29" i="37"/>
  <c r="F29" i="37"/>
  <c r="D29" i="37"/>
  <c r="J28" i="37"/>
  <c r="K28" i="37" s="1"/>
  <c r="H28" i="37"/>
  <c r="F28" i="37"/>
  <c r="J27" i="37"/>
  <c r="F27" i="37"/>
  <c r="D27" i="37"/>
  <c r="J26" i="37"/>
  <c r="K26" i="37" s="1"/>
  <c r="F26" i="37"/>
  <c r="D26" i="37"/>
  <c r="J25" i="37"/>
  <c r="F25" i="37"/>
  <c r="D25" i="37"/>
  <c r="J24" i="37"/>
  <c r="F24" i="37"/>
  <c r="D24" i="37"/>
  <c r="J23" i="37"/>
  <c r="K23" i="37" s="1"/>
  <c r="H23" i="37"/>
  <c r="F23" i="37"/>
  <c r="D23" i="37"/>
  <c r="J22" i="37"/>
  <c r="F22" i="37"/>
  <c r="D22" i="37"/>
  <c r="J21" i="37"/>
  <c r="F21" i="37"/>
  <c r="D21" i="37"/>
  <c r="J20" i="37"/>
  <c r="H20" i="37"/>
  <c r="F20" i="37"/>
  <c r="J19" i="37"/>
  <c r="F19" i="37"/>
  <c r="D19" i="37"/>
  <c r="J18" i="37"/>
  <c r="K18" i="37" s="1"/>
  <c r="F18" i="37"/>
  <c r="D18" i="37"/>
  <c r="J17" i="37"/>
  <c r="F17" i="37"/>
  <c r="D17" i="37"/>
  <c r="J16" i="37"/>
  <c r="F16" i="37"/>
  <c r="D16" i="37"/>
  <c r="J15" i="37"/>
  <c r="K15" i="37" s="1"/>
  <c r="H15" i="37"/>
  <c r="F15" i="37"/>
  <c r="D15" i="37"/>
  <c r="J14" i="37"/>
  <c r="F14" i="37"/>
  <c r="D14" i="37"/>
  <c r="J13" i="37"/>
  <c r="F13" i="37"/>
  <c r="D13" i="37"/>
  <c r="J12" i="37"/>
  <c r="H12" i="37"/>
  <c r="F12" i="37"/>
  <c r="F55" i="37" s="1"/>
  <c r="J11" i="37"/>
  <c r="F11" i="37"/>
  <c r="D11" i="37"/>
  <c r="J10" i="37"/>
  <c r="K10" i="37" s="1"/>
  <c r="F10" i="37"/>
  <c r="D10" i="37"/>
  <c r="J9" i="37"/>
  <c r="F9" i="37"/>
  <c r="D9" i="37"/>
  <c r="J8" i="37"/>
  <c r="K8" i="37" s="1"/>
  <c r="F8" i="37"/>
  <c r="D8" i="37"/>
  <c r="J7" i="37"/>
  <c r="H7" i="37"/>
  <c r="F7" i="37"/>
  <c r="D7" i="37"/>
  <c r="J6" i="37"/>
  <c r="J55" i="37" s="1"/>
  <c r="F6" i="37"/>
  <c r="D6" i="37"/>
  <c r="J5" i="37"/>
  <c r="F5" i="37"/>
  <c r="D5" i="37"/>
  <c r="I54" i="1"/>
  <c r="J50" i="1" s="1"/>
  <c r="G54" i="1"/>
  <c r="H47" i="1" s="1"/>
  <c r="E54" i="1"/>
  <c r="F52" i="1" s="1"/>
  <c r="C54" i="1"/>
  <c r="D49" i="1" s="1"/>
  <c r="J53" i="1"/>
  <c r="F53" i="1"/>
  <c r="D53" i="1"/>
  <c r="D52" i="1"/>
  <c r="J51" i="1"/>
  <c r="K51" i="1" s="1"/>
  <c r="H51" i="1"/>
  <c r="F51" i="1"/>
  <c r="D51" i="1"/>
  <c r="F50" i="1"/>
  <c r="D50" i="1"/>
  <c r="F49" i="1"/>
  <c r="J48" i="1"/>
  <c r="F48" i="1"/>
  <c r="D48" i="1"/>
  <c r="F47" i="1"/>
  <c r="D47" i="1"/>
  <c r="J46" i="1"/>
  <c r="F46" i="1"/>
  <c r="D46" i="1"/>
  <c r="J45" i="1"/>
  <c r="F45" i="1"/>
  <c r="D45" i="1"/>
  <c r="D44" i="1"/>
  <c r="J43" i="1"/>
  <c r="K43" i="1" s="1"/>
  <c r="H43" i="1"/>
  <c r="F43" i="1"/>
  <c r="D43" i="1"/>
  <c r="F42" i="1"/>
  <c r="D42" i="1"/>
  <c r="F41" i="1"/>
  <c r="J40" i="1"/>
  <c r="K40" i="1" s="1"/>
  <c r="H40" i="1"/>
  <c r="F40" i="1"/>
  <c r="D40" i="1"/>
  <c r="F39" i="1"/>
  <c r="D39" i="1"/>
  <c r="J38" i="1"/>
  <c r="F38" i="1"/>
  <c r="D38" i="1"/>
  <c r="J37" i="1"/>
  <c r="F37" i="1"/>
  <c r="D37" i="1"/>
  <c r="D36" i="1"/>
  <c r="J35" i="1"/>
  <c r="K35" i="1" s="1"/>
  <c r="H35" i="1"/>
  <c r="F35" i="1"/>
  <c r="D35" i="1"/>
  <c r="F34" i="1"/>
  <c r="D34" i="1"/>
  <c r="F33" i="1"/>
  <c r="J32" i="1"/>
  <c r="K32" i="1" s="1"/>
  <c r="H32" i="1"/>
  <c r="F32" i="1"/>
  <c r="D32" i="1"/>
  <c r="F31" i="1"/>
  <c r="D31" i="1"/>
  <c r="J30" i="1"/>
  <c r="F30" i="1"/>
  <c r="D30" i="1"/>
  <c r="J29" i="1"/>
  <c r="F29" i="1"/>
  <c r="D29" i="1"/>
  <c r="D28" i="1"/>
  <c r="J27" i="1"/>
  <c r="K27" i="1" s="1"/>
  <c r="H27" i="1"/>
  <c r="F27" i="1"/>
  <c r="D27" i="1"/>
  <c r="F26" i="1"/>
  <c r="D26" i="1"/>
  <c r="F25" i="1"/>
  <c r="J24" i="1"/>
  <c r="K24" i="1" s="1"/>
  <c r="H24" i="1"/>
  <c r="F24" i="1"/>
  <c r="D24" i="1"/>
  <c r="F23" i="1"/>
  <c r="D23" i="1"/>
  <c r="J22" i="1"/>
  <c r="F22" i="1"/>
  <c r="D22" i="1"/>
  <c r="J21" i="1"/>
  <c r="F21" i="1"/>
  <c r="D21" i="1"/>
  <c r="D20" i="1"/>
  <c r="J19" i="1"/>
  <c r="K19" i="1" s="1"/>
  <c r="H19" i="1"/>
  <c r="F19" i="1"/>
  <c r="D19" i="1"/>
  <c r="F18" i="1"/>
  <c r="D18" i="1"/>
  <c r="F17" i="1"/>
  <c r="J16" i="1"/>
  <c r="K16" i="1" s="1"/>
  <c r="H16" i="1"/>
  <c r="F16" i="1"/>
  <c r="D16" i="1"/>
  <c r="F15" i="1"/>
  <c r="D15" i="1"/>
  <c r="J14" i="1"/>
  <c r="F14" i="1"/>
  <c r="D14" i="1"/>
  <c r="J13" i="1"/>
  <c r="F13" i="1"/>
  <c r="D13" i="1"/>
  <c r="D12" i="1"/>
  <c r="J11" i="1"/>
  <c r="K11" i="1" s="1"/>
  <c r="H11" i="1"/>
  <c r="F11" i="1"/>
  <c r="D11" i="1"/>
  <c r="F10" i="1"/>
  <c r="D10" i="1"/>
  <c r="F9" i="1"/>
  <c r="J8" i="1"/>
  <c r="K8" i="1" s="1"/>
  <c r="H8" i="1"/>
  <c r="F8" i="1"/>
  <c r="D8" i="1"/>
  <c r="F7" i="1"/>
  <c r="D7" i="1"/>
  <c r="J6" i="1"/>
  <c r="F6" i="1"/>
  <c r="D6" i="1"/>
  <c r="J5" i="1"/>
  <c r="F5" i="1"/>
  <c r="D5" i="1"/>
  <c r="D4" i="1"/>
  <c r="H67" i="11"/>
  <c r="F67" i="11"/>
  <c r="G65" i="11" s="1"/>
  <c r="D67" i="11"/>
  <c r="B67" i="11"/>
  <c r="C61" i="11" s="1"/>
  <c r="I66" i="11"/>
  <c r="E66" i="11"/>
  <c r="C66" i="11"/>
  <c r="I65" i="11"/>
  <c r="E65" i="11"/>
  <c r="C65" i="11"/>
  <c r="I64" i="11"/>
  <c r="G64" i="11"/>
  <c r="E64" i="11"/>
  <c r="C64" i="11"/>
  <c r="I63" i="11"/>
  <c r="E63" i="11"/>
  <c r="C63" i="11"/>
  <c r="I62" i="11"/>
  <c r="E62" i="11"/>
  <c r="C62" i="11"/>
  <c r="I61" i="11"/>
  <c r="G61" i="11"/>
  <c r="E61" i="11"/>
  <c r="E67" i="11" s="1"/>
  <c r="I60" i="11"/>
  <c r="E60" i="11"/>
  <c r="C60" i="11"/>
  <c r="I59" i="11"/>
  <c r="E59" i="11"/>
  <c r="C59" i="11"/>
  <c r="I58" i="11"/>
  <c r="E58" i="11"/>
  <c r="C58" i="11"/>
  <c r="I57" i="11"/>
  <c r="E57" i="11"/>
  <c r="C57" i="11"/>
  <c r="I56" i="11"/>
  <c r="G56" i="11"/>
  <c r="E56" i="11"/>
  <c r="C56" i="11"/>
  <c r="I55" i="11"/>
  <c r="E55" i="11"/>
  <c r="C55" i="11"/>
  <c r="H47" i="11"/>
  <c r="I45" i="11" s="1"/>
  <c r="J45" i="11" s="1"/>
  <c r="F47" i="11"/>
  <c r="G42" i="11" s="1"/>
  <c r="D47" i="11"/>
  <c r="E40" i="11" s="1"/>
  <c r="B47" i="11"/>
  <c r="C45" i="11" s="1"/>
  <c r="J46" i="11"/>
  <c r="I46" i="11"/>
  <c r="G46" i="11"/>
  <c r="C46" i="11"/>
  <c r="G45" i="11"/>
  <c r="I44" i="11"/>
  <c r="G44" i="11"/>
  <c r="J44" i="11" s="1"/>
  <c r="E44" i="11"/>
  <c r="I43" i="11"/>
  <c r="J43" i="11" s="1"/>
  <c r="G43" i="11"/>
  <c r="I42" i="11"/>
  <c r="C42" i="11"/>
  <c r="I41" i="11"/>
  <c r="J41" i="11" s="1"/>
  <c r="G41" i="11"/>
  <c r="C41" i="11"/>
  <c r="I40" i="11"/>
  <c r="J40" i="11" s="1"/>
  <c r="G40" i="11"/>
  <c r="I39" i="11"/>
  <c r="J39" i="11" s="1"/>
  <c r="G39" i="11"/>
  <c r="C39" i="11"/>
  <c r="J38" i="11"/>
  <c r="I38" i="11"/>
  <c r="G38" i="11"/>
  <c r="C38" i="11"/>
  <c r="G37" i="11"/>
  <c r="I36" i="11"/>
  <c r="G36" i="11"/>
  <c r="J36" i="11" s="1"/>
  <c r="E36" i="11"/>
  <c r="I35" i="11"/>
  <c r="J35" i="11" s="1"/>
  <c r="G35" i="11"/>
  <c r="G47" i="11" s="1"/>
  <c r="H26" i="11"/>
  <c r="F26" i="11"/>
  <c r="G24" i="11" s="1"/>
  <c r="D26" i="11"/>
  <c r="B26" i="11"/>
  <c r="C21" i="11" s="1"/>
  <c r="I25" i="11"/>
  <c r="J25" i="11" s="1"/>
  <c r="E25" i="11"/>
  <c r="C25" i="11"/>
  <c r="I24" i="11"/>
  <c r="J24" i="11" s="1"/>
  <c r="E24" i="11"/>
  <c r="C24" i="11"/>
  <c r="I23" i="11"/>
  <c r="J23" i="11" s="1"/>
  <c r="G23" i="11"/>
  <c r="E23" i="11"/>
  <c r="C23" i="11"/>
  <c r="I22" i="11"/>
  <c r="E22" i="11"/>
  <c r="C22" i="11"/>
  <c r="I21" i="11"/>
  <c r="E21" i="11"/>
  <c r="I20" i="11"/>
  <c r="J20" i="11" s="1"/>
  <c r="G20" i="11"/>
  <c r="E20" i="11"/>
  <c r="E26" i="11" s="1"/>
  <c r="I19" i="11"/>
  <c r="I26" i="11" s="1"/>
  <c r="E19" i="11"/>
  <c r="C19" i="11"/>
  <c r="H11" i="11"/>
  <c r="I5" i="11" s="1"/>
  <c r="J5" i="11" s="1"/>
  <c r="F11" i="11"/>
  <c r="G4" i="11" s="1"/>
  <c r="D11" i="11"/>
  <c r="B11" i="11"/>
  <c r="C6" i="11" s="1"/>
  <c r="I10" i="11"/>
  <c r="E10" i="11"/>
  <c r="C10" i="11"/>
  <c r="I9" i="11"/>
  <c r="J9" i="11" s="1"/>
  <c r="G9" i="11"/>
  <c r="E9" i="11"/>
  <c r="I8" i="11"/>
  <c r="J8" i="11" s="1"/>
  <c r="G8" i="11"/>
  <c r="E8" i="11"/>
  <c r="I7" i="11"/>
  <c r="E7" i="11"/>
  <c r="E6" i="11"/>
  <c r="G5" i="11"/>
  <c r="E5" i="11"/>
  <c r="E11" i="11" s="1"/>
  <c r="I4" i="11"/>
  <c r="E4" i="11"/>
  <c r="I53" i="31"/>
  <c r="G53" i="31"/>
  <c r="H51" i="31" s="1"/>
  <c r="E53" i="31"/>
  <c r="C53" i="31"/>
  <c r="J53" i="31" s="1"/>
  <c r="J52" i="31"/>
  <c r="K52" i="31" s="1"/>
  <c r="F52" i="31"/>
  <c r="D52" i="31"/>
  <c r="J51" i="31"/>
  <c r="F51" i="31"/>
  <c r="J50" i="31"/>
  <c r="H50" i="31"/>
  <c r="F50" i="31"/>
  <c r="D50" i="31"/>
  <c r="J49" i="31"/>
  <c r="F49" i="31"/>
  <c r="D49" i="31"/>
  <c r="J48" i="31"/>
  <c r="F48" i="31"/>
  <c r="J47" i="31"/>
  <c r="H47" i="31"/>
  <c r="F47" i="31"/>
  <c r="J46" i="31"/>
  <c r="F46" i="31"/>
  <c r="D46" i="31"/>
  <c r="J45" i="31"/>
  <c r="F45" i="31"/>
  <c r="D45" i="31"/>
  <c r="J44" i="31"/>
  <c r="K44" i="31" s="1"/>
  <c r="F44" i="31"/>
  <c r="D44" i="31"/>
  <c r="J43" i="31"/>
  <c r="F43" i="31"/>
  <c r="J42" i="31"/>
  <c r="H42" i="31"/>
  <c r="F42" i="31"/>
  <c r="D42" i="31"/>
  <c r="J41" i="31"/>
  <c r="F41" i="31"/>
  <c r="D41" i="31"/>
  <c r="J40" i="31"/>
  <c r="F40" i="31"/>
  <c r="J39" i="31"/>
  <c r="H39" i="31"/>
  <c r="F39" i="31"/>
  <c r="J38" i="31"/>
  <c r="F38" i="31"/>
  <c r="D38" i="31"/>
  <c r="J37" i="31"/>
  <c r="F37" i="31"/>
  <c r="D37" i="31"/>
  <c r="J36" i="31"/>
  <c r="F36" i="31"/>
  <c r="D36" i="31"/>
  <c r="J35" i="31"/>
  <c r="K35" i="31" s="1"/>
  <c r="F35" i="31"/>
  <c r="J34" i="31"/>
  <c r="H34" i="31"/>
  <c r="F34" i="31"/>
  <c r="D34" i="31"/>
  <c r="J33" i="31"/>
  <c r="F33" i="31"/>
  <c r="D33" i="31"/>
  <c r="J32" i="31"/>
  <c r="F32" i="31"/>
  <c r="J31" i="31"/>
  <c r="H31" i="31"/>
  <c r="F31" i="31"/>
  <c r="J30" i="31"/>
  <c r="F30" i="31"/>
  <c r="D30" i="31"/>
  <c r="J29" i="31"/>
  <c r="F29" i="31"/>
  <c r="D29" i="31"/>
  <c r="J28" i="31"/>
  <c r="F28" i="31"/>
  <c r="D28" i="31"/>
  <c r="J27" i="31"/>
  <c r="K27" i="31" s="1"/>
  <c r="F27" i="31"/>
  <c r="D27" i="31"/>
  <c r="J26" i="31"/>
  <c r="H26" i="31"/>
  <c r="F26" i="31"/>
  <c r="D26" i="31"/>
  <c r="J25" i="31"/>
  <c r="F25" i="31"/>
  <c r="D25" i="31"/>
  <c r="J24" i="31"/>
  <c r="F24" i="31"/>
  <c r="D24" i="31"/>
  <c r="J23" i="31"/>
  <c r="H23" i="31"/>
  <c r="F23" i="31"/>
  <c r="J22" i="31"/>
  <c r="F22" i="31"/>
  <c r="D22" i="31"/>
  <c r="J21" i="31"/>
  <c r="F21" i="31"/>
  <c r="D21" i="31"/>
  <c r="J20" i="31"/>
  <c r="F20" i="31"/>
  <c r="D20" i="31"/>
  <c r="J19" i="31"/>
  <c r="K19" i="31" s="1"/>
  <c r="F19" i="31"/>
  <c r="D19" i="31"/>
  <c r="J18" i="31"/>
  <c r="H18" i="31"/>
  <c r="F18" i="31"/>
  <c r="D18" i="31"/>
  <c r="J17" i="31"/>
  <c r="F17" i="31"/>
  <c r="D17" i="31"/>
  <c r="J16" i="31"/>
  <c r="F16" i="31"/>
  <c r="D16" i="31"/>
  <c r="J15" i="31"/>
  <c r="H15" i="31"/>
  <c r="F15" i="31"/>
  <c r="J14" i="31"/>
  <c r="F14" i="31"/>
  <c r="D14" i="31"/>
  <c r="J13" i="31"/>
  <c r="F13" i="31"/>
  <c r="D13" i="31"/>
  <c r="J12" i="31"/>
  <c r="K12" i="31" s="1"/>
  <c r="F12" i="31"/>
  <c r="D12" i="31"/>
  <c r="J11" i="31"/>
  <c r="F11" i="31"/>
  <c r="D11" i="31"/>
  <c r="J10" i="31"/>
  <c r="H10" i="31"/>
  <c r="F10" i="31"/>
  <c r="D10" i="31"/>
  <c r="J9" i="31"/>
  <c r="F9" i="31"/>
  <c r="D9" i="31"/>
  <c r="J8" i="31"/>
  <c r="F8" i="31"/>
  <c r="D8" i="31"/>
  <c r="J7" i="31"/>
  <c r="K7" i="31" s="1"/>
  <c r="H7" i="31"/>
  <c r="F7" i="31"/>
  <c r="F53" i="31" s="1"/>
  <c r="J6" i="31"/>
  <c r="F6" i="31"/>
  <c r="D6" i="31"/>
  <c r="J5" i="31"/>
  <c r="F5" i="31"/>
  <c r="D5" i="31"/>
  <c r="I52" i="17"/>
  <c r="J47" i="17" s="1"/>
  <c r="G52" i="17"/>
  <c r="H45" i="17" s="1"/>
  <c r="E52" i="17"/>
  <c r="C52" i="17"/>
  <c r="D47" i="17" s="1"/>
  <c r="F51" i="17"/>
  <c r="D51" i="17"/>
  <c r="F50" i="17"/>
  <c r="J49" i="17"/>
  <c r="K49" i="17" s="1"/>
  <c r="H49" i="17"/>
  <c r="F49" i="17"/>
  <c r="F48" i="17"/>
  <c r="D48" i="17"/>
  <c r="F47" i="17"/>
  <c r="J46" i="17"/>
  <c r="K46" i="17" s="1"/>
  <c r="H46" i="17"/>
  <c r="F46" i="17"/>
  <c r="F45" i="17"/>
  <c r="D45" i="17"/>
  <c r="F44" i="17"/>
  <c r="D44" i="17"/>
  <c r="J43" i="17"/>
  <c r="F43" i="17"/>
  <c r="D43" i="17"/>
  <c r="F42" i="17"/>
  <c r="H41" i="17"/>
  <c r="F41" i="17"/>
  <c r="J40" i="17"/>
  <c r="F40" i="17"/>
  <c r="D40" i="17"/>
  <c r="F39" i="17"/>
  <c r="H38" i="17"/>
  <c r="F38" i="17"/>
  <c r="J37" i="17"/>
  <c r="F37" i="17"/>
  <c r="D37" i="17"/>
  <c r="F36" i="17"/>
  <c r="D36" i="17"/>
  <c r="F35" i="17"/>
  <c r="D35" i="17"/>
  <c r="J34" i="17"/>
  <c r="F34" i="17"/>
  <c r="H33" i="17"/>
  <c r="F33" i="17"/>
  <c r="F32" i="17"/>
  <c r="D32" i="17"/>
  <c r="F31" i="17"/>
  <c r="J30" i="17"/>
  <c r="K30" i="17" s="1"/>
  <c r="H30" i="17"/>
  <c r="F30" i="17"/>
  <c r="F29" i="17"/>
  <c r="D29" i="17"/>
  <c r="J28" i="17"/>
  <c r="F28" i="17"/>
  <c r="D28" i="17"/>
  <c r="F27" i="17"/>
  <c r="D27" i="17"/>
  <c r="F26" i="17"/>
  <c r="J25" i="17"/>
  <c r="K25" i="17" s="1"/>
  <c r="H25" i="17"/>
  <c r="F25" i="17"/>
  <c r="F24" i="17"/>
  <c r="D24" i="17"/>
  <c r="F23" i="17"/>
  <c r="H22" i="17"/>
  <c r="F22" i="17"/>
  <c r="J21" i="17"/>
  <c r="F21" i="17"/>
  <c r="D21" i="17"/>
  <c r="F20" i="17"/>
  <c r="D20" i="17"/>
  <c r="J19" i="17"/>
  <c r="F19" i="17"/>
  <c r="D19" i="17"/>
  <c r="F18" i="17"/>
  <c r="H17" i="17"/>
  <c r="F17" i="17"/>
  <c r="J16" i="17"/>
  <c r="F16" i="17"/>
  <c r="D16" i="17"/>
  <c r="F15" i="17"/>
  <c r="H14" i="17"/>
  <c r="F14" i="17"/>
  <c r="F13" i="17"/>
  <c r="D13" i="17"/>
  <c r="J12" i="17"/>
  <c r="F12" i="17"/>
  <c r="D12" i="17"/>
  <c r="F11" i="17"/>
  <c r="D11" i="17"/>
  <c r="J10" i="17"/>
  <c r="F10" i="17"/>
  <c r="J9" i="17"/>
  <c r="K9" i="17" s="1"/>
  <c r="H9" i="17"/>
  <c r="F9" i="17"/>
  <c r="F8" i="17"/>
  <c r="D8" i="17"/>
  <c r="F7" i="17"/>
  <c r="J6" i="17"/>
  <c r="K6" i="17" s="1"/>
  <c r="H6" i="17"/>
  <c r="F6" i="17"/>
  <c r="F52" i="17" s="1"/>
  <c r="F5" i="17"/>
  <c r="D5" i="17"/>
  <c r="F4" i="17"/>
  <c r="D4" i="17"/>
  <c r="I27" i="30"/>
  <c r="G27" i="30"/>
  <c r="H25" i="30" s="1"/>
  <c r="E27" i="30"/>
  <c r="C27" i="30"/>
  <c r="D22" i="30" s="1"/>
  <c r="J26" i="30"/>
  <c r="F26" i="30"/>
  <c r="D26" i="30"/>
  <c r="J25" i="30"/>
  <c r="F25" i="30"/>
  <c r="J24" i="30"/>
  <c r="H24" i="30"/>
  <c r="F24" i="30"/>
  <c r="J23" i="30"/>
  <c r="F23" i="30"/>
  <c r="D23" i="30"/>
  <c r="J22" i="30"/>
  <c r="F22" i="30"/>
  <c r="J21" i="30"/>
  <c r="H21" i="30"/>
  <c r="F21" i="30"/>
  <c r="J20" i="30"/>
  <c r="F20" i="30"/>
  <c r="J19" i="30"/>
  <c r="F19" i="30"/>
  <c r="D19" i="30"/>
  <c r="J18" i="30"/>
  <c r="F18" i="30"/>
  <c r="D18" i="30"/>
  <c r="J17" i="30"/>
  <c r="F17" i="30"/>
  <c r="J16" i="30"/>
  <c r="H16" i="30"/>
  <c r="F16" i="30"/>
  <c r="J15" i="30"/>
  <c r="F15" i="30"/>
  <c r="D15" i="30"/>
  <c r="J14" i="30"/>
  <c r="F14" i="30"/>
  <c r="J13" i="30"/>
  <c r="H13" i="30"/>
  <c r="F13" i="30"/>
  <c r="J12" i="30"/>
  <c r="F12" i="30"/>
  <c r="D12" i="30"/>
  <c r="J11" i="30"/>
  <c r="F11" i="30"/>
  <c r="D11" i="30"/>
  <c r="J10" i="30"/>
  <c r="F10" i="30"/>
  <c r="D10" i="30"/>
  <c r="J9" i="30"/>
  <c r="F9" i="30"/>
  <c r="J8" i="30"/>
  <c r="H8" i="30"/>
  <c r="F8" i="30"/>
  <c r="J7" i="30"/>
  <c r="F7" i="30"/>
  <c r="D7" i="30"/>
  <c r="J6" i="30"/>
  <c r="F6" i="30"/>
  <c r="J5" i="30"/>
  <c r="J27" i="30" s="1"/>
  <c r="H5" i="30"/>
  <c r="F5" i="30"/>
  <c r="F27" i="30" s="1"/>
  <c r="I26" i="15"/>
  <c r="J24" i="15" s="1"/>
  <c r="G26" i="15"/>
  <c r="H19" i="15" s="1"/>
  <c r="E26" i="15"/>
  <c r="F24" i="15" s="1"/>
  <c r="C26" i="15"/>
  <c r="D21" i="15" s="1"/>
  <c r="J25" i="15"/>
  <c r="D25" i="15"/>
  <c r="J23" i="15"/>
  <c r="K23" i="15" s="1"/>
  <c r="H23" i="15"/>
  <c r="F23" i="15"/>
  <c r="J22" i="15"/>
  <c r="D22" i="15"/>
  <c r="J21" i="15"/>
  <c r="J20" i="15"/>
  <c r="H20" i="15"/>
  <c r="K20" i="15" s="1"/>
  <c r="D20" i="15"/>
  <c r="J19" i="15"/>
  <c r="J18" i="15"/>
  <c r="K18" i="15" s="1"/>
  <c r="H18" i="15"/>
  <c r="D18" i="15"/>
  <c r="J17" i="15"/>
  <c r="D17" i="15"/>
  <c r="J15" i="15"/>
  <c r="K15" i="15" s="1"/>
  <c r="H15" i="15"/>
  <c r="F15" i="15"/>
  <c r="J14" i="15"/>
  <c r="D14" i="15"/>
  <c r="J13" i="15"/>
  <c r="J12" i="15"/>
  <c r="H12" i="15"/>
  <c r="K12" i="15" s="1"/>
  <c r="D12" i="15"/>
  <c r="J11" i="15"/>
  <c r="J10" i="15"/>
  <c r="K10" i="15" s="1"/>
  <c r="H10" i="15"/>
  <c r="D10" i="15"/>
  <c r="J9" i="15"/>
  <c r="D9" i="15"/>
  <c r="J7" i="15"/>
  <c r="K7" i="15" s="1"/>
  <c r="H7" i="15"/>
  <c r="F7" i="15"/>
  <c r="J6" i="15"/>
  <c r="D6" i="15"/>
  <c r="J5" i="15"/>
  <c r="J4" i="15"/>
  <c r="H4" i="15"/>
  <c r="K4" i="15" s="1"/>
  <c r="D4" i="15"/>
  <c r="I57" i="29"/>
  <c r="G57" i="29"/>
  <c r="H55" i="29" s="1"/>
  <c r="E57" i="29"/>
  <c r="C57" i="29"/>
  <c r="D55" i="29" s="1"/>
  <c r="J56" i="29"/>
  <c r="F56" i="29"/>
  <c r="D56" i="29"/>
  <c r="J55" i="29"/>
  <c r="F55" i="29"/>
  <c r="J54" i="29"/>
  <c r="H54" i="29"/>
  <c r="F54" i="29"/>
  <c r="D54" i="29"/>
  <c r="J53" i="29"/>
  <c r="K53" i="29" s="1"/>
  <c r="F53" i="29"/>
  <c r="D53" i="29"/>
  <c r="J52" i="29"/>
  <c r="F52" i="29"/>
  <c r="D52" i="29"/>
  <c r="J51" i="29"/>
  <c r="K51" i="29" s="1"/>
  <c r="H51" i="29"/>
  <c r="F51" i="29"/>
  <c r="J50" i="29"/>
  <c r="F50" i="29"/>
  <c r="D50" i="29"/>
  <c r="J49" i="29"/>
  <c r="F49" i="29"/>
  <c r="D49" i="29"/>
  <c r="J48" i="29"/>
  <c r="F48" i="29"/>
  <c r="D48" i="29"/>
  <c r="J47" i="29"/>
  <c r="F47" i="29"/>
  <c r="J46" i="29"/>
  <c r="H46" i="29"/>
  <c r="F46" i="29"/>
  <c r="D46" i="29"/>
  <c r="J45" i="29"/>
  <c r="F45" i="29"/>
  <c r="D45" i="29"/>
  <c r="J44" i="29"/>
  <c r="F44" i="29"/>
  <c r="D44" i="29"/>
  <c r="J43" i="29"/>
  <c r="K43" i="29" s="1"/>
  <c r="H43" i="29"/>
  <c r="F43" i="29"/>
  <c r="J42" i="29"/>
  <c r="F42" i="29"/>
  <c r="D42" i="29"/>
  <c r="J41" i="29"/>
  <c r="F41" i="29"/>
  <c r="D41" i="29"/>
  <c r="J40" i="29"/>
  <c r="F40" i="29"/>
  <c r="D40" i="29"/>
  <c r="J39" i="29"/>
  <c r="F39" i="29"/>
  <c r="D39" i="29"/>
  <c r="J38" i="29"/>
  <c r="H38" i="29"/>
  <c r="F38" i="29"/>
  <c r="D38" i="29"/>
  <c r="J37" i="29"/>
  <c r="F37" i="29"/>
  <c r="D37" i="29"/>
  <c r="J36" i="29"/>
  <c r="F36" i="29"/>
  <c r="D36" i="29"/>
  <c r="J35" i="29"/>
  <c r="K35" i="29" s="1"/>
  <c r="H35" i="29"/>
  <c r="F35" i="29"/>
  <c r="J34" i="29"/>
  <c r="F34" i="29"/>
  <c r="D34" i="29"/>
  <c r="J33" i="29"/>
  <c r="F33" i="29"/>
  <c r="D33" i="29"/>
  <c r="J32" i="29"/>
  <c r="F32" i="29"/>
  <c r="D32" i="29"/>
  <c r="J31" i="29"/>
  <c r="F31" i="29"/>
  <c r="D31" i="29"/>
  <c r="J30" i="29"/>
  <c r="K30" i="29" s="1"/>
  <c r="H30" i="29"/>
  <c r="F30" i="29"/>
  <c r="D30" i="29"/>
  <c r="J29" i="29"/>
  <c r="F29" i="29"/>
  <c r="D29" i="29"/>
  <c r="J28" i="29"/>
  <c r="F28" i="29"/>
  <c r="D28" i="29"/>
  <c r="J27" i="29"/>
  <c r="K27" i="29" s="1"/>
  <c r="H27" i="29"/>
  <c r="F27" i="29"/>
  <c r="J26" i="29"/>
  <c r="F26" i="29"/>
  <c r="D26" i="29"/>
  <c r="J25" i="29"/>
  <c r="K25" i="29" s="1"/>
  <c r="F25" i="29"/>
  <c r="D25" i="29"/>
  <c r="J24" i="29"/>
  <c r="F24" i="29"/>
  <c r="D24" i="29"/>
  <c r="J23" i="29"/>
  <c r="F23" i="29"/>
  <c r="D23" i="29"/>
  <c r="J22" i="29"/>
  <c r="K22" i="29" s="1"/>
  <c r="H22" i="29"/>
  <c r="F22" i="29"/>
  <c r="D22" i="29"/>
  <c r="J21" i="29"/>
  <c r="F21" i="29"/>
  <c r="D21" i="29"/>
  <c r="J20" i="29"/>
  <c r="F20" i="29"/>
  <c r="D20" i="29"/>
  <c r="J19" i="29"/>
  <c r="H19" i="29"/>
  <c r="F19" i="29"/>
  <c r="J18" i="29"/>
  <c r="F18" i="29"/>
  <c r="D18" i="29"/>
  <c r="J17" i="29"/>
  <c r="K17" i="29" s="1"/>
  <c r="F17" i="29"/>
  <c r="D17" i="29"/>
  <c r="J16" i="29"/>
  <c r="F16" i="29"/>
  <c r="D16" i="29"/>
  <c r="J15" i="29"/>
  <c r="F15" i="29"/>
  <c r="D15" i="29"/>
  <c r="J14" i="29"/>
  <c r="K14" i="29" s="1"/>
  <c r="H14" i="29"/>
  <c r="F14" i="29"/>
  <c r="D14" i="29"/>
  <c r="J13" i="29"/>
  <c r="F13" i="29"/>
  <c r="D13" i="29"/>
  <c r="J12" i="29"/>
  <c r="F12" i="29"/>
  <c r="D12" i="29"/>
  <c r="J11" i="29"/>
  <c r="H11" i="29"/>
  <c r="F11" i="29"/>
  <c r="F57" i="29" s="1"/>
  <c r="J10" i="29"/>
  <c r="F10" i="29"/>
  <c r="D10" i="29"/>
  <c r="J9" i="29"/>
  <c r="K9" i="29" s="1"/>
  <c r="F9" i="29"/>
  <c r="D9" i="29"/>
  <c r="J8" i="29"/>
  <c r="F8" i="29"/>
  <c r="D8" i="29"/>
  <c r="J7" i="29"/>
  <c r="K7" i="29" s="1"/>
  <c r="F7" i="29"/>
  <c r="D7" i="29"/>
  <c r="J6" i="29"/>
  <c r="H6" i="29"/>
  <c r="F6" i="29"/>
  <c r="D6" i="29"/>
  <c r="J5" i="29"/>
  <c r="J57" i="29" s="1"/>
  <c r="F5" i="29"/>
  <c r="D5" i="29"/>
  <c r="I56" i="13"/>
  <c r="J54" i="13" s="1"/>
  <c r="G56" i="13"/>
  <c r="H49" i="13" s="1"/>
  <c r="E56" i="13"/>
  <c r="F54" i="13" s="1"/>
  <c r="C56" i="13"/>
  <c r="D51" i="13" s="1"/>
  <c r="J55" i="13"/>
  <c r="D55" i="13"/>
  <c r="J53" i="13"/>
  <c r="K53" i="13" s="1"/>
  <c r="H53" i="13"/>
  <c r="F53" i="13"/>
  <c r="J52" i="13"/>
  <c r="D52" i="13"/>
  <c r="J51" i="13"/>
  <c r="J50" i="13"/>
  <c r="D50" i="13"/>
  <c r="J49" i="13"/>
  <c r="J48" i="13"/>
  <c r="K48" i="13" s="1"/>
  <c r="H48" i="13"/>
  <c r="D48" i="13"/>
  <c r="J47" i="13"/>
  <c r="D47" i="13"/>
  <c r="J45" i="13"/>
  <c r="K45" i="13" s="1"/>
  <c r="H45" i="13"/>
  <c r="F45" i="13"/>
  <c r="J44" i="13"/>
  <c r="D44" i="13"/>
  <c r="J43" i="13"/>
  <c r="J42" i="13"/>
  <c r="K42" i="13" s="1"/>
  <c r="H42" i="13"/>
  <c r="D42" i="13"/>
  <c r="J41" i="13"/>
  <c r="J40" i="13"/>
  <c r="K40" i="13" s="1"/>
  <c r="H40" i="13"/>
  <c r="D40" i="13"/>
  <c r="J39" i="13"/>
  <c r="D39" i="13"/>
  <c r="J37" i="13"/>
  <c r="K37" i="13" s="1"/>
  <c r="H37" i="13"/>
  <c r="F37" i="13"/>
  <c r="J36" i="13"/>
  <c r="D36" i="13"/>
  <c r="J35" i="13"/>
  <c r="J34" i="13"/>
  <c r="K34" i="13" s="1"/>
  <c r="H34" i="13"/>
  <c r="D34" i="13"/>
  <c r="J33" i="13"/>
  <c r="J32" i="13"/>
  <c r="K32" i="13" s="1"/>
  <c r="H32" i="13"/>
  <c r="D32" i="13"/>
  <c r="J31" i="13"/>
  <c r="D31" i="13"/>
  <c r="J29" i="13"/>
  <c r="K29" i="13" s="1"/>
  <c r="H29" i="13"/>
  <c r="F29" i="13"/>
  <c r="J28" i="13"/>
  <c r="D28" i="13"/>
  <c r="J27" i="13"/>
  <c r="J26" i="13"/>
  <c r="K26" i="13" s="1"/>
  <c r="H26" i="13"/>
  <c r="D26" i="13"/>
  <c r="J25" i="13"/>
  <c r="J24" i="13"/>
  <c r="K24" i="13" s="1"/>
  <c r="H24" i="13"/>
  <c r="D24" i="13"/>
  <c r="J23" i="13"/>
  <c r="D23" i="13"/>
  <c r="J21" i="13"/>
  <c r="K21" i="13" s="1"/>
  <c r="H21" i="13"/>
  <c r="F21" i="13"/>
  <c r="J20" i="13"/>
  <c r="D20" i="13"/>
  <c r="J19" i="13"/>
  <c r="J18" i="13"/>
  <c r="K18" i="13" s="1"/>
  <c r="H18" i="13"/>
  <c r="D18" i="13"/>
  <c r="J17" i="13"/>
  <c r="J16" i="13"/>
  <c r="K16" i="13" s="1"/>
  <c r="H16" i="13"/>
  <c r="D16" i="13"/>
  <c r="J15" i="13"/>
  <c r="D15" i="13"/>
  <c r="J13" i="13"/>
  <c r="K13" i="13" s="1"/>
  <c r="H13" i="13"/>
  <c r="F13" i="13"/>
  <c r="J12" i="13"/>
  <c r="D12" i="13"/>
  <c r="J11" i="13"/>
  <c r="J10" i="13"/>
  <c r="K10" i="13" s="1"/>
  <c r="H10" i="13"/>
  <c r="D10" i="13"/>
  <c r="J9" i="13"/>
  <c r="J8" i="13"/>
  <c r="K8" i="13" s="1"/>
  <c r="H8" i="13"/>
  <c r="D8" i="13"/>
  <c r="J7" i="13"/>
  <c r="D7" i="13"/>
  <c r="J5" i="13"/>
  <c r="K5" i="13" s="1"/>
  <c r="H5" i="13"/>
  <c r="F5" i="13"/>
  <c r="J4" i="13"/>
  <c r="D4" i="13"/>
  <c r="I41" i="51"/>
  <c r="G41" i="51"/>
  <c r="H39" i="51" s="1"/>
  <c r="E41" i="51"/>
  <c r="F36" i="51" s="1"/>
  <c r="C41" i="51"/>
  <c r="J40" i="51"/>
  <c r="F40" i="51"/>
  <c r="D40" i="51"/>
  <c r="J39" i="51"/>
  <c r="F39" i="51"/>
  <c r="D39" i="51"/>
  <c r="J38" i="51"/>
  <c r="F38" i="51"/>
  <c r="D38" i="51"/>
  <c r="J37" i="51"/>
  <c r="F37" i="51"/>
  <c r="D37" i="51"/>
  <c r="J36" i="51"/>
  <c r="D36" i="51"/>
  <c r="J35" i="51"/>
  <c r="H35" i="51"/>
  <c r="D35" i="51"/>
  <c r="J34" i="51"/>
  <c r="F34" i="51"/>
  <c r="D34" i="51"/>
  <c r="J33" i="51"/>
  <c r="D33" i="51"/>
  <c r="J32" i="51"/>
  <c r="F32" i="51"/>
  <c r="D32" i="51"/>
  <c r="J31" i="51"/>
  <c r="F31" i="51"/>
  <c r="D31" i="51"/>
  <c r="J30" i="51"/>
  <c r="F30" i="51"/>
  <c r="D30" i="51"/>
  <c r="J29" i="51"/>
  <c r="F29" i="51"/>
  <c r="D29" i="51"/>
  <c r="J28" i="51"/>
  <c r="D28" i="51"/>
  <c r="J27" i="51"/>
  <c r="H27" i="51"/>
  <c r="F27" i="51"/>
  <c r="D27" i="51"/>
  <c r="J26" i="51"/>
  <c r="F26" i="51"/>
  <c r="D26" i="51"/>
  <c r="J25" i="51"/>
  <c r="F25" i="51"/>
  <c r="D25" i="51"/>
  <c r="J24" i="51"/>
  <c r="F24" i="51"/>
  <c r="D24" i="51"/>
  <c r="J23" i="51"/>
  <c r="F23" i="51"/>
  <c r="D23" i="51"/>
  <c r="J22" i="51"/>
  <c r="F22" i="51"/>
  <c r="D22" i="51"/>
  <c r="J21" i="51"/>
  <c r="F21" i="51"/>
  <c r="D21" i="51"/>
  <c r="J20" i="51"/>
  <c r="D20" i="51"/>
  <c r="J19" i="51"/>
  <c r="H19" i="51"/>
  <c r="F19" i="51"/>
  <c r="D19" i="51"/>
  <c r="J18" i="51"/>
  <c r="F18" i="51"/>
  <c r="D18" i="51"/>
  <c r="J17" i="51"/>
  <c r="F17" i="51"/>
  <c r="D17" i="51"/>
  <c r="J16" i="51"/>
  <c r="F16" i="51"/>
  <c r="D16" i="51"/>
  <c r="J15" i="51"/>
  <c r="F15" i="51"/>
  <c r="D15" i="51"/>
  <c r="J14" i="51"/>
  <c r="F14" i="51"/>
  <c r="D14" i="51"/>
  <c r="J13" i="51"/>
  <c r="F13" i="51"/>
  <c r="D13" i="51"/>
  <c r="J12" i="51"/>
  <c r="D12" i="51"/>
  <c r="J11" i="51"/>
  <c r="H11" i="51"/>
  <c r="F11" i="51"/>
  <c r="D11" i="51"/>
  <c r="J10" i="51"/>
  <c r="F10" i="51"/>
  <c r="D10" i="51"/>
  <c r="J9" i="51"/>
  <c r="F9" i="51"/>
  <c r="D9" i="51"/>
  <c r="J8" i="51"/>
  <c r="F8" i="51"/>
  <c r="D8" i="51"/>
  <c r="J7" i="51"/>
  <c r="F7" i="51"/>
  <c r="D7" i="51"/>
  <c r="J6" i="51"/>
  <c r="F6" i="51"/>
  <c r="D6" i="51"/>
  <c r="J5" i="51"/>
  <c r="F5" i="51"/>
  <c r="D5" i="51"/>
  <c r="D41" i="51" s="1"/>
  <c r="H40" i="50"/>
  <c r="I38" i="50" s="1"/>
  <c r="F40" i="50"/>
  <c r="G36" i="50" s="1"/>
  <c r="D40" i="50"/>
  <c r="E38" i="50" s="1"/>
  <c r="B40" i="50"/>
  <c r="C37" i="50" s="1"/>
  <c r="I39" i="50"/>
  <c r="C39" i="50"/>
  <c r="C38" i="50"/>
  <c r="I37" i="50"/>
  <c r="J37" i="50" s="1"/>
  <c r="G37" i="50"/>
  <c r="E37" i="50"/>
  <c r="I36" i="50"/>
  <c r="J36" i="50" s="1"/>
  <c r="C36" i="50"/>
  <c r="I35" i="50"/>
  <c r="I40" i="50" s="1"/>
  <c r="C35" i="50"/>
  <c r="C40" i="50" s="1"/>
  <c r="H26" i="50"/>
  <c r="F26" i="50"/>
  <c r="G24" i="50" s="1"/>
  <c r="D26" i="50"/>
  <c r="B26" i="50"/>
  <c r="C20" i="50" s="1"/>
  <c r="I25" i="50"/>
  <c r="J25" i="50" s="1"/>
  <c r="E25" i="50"/>
  <c r="C25" i="50"/>
  <c r="I24" i="50"/>
  <c r="J24" i="50" s="1"/>
  <c r="E24" i="50"/>
  <c r="C24" i="50"/>
  <c r="I23" i="50"/>
  <c r="J23" i="50" s="1"/>
  <c r="G23" i="50"/>
  <c r="E23" i="50"/>
  <c r="I22" i="50"/>
  <c r="J22" i="50" s="1"/>
  <c r="E22" i="50"/>
  <c r="C22" i="50"/>
  <c r="I21" i="50"/>
  <c r="E21" i="50"/>
  <c r="C21" i="50"/>
  <c r="I20" i="50"/>
  <c r="J20" i="50" s="1"/>
  <c r="G20" i="50"/>
  <c r="E20" i="50"/>
  <c r="E26" i="50" s="1"/>
  <c r="I19" i="50"/>
  <c r="I26" i="50" s="1"/>
  <c r="J21" i="50" s="1"/>
  <c r="E19" i="50"/>
  <c r="C19" i="50"/>
  <c r="H11" i="50"/>
  <c r="I9" i="50" s="1"/>
  <c r="F11" i="50"/>
  <c r="G4" i="50" s="1"/>
  <c r="D11" i="50"/>
  <c r="E9" i="50" s="1"/>
  <c r="B11" i="50"/>
  <c r="C8" i="50" s="1"/>
  <c r="I10" i="50"/>
  <c r="C10" i="50"/>
  <c r="C9" i="50"/>
  <c r="I8" i="50"/>
  <c r="J8" i="50" s="1"/>
  <c r="G8" i="50"/>
  <c r="E8" i="50"/>
  <c r="I7" i="50"/>
  <c r="C7" i="50"/>
  <c r="I6" i="50"/>
  <c r="C6" i="50"/>
  <c r="I5" i="50"/>
  <c r="G5" i="50"/>
  <c r="J5" i="50" s="1"/>
  <c r="C5" i="50"/>
  <c r="I4" i="50"/>
  <c r="I11" i="50" s="1"/>
  <c r="C4" i="50"/>
  <c r="J8" i="5"/>
  <c r="I8" i="5"/>
  <c r="H8" i="5"/>
  <c r="G8" i="5"/>
  <c r="F8" i="5"/>
  <c r="E8" i="5"/>
  <c r="D8" i="5"/>
  <c r="C8" i="5"/>
  <c r="B8" i="5"/>
  <c r="I46" i="25"/>
  <c r="J43" i="25" s="1"/>
  <c r="G46" i="25"/>
  <c r="H43" i="25" s="1"/>
  <c r="E46" i="25"/>
  <c r="F43" i="25" s="1"/>
  <c r="C46" i="25"/>
  <c r="K45" i="25"/>
  <c r="L45" i="25" s="1"/>
  <c r="J45" i="25"/>
  <c r="H45" i="25"/>
  <c r="D45" i="25"/>
  <c r="K44" i="25"/>
  <c r="F44" i="25"/>
  <c r="D44" i="25"/>
  <c r="K43" i="25"/>
  <c r="L43" i="25" s="1"/>
  <c r="D43" i="25"/>
  <c r="K42" i="25"/>
  <c r="L42" i="25" s="1"/>
  <c r="F42" i="25"/>
  <c r="D42" i="25"/>
  <c r="K41" i="25"/>
  <c r="J41" i="25"/>
  <c r="H41" i="25"/>
  <c r="D41" i="25"/>
  <c r="K40" i="25"/>
  <c r="F40" i="25"/>
  <c r="D40" i="25"/>
  <c r="K39" i="25"/>
  <c r="D39" i="25"/>
  <c r="K38" i="25"/>
  <c r="F38" i="25"/>
  <c r="D38" i="25"/>
  <c r="K37" i="25"/>
  <c r="L37" i="25" s="1"/>
  <c r="J37" i="25"/>
  <c r="H37" i="25"/>
  <c r="D37" i="25"/>
  <c r="K36" i="25"/>
  <c r="F36" i="25"/>
  <c r="D36" i="25"/>
  <c r="K35" i="25"/>
  <c r="L35" i="25" s="1"/>
  <c r="D35" i="25"/>
  <c r="K34" i="25"/>
  <c r="L34" i="25" s="1"/>
  <c r="F34" i="25"/>
  <c r="D34" i="25"/>
  <c r="K33" i="25"/>
  <c r="J33" i="25"/>
  <c r="H33" i="25"/>
  <c r="D33" i="25"/>
  <c r="K32" i="25"/>
  <c r="F32" i="25"/>
  <c r="D32" i="25"/>
  <c r="K31" i="25"/>
  <c r="D31" i="25"/>
  <c r="K30" i="25"/>
  <c r="F30" i="25"/>
  <c r="D30" i="25"/>
  <c r="K29" i="25"/>
  <c r="L29" i="25" s="1"/>
  <c r="J29" i="25"/>
  <c r="H29" i="25"/>
  <c r="D29" i="25"/>
  <c r="K28" i="25"/>
  <c r="F28" i="25"/>
  <c r="D28" i="25"/>
  <c r="K27" i="25"/>
  <c r="L27" i="25" s="1"/>
  <c r="D27" i="25"/>
  <c r="K26" i="25"/>
  <c r="L26" i="25" s="1"/>
  <c r="F26" i="25"/>
  <c r="D26" i="25"/>
  <c r="K25" i="25"/>
  <c r="J25" i="25"/>
  <c r="H25" i="25"/>
  <c r="D25" i="25"/>
  <c r="K24" i="25"/>
  <c r="F24" i="25"/>
  <c r="D24" i="25"/>
  <c r="K23" i="25"/>
  <c r="J23" i="25"/>
  <c r="D23" i="25"/>
  <c r="K22" i="25"/>
  <c r="F22" i="25"/>
  <c r="D22" i="25"/>
  <c r="K21" i="25"/>
  <c r="L21" i="25" s="1"/>
  <c r="J21" i="25"/>
  <c r="H21" i="25"/>
  <c r="D21" i="25"/>
  <c r="K20" i="25"/>
  <c r="F20" i="25"/>
  <c r="D20" i="25"/>
  <c r="K19" i="25"/>
  <c r="L19" i="25" s="1"/>
  <c r="J19" i="25"/>
  <c r="D19" i="25"/>
  <c r="K18" i="25"/>
  <c r="F18" i="25"/>
  <c r="D18" i="25"/>
  <c r="K17" i="25"/>
  <c r="J17" i="25"/>
  <c r="H17" i="25"/>
  <c r="D17" i="25"/>
  <c r="K16" i="25"/>
  <c r="F16" i="25"/>
  <c r="D16" i="25"/>
  <c r="K15" i="25"/>
  <c r="J15" i="25"/>
  <c r="D15" i="25"/>
  <c r="K14" i="25"/>
  <c r="L14" i="25" s="1"/>
  <c r="F14" i="25"/>
  <c r="D14" i="25"/>
  <c r="K13" i="25"/>
  <c r="J13" i="25"/>
  <c r="H13" i="25"/>
  <c r="D13" i="25"/>
  <c r="K12" i="25"/>
  <c r="F12" i="25"/>
  <c r="D12" i="25"/>
  <c r="K11" i="25"/>
  <c r="J11" i="25"/>
  <c r="D11" i="25"/>
  <c r="K10" i="25"/>
  <c r="F10" i="25"/>
  <c r="D10" i="25"/>
  <c r="K9" i="25"/>
  <c r="L9" i="25" s="1"/>
  <c r="J9" i="25"/>
  <c r="H9" i="25"/>
  <c r="D9" i="25"/>
  <c r="K8" i="25"/>
  <c r="F8" i="25"/>
  <c r="D8" i="25"/>
  <c r="K7" i="25"/>
  <c r="L7" i="25" s="1"/>
  <c r="J7" i="25"/>
  <c r="D7" i="25"/>
  <c r="K6" i="25"/>
  <c r="F6" i="25"/>
  <c r="D6" i="25"/>
  <c r="K5" i="25"/>
  <c r="K46" i="25" s="1"/>
  <c r="J5" i="25"/>
  <c r="H5" i="25"/>
  <c r="D5" i="25"/>
  <c r="D46" i="25" s="1"/>
  <c r="I45" i="4"/>
  <c r="J41" i="4" s="1"/>
  <c r="K41" i="4" s="1"/>
  <c r="G45" i="4"/>
  <c r="H38" i="4" s="1"/>
  <c r="E45" i="4"/>
  <c r="C45" i="4"/>
  <c r="D40" i="4" s="1"/>
  <c r="F44" i="4"/>
  <c r="D44" i="4"/>
  <c r="F43" i="4"/>
  <c r="D43" i="4"/>
  <c r="H42" i="4"/>
  <c r="F42" i="4"/>
  <c r="H41" i="4"/>
  <c r="F41" i="4"/>
  <c r="D41" i="4"/>
  <c r="F40" i="4"/>
  <c r="H39" i="4"/>
  <c r="F39" i="4"/>
  <c r="F38" i="4"/>
  <c r="J37" i="4"/>
  <c r="F37" i="4"/>
  <c r="D37" i="4"/>
  <c r="J36" i="4"/>
  <c r="F36" i="4"/>
  <c r="D36" i="4"/>
  <c r="F35" i="4"/>
  <c r="D35" i="4"/>
  <c r="J34" i="4"/>
  <c r="K34" i="4" s="1"/>
  <c r="H34" i="4"/>
  <c r="F34" i="4"/>
  <c r="H33" i="4"/>
  <c r="F33" i="4"/>
  <c r="D33" i="4"/>
  <c r="F32" i="4"/>
  <c r="H31" i="4"/>
  <c r="F31" i="4"/>
  <c r="F30" i="4"/>
  <c r="J29" i="4"/>
  <c r="F29" i="4"/>
  <c r="D29" i="4"/>
  <c r="J28" i="4"/>
  <c r="F28" i="4"/>
  <c r="D28" i="4"/>
  <c r="F27" i="4"/>
  <c r="D27" i="4"/>
  <c r="J26" i="4"/>
  <c r="K26" i="4" s="1"/>
  <c r="H26" i="4"/>
  <c r="F26" i="4"/>
  <c r="H25" i="4"/>
  <c r="F25" i="4"/>
  <c r="D25" i="4"/>
  <c r="F24" i="4"/>
  <c r="H23" i="4"/>
  <c r="F23" i="4"/>
  <c r="F22" i="4"/>
  <c r="J21" i="4"/>
  <c r="F21" i="4"/>
  <c r="D21" i="4"/>
  <c r="J20" i="4"/>
  <c r="F20" i="4"/>
  <c r="D20" i="4"/>
  <c r="F19" i="4"/>
  <c r="D19" i="4"/>
  <c r="J18" i="4"/>
  <c r="K18" i="4" s="1"/>
  <c r="H18" i="4"/>
  <c r="F18" i="4"/>
  <c r="H17" i="4"/>
  <c r="F17" i="4"/>
  <c r="D17" i="4"/>
  <c r="F16" i="4"/>
  <c r="H15" i="4"/>
  <c r="F15" i="4"/>
  <c r="F14" i="4"/>
  <c r="J13" i="4"/>
  <c r="F13" i="4"/>
  <c r="D13" i="4"/>
  <c r="J12" i="4"/>
  <c r="F12" i="4"/>
  <c r="D12" i="4"/>
  <c r="F11" i="4"/>
  <c r="D11" i="4"/>
  <c r="J10" i="4"/>
  <c r="K10" i="4" s="1"/>
  <c r="H10" i="4"/>
  <c r="F10" i="4"/>
  <c r="H9" i="4"/>
  <c r="F9" i="4"/>
  <c r="D9" i="4"/>
  <c r="F8" i="4"/>
  <c r="H7" i="4"/>
  <c r="F7" i="4"/>
  <c r="F45" i="4" s="1"/>
  <c r="F6" i="4"/>
  <c r="J5" i="4"/>
  <c r="F5" i="4"/>
  <c r="D5" i="4"/>
  <c r="J4" i="4"/>
  <c r="F4" i="4"/>
  <c r="D4" i="4"/>
  <c r="I55" i="23"/>
  <c r="J52" i="23" s="1"/>
  <c r="G55" i="23"/>
  <c r="H37" i="23" s="1"/>
  <c r="E55" i="23"/>
  <c r="F52" i="23" s="1"/>
  <c r="C55" i="23"/>
  <c r="D54" i="23" s="1"/>
  <c r="K54" i="23"/>
  <c r="J54" i="23"/>
  <c r="H54" i="23"/>
  <c r="K53" i="23"/>
  <c r="F53" i="23"/>
  <c r="D53" i="23"/>
  <c r="K52" i="23"/>
  <c r="D52" i="23"/>
  <c r="K51" i="23"/>
  <c r="F51" i="23"/>
  <c r="D51" i="23"/>
  <c r="K50" i="23"/>
  <c r="J50" i="23"/>
  <c r="H50" i="23"/>
  <c r="D50" i="23"/>
  <c r="K49" i="23"/>
  <c r="F49" i="23"/>
  <c r="D49" i="23"/>
  <c r="K48" i="23"/>
  <c r="D48" i="23"/>
  <c r="K47" i="23"/>
  <c r="F47" i="23"/>
  <c r="D47" i="23"/>
  <c r="K46" i="23"/>
  <c r="J46" i="23"/>
  <c r="H46" i="23"/>
  <c r="D46" i="23"/>
  <c r="K45" i="23"/>
  <c r="F45" i="23"/>
  <c r="D45" i="23"/>
  <c r="K44" i="23"/>
  <c r="D44" i="23"/>
  <c r="K43" i="23"/>
  <c r="F43" i="23"/>
  <c r="D43" i="23"/>
  <c r="K42" i="23"/>
  <c r="J42" i="23"/>
  <c r="H42" i="23"/>
  <c r="D42" i="23"/>
  <c r="K41" i="23"/>
  <c r="F41" i="23"/>
  <c r="D41" i="23"/>
  <c r="K40" i="23"/>
  <c r="D40" i="23"/>
  <c r="K39" i="23"/>
  <c r="F39" i="23"/>
  <c r="D39" i="23"/>
  <c r="K38" i="23"/>
  <c r="J38" i="23"/>
  <c r="H38" i="23"/>
  <c r="D38" i="23"/>
  <c r="K37" i="23"/>
  <c r="F37" i="23"/>
  <c r="D37" i="23"/>
  <c r="K36" i="23"/>
  <c r="D36" i="23"/>
  <c r="K35" i="23"/>
  <c r="F35" i="23"/>
  <c r="D35" i="23"/>
  <c r="K34" i="23"/>
  <c r="J34" i="23"/>
  <c r="H34" i="23"/>
  <c r="D34" i="23"/>
  <c r="K33" i="23"/>
  <c r="F33" i="23"/>
  <c r="D33" i="23"/>
  <c r="K32" i="23"/>
  <c r="D32" i="23"/>
  <c r="K31" i="23"/>
  <c r="F31" i="23"/>
  <c r="D31" i="23"/>
  <c r="K30" i="23"/>
  <c r="J30" i="23"/>
  <c r="H30" i="23"/>
  <c r="D30" i="23"/>
  <c r="K29" i="23"/>
  <c r="F29" i="23"/>
  <c r="D29" i="23"/>
  <c r="K28" i="23"/>
  <c r="D28" i="23"/>
  <c r="K27" i="23"/>
  <c r="F27" i="23"/>
  <c r="D27" i="23"/>
  <c r="K26" i="23"/>
  <c r="J26" i="23"/>
  <c r="H26" i="23"/>
  <c r="D26" i="23"/>
  <c r="K25" i="23"/>
  <c r="F25" i="23"/>
  <c r="D25" i="23"/>
  <c r="K24" i="23"/>
  <c r="D24" i="23"/>
  <c r="K23" i="23"/>
  <c r="F23" i="23"/>
  <c r="D23" i="23"/>
  <c r="K22" i="23"/>
  <c r="J22" i="23"/>
  <c r="H22" i="23"/>
  <c r="D22" i="23"/>
  <c r="K21" i="23"/>
  <c r="F21" i="23"/>
  <c r="D21" i="23"/>
  <c r="K20" i="23"/>
  <c r="D20" i="23"/>
  <c r="K19" i="23"/>
  <c r="F19" i="23"/>
  <c r="D19" i="23"/>
  <c r="K18" i="23"/>
  <c r="J18" i="23"/>
  <c r="H18" i="23"/>
  <c r="D18" i="23"/>
  <c r="K17" i="23"/>
  <c r="F17" i="23"/>
  <c r="D17" i="23"/>
  <c r="K16" i="23"/>
  <c r="F16" i="23"/>
  <c r="D16" i="23"/>
  <c r="K15" i="23"/>
  <c r="F15" i="23"/>
  <c r="D15" i="23"/>
  <c r="K14" i="23"/>
  <c r="J14" i="23"/>
  <c r="H14" i="23"/>
  <c r="D14" i="23"/>
  <c r="K13" i="23"/>
  <c r="F13" i="23"/>
  <c r="D13" i="23"/>
  <c r="K12" i="23"/>
  <c r="F12" i="23"/>
  <c r="D12" i="23"/>
  <c r="K11" i="23"/>
  <c r="F11" i="23"/>
  <c r="D11" i="23"/>
  <c r="K10" i="23"/>
  <c r="J10" i="23"/>
  <c r="H10" i="23"/>
  <c r="D10" i="23"/>
  <c r="K9" i="23"/>
  <c r="F9" i="23"/>
  <c r="D9" i="23"/>
  <c r="K8" i="23"/>
  <c r="F8" i="23"/>
  <c r="D8" i="23"/>
  <c r="K7" i="23"/>
  <c r="F7" i="23"/>
  <c r="D7" i="23"/>
  <c r="K6" i="23"/>
  <c r="J6" i="23"/>
  <c r="H6" i="23"/>
  <c r="D6" i="23"/>
  <c r="K5" i="23"/>
  <c r="F5" i="23"/>
  <c r="D5" i="23"/>
  <c r="D55" i="23" s="1"/>
  <c r="I54" i="2"/>
  <c r="J52" i="2" s="1"/>
  <c r="G54" i="2"/>
  <c r="E54" i="2"/>
  <c r="C54" i="2"/>
  <c r="D54" i="2" s="1"/>
  <c r="J53" i="2"/>
  <c r="D53" i="2"/>
  <c r="D52" i="2"/>
  <c r="J51" i="2"/>
  <c r="H51" i="2"/>
  <c r="F51" i="2"/>
  <c r="D50" i="2"/>
  <c r="J49" i="2"/>
  <c r="D49" i="2"/>
  <c r="J48" i="2"/>
  <c r="H48" i="2"/>
  <c r="F48" i="2"/>
  <c r="D48" i="2"/>
  <c r="D47" i="2"/>
  <c r="J46" i="2"/>
  <c r="D46" i="2"/>
  <c r="J45" i="2"/>
  <c r="F45" i="2"/>
  <c r="D45" i="2"/>
  <c r="D44" i="2"/>
  <c r="J43" i="2"/>
  <c r="D42" i="2"/>
  <c r="J41" i="2"/>
  <c r="D41" i="2"/>
  <c r="J40" i="2"/>
  <c r="D40" i="2"/>
  <c r="D39" i="2"/>
  <c r="J38" i="2"/>
  <c r="K38" i="2" s="1"/>
  <c r="H38" i="2"/>
  <c r="D38" i="2"/>
  <c r="J37" i="2"/>
  <c r="D37" i="2"/>
  <c r="D36" i="2"/>
  <c r="J35" i="2"/>
  <c r="H35" i="2"/>
  <c r="D34" i="2"/>
  <c r="J33" i="2"/>
  <c r="D33" i="2"/>
  <c r="J32" i="2"/>
  <c r="H32" i="2"/>
  <c r="F32" i="2"/>
  <c r="D32" i="2"/>
  <c r="D31" i="2"/>
  <c r="J30" i="2"/>
  <c r="K30" i="2" s="1"/>
  <c r="H30" i="2"/>
  <c r="D30" i="2"/>
  <c r="J29" i="2"/>
  <c r="H29" i="2"/>
  <c r="D29" i="2"/>
  <c r="D28" i="2"/>
  <c r="J27" i="2"/>
  <c r="K27" i="2" s="1"/>
  <c r="H27" i="2"/>
  <c r="F27" i="2"/>
  <c r="J26" i="2"/>
  <c r="D26" i="2"/>
  <c r="J25" i="2"/>
  <c r="D25" i="2"/>
  <c r="J24" i="2"/>
  <c r="H24" i="2"/>
  <c r="D24" i="2"/>
  <c r="D23" i="2"/>
  <c r="J22" i="2"/>
  <c r="K22" i="2" s="1"/>
  <c r="H22" i="2"/>
  <c r="D22" i="2"/>
  <c r="J21" i="2"/>
  <c r="D21" i="2"/>
  <c r="D20" i="2"/>
  <c r="J19" i="2"/>
  <c r="K19" i="2" s="1"/>
  <c r="H19" i="2"/>
  <c r="J18" i="2"/>
  <c r="D18" i="2"/>
  <c r="J17" i="2"/>
  <c r="D17" i="2"/>
  <c r="J16" i="2"/>
  <c r="D16" i="2"/>
  <c r="D15" i="2"/>
  <c r="J14" i="2"/>
  <c r="K14" i="2" s="1"/>
  <c r="H14" i="2"/>
  <c r="D14" i="2"/>
  <c r="J13" i="2"/>
  <c r="D13" i="2"/>
  <c r="D12" i="2"/>
  <c r="J11" i="2"/>
  <c r="J10" i="2"/>
  <c r="D10" i="2"/>
  <c r="J9" i="2"/>
  <c r="D9" i="2"/>
  <c r="J8" i="2"/>
  <c r="D8" i="2"/>
  <c r="D7" i="2"/>
  <c r="J6" i="2"/>
  <c r="D6" i="2"/>
  <c r="J5" i="2"/>
  <c r="H5" i="2"/>
  <c r="D5" i="2"/>
  <c r="D4" i="2"/>
  <c r="H160" i="45"/>
  <c r="G160" i="45"/>
  <c r="G159" i="45"/>
  <c r="H159" i="45" s="1"/>
  <c r="G158" i="45"/>
  <c r="H158" i="45" s="1"/>
  <c r="F157" i="45"/>
  <c r="E157" i="45"/>
  <c r="D157" i="45"/>
  <c r="C157" i="45"/>
  <c r="G156" i="45"/>
  <c r="H156" i="45" s="1"/>
  <c r="G155" i="45"/>
  <c r="H155" i="45" s="1"/>
  <c r="G154" i="45"/>
  <c r="H154" i="45" s="1"/>
  <c r="G153" i="45"/>
  <c r="H153" i="45" s="1"/>
  <c r="G152" i="45"/>
  <c r="H152" i="45" s="1"/>
  <c r="F151" i="45"/>
  <c r="E151" i="45"/>
  <c r="D151" i="45"/>
  <c r="C151" i="45"/>
  <c r="G151" i="45" s="1"/>
  <c r="H151" i="45" s="1"/>
  <c r="G150" i="45"/>
  <c r="H150" i="45" s="1"/>
  <c r="G149" i="45"/>
  <c r="H149" i="45" s="1"/>
  <c r="G148" i="45"/>
  <c r="H148" i="45" s="1"/>
  <c r="G147" i="45"/>
  <c r="H147" i="45" s="1"/>
  <c r="G146" i="45"/>
  <c r="H146" i="45" s="1"/>
  <c r="G145" i="45"/>
  <c r="H145" i="45" s="1"/>
  <c r="G144" i="45"/>
  <c r="H144" i="45" s="1"/>
  <c r="G143" i="45"/>
  <c r="H143" i="45" s="1"/>
  <c r="G142" i="45"/>
  <c r="H142" i="45" s="1"/>
  <c r="F141" i="45"/>
  <c r="E141" i="45"/>
  <c r="D141" i="45"/>
  <c r="C141" i="45"/>
  <c r="G141" i="45" s="1"/>
  <c r="H141" i="45" s="1"/>
  <c r="G140" i="45"/>
  <c r="H140" i="45" s="1"/>
  <c r="H139" i="45"/>
  <c r="G139" i="45"/>
  <c r="G138" i="45"/>
  <c r="H138" i="45" s="1"/>
  <c r="F136" i="45"/>
  <c r="E136" i="45"/>
  <c r="D136" i="45"/>
  <c r="C136" i="45"/>
  <c r="H135" i="45"/>
  <c r="G135" i="45"/>
  <c r="G134" i="45"/>
  <c r="H134" i="45" s="1"/>
  <c r="G133" i="45"/>
  <c r="H133" i="45" s="1"/>
  <c r="G132" i="45"/>
  <c r="H132" i="45" s="1"/>
  <c r="G131" i="45"/>
  <c r="H131" i="45" s="1"/>
  <c r="G130" i="45"/>
  <c r="H130" i="45" s="1"/>
  <c r="G129" i="45"/>
  <c r="H129" i="45" s="1"/>
  <c r="F128" i="45"/>
  <c r="E128" i="45"/>
  <c r="D128" i="45"/>
  <c r="C128" i="45"/>
  <c r="G127" i="45"/>
  <c r="H127" i="45" s="1"/>
  <c r="G126" i="45"/>
  <c r="H126" i="45" s="1"/>
  <c r="G125" i="45"/>
  <c r="H125" i="45" s="1"/>
  <c r="G124" i="45"/>
  <c r="H124" i="45" s="1"/>
  <c r="G123" i="45"/>
  <c r="H123" i="45" s="1"/>
  <c r="F122" i="45"/>
  <c r="E122" i="45"/>
  <c r="D122" i="45"/>
  <c r="C122" i="45"/>
  <c r="G121" i="45"/>
  <c r="H121" i="45" s="1"/>
  <c r="G120" i="45"/>
  <c r="H120" i="45" s="1"/>
  <c r="F119" i="45"/>
  <c r="E119" i="45"/>
  <c r="D119" i="45"/>
  <c r="C119" i="45"/>
  <c r="H118" i="45"/>
  <c r="G118" i="45"/>
  <c r="G117" i="45"/>
  <c r="H117" i="45" s="1"/>
  <c r="G116" i="45"/>
  <c r="H116" i="45" s="1"/>
  <c r="G115" i="45"/>
  <c r="H115" i="45" s="1"/>
  <c r="F114" i="45"/>
  <c r="E114" i="45"/>
  <c r="D114" i="45"/>
  <c r="C114" i="45"/>
  <c r="G113" i="45"/>
  <c r="H113" i="45" s="1"/>
  <c r="H112" i="45"/>
  <c r="G112" i="45"/>
  <c r="G111" i="45"/>
  <c r="H111" i="45" s="1"/>
  <c r="G110" i="45"/>
  <c r="H110" i="45" s="1"/>
  <c r="F109" i="45"/>
  <c r="G109" i="45" s="1"/>
  <c r="H109" i="45" s="1"/>
  <c r="E109" i="45"/>
  <c r="D109" i="45"/>
  <c r="C109" i="45"/>
  <c r="G108" i="45"/>
  <c r="H108" i="45" s="1"/>
  <c r="G107" i="45"/>
  <c r="H107" i="45" s="1"/>
  <c r="G106" i="45"/>
  <c r="H106" i="45" s="1"/>
  <c r="H105" i="45"/>
  <c r="G105" i="45"/>
  <c r="G104" i="45"/>
  <c r="H104" i="45" s="1"/>
  <c r="G103" i="45"/>
  <c r="H103" i="45" s="1"/>
  <c r="G102" i="45"/>
  <c r="H102" i="45" s="1"/>
  <c r="G101" i="45"/>
  <c r="H101" i="45" s="1"/>
  <c r="G100" i="45"/>
  <c r="H100" i="45" s="1"/>
  <c r="G99" i="45"/>
  <c r="H99" i="45" s="1"/>
  <c r="G98" i="45"/>
  <c r="H98" i="45" s="1"/>
  <c r="G97" i="45"/>
  <c r="H97" i="45" s="1"/>
  <c r="F96" i="45"/>
  <c r="E96" i="45"/>
  <c r="D96" i="45"/>
  <c r="C96" i="45"/>
  <c r="G95" i="45"/>
  <c r="H95" i="45" s="1"/>
  <c r="G94" i="45"/>
  <c r="H94" i="45" s="1"/>
  <c r="G93" i="45"/>
  <c r="H93" i="45" s="1"/>
  <c r="G92" i="45"/>
  <c r="H92" i="45" s="1"/>
  <c r="H91" i="45"/>
  <c r="G91" i="45"/>
  <c r="G90" i="45"/>
  <c r="H90" i="45" s="1"/>
  <c r="G89" i="45"/>
  <c r="H89" i="45" s="1"/>
  <c r="G88" i="45"/>
  <c r="H88" i="45" s="1"/>
  <c r="F87" i="45"/>
  <c r="E87" i="45"/>
  <c r="D87" i="45"/>
  <c r="C87" i="45"/>
  <c r="G86" i="45"/>
  <c r="H86" i="45" s="1"/>
  <c r="G85" i="45"/>
  <c r="H85" i="45" s="1"/>
  <c r="G84" i="45"/>
  <c r="H84" i="45" s="1"/>
  <c r="G83" i="45"/>
  <c r="H83" i="45" s="1"/>
  <c r="H82" i="45"/>
  <c r="G82" i="45"/>
  <c r="G81" i="45"/>
  <c r="H81" i="45" s="1"/>
  <c r="F80" i="45"/>
  <c r="E80" i="45"/>
  <c r="D80" i="45"/>
  <c r="C80" i="45"/>
  <c r="C79" i="45"/>
  <c r="G78" i="45"/>
  <c r="H78" i="45" s="1"/>
  <c r="H77" i="45"/>
  <c r="G77" i="45"/>
  <c r="F76" i="45"/>
  <c r="E76" i="45"/>
  <c r="D76" i="45"/>
  <c r="C76" i="45"/>
  <c r="G75" i="45"/>
  <c r="H75" i="45" s="1"/>
  <c r="G74" i="45"/>
  <c r="H74" i="45" s="1"/>
  <c r="G73" i="45"/>
  <c r="H73" i="45" s="1"/>
  <c r="E72" i="45"/>
  <c r="E65" i="45" s="1"/>
  <c r="E54" i="45" s="1"/>
  <c r="D72" i="45"/>
  <c r="C72" i="45"/>
  <c r="G71" i="45"/>
  <c r="H71" i="45" s="1"/>
  <c r="G70" i="45"/>
  <c r="H70" i="45" s="1"/>
  <c r="G69" i="45"/>
  <c r="H69" i="45" s="1"/>
  <c r="F68" i="45"/>
  <c r="F65" i="45" s="1"/>
  <c r="E68" i="45"/>
  <c r="D68" i="45"/>
  <c r="C68" i="45"/>
  <c r="G68" i="45" s="1"/>
  <c r="G67" i="45"/>
  <c r="H67" i="45" s="1"/>
  <c r="H66" i="45"/>
  <c r="G66" i="45"/>
  <c r="G64" i="45"/>
  <c r="H64" i="45" s="1"/>
  <c r="G63" i="45"/>
  <c r="H63" i="45" s="1"/>
  <c r="G62" i="45"/>
  <c r="H62" i="45" s="1"/>
  <c r="G61" i="45"/>
  <c r="H61" i="45" s="1"/>
  <c r="G60" i="45"/>
  <c r="H60" i="45" s="1"/>
  <c r="G59" i="45"/>
  <c r="H59" i="45" s="1"/>
  <c r="G58" i="45"/>
  <c r="H58" i="45" s="1"/>
  <c r="G57" i="45"/>
  <c r="F56" i="45"/>
  <c r="E56" i="45"/>
  <c r="D56" i="45"/>
  <c r="C56" i="45"/>
  <c r="F55" i="45"/>
  <c r="E55" i="45"/>
  <c r="D55" i="45"/>
  <c r="C55" i="45"/>
  <c r="G53" i="45"/>
  <c r="H53" i="45" s="1"/>
  <c r="F52" i="45"/>
  <c r="G52" i="45" s="1"/>
  <c r="H52" i="45" s="1"/>
  <c r="E52" i="45"/>
  <c r="D52" i="45"/>
  <c r="C52" i="45"/>
  <c r="G51" i="45"/>
  <c r="H51" i="45" s="1"/>
  <c r="F50" i="45"/>
  <c r="E50" i="45"/>
  <c r="D50" i="45"/>
  <c r="G50" i="45" s="1"/>
  <c r="H50" i="45" s="1"/>
  <c r="C50" i="45"/>
  <c r="G49" i="45"/>
  <c r="H49" i="45" s="1"/>
  <c r="G48" i="45"/>
  <c r="H48" i="45" s="1"/>
  <c r="F47" i="45"/>
  <c r="E47" i="45"/>
  <c r="D47" i="45"/>
  <c r="C47" i="45"/>
  <c r="G46" i="45"/>
  <c r="H46" i="45" s="1"/>
  <c r="G45" i="45"/>
  <c r="H45" i="45" s="1"/>
  <c r="F44" i="45"/>
  <c r="E44" i="45"/>
  <c r="D44" i="45"/>
  <c r="C44" i="45"/>
  <c r="G44" i="45" s="1"/>
  <c r="G43" i="45"/>
  <c r="H43" i="45" s="1"/>
  <c r="F42" i="45"/>
  <c r="E42" i="45"/>
  <c r="D42" i="45"/>
  <c r="C42" i="45"/>
  <c r="G41" i="45"/>
  <c r="H41" i="45" s="1"/>
  <c r="F40" i="45"/>
  <c r="E40" i="45"/>
  <c r="D40" i="45"/>
  <c r="C40" i="45"/>
  <c r="G40" i="45" s="1"/>
  <c r="G39" i="45"/>
  <c r="H39" i="45" s="1"/>
  <c r="G38" i="45"/>
  <c r="H38" i="45" s="1"/>
  <c r="F37" i="45"/>
  <c r="E37" i="45"/>
  <c r="D37" i="45"/>
  <c r="C37" i="45"/>
  <c r="G36" i="45"/>
  <c r="H36" i="45" s="1"/>
  <c r="G35" i="45"/>
  <c r="H35" i="45" s="1"/>
  <c r="F34" i="45"/>
  <c r="E34" i="45"/>
  <c r="D34" i="45"/>
  <c r="C34" i="45"/>
  <c r="G34" i="45" s="1"/>
  <c r="H34" i="45" s="1"/>
  <c r="G33" i="45"/>
  <c r="H33" i="45" s="1"/>
  <c r="G32" i="45"/>
  <c r="H32" i="45" s="1"/>
  <c r="F32" i="45"/>
  <c r="E32" i="45"/>
  <c r="D32" i="45"/>
  <c r="C32" i="45"/>
  <c r="G31" i="45"/>
  <c r="H31" i="45" s="1"/>
  <c r="F30" i="45"/>
  <c r="E30" i="45"/>
  <c r="G30" i="45" s="1"/>
  <c r="H30" i="45" s="1"/>
  <c r="D30" i="45"/>
  <c r="C30" i="45"/>
  <c r="G29" i="45"/>
  <c r="H29" i="45" s="1"/>
  <c r="F28" i="45"/>
  <c r="E28" i="45"/>
  <c r="D28" i="45"/>
  <c r="C28" i="45"/>
  <c r="G28" i="45" s="1"/>
  <c r="H28" i="45" s="1"/>
  <c r="G27" i="45"/>
  <c r="H27" i="45" s="1"/>
  <c r="F26" i="45"/>
  <c r="E26" i="45"/>
  <c r="D26" i="45"/>
  <c r="C26" i="45"/>
  <c r="G26" i="45" s="1"/>
  <c r="H26" i="45" s="1"/>
  <c r="G25" i="45"/>
  <c r="H25" i="45" s="1"/>
  <c r="G24" i="45"/>
  <c r="H24" i="45" s="1"/>
  <c r="F24" i="45"/>
  <c r="E24" i="45"/>
  <c r="D24" i="45"/>
  <c r="C24" i="45"/>
  <c r="G23" i="45"/>
  <c r="H23" i="45" s="1"/>
  <c r="G22" i="45"/>
  <c r="H22" i="45" s="1"/>
  <c r="F21" i="45"/>
  <c r="E21" i="45"/>
  <c r="D21" i="45"/>
  <c r="C21" i="45"/>
  <c r="G20" i="45"/>
  <c r="H20" i="45" s="1"/>
  <c r="G19" i="45"/>
  <c r="H19" i="45" s="1"/>
  <c r="F18" i="45"/>
  <c r="E18" i="45"/>
  <c r="D18" i="45"/>
  <c r="C18" i="45"/>
  <c r="G18" i="45" s="1"/>
  <c r="G17" i="45"/>
  <c r="H17" i="45" s="1"/>
  <c r="G16" i="45"/>
  <c r="H16" i="45" s="1"/>
  <c r="G15" i="45"/>
  <c r="H15" i="45" s="1"/>
  <c r="F14" i="45"/>
  <c r="E14" i="45"/>
  <c r="D14" i="45"/>
  <c r="G14" i="45" s="1"/>
  <c r="H14" i="45" s="1"/>
  <c r="C14" i="45"/>
  <c r="G13" i="45"/>
  <c r="H13" i="45" s="1"/>
  <c r="F12" i="45"/>
  <c r="E12" i="45"/>
  <c r="D12" i="45"/>
  <c r="C12" i="45"/>
  <c r="G12" i="45" s="1"/>
  <c r="H12" i="45" s="1"/>
  <c r="G11" i="45"/>
  <c r="H11" i="45" s="1"/>
  <c r="F10" i="45"/>
  <c r="E10" i="45"/>
  <c r="D10" i="45"/>
  <c r="C10" i="45"/>
  <c r="G10" i="45" s="1"/>
  <c r="H10" i="45" s="1"/>
  <c r="G9" i="45"/>
  <c r="H9" i="45" s="1"/>
  <c r="G8" i="45"/>
  <c r="H8" i="45" s="1"/>
  <c r="G7" i="45"/>
  <c r="H7" i="45" s="1"/>
  <c r="G6" i="45"/>
  <c r="H6" i="45" s="1"/>
  <c r="F5" i="45"/>
  <c r="E5" i="45"/>
  <c r="D5" i="45"/>
  <c r="C5" i="45"/>
  <c r="G4" i="45"/>
  <c r="H4" i="45" s="1"/>
  <c r="F3" i="45"/>
  <c r="E3" i="45"/>
  <c r="D3" i="45"/>
  <c r="C3" i="45"/>
  <c r="E42" i="22"/>
  <c r="D42" i="22"/>
  <c r="C42" i="22"/>
  <c r="B42" i="22"/>
  <c r="F41" i="22"/>
  <c r="F40" i="22"/>
  <c r="H31" i="22"/>
  <c r="I29" i="22" s="1"/>
  <c r="I31" i="22" s="1"/>
  <c r="F31" i="22"/>
  <c r="G29" i="22" s="1"/>
  <c r="G31" i="22" s="1"/>
  <c r="D31" i="22"/>
  <c r="E30" i="22" s="1"/>
  <c r="B31" i="22"/>
  <c r="C30" i="22" s="1"/>
  <c r="J30" i="22"/>
  <c r="I30" i="22"/>
  <c r="G30" i="22"/>
  <c r="J29" i="22"/>
  <c r="E29" i="22"/>
  <c r="C29" i="22"/>
  <c r="H19" i="22"/>
  <c r="I17" i="22" s="1"/>
  <c r="I19" i="22" s="1"/>
  <c r="F19" i="22"/>
  <c r="G17" i="22" s="1"/>
  <c r="G19" i="22" s="1"/>
  <c r="D19" i="22"/>
  <c r="E18" i="22" s="1"/>
  <c r="B19" i="22"/>
  <c r="C18" i="22" s="1"/>
  <c r="J18" i="22"/>
  <c r="I18" i="22"/>
  <c r="G18" i="22"/>
  <c r="J17" i="22"/>
  <c r="E17" i="22"/>
  <c r="C17" i="22"/>
  <c r="H7" i="22"/>
  <c r="I7" i="22" s="1"/>
  <c r="F7" i="22"/>
  <c r="G5" i="22" s="1"/>
  <c r="G7" i="22" s="1"/>
  <c r="D7" i="22"/>
  <c r="E6" i="22" s="1"/>
  <c r="B7" i="22"/>
  <c r="C6" i="22" s="1"/>
  <c r="J6" i="22"/>
  <c r="I6" i="22"/>
  <c r="G6" i="22"/>
  <c r="J5" i="22"/>
  <c r="E5" i="22"/>
  <c r="C5" i="22"/>
  <c r="J4" i="17" l="1"/>
  <c r="J13" i="17"/>
  <c r="J22" i="17"/>
  <c r="K22" i="17" s="1"/>
  <c r="J50" i="17"/>
  <c r="J8" i="17"/>
  <c r="J11" i="17"/>
  <c r="J17" i="17"/>
  <c r="K17" i="17" s="1"/>
  <c r="J20" i="17"/>
  <c r="J29" i="17"/>
  <c r="J38" i="17"/>
  <c r="K38" i="17" s="1"/>
  <c r="J35" i="17"/>
  <c r="J41" i="17"/>
  <c r="K41" i="17" s="1"/>
  <c r="J5" i="17"/>
  <c r="J14" i="17"/>
  <c r="K14" i="17" s="1"/>
  <c r="J42" i="17"/>
  <c r="J48" i="17"/>
  <c r="J51" i="17"/>
  <c r="J26" i="17"/>
  <c r="J32" i="17"/>
  <c r="J44" i="17"/>
  <c r="J18" i="17"/>
  <c r="J24" i="17"/>
  <c r="J27" i="17"/>
  <c r="J33" i="17"/>
  <c r="K33" i="17" s="1"/>
  <c r="J36" i="17"/>
  <c r="J45" i="17"/>
  <c r="K45" i="17" s="1"/>
  <c r="J58" i="28"/>
  <c r="J66" i="28"/>
  <c r="J56" i="28"/>
  <c r="C68" i="28"/>
  <c r="G63" i="28"/>
  <c r="G60" i="28"/>
  <c r="G56" i="28"/>
  <c r="G68" i="28" s="1"/>
  <c r="G64" i="28"/>
  <c r="G62" i="28"/>
  <c r="G67" i="28"/>
  <c r="G61" i="28"/>
  <c r="I68" i="28"/>
  <c r="J64" i="28" s="1"/>
  <c r="G59" i="28"/>
  <c r="G58" i="28"/>
  <c r="J40" i="28"/>
  <c r="J38" i="28"/>
  <c r="C47" i="28"/>
  <c r="G37" i="28"/>
  <c r="E42" i="28"/>
  <c r="G45" i="28"/>
  <c r="J45" i="28" s="1"/>
  <c r="C36" i="28"/>
  <c r="I37" i="28"/>
  <c r="J37" i="28" s="1"/>
  <c r="E39" i="28"/>
  <c r="G42" i="28"/>
  <c r="J42" i="28" s="1"/>
  <c r="C44" i="28"/>
  <c r="E41" i="28"/>
  <c r="E35" i="28"/>
  <c r="G38" i="28"/>
  <c r="C40" i="28"/>
  <c r="E43" i="28"/>
  <c r="G46" i="28"/>
  <c r="J46" i="28" s="1"/>
  <c r="E46" i="28"/>
  <c r="G35" i="28"/>
  <c r="C37" i="28"/>
  <c r="E40" i="28"/>
  <c r="G43" i="28"/>
  <c r="J43" i="28" s="1"/>
  <c r="C45" i="28"/>
  <c r="E44" i="28"/>
  <c r="E38" i="28"/>
  <c r="E37" i="28"/>
  <c r="J22" i="28"/>
  <c r="J23" i="28"/>
  <c r="J26" i="28"/>
  <c r="J25" i="28"/>
  <c r="J21" i="28"/>
  <c r="J24" i="28"/>
  <c r="G25" i="28"/>
  <c r="J20" i="28"/>
  <c r="G22" i="28"/>
  <c r="G27" i="28" s="1"/>
  <c r="C24" i="28"/>
  <c r="C21" i="28"/>
  <c r="G23" i="28"/>
  <c r="C25" i="28"/>
  <c r="C20" i="28"/>
  <c r="G26" i="28"/>
  <c r="J9" i="28"/>
  <c r="E8" i="28"/>
  <c r="E6" i="28"/>
  <c r="G9" i="28"/>
  <c r="J4" i="28"/>
  <c r="G6" i="28"/>
  <c r="J6" i="28" s="1"/>
  <c r="C8" i="28"/>
  <c r="C4" i="28"/>
  <c r="E7" i="28"/>
  <c r="G10" i="28"/>
  <c r="J10" i="28" s="1"/>
  <c r="E5" i="28"/>
  <c r="G5" i="28"/>
  <c r="J5" i="28" s="1"/>
  <c r="E10" i="28"/>
  <c r="E4" i="28"/>
  <c r="G7" i="28"/>
  <c r="J7" i="28" s="1"/>
  <c r="C9" i="28"/>
  <c r="K16" i="44"/>
  <c r="K32" i="44"/>
  <c r="K48" i="44"/>
  <c r="K24" i="44"/>
  <c r="K40" i="44"/>
  <c r="K44" i="44"/>
  <c r="K36" i="44"/>
  <c r="K28" i="44"/>
  <c r="K20" i="44"/>
  <c r="K12" i="44"/>
  <c r="K51" i="44"/>
  <c r="K27" i="44"/>
  <c r="K46" i="44"/>
  <c r="K38" i="44"/>
  <c r="K30" i="44"/>
  <c r="K22" i="44"/>
  <c r="K14" i="44"/>
  <c r="K6" i="44"/>
  <c r="K52" i="44"/>
  <c r="K43" i="44"/>
  <c r="K35" i="44"/>
  <c r="K19" i="44"/>
  <c r="K11" i="44"/>
  <c r="K21" i="44"/>
  <c r="K37" i="44"/>
  <c r="K50" i="44"/>
  <c r="F47" i="44"/>
  <c r="K5" i="44"/>
  <c r="K53" i="44" s="1"/>
  <c r="H6" i="44"/>
  <c r="F5" i="44"/>
  <c r="H8" i="44"/>
  <c r="F13" i="44"/>
  <c r="H16" i="44"/>
  <c r="F21" i="44"/>
  <c r="H24" i="44"/>
  <c r="F29" i="44"/>
  <c r="H32" i="44"/>
  <c r="F37" i="44"/>
  <c r="H40" i="44"/>
  <c r="F45" i="44"/>
  <c r="H48" i="44"/>
  <c r="F7" i="44"/>
  <c r="F15" i="44"/>
  <c r="F23" i="44"/>
  <c r="F31" i="44"/>
  <c r="F39" i="44"/>
  <c r="F12" i="44"/>
  <c r="F20" i="44"/>
  <c r="F28" i="44"/>
  <c r="F36" i="44"/>
  <c r="F44" i="44"/>
  <c r="F9" i="44"/>
  <c r="H12" i="44"/>
  <c r="F17" i="44"/>
  <c r="H20" i="44"/>
  <c r="F25" i="44"/>
  <c r="H28" i="44"/>
  <c r="F33" i="44"/>
  <c r="H36" i="44"/>
  <c r="F41" i="44"/>
  <c r="H44" i="44"/>
  <c r="F49" i="44"/>
  <c r="H52" i="44"/>
  <c r="F6" i="44"/>
  <c r="H9" i="44"/>
  <c r="F14" i="44"/>
  <c r="H17" i="44"/>
  <c r="H53" i="44" s="1"/>
  <c r="F22" i="44"/>
  <c r="H25" i="44"/>
  <c r="F30" i="44"/>
  <c r="H33" i="44"/>
  <c r="F38" i="44"/>
  <c r="H41" i="44"/>
  <c r="F46" i="44"/>
  <c r="H49" i="44"/>
  <c r="F50" i="44"/>
  <c r="F52" i="44"/>
  <c r="F11" i="44"/>
  <c r="H14" i="44"/>
  <c r="F19" i="44"/>
  <c r="H22" i="44"/>
  <c r="F27" i="44"/>
  <c r="H30" i="44"/>
  <c r="F35" i="44"/>
  <c r="H38" i="44"/>
  <c r="F43" i="44"/>
  <c r="H46" i="44"/>
  <c r="F51" i="44"/>
  <c r="F8" i="44"/>
  <c r="H11" i="44"/>
  <c r="F16" i="44"/>
  <c r="H19" i="44"/>
  <c r="F24" i="44"/>
  <c r="H27" i="44"/>
  <c r="F32" i="44"/>
  <c r="H35" i="44"/>
  <c r="F40" i="44"/>
  <c r="H43" i="44"/>
  <c r="K26" i="43"/>
  <c r="K18" i="43"/>
  <c r="K10" i="43"/>
  <c r="K19" i="43"/>
  <c r="K11" i="43"/>
  <c r="K20" i="43"/>
  <c r="K12" i="43"/>
  <c r="K8" i="43"/>
  <c r="K22" i="43"/>
  <c r="K7" i="43"/>
  <c r="K13" i="43"/>
  <c r="K16" i="43"/>
  <c r="K25" i="43"/>
  <c r="K6" i="43"/>
  <c r="K15" i="43"/>
  <c r="K21" i="43"/>
  <c r="K24" i="43"/>
  <c r="K9" i="43"/>
  <c r="H11" i="43"/>
  <c r="H19" i="43"/>
  <c r="H6" i="43"/>
  <c r="H27" i="43" s="1"/>
  <c r="H14" i="43"/>
  <c r="H22" i="43"/>
  <c r="F5" i="43"/>
  <c r="H8" i="43"/>
  <c r="D10" i="43"/>
  <c r="D27" i="43" s="1"/>
  <c r="F13" i="43"/>
  <c r="H16" i="43"/>
  <c r="D18" i="43"/>
  <c r="F21" i="43"/>
  <c r="H24" i="43"/>
  <c r="H10" i="43"/>
  <c r="H18" i="43"/>
  <c r="H26" i="43"/>
  <c r="K5" i="43"/>
  <c r="K27" i="43" s="1"/>
  <c r="H7" i="43"/>
  <c r="F12" i="43"/>
  <c r="H15" i="43"/>
  <c r="F20" i="43"/>
  <c r="H23" i="43"/>
  <c r="H12" i="43"/>
  <c r="H20" i="43"/>
  <c r="F6" i="43"/>
  <c r="H9" i="43"/>
  <c r="F14" i="43"/>
  <c r="H17" i="43"/>
  <c r="K19" i="16"/>
  <c r="K17" i="16"/>
  <c r="K21" i="16"/>
  <c r="K9" i="16"/>
  <c r="F23" i="16"/>
  <c r="F20" i="16"/>
  <c r="F5" i="16"/>
  <c r="H8" i="16"/>
  <c r="F13" i="16"/>
  <c r="H16" i="16"/>
  <c r="F21" i="16"/>
  <c r="H24" i="16"/>
  <c r="K24" i="16" s="1"/>
  <c r="H5" i="16"/>
  <c r="K5" i="16" s="1"/>
  <c r="D7" i="16"/>
  <c r="J8" i="16"/>
  <c r="K8" i="16" s="1"/>
  <c r="F10" i="16"/>
  <c r="H13" i="16"/>
  <c r="K13" i="16" s="1"/>
  <c r="D15" i="16"/>
  <c r="J16" i="16"/>
  <c r="K16" i="16" s="1"/>
  <c r="F18" i="16"/>
  <c r="H21" i="16"/>
  <c r="D23" i="16"/>
  <c r="F6" i="16"/>
  <c r="H9" i="16"/>
  <c r="D11" i="16"/>
  <c r="F14" i="16"/>
  <c r="H17" i="16"/>
  <c r="D19" i="16"/>
  <c r="F22" i="16"/>
  <c r="H25" i="16"/>
  <c r="K25" i="16" s="1"/>
  <c r="F4" i="16"/>
  <c r="F12" i="16"/>
  <c r="F25" i="16"/>
  <c r="H6" i="16"/>
  <c r="K6" i="16" s="1"/>
  <c r="D8" i="16"/>
  <c r="F11" i="16"/>
  <c r="H14" i="16"/>
  <c r="K14" i="16" s="1"/>
  <c r="D16" i="16"/>
  <c r="F19" i="16"/>
  <c r="H22" i="16"/>
  <c r="K22" i="16" s="1"/>
  <c r="D24" i="16"/>
  <c r="F9" i="16"/>
  <c r="F17" i="16"/>
  <c r="D5" i="16"/>
  <c r="D26" i="16" s="1"/>
  <c r="F8" i="16"/>
  <c r="H11" i="16"/>
  <c r="K11" i="16" s="1"/>
  <c r="D13" i="16"/>
  <c r="F16" i="16"/>
  <c r="K16" i="42"/>
  <c r="K31" i="42"/>
  <c r="K37" i="42"/>
  <c r="K43" i="42"/>
  <c r="K46" i="42"/>
  <c r="K7" i="42"/>
  <c r="K13" i="42"/>
  <c r="K22" i="42"/>
  <c r="K24" i="42"/>
  <c r="K36" i="42"/>
  <c r="K39" i="42"/>
  <c r="K12" i="42"/>
  <c r="K15" i="42"/>
  <c r="K27" i="42"/>
  <c r="K30" i="42"/>
  <c r="K52" i="42"/>
  <c r="K55" i="42"/>
  <c r="K40" i="42"/>
  <c r="K44" i="42"/>
  <c r="K47" i="42"/>
  <c r="K8" i="42"/>
  <c r="K23" i="42"/>
  <c r="K29" i="42"/>
  <c r="K38" i="42"/>
  <c r="K5" i="42"/>
  <c r="K11" i="42"/>
  <c r="K14" i="42"/>
  <c r="K51" i="42"/>
  <c r="K54" i="42"/>
  <c r="H12" i="42"/>
  <c r="H9" i="42"/>
  <c r="H17" i="42"/>
  <c r="H25" i="42"/>
  <c r="H33" i="42"/>
  <c r="H41" i="42"/>
  <c r="H49" i="42"/>
  <c r="H20" i="42"/>
  <c r="H28" i="42"/>
  <c r="H36" i="42"/>
  <c r="H44" i="42"/>
  <c r="H52" i="42"/>
  <c r="H6" i="42"/>
  <c r="D8" i="42"/>
  <c r="F11" i="42"/>
  <c r="H14" i="42"/>
  <c r="D16" i="42"/>
  <c r="F19" i="42"/>
  <c r="H22" i="42"/>
  <c r="D24" i="42"/>
  <c r="D57" i="42" s="1"/>
  <c r="F27" i="42"/>
  <c r="H30" i="42"/>
  <c r="D32" i="42"/>
  <c r="F35" i="42"/>
  <c r="H38" i="42"/>
  <c r="D40" i="42"/>
  <c r="F43" i="42"/>
  <c r="H46" i="42"/>
  <c r="D48" i="42"/>
  <c r="F51" i="42"/>
  <c r="H54" i="42"/>
  <c r="H8" i="42"/>
  <c r="H16" i="42"/>
  <c r="H24" i="42"/>
  <c r="H48" i="42"/>
  <c r="H56" i="42"/>
  <c r="H13" i="42"/>
  <c r="H29" i="42"/>
  <c r="H37" i="42"/>
  <c r="H45" i="42"/>
  <c r="F7" i="42"/>
  <c r="H10" i="42"/>
  <c r="F15" i="42"/>
  <c r="H18" i="42"/>
  <c r="F23" i="42"/>
  <c r="F57" i="42" s="1"/>
  <c r="H26" i="42"/>
  <c r="F31" i="42"/>
  <c r="H34" i="42"/>
  <c r="F39" i="42"/>
  <c r="H42" i="42"/>
  <c r="F47" i="42"/>
  <c r="H50" i="42"/>
  <c r="F55" i="42"/>
  <c r="J57" i="42"/>
  <c r="H51" i="42"/>
  <c r="H32" i="42"/>
  <c r="H40" i="42"/>
  <c r="H5" i="42"/>
  <c r="H21" i="42"/>
  <c r="H53" i="42"/>
  <c r="H7" i="42"/>
  <c r="F12" i="42"/>
  <c r="H15" i="42"/>
  <c r="F20" i="42"/>
  <c r="H23" i="42"/>
  <c r="F28" i="42"/>
  <c r="H31" i="42"/>
  <c r="F36" i="42"/>
  <c r="H39" i="42"/>
  <c r="F44" i="42"/>
  <c r="H47" i="42"/>
  <c r="K41" i="14"/>
  <c r="K33" i="14"/>
  <c r="K23" i="14"/>
  <c r="K27" i="14"/>
  <c r="K49" i="14"/>
  <c r="K15" i="14"/>
  <c r="K47" i="14"/>
  <c r="K17" i="14"/>
  <c r="K54" i="14"/>
  <c r="F10" i="14"/>
  <c r="F34" i="14"/>
  <c r="F50" i="14"/>
  <c r="H6" i="14"/>
  <c r="F11" i="14"/>
  <c r="H14" i="14"/>
  <c r="F19" i="14"/>
  <c r="H22" i="14"/>
  <c r="F27" i="14"/>
  <c r="H30" i="14"/>
  <c r="F35" i="14"/>
  <c r="H38" i="14"/>
  <c r="F43" i="14"/>
  <c r="H46" i="14"/>
  <c r="F51" i="14"/>
  <c r="H54" i="14"/>
  <c r="D5" i="14"/>
  <c r="J6" i="14"/>
  <c r="F8" i="14"/>
  <c r="H11" i="14"/>
  <c r="K11" i="14" s="1"/>
  <c r="D13" i="14"/>
  <c r="J14" i="14"/>
  <c r="K14" i="14" s="1"/>
  <c r="F16" i="14"/>
  <c r="H19" i="14"/>
  <c r="K19" i="14" s="1"/>
  <c r="D21" i="14"/>
  <c r="J22" i="14"/>
  <c r="F24" i="14"/>
  <c r="H27" i="14"/>
  <c r="D29" i="14"/>
  <c r="J30" i="14"/>
  <c r="K30" i="14" s="1"/>
  <c r="F32" i="14"/>
  <c r="H35" i="14"/>
  <c r="K35" i="14" s="1"/>
  <c r="D37" i="14"/>
  <c r="J38" i="14"/>
  <c r="F40" i="14"/>
  <c r="H43" i="14"/>
  <c r="K43" i="14" s="1"/>
  <c r="D45" i="14"/>
  <c r="J46" i="14"/>
  <c r="K46" i="14" s="1"/>
  <c r="F48" i="14"/>
  <c r="H51" i="14"/>
  <c r="K51" i="14" s="1"/>
  <c r="D53" i="14"/>
  <c r="F45" i="14"/>
  <c r="F53" i="14"/>
  <c r="F18" i="14"/>
  <c r="F4" i="14"/>
  <c r="H7" i="14"/>
  <c r="K7" i="14" s="1"/>
  <c r="D9" i="14"/>
  <c r="D56" i="14" s="1"/>
  <c r="F12" i="14"/>
  <c r="H15" i="14"/>
  <c r="D17" i="14"/>
  <c r="F20" i="14"/>
  <c r="H23" i="14"/>
  <c r="D25" i="14"/>
  <c r="F28" i="14"/>
  <c r="H31" i="14"/>
  <c r="K31" i="14" s="1"/>
  <c r="D33" i="14"/>
  <c r="F36" i="14"/>
  <c r="H39" i="14"/>
  <c r="K39" i="14" s="1"/>
  <c r="D41" i="14"/>
  <c r="F44" i="14"/>
  <c r="H47" i="14"/>
  <c r="D49" i="14"/>
  <c r="F52" i="14"/>
  <c r="H55" i="14"/>
  <c r="K55" i="14" s="1"/>
  <c r="F42" i="14"/>
  <c r="F23" i="14"/>
  <c r="F31" i="14"/>
  <c r="F39" i="14"/>
  <c r="F47" i="14"/>
  <c r="H50" i="14"/>
  <c r="K50" i="14" s="1"/>
  <c r="F55" i="14"/>
  <c r="H4" i="14"/>
  <c r="D6" i="14"/>
  <c r="F9" i="14"/>
  <c r="H12" i="14"/>
  <c r="K12" i="14" s="1"/>
  <c r="D14" i="14"/>
  <c r="F17" i="14"/>
  <c r="H20" i="14"/>
  <c r="K20" i="14" s="1"/>
  <c r="D22" i="14"/>
  <c r="F25" i="14"/>
  <c r="H28" i="14"/>
  <c r="K28" i="14" s="1"/>
  <c r="D30" i="14"/>
  <c r="F33" i="14"/>
  <c r="H36" i="14"/>
  <c r="K36" i="14" s="1"/>
  <c r="D38" i="14"/>
  <c r="F41" i="14"/>
  <c r="H44" i="14"/>
  <c r="K44" i="14" s="1"/>
  <c r="D46" i="14"/>
  <c r="F49" i="14"/>
  <c r="H52" i="14"/>
  <c r="K52" i="14" s="1"/>
  <c r="D54" i="14"/>
  <c r="F26" i="14"/>
  <c r="F7" i="14"/>
  <c r="F15" i="14"/>
  <c r="F6" i="14"/>
  <c r="H9" i="14"/>
  <c r="K9" i="14" s="1"/>
  <c r="D11" i="14"/>
  <c r="F14" i="14"/>
  <c r="H17" i="14"/>
  <c r="D19" i="14"/>
  <c r="F22" i="14"/>
  <c r="H25" i="14"/>
  <c r="K25" i="14" s="1"/>
  <c r="D27" i="14"/>
  <c r="F30" i="14"/>
  <c r="H33" i="14"/>
  <c r="D35" i="14"/>
  <c r="F38" i="14"/>
  <c r="H41" i="14"/>
  <c r="D43" i="14"/>
  <c r="F46" i="14"/>
  <c r="I68" i="26"/>
  <c r="G63" i="26"/>
  <c r="G68" i="26" s="1"/>
  <c r="C65" i="26"/>
  <c r="C64" i="26"/>
  <c r="G67" i="26"/>
  <c r="J67" i="26" s="1"/>
  <c r="C66" i="26"/>
  <c r="C68" i="26" s="1"/>
  <c r="J50" i="26"/>
  <c r="J48" i="26"/>
  <c r="J53" i="26"/>
  <c r="J51" i="26"/>
  <c r="C55" i="26"/>
  <c r="G50" i="26"/>
  <c r="G54" i="26"/>
  <c r="G51" i="26"/>
  <c r="G48" i="26"/>
  <c r="J33" i="26"/>
  <c r="J31" i="26"/>
  <c r="J36" i="26"/>
  <c r="J34" i="26"/>
  <c r="C38" i="26"/>
  <c r="G33" i="26"/>
  <c r="G34" i="26"/>
  <c r="G37" i="26"/>
  <c r="G31" i="26"/>
  <c r="J22" i="26"/>
  <c r="E18" i="26"/>
  <c r="E19" i="26"/>
  <c r="G22" i="26"/>
  <c r="J17" i="26"/>
  <c r="G19" i="26"/>
  <c r="J19" i="26" s="1"/>
  <c r="C21" i="26"/>
  <c r="C17" i="26"/>
  <c r="E20" i="26"/>
  <c r="G23" i="26"/>
  <c r="J23" i="26" s="1"/>
  <c r="E23" i="26"/>
  <c r="E17" i="26"/>
  <c r="G20" i="26"/>
  <c r="J20" i="26" s="1"/>
  <c r="C22" i="26"/>
  <c r="J6" i="26"/>
  <c r="J5" i="26"/>
  <c r="G7" i="26"/>
  <c r="G8" i="26" s="1"/>
  <c r="K8" i="38"/>
  <c r="K36" i="38"/>
  <c r="K44" i="38"/>
  <c r="K16" i="38"/>
  <c r="K12" i="38"/>
  <c r="K30" i="38"/>
  <c r="K35" i="38"/>
  <c r="K20" i="38"/>
  <c r="K38" i="38"/>
  <c r="K43" i="38"/>
  <c r="K34" i="38"/>
  <c r="K26" i="38"/>
  <c r="K33" i="38"/>
  <c r="K37" i="38"/>
  <c r="K29" i="38"/>
  <c r="K21" i="38"/>
  <c r="K13" i="38"/>
  <c r="K5" i="38"/>
  <c r="K39" i="38"/>
  <c r="K31" i="38"/>
  <c r="K23" i="38"/>
  <c r="K15" i="38"/>
  <c r="K7" i="38"/>
  <c r="K41" i="38"/>
  <c r="K25" i="38"/>
  <c r="K17" i="38"/>
  <c r="K9" i="38"/>
  <c r="K18" i="38"/>
  <c r="K28" i="38"/>
  <c r="H9" i="38"/>
  <c r="H17" i="38"/>
  <c r="H25" i="38"/>
  <c r="H33" i="38"/>
  <c r="H41" i="38"/>
  <c r="H6" i="38"/>
  <c r="D8" i="38"/>
  <c r="D46" i="38" s="1"/>
  <c r="H14" i="38"/>
  <c r="D16" i="38"/>
  <c r="H22" i="38"/>
  <c r="D24" i="38"/>
  <c r="H30" i="38"/>
  <c r="D32" i="38"/>
  <c r="H38" i="38"/>
  <c r="D40" i="38"/>
  <c r="H10" i="38"/>
  <c r="H18" i="38"/>
  <c r="H26" i="38"/>
  <c r="H34" i="38"/>
  <c r="H42" i="38"/>
  <c r="H45" i="38"/>
  <c r="H7" i="38"/>
  <c r="H15" i="38"/>
  <c r="H23" i="38"/>
  <c r="H31" i="38"/>
  <c r="H39" i="38"/>
  <c r="H5" i="38"/>
  <c r="H13" i="38"/>
  <c r="H21" i="38"/>
  <c r="H29" i="38"/>
  <c r="H37" i="38"/>
  <c r="H12" i="38"/>
  <c r="H20" i="38"/>
  <c r="H28" i="38"/>
  <c r="H36" i="38"/>
  <c r="K44" i="3"/>
  <c r="D42" i="3"/>
  <c r="D15" i="3"/>
  <c r="D31" i="3"/>
  <c r="D4" i="3"/>
  <c r="J5" i="3"/>
  <c r="K5" i="3" s="1"/>
  <c r="F7" i="3"/>
  <c r="D12" i="3"/>
  <c r="J13" i="3"/>
  <c r="K13" i="3" s="1"/>
  <c r="F15" i="3"/>
  <c r="D20" i="3"/>
  <c r="J21" i="3"/>
  <c r="K21" i="3" s="1"/>
  <c r="F23" i="3"/>
  <c r="D28" i="3"/>
  <c r="J29" i="3"/>
  <c r="K29" i="3" s="1"/>
  <c r="F31" i="3"/>
  <c r="D36" i="3"/>
  <c r="J37" i="3"/>
  <c r="K37" i="3" s="1"/>
  <c r="F39" i="3"/>
  <c r="H42" i="3"/>
  <c r="H45" i="3" s="1"/>
  <c r="D44" i="3"/>
  <c r="D10" i="3"/>
  <c r="D18" i="3"/>
  <c r="D7" i="3"/>
  <c r="D23" i="3"/>
  <c r="F4" i="3"/>
  <c r="F45" i="3" s="1"/>
  <c r="D9" i="3"/>
  <c r="J10" i="3"/>
  <c r="K10" i="3" s="1"/>
  <c r="F12" i="3"/>
  <c r="D17" i="3"/>
  <c r="J18" i="3"/>
  <c r="K18" i="3" s="1"/>
  <c r="F20" i="3"/>
  <c r="D25" i="3"/>
  <c r="J26" i="3"/>
  <c r="K26" i="3" s="1"/>
  <c r="F28" i="3"/>
  <c r="D33" i="3"/>
  <c r="J34" i="3"/>
  <c r="K34" i="3" s="1"/>
  <c r="F36" i="3"/>
  <c r="D41" i="3"/>
  <c r="J42" i="3"/>
  <c r="F44" i="3"/>
  <c r="D26" i="3"/>
  <c r="D34" i="3"/>
  <c r="F34" i="3"/>
  <c r="F42" i="3"/>
  <c r="D6" i="3"/>
  <c r="J7" i="3"/>
  <c r="K7" i="3" s="1"/>
  <c r="F9" i="3"/>
  <c r="D14" i="3"/>
  <c r="J15" i="3"/>
  <c r="K15" i="3" s="1"/>
  <c r="F17" i="3"/>
  <c r="D22" i="3"/>
  <c r="J23" i="3"/>
  <c r="K23" i="3" s="1"/>
  <c r="F25" i="3"/>
  <c r="D30" i="3"/>
  <c r="J31" i="3"/>
  <c r="K31" i="3" s="1"/>
  <c r="F33" i="3"/>
  <c r="D38" i="3"/>
  <c r="F41" i="3"/>
  <c r="F6" i="3"/>
  <c r="D11" i="3"/>
  <c r="F14" i="3"/>
  <c r="D19" i="3"/>
  <c r="F22" i="3"/>
  <c r="D27" i="3"/>
  <c r="F30" i="3"/>
  <c r="D35" i="3"/>
  <c r="F38" i="3"/>
  <c r="D43" i="3"/>
  <c r="D39" i="3"/>
  <c r="K4" i="3"/>
  <c r="D8" i="3"/>
  <c r="F11" i="3"/>
  <c r="D16" i="3"/>
  <c r="F19" i="3"/>
  <c r="D24" i="3"/>
  <c r="F27" i="3"/>
  <c r="D32" i="3"/>
  <c r="F35" i="3"/>
  <c r="K9" i="37"/>
  <c r="K22" i="37"/>
  <c r="K12" i="37"/>
  <c r="K17" i="37"/>
  <c r="K30" i="37"/>
  <c r="K45" i="37"/>
  <c r="K53" i="37"/>
  <c r="K7" i="37"/>
  <c r="K20" i="37"/>
  <c r="K25" i="37"/>
  <c r="K51" i="37"/>
  <c r="K43" i="37"/>
  <c r="K38" i="37"/>
  <c r="K14" i="37"/>
  <c r="K6" i="37"/>
  <c r="K42" i="37"/>
  <c r="K29" i="37"/>
  <c r="K21" i="37"/>
  <c r="K37" i="37"/>
  <c r="K5" i="37"/>
  <c r="K48" i="37"/>
  <c r="K40" i="37"/>
  <c r="K35" i="37"/>
  <c r="K27" i="37"/>
  <c r="K19" i="37"/>
  <c r="K11" i="37"/>
  <c r="K50" i="37"/>
  <c r="K13" i="37"/>
  <c r="K16" i="37"/>
  <c r="K34" i="37"/>
  <c r="K39" i="37"/>
  <c r="K44" i="37"/>
  <c r="K52" i="37"/>
  <c r="K24" i="37"/>
  <c r="K47" i="37"/>
  <c r="K32" i="37"/>
  <c r="H5" i="37"/>
  <c r="H13" i="37"/>
  <c r="H21" i="37"/>
  <c r="H29" i="37"/>
  <c r="H37" i="37"/>
  <c r="H42" i="37"/>
  <c r="H50" i="37"/>
  <c r="H10" i="37"/>
  <c r="D12" i="37"/>
  <c r="D55" i="37" s="1"/>
  <c r="H18" i="37"/>
  <c r="D20" i="37"/>
  <c r="H26" i="37"/>
  <c r="D28" i="37"/>
  <c r="H34" i="37"/>
  <c r="D36" i="37"/>
  <c r="D41" i="37"/>
  <c r="H47" i="37"/>
  <c r="H46" i="37"/>
  <c r="H6" i="37"/>
  <c r="H14" i="37"/>
  <c r="H22" i="37"/>
  <c r="H30" i="37"/>
  <c r="H38" i="37"/>
  <c r="H43" i="37"/>
  <c r="H51" i="37"/>
  <c r="H49" i="37"/>
  <c r="H33" i="37"/>
  <c r="H11" i="37"/>
  <c r="H19" i="37"/>
  <c r="H27" i="37"/>
  <c r="H35" i="37"/>
  <c r="H48" i="37"/>
  <c r="H9" i="37"/>
  <c r="H17" i="37"/>
  <c r="H25" i="37"/>
  <c r="H54" i="37"/>
  <c r="H8" i="37"/>
  <c r="H16" i="37"/>
  <c r="H24" i="37"/>
  <c r="H32" i="37"/>
  <c r="H45" i="37"/>
  <c r="K14" i="1"/>
  <c r="K46" i="1"/>
  <c r="K5" i="1"/>
  <c r="K13" i="1"/>
  <c r="K22" i="1"/>
  <c r="K50" i="1"/>
  <c r="H29" i="1"/>
  <c r="K29" i="1" s="1"/>
  <c r="H4" i="1"/>
  <c r="J7" i="1"/>
  <c r="H12" i="1"/>
  <c r="J15" i="1"/>
  <c r="K15" i="1" s="1"/>
  <c r="H20" i="1"/>
  <c r="J23" i="1"/>
  <c r="K23" i="1" s="1"/>
  <c r="H28" i="1"/>
  <c r="J31" i="1"/>
  <c r="K31" i="1" s="1"/>
  <c r="H36" i="1"/>
  <c r="J39" i="1"/>
  <c r="H44" i="1"/>
  <c r="J47" i="1"/>
  <c r="K47" i="1" s="1"/>
  <c r="H52" i="1"/>
  <c r="H48" i="1"/>
  <c r="K48" i="1" s="1"/>
  <c r="H18" i="1"/>
  <c r="J4" i="1"/>
  <c r="H9" i="1"/>
  <c r="J12" i="1"/>
  <c r="H17" i="1"/>
  <c r="J20" i="1"/>
  <c r="H25" i="1"/>
  <c r="J28" i="1"/>
  <c r="H33" i="1"/>
  <c r="J36" i="1"/>
  <c r="K36" i="1" s="1"/>
  <c r="H41" i="1"/>
  <c r="J44" i="1"/>
  <c r="H49" i="1"/>
  <c r="J52" i="1"/>
  <c r="H53" i="1"/>
  <c r="K53" i="1" s="1"/>
  <c r="H50" i="1"/>
  <c r="H6" i="1"/>
  <c r="K6" i="1" s="1"/>
  <c r="J9" i="1"/>
  <c r="K9" i="1" s="1"/>
  <c r="H14" i="1"/>
  <c r="J17" i="1"/>
  <c r="H22" i="1"/>
  <c r="J25" i="1"/>
  <c r="H30" i="1"/>
  <c r="K30" i="1" s="1"/>
  <c r="J33" i="1"/>
  <c r="H38" i="1"/>
  <c r="K38" i="1" s="1"/>
  <c r="J41" i="1"/>
  <c r="K41" i="1" s="1"/>
  <c r="H46" i="1"/>
  <c r="J49" i="1"/>
  <c r="H5" i="1"/>
  <c r="H13" i="1"/>
  <c r="H21" i="1"/>
  <c r="K21" i="1" s="1"/>
  <c r="H37" i="1"/>
  <c r="K37" i="1" s="1"/>
  <c r="H45" i="1"/>
  <c r="K45" i="1" s="1"/>
  <c r="H10" i="1"/>
  <c r="H26" i="1"/>
  <c r="H34" i="1"/>
  <c r="H42" i="1"/>
  <c r="F4" i="1"/>
  <c r="H7" i="1"/>
  <c r="D9" i="1"/>
  <c r="D54" i="1" s="1"/>
  <c r="J10" i="1"/>
  <c r="K10" i="1" s="1"/>
  <c r="F12" i="1"/>
  <c r="H15" i="1"/>
  <c r="D17" i="1"/>
  <c r="J18" i="1"/>
  <c r="F20" i="1"/>
  <c r="H23" i="1"/>
  <c r="D25" i="1"/>
  <c r="J26" i="1"/>
  <c r="K26" i="1" s="1"/>
  <c r="F28" i="1"/>
  <c r="H31" i="1"/>
  <c r="D33" i="1"/>
  <c r="J34" i="1"/>
  <c r="K34" i="1" s="1"/>
  <c r="F36" i="1"/>
  <c r="H39" i="1"/>
  <c r="D41" i="1"/>
  <c r="J42" i="1"/>
  <c r="K42" i="1" s="1"/>
  <c r="F44" i="1"/>
  <c r="J66" i="11"/>
  <c r="J55" i="11"/>
  <c r="J65" i="11"/>
  <c r="J63" i="11"/>
  <c r="C67" i="11"/>
  <c r="J58" i="11"/>
  <c r="G62" i="11"/>
  <c r="G59" i="11"/>
  <c r="G55" i="11"/>
  <c r="G67" i="11" s="1"/>
  <c r="G63" i="11"/>
  <c r="G58" i="11"/>
  <c r="G66" i="11"/>
  <c r="G60" i="11"/>
  <c r="I67" i="11"/>
  <c r="J59" i="11" s="1"/>
  <c r="G57" i="11"/>
  <c r="J42" i="11"/>
  <c r="E37" i="11"/>
  <c r="E45" i="11"/>
  <c r="I47" i="11"/>
  <c r="E42" i="11"/>
  <c r="C36" i="11"/>
  <c r="I37" i="11"/>
  <c r="J37" i="11" s="1"/>
  <c r="E39" i="11"/>
  <c r="C44" i="11"/>
  <c r="C35" i="11"/>
  <c r="E38" i="11"/>
  <c r="C43" i="11"/>
  <c r="E46" i="11"/>
  <c r="E41" i="11"/>
  <c r="E35" i="11"/>
  <c r="C40" i="11"/>
  <c r="E43" i="11"/>
  <c r="C37" i="11"/>
  <c r="J22" i="11"/>
  <c r="J19" i="11"/>
  <c r="J21" i="11"/>
  <c r="G21" i="11"/>
  <c r="C20" i="11"/>
  <c r="C26" i="11" s="1"/>
  <c r="G25" i="11"/>
  <c r="G22" i="11"/>
  <c r="G19" i="11"/>
  <c r="I11" i="11"/>
  <c r="J4" i="11"/>
  <c r="G6" i="11"/>
  <c r="G11" i="11" s="1"/>
  <c r="C8" i="11"/>
  <c r="C5" i="11"/>
  <c r="I6" i="11"/>
  <c r="C7" i="11"/>
  <c r="C4" i="11"/>
  <c r="G10" i="11"/>
  <c r="J10" i="11" s="1"/>
  <c r="G7" i="11"/>
  <c r="J7" i="11" s="1"/>
  <c r="C9" i="11"/>
  <c r="K49" i="31"/>
  <c r="K41" i="31"/>
  <c r="K33" i="31"/>
  <c r="K25" i="31"/>
  <c r="K17" i="31"/>
  <c r="K9" i="31"/>
  <c r="K48" i="31"/>
  <c r="K16" i="31"/>
  <c r="K40" i="31"/>
  <c r="K32" i="31"/>
  <c r="K8" i="31"/>
  <c r="K46" i="31"/>
  <c r="K38" i="31"/>
  <c r="K30" i="31"/>
  <c r="K22" i="31"/>
  <c r="K14" i="31"/>
  <c r="K6" i="31"/>
  <c r="K24" i="31"/>
  <c r="K13" i="31"/>
  <c r="K18" i="31"/>
  <c r="K31" i="31"/>
  <c r="K42" i="31"/>
  <c r="K45" i="31"/>
  <c r="K21" i="31"/>
  <c r="K26" i="31"/>
  <c r="K34" i="31"/>
  <c r="K37" i="31"/>
  <c r="K51" i="31"/>
  <c r="K11" i="31"/>
  <c r="K29" i="31"/>
  <c r="K43" i="31"/>
  <c r="K15" i="31"/>
  <c r="K20" i="31"/>
  <c r="K36" i="31"/>
  <c r="K47" i="31"/>
  <c r="K5" i="31"/>
  <c r="K10" i="31"/>
  <c r="K23" i="31"/>
  <c r="K28" i="31"/>
  <c r="K39" i="31"/>
  <c r="K50" i="31"/>
  <c r="H8" i="31"/>
  <c r="H16" i="31"/>
  <c r="H24" i="31"/>
  <c r="H32" i="31"/>
  <c r="H40" i="31"/>
  <c r="H48" i="31"/>
  <c r="H5" i="31"/>
  <c r="D7" i="31"/>
  <c r="H13" i="31"/>
  <c r="D15" i="31"/>
  <c r="D53" i="31" s="1"/>
  <c r="H21" i="31"/>
  <c r="D23" i="31"/>
  <c r="H29" i="31"/>
  <c r="D31" i="31"/>
  <c r="H37" i="31"/>
  <c r="D39" i="31"/>
  <c r="H45" i="31"/>
  <c r="D47" i="31"/>
  <c r="H20" i="31"/>
  <c r="H9" i="31"/>
  <c r="H17" i="31"/>
  <c r="H25" i="31"/>
  <c r="H33" i="31"/>
  <c r="D35" i="31"/>
  <c r="H41" i="31"/>
  <c r="D43" i="31"/>
  <c r="H49" i="31"/>
  <c r="D51" i="31"/>
  <c r="H12" i="31"/>
  <c r="H36" i="31"/>
  <c r="H44" i="31"/>
  <c r="H52" i="31"/>
  <c r="H6" i="31"/>
  <c r="H14" i="31"/>
  <c r="H22" i="31"/>
  <c r="H30" i="31"/>
  <c r="D32" i="31"/>
  <c r="H38" i="31"/>
  <c r="D40" i="31"/>
  <c r="H46" i="31"/>
  <c r="D48" i="31"/>
  <c r="H28" i="31"/>
  <c r="H11" i="31"/>
  <c r="H19" i="31"/>
  <c r="H27" i="31"/>
  <c r="H35" i="31"/>
  <c r="H43" i="31"/>
  <c r="K18" i="17"/>
  <c r="K36" i="17"/>
  <c r="K12" i="17"/>
  <c r="K28" i="17"/>
  <c r="K47" i="17"/>
  <c r="H18" i="17"/>
  <c r="H50" i="17"/>
  <c r="H7" i="17"/>
  <c r="D9" i="17"/>
  <c r="H15" i="17"/>
  <c r="D17" i="17"/>
  <c r="H23" i="17"/>
  <c r="D25" i="17"/>
  <c r="H31" i="17"/>
  <c r="D33" i="17"/>
  <c r="H39" i="17"/>
  <c r="D41" i="17"/>
  <c r="H47" i="17"/>
  <c r="D49" i="17"/>
  <c r="K4" i="17"/>
  <c r="H10" i="17"/>
  <c r="K10" i="17" s="1"/>
  <c r="H26" i="17"/>
  <c r="K26" i="17" s="1"/>
  <c r="H34" i="17"/>
  <c r="K34" i="17" s="1"/>
  <c r="H42" i="17"/>
  <c r="K42" i="17" s="1"/>
  <c r="H4" i="17"/>
  <c r="D6" i="17"/>
  <c r="J7" i="17"/>
  <c r="H12" i="17"/>
  <c r="D14" i="17"/>
  <c r="J15" i="17"/>
  <c r="K15" i="17" s="1"/>
  <c r="H20" i="17"/>
  <c r="D22" i="17"/>
  <c r="D52" i="17" s="1"/>
  <c r="J23" i="17"/>
  <c r="H28" i="17"/>
  <c r="D30" i="17"/>
  <c r="J31" i="17"/>
  <c r="H36" i="17"/>
  <c r="D38" i="17"/>
  <c r="J39" i="17"/>
  <c r="H44" i="17"/>
  <c r="K44" i="17" s="1"/>
  <c r="D46" i="17"/>
  <c r="H19" i="17"/>
  <c r="K19" i="17" s="1"/>
  <c r="H35" i="17"/>
  <c r="K35" i="17" s="1"/>
  <c r="H8" i="17"/>
  <c r="K8" i="17" s="1"/>
  <c r="D10" i="17"/>
  <c r="H16" i="17"/>
  <c r="K16" i="17" s="1"/>
  <c r="D18" i="17"/>
  <c r="H24" i="17"/>
  <c r="K24" i="17" s="1"/>
  <c r="D26" i="17"/>
  <c r="H32" i="17"/>
  <c r="K32" i="17" s="1"/>
  <c r="D34" i="17"/>
  <c r="H40" i="17"/>
  <c r="K40" i="17" s="1"/>
  <c r="D42" i="17"/>
  <c r="H48" i="17"/>
  <c r="D50" i="17"/>
  <c r="H11" i="17"/>
  <c r="K11" i="17" s="1"/>
  <c r="H27" i="17"/>
  <c r="H43" i="17"/>
  <c r="K43" i="17" s="1"/>
  <c r="H51" i="17"/>
  <c r="K51" i="17" s="1"/>
  <c r="H5" i="17"/>
  <c r="K5" i="17" s="1"/>
  <c r="D7" i="17"/>
  <c r="H13" i="17"/>
  <c r="K13" i="17" s="1"/>
  <c r="D15" i="17"/>
  <c r="H21" i="17"/>
  <c r="K21" i="17" s="1"/>
  <c r="D23" i="17"/>
  <c r="H29" i="17"/>
  <c r="K29" i="17" s="1"/>
  <c r="D31" i="17"/>
  <c r="H37" i="17"/>
  <c r="K37" i="17" s="1"/>
  <c r="D39" i="17"/>
  <c r="K23" i="30"/>
  <c r="K15" i="30"/>
  <c r="K7" i="30"/>
  <c r="K22" i="30"/>
  <c r="K6" i="30"/>
  <c r="K14" i="30"/>
  <c r="K8" i="30"/>
  <c r="K11" i="30"/>
  <c r="K17" i="30"/>
  <c r="K20" i="30"/>
  <c r="K26" i="30"/>
  <c r="K10" i="30"/>
  <c r="K25" i="30"/>
  <c r="K13" i="30"/>
  <c r="K16" i="30"/>
  <c r="K19" i="30"/>
  <c r="K9" i="30"/>
  <c r="K12" i="30"/>
  <c r="K18" i="30"/>
  <c r="K21" i="30"/>
  <c r="K24" i="30"/>
  <c r="H9" i="30"/>
  <c r="H6" i="30"/>
  <c r="D8" i="30"/>
  <c r="H14" i="30"/>
  <c r="D16" i="30"/>
  <c r="H22" i="30"/>
  <c r="D24" i="30"/>
  <c r="D5" i="30"/>
  <c r="D27" i="30" s="1"/>
  <c r="H11" i="30"/>
  <c r="D13" i="30"/>
  <c r="H19" i="30"/>
  <c r="D21" i="30"/>
  <c r="H10" i="30"/>
  <c r="H26" i="30"/>
  <c r="K5" i="30"/>
  <c r="H7" i="30"/>
  <c r="H27" i="30" s="1"/>
  <c r="D9" i="30"/>
  <c r="H15" i="30"/>
  <c r="D17" i="30"/>
  <c r="H23" i="30"/>
  <c r="D25" i="30"/>
  <c r="H18" i="30"/>
  <c r="D20" i="30"/>
  <c r="D6" i="30"/>
  <c r="H12" i="30"/>
  <c r="D14" i="30"/>
  <c r="H20" i="30"/>
  <c r="H17" i="30"/>
  <c r="K25" i="15"/>
  <c r="K19" i="15"/>
  <c r="J26" i="15"/>
  <c r="K21" i="15"/>
  <c r="K5" i="15"/>
  <c r="F4" i="15"/>
  <c r="F12" i="15"/>
  <c r="F20" i="15"/>
  <c r="F9" i="15"/>
  <c r="F17" i="15"/>
  <c r="F5" i="15"/>
  <c r="H8" i="15"/>
  <c r="F13" i="15"/>
  <c r="H16" i="15"/>
  <c r="F21" i="15"/>
  <c r="H24" i="15"/>
  <c r="K24" i="15" s="1"/>
  <c r="H5" i="15"/>
  <c r="D7" i="15"/>
  <c r="J8" i="15"/>
  <c r="F10" i="15"/>
  <c r="H13" i="15"/>
  <c r="K13" i="15" s="1"/>
  <c r="D15" i="15"/>
  <c r="J16" i="15"/>
  <c r="K16" i="15" s="1"/>
  <c r="F18" i="15"/>
  <c r="H21" i="15"/>
  <c r="D23" i="15"/>
  <c r="F6" i="15"/>
  <c r="H9" i="15"/>
  <c r="K9" i="15" s="1"/>
  <c r="D11" i="15"/>
  <c r="F14" i="15"/>
  <c r="H17" i="15"/>
  <c r="K17" i="15" s="1"/>
  <c r="D19" i="15"/>
  <c r="F22" i="15"/>
  <c r="H25" i="15"/>
  <c r="H6" i="15"/>
  <c r="K6" i="15" s="1"/>
  <c r="D8" i="15"/>
  <c r="F11" i="15"/>
  <c r="H14" i="15"/>
  <c r="K14" i="15" s="1"/>
  <c r="D16" i="15"/>
  <c r="F19" i="15"/>
  <c r="H22" i="15"/>
  <c r="K22" i="15" s="1"/>
  <c r="D24" i="15"/>
  <c r="F25" i="15"/>
  <c r="D5" i="15"/>
  <c r="D26" i="15" s="1"/>
  <c r="F8" i="15"/>
  <c r="H11" i="15"/>
  <c r="K11" i="15" s="1"/>
  <c r="D13" i="15"/>
  <c r="F16" i="15"/>
  <c r="K23" i="29"/>
  <c r="K41" i="29"/>
  <c r="K46" i="29"/>
  <c r="K49" i="29"/>
  <c r="K54" i="29"/>
  <c r="K31" i="29"/>
  <c r="K11" i="29"/>
  <c r="K39" i="29"/>
  <c r="K47" i="29"/>
  <c r="K55" i="29"/>
  <c r="K6" i="29"/>
  <c r="K19" i="29"/>
  <c r="K45" i="29"/>
  <c r="K37" i="29"/>
  <c r="K29" i="29"/>
  <c r="K21" i="29"/>
  <c r="K13" i="29"/>
  <c r="K5" i="29"/>
  <c r="K52" i="29"/>
  <c r="K56" i="29"/>
  <c r="K48" i="29"/>
  <c r="K40" i="29"/>
  <c r="K32" i="29"/>
  <c r="K24" i="29"/>
  <c r="K16" i="29"/>
  <c r="K8" i="29"/>
  <c r="K28" i="29"/>
  <c r="K50" i="29"/>
  <c r="K42" i="29"/>
  <c r="K34" i="29"/>
  <c r="K26" i="29"/>
  <c r="K18" i="29"/>
  <c r="K10" i="29"/>
  <c r="K44" i="29"/>
  <c r="K36" i="29"/>
  <c r="K20" i="29"/>
  <c r="K12" i="29"/>
  <c r="K15" i="29"/>
  <c r="K33" i="29"/>
  <c r="K38" i="29"/>
  <c r="H8" i="29"/>
  <c r="H16" i="29"/>
  <c r="H12" i="29"/>
  <c r="H20" i="29"/>
  <c r="H28" i="29"/>
  <c r="H36" i="29"/>
  <c r="H44" i="29"/>
  <c r="H52" i="29"/>
  <c r="H9" i="29"/>
  <c r="D11" i="29"/>
  <c r="D57" i="29" s="1"/>
  <c r="H17" i="29"/>
  <c r="D19" i="29"/>
  <c r="H25" i="29"/>
  <c r="D27" i="29"/>
  <c r="H33" i="29"/>
  <c r="D35" i="29"/>
  <c r="H41" i="29"/>
  <c r="D43" i="29"/>
  <c r="H49" i="29"/>
  <c r="D51" i="29"/>
  <c r="H32" i="29"/>
  <c r="H40" i="29"/>
  <c r="H48" i="29"/>
  <c r="H5" i="29"/>
  <c r="H13" i="29"/>
  <c r="H21" i="29"/>
  <c r="H29" i="29"/>
  <c r="H37" i="29"/>
  <c r="H45" i="29"/>
  <c r="D47" i="29"/>
  <c r="H53" i="29"/>
  <c r="H56" i="29"/>
  <c r="H10" i="29"/>
  <c r="H18" i="29"/>
  <c r="H26" i="29"/>
  <c r="H34" i="29"/>
  <c r="H42" i="29"/>
  <c r="H50" i="29"/>
  <c r="H24" i="29"/>
  <c r="H7" i="29"/>
  <c r="H15" i="29"/>
  <c r="H23" i="29"/>
  <c r="H31" i="29"/>
  <c r="H39" i="29"/>
  <c r="H47" i="29"/>
  <c r="K49" i="13"/>
  <c r="K25" i="13"/>
  <c r="K51" i="13"/>
  <c r="K17" i="13"/>
  <c r="K33" i="13"/>
  <c r="K50" i="13"/>
  <c r="K43" i="13"/>
  <c r="K54" i="13"/>
  <c r="F18" i="13"/>
  <c r="F34" i="13"/>
  <c r="F42" i="13"/>
  <c r="F50" i="13"/>
  <c r="H6" i="13"/>
  <c r="F11" i="13"/>
  <c r="H14" i="13"/>
  <c r="F19" i="13"/>
  <c r="H22" i="13"/>
  <c r="F27" i="13"/>
  <c r="H30" i="13"/>
  <c r="F35" i="13"/>
  <c r="H38" i="13"/>
  <c r="F43" i="13"/>
  <c r="H46" i="13"/>
  <c r="F51" i="13"/>
  <c r="H54" i="13"/>
  <c r="D5" i="13"/>
  <c r="J6" i="13"/>
  <c r="J56" i="13" s="1"/>
  <c r="F8" i="13"/>
  <c r="H11" i="13"/>
  <c r="K11" i="13" s="1"/>
  <c r="D13" i="13"/>
  <c r="J14" i="13"/>
  <c r="K14" i="13" s="1"/>
  <c r="F16" i="13"/>
  <c r="H19" i="13"/>
  <c r="K19" i="13" s="1"/>
  <c r="D21" i="13"/>
  <c r="J22" i="13"/>
  <c r="K22" i="13" s="1"/>
  <c r="F24" i="13"/>
  <c r="H27" i="13"/>
  <c r="K27" i="13" s="1"/>
  <c r="D29" i="13"/>
  <c r="J30" i="13"/>
  <c r="F32" i="13"/>
  <c r="H35" i="13"/>
  <c r="K35" i="13" s="1"/>
  <c r="D37" i="13"/>
  <c r="J38" i="13"/>
  <c r="F40" i="13"/>
  <c r="H43" i="13"/>
  <c r="D45" i="13"/>
  <c r="J46" i="13"/>
  <c r="K46" i="13" s="1"/>
  <c r="F48" i="13"/>
  <c r="H51" i="13"/>
  <c r="D53" i="13"/>
  <c r="F10" i="13"/>
  <c r="F15" i="13"/>
  <c r="F31" i="13"/>
  <c r="F39" i="13"/>
  <c r="F4" i="13"/>
  <c r="H7" i="13"/>
  <c r="K7" i="13" s="1"/>
  <c r="D9" i="13"/>
  <c r="F12" i="13"/>
  <c r="H15" i="13"/>
  <c r="K15" i="13" s="1"/>
  <c r="D17" i="13"/>
  <c r="F20" i="13"/>
  <c r="H23" i="13"/>
  <c r="K23" i="13" s="1"/>
  <c r="D25" i="13"/>
  <c r="F28" i="13"/>
  <c r="H31" i="13"/>
  <c r="K31" i="13" s="1"/>
  <c r="D33" i="13"/>
  <c r="F36" i="13"/>
  <c r="H39" i="13"/>
  <c r="K39" i="13" s="1"/>
  <c r="D41" i="13"/>
  <c r="F44" i="13"/>
  <c r="H47" i="13"/>
  <c r="K47" i="13" s="1"/>
  <c r="D49" i="13"/>
  <c r="F52" i="13"/>
  <c r="H55" i="13"/>
  <c r="K55" i="13" s="1"/>
  <c r="F26" i="13"/>
  <c r="H4" i="13"/>
  <c r="D6" i="13"/>
  <c r="D56" i="13" s="1"/>
  <c r="F9" i="13"/>
  <c r="H12" i="13"/>
  <c r="K12" i="13" s="1"/>
  <c r="D14" i="13"/>
  <c r="F17" i="13"/>
  <c r="H20" i="13"/>
  <c r="K20" i="13" s="1"/>
  <c r="D22" i="13"/>
  <c r="F25" i="13"/>
  <c r="H28" i="13"/>
  <c r="K28" i="13" s="1"/>
  <c r="D30" i="13"/>
  <c r="F33" i="13"/>
  <c r="H36" i="13"/>
  <c r="K36" i="13" s="1"/>
  <c r="D38" i="13"/>
  <c r="F41" i="13"/>
  <c r="H44" i="13"/>
  <c r="K44" i="13" s="1"/>
  <c r="D46" i="13"/>
  <c r="F49" i="13"/>
  <c r="H52" i="13"/>
  <c r="K52" i="13" s="1"/>
  <c r="D54" i="13"/>
  <c r="F7" i="13"/>
  <c r="F23" i="13"/>
  <c r="F47" i="13"/>
  <c r="H50" i="13"/>
  <c r="F55" i="13"/>
  <c r="F6" i="13"/>
  <c r="H9" i="13"/>
  <c r="K9" i="13" s="1"/>
  <c r="D11" i="13"/>
  <c r="F14" i="13"/>
  <c r="H17" i="13"/>
  <c r="D19" i="13"/>
  <c r="F22" i="13"/>
  <c r="H25" i="13"/>
  <c r="D27" i="13"/>
  <c r="F30" i="13"/>
  <c r="H33" i="13"/>
  <c r="D35" i="13"/>
  <c r="F38" i="13"/>
  <c r="H41" i="13"/>
  <c r="K41" i="13" s="1"/>
  <c r="D43" i="13"/>
  <c r="F46" i="13"/>
  <c r="H21" i="51"/>
  <c r="H18" i="51"/>
  <c r="H12" i="51"/>
  <c r="H20" i="51"/>
  <c r="H28" i="51"/>
  <c r="F33" i="51"/>
  <c r="H36" i="51"/>
  <c r="H40" i="51"/>
  <c r="H5" i="51"/>
  <c r="H34" i="51"/>
  <c r="H9" i="51"/>
  <c r="H17" i="51"/>
  <c r="H25" i="51"/>
  <c r="H33" i="51"/>
  <c r="H8" i="51"/>
  <c r="H13" i="51"/>
  <c r="H37" i="51"/>
  <c r="H10" i="51"/>
  <c r="H6" i="51"/>
  <c r="H14" i="51"/>
  <c r="H22" i="51"/>
  <c r="H30" i="51"/>
  <c r="F35" i="51"/>
  <c r="H38" i="51"/>
  <c r="H16" i="51"/>
  <c r="H24" i="51"/>
  <c r="H32" i="51"/>
  <c r="H29" i="51"/>
  <c r="H26" i="51"/>
  <c r="J41" i="51"/>
  <c r="K13" i="51" s="1"/>
  <c r="H7" i="51"/>
  <c r="F12" i="51"/>
  <c r="H15" i="51"/>
  <c r="F20" i="51"/>
  <c r="F41" i="51" s="1"/>
  <c r="H23" i="51"/>
  <c r="F28" i="51"/>
  <c r="H31" i="51"/>
  <c r="E39" i="50"/>
  <c r="E35" i="50"/>
  <c r="E40" i="50" s="1"/>
  <c r="G38" i="50"/>
  <c r="J38" i="50" s="1"/>
  <c r="G35" i="50"/>
  <c r="G40" i="50" s="1"/>
  <c r="E36" i="50"/>
  <c r="G39" i="50"/>
  <c r="J39" i="50" s="1"/>
  <c r="J19" i="50"/>
  <c r="J26" i="50" s="1"/>
  <c r="G21" i="50"/>
  <c r="C23" i="50"/>
  <c r="C26" i="50" s="1"/>
  <c r="G25" i="50"/>
  <c r="G22" i="50"/>
  <c r="G19" i="50"/>
  <c r="J9" i="50"/>
  <c r="C11" i="50"/>
  <c r="J7" i="50"/>
  <c r="J6" i="50"/>
  <c r="E6" i="50"/>
  <c r="G9" i="50"/>
  <c r="J4" i="50"/>
  <c r="G6" i="50"/>
  <c r="G11" i="50" s="1"/>
  <c r="E5" i="50"/>
  <c r="E10" i="50"/>
  <c r="E7" i="50"/>
  <c r="G10" i="50"/>
  <c r="J10" i="50" s="1"/>
  <c r="E4" i="50"/>
  <c r="G7" i="50"/>
  <c r="L44" i="25"/>
  <c r="L40" i="25"/>
  <c r="L36" i="25"/>
  <c r="L32" i="25"/>
  <c r="L28" i="25"/>
  <c r="L24" i="25"/>
  <c r="L20" i="25"/>
  <c r="L16" i="25"/>
  <c r="L12" i="25"/>
  <c r="L8" i="25"/>
  <c r="L10" i="25"/>
  <c r="L25" i="25"/>
  <c r="L33" i="25"/>
  <c r="L41" i="25"/>
  <c r="L13" i="25"/>
  <c r="L18" i="25"/>
  <c r="L23" i="25"/>
  <c r="L31" i="25"/>
  <c r="L39" i="25"/>
  <c r="L6" i="25"/>
  <c r="L11" i="25"/>
  <c r="L17" i="25"/>
  <c r="L22" i="25"/>
  <c r="L15" i="25"/>
  <c r="L30" i="25"/>
  <c r="L38" i="25"/>
  <c r="H6" i="25"/>
  <c r="H46" i="25" s="1"/>
  <c r="H10" i="25"/>
  <c r="H14" i="25"/>
  <c r="H18" i="25"/>
  <c r="H22" i="25"/>
  <c r="H26" i="25"/>
  <c r="H30" i="25"/>
  <c r="H34" i="25"/>
  <c r="H38" i="25"/>
  <c r="H42" i="25"/>
  <c r="F5" i="25"/>
  <c r="J6" i="25"/>
  <c r="J46" i="25" s="1"/>
  <c r="F9" i="25"/>
  <c r="J10" i="25"/>
  <c r="F13" i="25"/>
  <c r="J14" i="25"/>
  <c r="F17" i="25"/>
  <c r="J18" i="25"/>
  <c r="F21" i="25"/>
  <c r="J22" i="25"/>
  <c r="F25" i="25"/>
  <c r="J26" i="25"/>
  <c r="F29" i="25"/>
  <c r="J30" i="25"/>
  <c r="F33" i="25"/>
  <c r="J34" i="25"/>
  <c r="F37" i="25"/>
  <c r="J38" i="25"/>
  <c r="F41" i="25"/>
  <c r="J42" i="25"/>
  <c r="F45" i="25"/>
  <c r="H8" i="25"/>
  <c r="H16" i="25"/>
  <c r="H20" i="25"/>
  <c r="H24" i="25"/>
  <c r="H28" i="25"/>
  <c r="H32" i="25"/>
  <c r="H36" i="25"/>
  <c r="H40" i="25"/>
  <c r="H44" i="25"/>
  <c r="L5" i="25"/>
  <c r="F7" i="25"/>
  <c r="J8" i="25"/>
  <c r="F11" i="25"/>
  <c r="J12" i="25"/>
  <c r="F15" i="25"/>
  <c r="J16" i="25"/>
  <c r="F19" i="25"/>
  <c r="J20" i="25"/>
  <c r="F23" i="25"/>
  <c r="J24" i="25"/>
  <c r="F27" i="25"/>
  <c r="J28" i="25"/>
  <c r="F31" i="25"/>
  <c r="J32" i="25"/>
  <c r="F35" i="25"/>
  <c r="J36" i="25"/>
  <c r="F39" i="25"/>
  <c r="J40" i="25"/>
  <c r="J44" i="25"/>
  <c r="H12" i="25"/>
  <c r="H7" i="25"/>
  <c r="H11" i="25"/>
  <c r="H15" i="25"/>
  <c r="H19" i="25"/>
  <c r="H23" i="25"/>
  <c r="H27" i="25"/>
  <c r="H31" i="25"/>
  <c r="H35" i="25"/>
  <c r="H39" i="25"/>
  <c r="J27" i="25"/>
  <c r="J31" i="25"/>
  <c r="J35" i="25"/>
  <c r="J39" i="25"/>
  <c r="K29" i="4"/>
  <c r="K12" i="4"/>
  <c r="K28" i="4"/>
  <c r="J44" i="4"/>
  <c r="J6" i="4"/>
  <c r="K6" i="4" s="1"/>
  <c r="H11" i="4"/>
  <c r="J14" i="4"/>
  <c r="H19" i="4"/>
  <c r="J22" i="4"/>
  <c r="H27" i="4"/>
  <c r="J30" i="4"/>
  <c r="K30" i="4" s="1"/>
  <c r="H35" i="4"/>
  <c r="J38" i="4"/>
  <c r="K38" i="4" s="1"/>
  <c r="H43" i="4"/>
  <c r="H8" i="4"/>
  <c r="D10" i="4"/>
  <c r="J11" i="4"/>
  <c r="H16" i="4"/>
  <c r="D18" i="4"/>
  <c r="J19" i="4"/>
  <c r="K19" i="4" s="1"/>
  <c r="H24" i="4"/>
  <c r="D26" i="4"/>
  <c r="J27" i="4"/>
  <c r="H32" i="4"/>
  <c r="D34" i="4"/>
  <c r="J35" i="4"/>
  <c r="H40" i="4"/>
  <c r="D42" i="4"/>
  <c r="J43" i="4"/>
  <c r="H5" i="4"/>
  <c r="K5" i="4" s="1"/>
  <c r="D7" i="4"/>
  <c r="J8" i="4"/>
  <c r="K8" i="4" s="1"/>
  <c r="H13" i="4"/>
  <c r="K13" i="4" s="1"/>
  <c r="D15" i="4"/>
  <c r="J16" i="4"/>
  <c r="H21" i="4"/>
  <c r="K21" i="4" s="1"/>
  <c r="D23" i="4"/>
  <c r="J24" i="4"/>
  <c r="K24" i="4" s="1"/>
  <c r="H29" i="4"/>
  <c r="D31" i="4"/>
  <c r="J32" i="4"/>
  <c r="K32" i="4" s="1"/>
  <c r="H37" i="4"/>
  <c r="K37" i="4" s="1"/>
  <c r="D39" i="4"/>
  <c r="J40" i="4"/>
  <c r="K40" i="4" s="1"/>
  <c r="J42" i="4"/>
  <c r="K42" i="4" s="1"/>
  <c r="H4" i="4"/>
  <c r="H45" i="4" s="1"/>
  <c r="D6" i="4"/>
  <c r="J7" i="4"/>
  <c r="K7" i="4" s="1"/>
  <c r="H12" i="4"/>
  <c r="D14" i="4"/>
  <c r="D45" i="4" s="1"/>
  <c r="J15" i="4"/>
  <c r="K15" i="4" s="1"/>
  <c r="H20" i="4"/>
  <c r="K20" i="4" s="1"/>
  <c r="D22" i="4"/>
  <c r="J23" i="4"/>
  <c r="K23" i="4" s="1"/>
  <c r="H28" i="4"/>
  <c r="D30" i="4"/>
  <c r="J31" i="4"/>
  <c r="K31" i="4" s="1"/>
  <c r="H36" i="4"/>
  <c r="K36" i="4" s="1"/>
  <c r="D38" i="4"/>
  <c r="J39" i="4"/>
  <c r="K39" i="4" s="1"/>
  <c r="H44" i="4"/>
  <c r="H6" i="4"/>
  <c r="D8" i="4"/>
  <c r="J9" i="4"/>
  <c r="K9" i="4" s="1"/>
  <c r="H14" i="4"/>
  <c r="D16" i="4"/>
  <c r="J17" i="4"/>
  <c r="K17" i="4" s="1"/>
  <c r="H22" i="4"/>
  <c r="D24" i="4"/>
  <c r="J25" i="4"/>
  <c r="K25" i="4" s="1"/>
  <c r="H30" i="4"/>
  <c r="D32" i="4"/>
  <c r="J33" i="4"/>
  <c r="K33" i="4" s="1"/>
  <c r="L43" i="23"/>
  <c r="L33" i="23"/>
  <c r="L38" i="23"/>
  <c r="L36" i="23"/>
  <c r="L44" i="23"/>
  <c r="L31" i="23"/>
  <c r="L39" i="23"/>
  <c r="L37" i="23"/>
  <c r="L42" i="23"/>
  <c r="L24" i="23"/>
  <c r="L32" i="23"/>
  <c r="H5" i="23"/>
  <c r="H25" i="23"/>
  <c r="H7" i="23"/>
  <c r="H11" i="23"/>
  <c r="H15" i="23"/>
  <c r="H19" i="23"/>
  <c r="H23" i="23"/>
  <c r="H27" i="23"/>
  <c r="H31" i="23"/>
  <c r="H35" i="23"/>
  <c r="H39" i="23"/>
  <c r="H43" i="23"/>
  <c r="H47" i="23"/>
  <c r="H51" i="23"/>
  <c r="F6" i="23"/>
  <c r="J7" i="23"/>
  <c r="F10" i="23"/>
  <c r="J11" i="23"/>
  <c r="F14" i="23"/>
  <c r="F55" i="23" s="1"/>
  <c r="J15" i="23"/>
  <c r="F18" i="23"/>
  <c r="J19" i="23"/>
  <c r="F22" i="23"/>
  <c r="J23" i="23"/>
  <c r="F26" i="23"/>
  <c r="J27" i="23"/>
  <c r="F30" i="23"/>
  <c r="J31" i="23"/>
  <c r="F34" i="23"/>
  <c r="J35" i="23"/>
  <c r="F38" i="23"/>
  <c r="J39" i="23"/>
  <c r="F42" i="23"/>
  <c r="J43" i="23"/>
  <c r="F46" i="23"/>
  <c r="J47" i="23"/>
  <c r="F50" i="23"/>
  <c r="J51" i="23"/>
  <c r="F54" i="23"/>
  <c r="H17" i="23"/>
  <c r="H29" i="23"/>
  <c r="H41" i="23"/>
  <c r="H45" i="23"/>
  <c r="H49" i="23"/>
  <c r="H53" i="23"/>
  <c r="J5" i="23"/>
  <c r="J9" i="23"/>
  <c r="J13" i="23"/>
  <c r="J17" i="23"/>
  <c r="F20" i="23"/>
  <c r="J21" i="23"/>
  <c r="F24" i="23"/>
  <c r="J25" i="23"/>
  <c r="F28" i="23"/>
  <c r="J29" i="23"/>
  <c r="F32" i="23"/>
  <c r="J33" i="23"/>
  <c r="F36" i="23"/>
  <c r="J37" i="23"/>
  <c r="F40" i="23"/>
  <c r="J41" i="23"/>
  <c r="F44" i="23"/>
  <c r="J45" i="23"/>
  <c r="F48" i="23"/>
  <c r="J49" i="23"/>
  <c r="J53" i="23"/>
  <c r="H13" i="23"/>
  <c r="H33" i="23"/>
  <c r="H8" i="23"/>
  <c r="H12" i="23"/>
  <c r="H16" i="23"/>
  <c r="H20" i="23"/>
  <c r="H24" i="23"/>
  <c r="H28" i="23"/>
  <c r="H32" i="23"/>
  <c r="H36" i="23"/>
  <c r="H40" i="23"/>
  <c r="H44" i="23"/>
  <c r="H48" i="23"/>
  <c r="H52" i="23"/>
  <c r="K55" i="23"/>
  <c r="L7" i="23" s="1"/>
  <c r="H9" i="23"/>
  <c r="H21" i="23"/>
  <c r="J8" i="23"/>
  <c r="J12" i="23"/>
  <c r="J16" i="23"/>
  <c r="J20" i="23"/>
  <c r="J24" i="23"/>
  <c r="J28" i="23"/>
  <c r="J32" i="23"/>
  <c r="J36" i="23"/>
  <c r="J40" i="23"/>
  <c r="J44" i="23"/>
  <c r="J48" i="23"/>
  <c r="K49" i="2"/>
  <c r="K41" i="2"/>
  <c r="K33" i="2"/>
  <c r="K6" i="2"/>
  <c r="K24" i="2"/>
  <c r="K29" i="2"/>
  <c r="K35" i="2"/>
  <c r="K32" i="2"/>
  <c r="F47" i="2"/>
  <c r="F39" i="2"/>
  <c r="F31" i="2"/>
  <c r="F23" i="2"/>
  <c r="F50" i="2"/>
  <c r="F42" i="2"/>
  <c r="F34" i="2"/>
  <c r="F46" i="2"/>
  <c r="F38" i="2"/>
  <c r="F30" i="2"/>
  <c r="F22" i="2"/>
  <c r="F14" i="2"/>
  <c r="F6" i="2"/>
  <c r="F49" i="2"/>
  <c r="F41" i="2"/>
  <c r="F33" i="2"/>
  <c r="F25" i="2"/>
  <c r="F17" i="2"/>
  <c r="F9" i="2"/>
  <c r="F52" i="2"/>
  <c r="F44" i="2"/>
  <c r="F36" i="2"/>
  <c r="F28" i="2"/>
  <c r="F20" i="2"/>
  <c r="F12" i="2"/>
  <c r="F4" i="2"/>
  <c r="F15" i="2"/>
  <c r="F5" i="2"/>
  <c r="F7" i="2"/>
  <c r="K51" i="2"/>
  <c r="F54" i="2"/>
  <c r="F10" i="2"/>
  <c r="F43" i="2"/>
  <c r="K48" i="2"/>
  <c r="H50" i="2"/>
  <c r="H42" i="2"/>
  <c r="H34" i="2"/>
  <c r="H18" i="2"/>
  <c r="K18" i="2" s="1"/>
  <c r="H54" i="2"/>
  <c r="H53" i="2"/>
  <c r="K53" i="2" s="1"/>
  <c r="H45" i="2"/>
  <c r="K45" i="2" s="1"/>
  <c r="H37" i="2"/>
  <c r="H49" i="2"/>
  <c r="H41" i="2"/>
  <c r="H33" i="2"/>
  <c r="H25" i="2"/>
  <c r="K25" i="2" s="1"/>
  <c r="H17" i="2"/>
  <c r="K17" i="2" s="1"/>
  <c r="H9" i="2"/>
  <c r="K9" i="2" s="1"/>
  <c r="H52" i="2"/>
  <c r="K52" i="2" s="1"/>
  <c r="H44" i="2"/>
  <c r="H36" i="2"/>
  <c r="H28" i="2"/>
  <c r="H20" i="2"/>
  <c r="H12" i="2"/>
  <c r="H4" i="2"/>
  <c r="H47" i="2"/>
  <c r="H39" i="2"/>
  <c r="H31" i="2"/>
  <c r="H23" i="2"/>
  <c r="H15" i="2"/>
  <c r="H7" i="2"/>
  <c r="H26" i="2"/>
  <c r="K26" i="2" s="1"/>
  <c r="H10" i="2"/>
  <c r="K10" i="2" s="1"/>
  <c r="K5" i="2"/>
  <c r="F8" i="2"/>
  <c r="F13" i="2"/>
  <c r="F18" i="2"/>
  <c r="F37" i="2"/>
  <c r="F40" i="2"/>
  <c r="H43" i="2"/>
  <c r="K43" i="2" s="1"/>
  <c r="H46" i="2"/>
  <c r="K46" i="2" s="1"/>
  <c r="H8" i="2"/>
  <c r="K8" i="2" s="1"/>
  <c r="F11" i="2"/>
  <c r="H13" i="2"/>
  <c r="F16" i="2"/>
  <c r="F21" i="2"/>
  <c r="F26" i="2"/>
  <c r="K37" i="2"/>
  <c r="H40" i="2"/>
  <c r="K40" i="2" s="1"/>
  <c r="H6" i="2"/>
  <c r="H11" i="2"/>
  <c r="K11" i="2" s="1"/>
  <c r="K13" i="2"/>
  <c r="H16" i="2"/>
  <c r="F19" i="2"/>
  <c r="H21" i="2"/>
  <c r="K21" i="2" s="1"/>
  <c r="F24" i="2"/>
  <c r="F29" i="2"/>
  <c r="F35" i="2"/>
  <c r="F53" i="2"/>
  <c r="K16" i="2"/>
  <c r="J34" i="2"/>
  <c r="J42" i="2"/>
  <c r="J50" i="2"/>
  <c r="K50" i="2" s="1"/>
  <c r="J54" i="2"/>
  <c r="J7" i="2"/>
  <c r="K7" i="2" s="1"/>
  <c r="J15" i="2"/>
  <c r="K15" i="2" s="1"/>
  <c r="J23" i="2"/>
  <c r="K23" i="2" s="1"/>
  <c r="J31" i="2"/>
  <c r="K31" i="2" s="1"/>
  <c r="J39" i="2"/>
  <c r="J47" i="2"/>
  <c r="J4" i="2"/>
  <c r="D11" i="2"/>
  <c r="J12" i="2"/>
  <c r="K12" i="2" s="1"/>
  <c r="D19" i="2"/>
  <c r="J20" i="2"/>
  <c r="K20" i="2" s="1"/>
  <c r="D27" i="2"/>
  <c r="J28" i="2"/>
  <c r="K28" i="2" s="1"/>
  <c r="D35" i="2"/>
  <c r="J36" i="2"/>
  <c r="K36" i="2" s="1"/>
  <c r="D43" i="2"/>
  <c r="J44" i="2"/>
  <c r="K44" i="2" s="1"/>
  <c r="D51" i="2"/>
  <c r="G42" i="45"/>
  <c r="F54" i="45"/>
  <c r="G128" i="45"/>
  <c r="H128" i="45" s="1"/>
  <c r="G157" i="45"/>
  <c r="H157" i="45" s="1"/>
  <c r="G114" i="45"/>
  <c r="H114" i="45" s="1"/>
  <c r="D79" i="45"/>
  <c r="G56" i="45"/>
  <c r="D65" i="45"/>
  <c r="D54" i="45" s="1"/>
  <c r="D161" i="45" s="1"/>
  <c r="E79" i="45"/>
  <c r="G122" i="45"/>
  <c r="H122" i="45" s="1"/>
  <c r="G5" i="45"/>
  <c r="H5" i="45" s="1"/>
  <c r="G37" i="45"/>
  <c r="H37" i="45" s="1"/>
  <c r="F79" i="45"/>
  <c r="G72" i="45"/>
  <c r="H72" i="45" s="1"/>
  <c r="H119" i="45"/>
  <c r="E161" i="45"/>
  <c r="H21" i="45"/>
  <c r="F161" i="45"/>
  <c r="H56" i="45"/>
  <c r="H76" i="45"/>
  <c r="H18" i="45"/>
  <c r="H40" i="45"/>
  <c r="H42" i="45"/>
  <c r="H44" i="45"/>
  <c r="H68" i="45"/>
  <c r="G79" i="45"/>
  <c r="H79" i="45" s="1"/>
  <c r="G87" i="45"/>
  <c r="H87" i="45" s="1"/>
  <c r="G119" i="45"/>
  <c r="G21" i="45"/>
  <c r="G47" i="45"/>
  <c r="H47" i="45" s="1"/>
  <c r="G55" i="45"/>
  <c r="C65" i="45"/>
  <c r="C54" i="45" s="1"/>
  <c r="G3" i="45"/>
  <c r="H55" i="45"/>
  <c r="H57" i="45"/>
  <c r="G76" i="45"/>
  <c r="G80" i="45"/>
  <c r="H80" i="45" s="1"/>
  <c r="G96" i="45"/>
  <c r="H96" i="45" s="1"/>
  <c r="G136" i="45"/>
  <c r="H136" i="45" s="1"/>
  <c r="F42" i="22"/>
  <c r="G40" i="22" s="1"/>
  <c r="C31" i="22"/>
  <c r="E31" i="22"/>
  <c r="J31" i="22"/>
  <c r="K30" i="22" s="1"/>
  <c r="C19" i="22"/>
  <c r="E19" i="22"/>
  <c r="J19" i="22"/>
  <c r="K18" i="22" s="1"/>
  <c r="C7" i="22"/>
  <c r="E7" i="22"/>
  <c r="I5" i="22"/>
  <c r="J7" i="22"/>
  <c r="K6" i="22" s="1"/>
  <c r="J52" i="17" l="1"/>
  <c r="K27" i="17"/>
  <c r="K20" i="17"/>
  <c r="K50" i="17"/>
  <c r="K48" i="17"/>
  <c r="J57" i="28"/>
  <c r="J63" i="28"/>
  <c r="J61" i="28"/>
  <c r="J67" i="28"/>
  <c r="J60" i="28"/>
  <c r="J68" i="28" s="1"/>
  <c r="J62" i="28"/>
  <c r="J65" i="28"/>
  <c r="J59" i="28"/>
  <c r="G47" i="28"/>
  <c r="J35" i="28"/>
  <c r="I47" i="28"/>
  <c r="E47" i="28"/>
  <c r="C27" i="28"/>
  <c r="J27" i="28"/>
  <c r="C11" i="28"/>
  <c r="G11" i="28"/>
  <c r="E11" i="28"/>
  <c r="F53" i="44"/>
  <c r="F27" i="43"/>
  <c r="H26" i="16"/>
  <c r="F26" i="16"/>
  <c r="J26" i="16"/>
  <c r="K53" i="42"/>
  <c r="K41" i="42"/>
  <c r="K33" i="42"/>
  <c r="K25" i="42"/>
  <c r="K17" i="42"/>
  <c r="K50" i="42"/>
  <c r="K42" i="42"/>
  <c r="K34" i="42"/>
  <c r="K26" i="42"/>
  <c r="K10" i="42"/>
  <c r="K49" i="42"/>
  <c r="K9" i="42"/>
  <c r="K18" i="42"/>
  <c r="K48" i="42"/>
  <c r="K20" i="42"/>
  <c r="K6" i="42"/>
  <c r="K57" i="42" s="1"/>
  <c r="K45" i="42"/>
  <c r="K56" i="42"/>
  <c r="H57" i="42"/>
  <c r="K35" i="42"/>
  <c r="K32" i="42"/>
  <c r="K21" i="42"/>
  <c r="K19" i="42"/>
  <c r="K28" i="42"/>
  <c r="H56" i="14"/>
  <c r="K4" i="14"/>
  <c r="J56" i="14"/>
  <c r="F56" i="14"/>
  <c r="K38" i="14"/>
  <c r="K22" i="14"/>
  <c r="K6" i="14"/>
  <c r="J63" i="26"/>
  <c r="J55" i="26"/>
  <c r="G55" i="26"/>
  <c r="G38" i="26"/>
  <c r="J38" i="26"/>
  <c r="E24" i="26"/>
  <c r="C24" i="26"/>
  <c r="G24" i="26"/>
  <c r="J8" i="26"/>
  <c r="K46" i="38"/>
  <c r="H46" i="38"/>
  <c r="D45" i="3"/>
  <c r="J45" i="3"/>
  <c r="K42" i="3"/>
  <c r="H55" i="37"/>
  <c r="K55" i="37"/>
  <c r="F54" i="1"/>
  <c r="K25" i="1"/>
  <c r="K20" i="1"/>
  <c r="K49" i="1"/>
  <c r="K17" i="1"/>
  <c r="K44" i="1"/>
  <c r="K12" i="1"/>
  <c r="K39" i="1"/>
  <c r="K7" i="1"/>
  <c r="H54" i="1"/>
  <c r="K33" i="1"/>
  <c r="K28" i="1"/>
  <c r="K52" i="1"/>
  <c r="K18" i="1"/>
  <c r="J54" i="1"/>
  <c r="K4" i="1"/>
  <c r="J64" i="11"/>
  <c r="J60" i="11"/>
  <c r="J62" i="11"/>
  <c r="J57" i="11"/>
  <c r="J56" i="11"/>
  <c r="J67" i="11" s="1"/>
  <c r="J61" i="11"/>
  <c r="C47" i="11"/>
  <c r="E47" i="11"/>
  <c r="J26" i="11"/>
  <c r="G26" i="11"/>
  <c r="J6" i="11"/>
  <c r="C11" i="11"/>
  <c r="K53" i="31"/>
  <c r="H53" i="31"/>
  <c r="K39" i="17"/>
  <c r="K23" i="17"/>
  <c r="H52" i="17"/>
  <c r="K31" i="17"/>
  <c r="K7" i="17"/>
  <c r="K27" i="30"/>
  <c r="F26" i="15"/>
  <c r="H26" i="15"/>
  <c r="K8" i="15"/>
  <c r="H57" i="29"/>
  <c r="K57" i="29"/>
  <c r="H56" i="13"/>
  <c r="K4" i="13"/>
  <c r="F56" i="13"/>
  <c r="K30" i="13"/>
  <c r="K38" i="13"/>
  <c r="K6" i="13"/>
  <c r="K27" i="51"/>
  <c r="K32" i="51"/>
  <c r="K19" i="51"/>
  <c r="H41" i="51"/>
  <c r="K6" i="51"/>
  <c r="K29" i="51"/>
  <c r="K36" i="51"/>
  <c r="K37" i="51"/>
  <c r="K21" i="51"/>
  <c r="K30" i="51"/>
  <c r="K38" i="51"/>
  <c r="K33" i="51"/>
  <c r="K25" i="51"/>
  <c r="K9" i="51"/>
  <c r="K39" i="51"/>
  <c r="K31" i="51"/>
  <c r="K23" i="51"/>
  <c r="K15" i="51"/>
  <c r="K7" i="51"/>
  <c r="K34" i="51"/>
  <c r="K26" i="51"/>
  <c r="K18" i="51"/>
  <c r="K10" i="51"/>
  <c r="K17" i="51"/>
  <c r="K35" i="51"/>
  <c r="K22" i="51"/>
  <c r="K20" i="51"/>
  <c r="K14" i="51"/>
  <c r="K16" i="51"/>
  <c r="K12" i="51"/>
  <c r="K5" i="51"/>
  <c r="K11" i="51"/>
  <c r="K8" i="51"/>
  <c r="K40" i="51"/>
  <c r="K28" i="51"/>
  <c r="K24" i="51"/>
  <c r="J35" i="50"/>
  <c r="G26" i="50"/>
  <c r="E11" i="50"/>
  <c r="F46" i="25"/>
  <c r="L46" i="25"/>
  <c r="K4" i="4"/>
  <c r="K43" i="4"/>
  <c r="K44" i="4"/>
  <c r="K35" i="4"/>
  <c r="J45" i="4"/>
  <c r="K11" i="4"/>
  <c r="K22" i="4"/>
  <c r="K27" i="4"/>
  <c r="K14" i="4"/>
  <c r="K16" i="4"/>
  <c r="H55" i="23"/>
  <c r="L16" i="23"/>
  <c r="L34" i="23"/>
  <c r="L23" i="23"/>
  <c r="L28" i="23"/>
  <c r="L30" i="23"/>
  <c r="L35" i="23"/>
  <c r="L51" i="23"/>
  <c r="L11" i="23"/>
  <c r="L29" i="23"/>
  <c r="L13" i="23"/>
  <c r="L20" i="23"/>
  <c r="L25" i="23"/>
  <c r="L27" i="23"/>
  <c r="L54" i="23"/>
  <c r="L6" i="23"/>
  <c r="L26" i="23"/>
  <c r="L8" i="23"/>
  <c r="L5" i="23"/>
  <c r="L22" i="23"/>
  <c r="L19" i="23"/>
  <c r="J55" i="23"/>
  <c r="L9" i="23"/>
  <c r="L53" i="23"/>
  <c r="L21" i="23"/>
  <c r="L15" i="23"/>
  <c r="L49" i="23"/>
  <c r="L17" i="23"/>
  <c r="L14" i="23"/>
  <c r="L48" i="23"/>
  <c r="L50" i="23"/>
  <c r="L18" i="23"/>
  <c r="L10" i="23"/>
  <c r="L46" i="23"/>
  <c r="L12" i="23"/>
  <c r="L40" i="23"/>
  <c r="L45" i="23"/>
  <c r="L47" i="23"/>
  <c r="L52" i="23"/>
  <c r="L41" i="23"/>
  <c r="K4" i="2"/>
  <c r="K47" i="2"/>
  <c r="K42" i="2"/>
  <c r="K39" i="2"/>
  <c r="K34" i="2"/>
  <c r="G54" i="45"/>
  <c r="H54" i="45"/>
  <c r="G161" i="45"/>
  <c r="H3" i="45"/>
  <c r="G65" i="45"/>
  <c r="H65" i="45" s="1"/>
  <c r="C161" i="45"/>
  <c r="G41" i="22"/>
  <c r="G42" i="22" s="1"/>
  <c r="K29" i="22"/>
  <c r="K31" i="22" s="1"/>
  <c r="K17" i="22"/>
  <c r="K19" i="22" s="1"/>
  <c r="K5" i="22"/>
  <c r="K7" i="22" s="1"/>
  <c r="K41" i="51" l="1"/>
  <c r="L55" i="23"/>
  <c r="H161" i="45"/>
  <c r="I43" i="32" l="1"/>
  <c r="I42" i="32"/>
  <c r="I41" i="32"/>
  <c r="H40" i="32"/>
  <c r="F40" i="32"/>
  <c r="D40" i="32"/>
  <c r="B40" i="32"/>
  <c r="I40" i="32" s="1"/>
  <c r="I39" i="32"/>
  <c r="I38" i="32"/>
  <c r="I37" i="32"/>
  <c r="I36" i="32"/>
  <c r="I35" i="32"/>
  <c r="H34" i="32"/>
  <c r="H44" i="32" s="1"/>
  <c r="F34" i="32"/>
  <c r="I34" i="32" s="1"/>
  <c r="D34" i="32"/>
  <c r="B34" i="32"/>
  <c r="B44" i="32" s="1"/>
  <c r="I33" i="32"/>
  <c r="I32" i="32"/>
  <c r="I31" i="32"/>
  <c r="I30" i="32"/>
  <c r="I29" i="32"/>
  <c r="I28" i="32"/>
  <c r="J19" i="32"/>
  <c r="J18" i="32"/>
  <c r="J17" i="32"/>
  <c r="J16" i="32"/>
  <c r="J15" i="32"/>
  <c r="J14" i="32"/>
  <c r="J13" i="32"/>
  <c r="J12" i="32"/>
  <c r="J11" i="32"/>
  <c r="J10" i="32"/>
  <c r="J9" i="32"/>
  <c r="J8" i="32"/>
  <c r="J7" i="32"/>
  <c r="J6" i="32"/>
  <c r="J5" i="32"/>
  <c r="J4" i="32"/>
  <c r="B20" i="32"/>
  <c r="C17" i="32" s="1"/>
  <c r="H16" i="32"/>
  <c r="I16" i="32" s="1"/>
  <c r="F16" i="32"/>
  <c r="F20" i="32" s="1"/>
  <c r="D16" i="32"/>
  <c r="C16" i="32"/>
  <c r="B16" i="32"/>
  <c r="H10" i="32"/>
  <c r="H20" i="32" s="1"/>
  <c r="F10" i="32"/>
  <c r="D10" i="32"/>
  <c r="B10" i="32"/>
  <c r="C10" i="32" s="1"/>
  <c r="G148" i="35"/>
  <c r="G147" i="35"/>
  <c r="G146" i="35" s="1"/>
  <c r="F146" i="35"/>
  <c r="E146" i="35"/>
  <c r="D146" i="35"/>
  <c r="C146" i="35"/>
  <c r="G145" i="35"/>
  <c r="G144" i="35"/>
  <c r="G143" i="35"/>
  <c r="G142" i="35"/>
  <c r="G141" i="35"/>
  <c r="F140" i="35"/>
  <c r="E140" i="35"/>
  <c r="D140" i="35"/>
  <c r="C140" i="35"/>
  <c r="G139" i="35"/>
  <c r="G138" i="35"/>
  <c r="G137" i="35"/>
  <c r="G136" i="35"/>
  <c r="G135" i="35"/>
  <c r="G134" i="35"/>
  <c r="G133" i="35"/>
  <c r="G132" i="35"/>
  <c r="F131" i="35"/>
  <c r="E131" i="35"/>
  <c r="D131" i="35"/>
  <c r="C131" i="35"/>
  <c r="G130" i="35"/>
  <c r="G129" i="35"/>
  <c r="G128" i="35"/>
  <c r="G127" i="35"/>
  <c r="F126" i="35"/>
  <c r="E126" i="35"/>
  <c r="D126" i="35"/>
  <c r="C126" i="35"/>
  <c r="G125" i="35"/>
  <c r="G124" i="35"/>
  <c r="G123" i="35"/>
  <c r="G122" i="35"/>
  <c r="G121" i="35"/>
  <c r="G120" i="35"/>
  <c r="F119" i="35"/>
  <c r="E119" i="35"/>
  <c r="D119" i="35"/>
  <c r="C119" i="35"/>
  <c r="G118" i="35"/>
  <c r="G117" i="35"/>
  <c r="G116" i="35"/>
  <c r="G115" i="35"/>
  <c r="F114" i="35"/>
  <c r="E114" i="35"/>
  <c r="D114" i="35"/>
  <c r="C114" i="35"/>
  <c r="G113" i="35"/>
  <c r="G112" i="35"/>
  <c r="G111" i="35" s="1"/>
  <c r="F111" i="35"/>
  <c r="E111" i="35"/>
  <c r="D111" i="35"/>
  <c r="C111" i="35"/>
  <c r="G110" i="35"/>
  <c r="G106" i="35" s="1"/>
  <c r="G109" i="35"/>
  <c r="G108" i="35"/>
  <c r="G107" i="35"/>
  <c r="F106" i="35"/>
  <c r="E106" i="35"/>
  <c r="D106" i="35"/>
  <c r="C106" i="35"/>
  <c r="G105" i="35"/>
  <c r="G104" i="35"/>
  <c r="G103" i="35"/>
  <c r="G102" i="35"/>
  <c r="G101" i="35" s="1"/>
  <c r="F101" i="35"/>
  <c r="E101" i="35"/>
  <c r="D101" i="35"/>
  <c r="C101" i="35"/>
  <c r="G100" i="35"/>
  <c r="G99" i="35"/>
  <c r="G98" i="35"/>
  <c r="G97" i="35"/>
  <c r="G96" i="35"/>
  <c r="G95" i="35"/>
  <c r="G94" i="35"/>
  <c r="G93" i="35"/>
  <c r="G92" i="35"/>
  <c r="G91" i="35"/>
  <c r="G90" i="35"/>
  <c r="G89" i="35"/>
  <c r="F88" i="35"/>
  <c r="E88" i="35"/>
  <c r="D88" i="35"/>
  <c r="C88" i="35"/>
  <c r="G87" i="35"/>
  <c r="G86" i="35"/>
  <c r="G85" i="35"/>
  <c r="G84" i="35"/>
  <c r="G83" i="35"/>
  <c r="G82" i="35"/>
  <c r="G81" i="35"/>
  <c r="F80" i="35"/>
  <c r="E80" i="35"/>
  <c r="D80" i="35"/>
  <c r="C80" i="35"/>
  <c r="C73" i="35" s="1"/>
  <c r="G79" i="35"/>
  <c r="G78" i="35"/>
  <c r="G77" i="35"/>
  <c r="G76" i="35"/>
  <c r="G75" i="35"/>
  <c r="F74" i="35"/>
  <c r="E74" i="35"/>
  <c r="D74" i="35"/>
  <c r="C74" i="35"/>
  <c r="G72" i="35"/>
  <c r="G71" i="35"/>
  <c r="F71" i="35"/>
  <c r="E71" i="35"/>
  <c r="D71" i="35"/>
  <c r="C71" i="35"/>
  <c r="G70" i="35"/>
  <c r="G69" i="35"/>
  <c r="G67" i="35" s="1"/>
  <c r="G68" i="35"/>
  <c r="F67" i="35"/>
  <c r="E67" i="35"/>
  <c r="D67" i="35"/>
  <c r="C67" i="35"/>
  <c r="G66" i="35"/>
  <c r="G65" i="35"/>
  <c r="G64" i="35"/>
  <c r="F63" i="35"/>
  <c r="E63" i="35"/>
  <c r="E60" i="35" s="1"/>
  <c r="D63" i="35"/>
  <c r="D60" i="35" s="1"/>
  <c r="C63" i="35"/>
  <c r="G62" i="35"/>
  <c r="G61" i="35"/>
  <c r="C60" i="35"/>
  <c r="G59" i="35"/>
  <c r="G58" i="35"/>
  <c r="G57" i="35"/>
  <c r="G56" i="35"/>
  <c r="G55" i="35"/>
  <c r="G54" i="35"/>
  <c r="G53" i="35"/>
  <c r="G52" i="35"/>
  <c r="F51" i="35"/>
  <c r="F50" i="35" s="1"/>
  <c r="E51" i="35"/>
  <c r="E50" i="35" s="1"/>
  <c r="D51" i="35"/>
  <c r="D50" i="35" s="1"/>
  <c r="C51" i="35"/>
  <c r="C50" i="35"/>
  <c r="C49" i="35" s="1"/>
  <c r="G48" i="35"/>
  <c r="G47" i="35" s="1"/>
  <c r="F47" i="35"/>
  <c r="E47" i="35"/>
  <c r="D47" i="35"/>
  <c r="C47" i="35"/>
  <c r="G46" i="35"/>
  <c r="G45" i="35"/>
  <c r="F44" i="35"/>
  <c r="E44" i="35"/>
  <c r="D44" i="35"/>
  <c r="C44" i="35"/>
  <c r="G43" i="35"/>
  <c r="G42" i="35"/>
  <c r="F42" i="35"/>
  <c r="E42" i="35"/>
  <c r="D42" i="35"/>
  <c r="C42" i="35"/>
  <c r="G41" i="35"/>
  <c r="G40" i="35" s="1"/>
  <c r="F40" i="35"/>
  <c r="E40" i="35"/>
  <c r="D40" i="35"/>
  <c r="C40" i="35"/>
  <c r="G39" i="35"/>
  <c r="G38" i="35"/>
  <c r="F38" i="35"/>
  <c r="E38" i="35"/>
  <c r="D38" i="35"/>
  <c r="C38" i="35"/>
  <c r="G37" i="35"/>
  <c r="G36" i="35" s="1"/>
  <c r="F36" i="35"/>
  <c r="E36" i="35"/>
  <c r="D36" i="35"/>
  <c r="C36" i="35"/>
  <c r="G35" i="35"/>
  <c r="G34" i="35"/>
  <c r="G33" i="35" s="1"/>
  <c r="F33" i="35"/>
  <c r="E33" i="35"/>
  <c r="D33" i="35"/>
  <c r="C33" i="35"/>
  <c r="G32" i="35"/>
  <c r="G31" i="35"/>
  <c r="F31" i="35"/>
  <c r="E31" i="35"/>
  <c r="D31" i="35"/>
  <c r="C31" i="35"/>
  <c r="G30" i="35"/>
  <c r="G29" i="35"/>
  <c r="F29" i="35"/>
  <c r="E29" i="35"/>
  <c r="D29" i="35"/>
  <c r="C29" i="35"/>
  <c r="G28" i="35"/>
  <c r="G27" i="35" s="1"/>
  <c r="F27" i="35"/>
  <c r="E27" i="35"/>
  <c r="D27" i="35"/>
  <c r="C27" i="35"/>
  <c r="G26" i="35"/>
  <c r="G25" i="35" s="1"/>
  <c r="F25" i="35"/>
  <c r="E25" i="35"/>
  <c r="D25" i="35"/>
  <c r="C25" i="35"/>
  <c r="G24" i="35"/>
  <c r="G23" i="35"/>
  <c r="F23" i="35"/>
  <c r="E23" i="35"/>
  <c r="D23" i="35"/>
  <c r="C23" i="35"/>
  <c r="G22" i="35"/>
  <c r="G21" i="35"/>
  <c r="F20" i="35"/>
  <c r="E20" i="35"/>
  <c r="D20" i="35"/>
  <c r="C20" i="35"/>
  <c r="G19" i="35"/>
  <c r="G18" i="35"/>
  <c r="G17" i="35"/>
  <c r="F17" i="35"/>
  <c r="E17" i="35"/>
  <c r="D17" i="35"/>
  <c r="C17" i="35"/>
  <c r="G16" i="35"/>
  <c r="G15" i="35"/>
  <c r="G14" i="35"/>
  <c r="G13" i="35"/>
  <c r="F13" i="35"/>
  <c r="E13" i="35"/>
  <c r="D13" i="35"/>
  <c r="C13" i="35"/>
  <c r="G12" i="35"/>
  <c r="G11" i="35" s="1"/>
  <c r="F11" i="35"/>
  <c r="E11" i="35"/>
  <c r="D11" i="35"/>
  <c r="C11" i="35"/>
  <c r="G10" i="35"/>
  <c r="G9" i="35" s="1"/>
  <c r="F9" i="35"/>
  <c r="E9" i="35"/>
  <c r="D9" i="35"/>
  <c r="C9" i="35"/>
  <c r="G8" i="35"/>
  <c r="G7" i="35"/>
  <c r="G6" i="35"/>
  <c r="G5" i="35"/>
  <c r="F4" i="35"/>
  <c r="E4" i="35"/>
  <c r="D4" i="35"/>
  <c r="C4" i="35"/>
  <c r="I129" i="27"/>
  <c r="G129" i="27"/>
  <c r="H127" i="27" s="1"/>
  <c r="E129" i="27"/>
  <c r="F124" i="27" s="1"/>
  <c r="D129" i="27"/>
  <c r="C129" i="27"/>
  <c r="D124" i="27" s="1"/>
  <c r="J128" i="27"/>
  <c r="F128" i="27"/>
  <c r="J127" i="27"/>
  <c r="K127" i="27" s="1"/>
  <c r="D127" i="27"/>
  <c r="J126" i="27"/>
  <c r="F126" i="27"/>
  <c r="D126" i="27"/>
  <c r="J125" i="27"/>
  <c r="H125" i="27"/>
  <c r="D125" i="27"/>
  <c r="J124" i="27"/>
  <c r="K124" i="27" s="1"/>
  <c r="H124" i="27"/>
  <c r="J123" i="27"/>
  <c r="H123" i="27"/>
  <c r="D123" i="27"/>
  <c r="J122" i="27"/>
  <c r="F122" i="27"/>
  <c r="J121" i="27"/>
  <c r="H121" i="27"/>
  <c r="F121" i="27"/>
  <c r="D121" i="27"/>
  <c r="J120" i="27"/>
  <c r="F120" i="27"/>
  <c r="J119" i="27"/>
  <c r="D119" i="27"/>
  <c r="J118" i="27"/>
  <c r="K118" i="27" s="1"/>
  <c r="F118" i="27"/>
  <c r="D118" i="27"/>
  <c r="J117" i="27"/>
  <c r="H117" i="27"/>
  <c r="D117" i="27"/>
  <c r="J116" i="27"/>
  <c r="H116" i="27"/>
  <c r="J115" i="27"/>
  <c r="H115" i="27"/>
  <c r="D115" i="27"/>
  <c r="J114" i="27"/>
  <c r="F114" i="27"/>
  <c r="J113" i="27"/>
  <c r="H113" i="27"/>
  <c r="F113" i="27"/>
  <c r="D113" i="27"/>
  <c r="J112" i="27"/>
  <c r="K112" i="27" s="1"/>
  <c r="F112" i="27"/>
  <c r="J111" i="27"/>
  <c r="D111" i="27"/>
  <c r="J110" i="27"/>
  <c r="K110" i="27" s="1"/>
  <c r="F110" i="27"/>
  <c r="D110" i="27"/>
  <c r="J109" i="27"/>
  <c r="H109" i="27"/>
  <c r="D109" i="27"/>
  <c r="J108" i="27"/>
  <c r="H108" i="27"/>
  <c r="J107" i="27"/>
  <c r="H107" i="27"/>
  <c r="D107" i="27"/>
  <c r="J106" i="27"/>
  <c r="F106" i="27"/>
  <c r="J105" i="27"/>
  <c r="H105" i="27"/>
  <c r="F105" i="27"/>
  <c r="D105" i="27"/>
  <c r="J104" i="27"/>
  <c r="F104" i="27"/>
  <c r="J103" i="27"/>
  <c r="K103" i="27" s="1"/>
  <c r="D103" i="27"/>
  <c r="J102" i="27"/>
  <c r="K102" i="27" s="1"/>
  <c r="F102" i="27"/>
  <c r="D102" i="27"/>
  <c r="J101" i="27"/>
  <c r="H101" i="27"/>
  <c r="D101" i="27"/>
  <c r="J100" i="27"/>
  <c r="K100" i="27" s="1"/>
  <c r="H100" i="27"/>
  <c r="J99" i="27"/>
  <c r="H99" i="27"/>
  <c r="D99" i="27"/>
  <c r="J98" i="27"/>
  <c r="F98" i="27"/>
  <c r="J97" i="27"/>
  <c r="H97" i="27"/>
  <c r="F97" i="27"/>
  <c r="D97" i="27"/>
  <c r="J96" i="27"/>
  <c r="F96" i="27"/>
  <c r="J95" i="27"/>
  <c r="K95" i="27" s="1"/>
  <c r="D95" i="27"/>
  <c r="J94" i="27"/>
  <c r="F94" i="27"/>
  <c r="D94" i="27"/>
  <c r="J93" i="27"/>
  <c r="H93" i="27"/>
  <c r="D93" i="27"/>
  <c r="J92" i="27"/>
  <c r="K92" i="27" s="1"/>
  <c r="H92" i="27"/>
  <c r="J91" i="27"/>
  <c r="H91" i="27"/>
  <c r="D91" i="27"/>
  <c r="J90" i="27"/>
  <c r="F90" i="27"/>
  <c r="J89" i="27"/>
  <c r="H89" i="27"/>
  <c r="F89" i="27"/>
  <c r="D89" i="27"/>
  <c r="J88" i="27"/>
  <c r="K88" i="27" s="1"/>
  <c r="F88" i="27"/>
  <c r="J87" i="27"/>
  <c r="K87" i="27" s="1"/>
  <c r="D87" i="27"/>
  <c r="J86" i="27"/>
  <c r="F86" i="27"/>
  <c r="D86" i="27"/>
  <c r="J85" i="27"/>
  <c r="H85" i="27"/>
  <c r="D85" i="27"/>
  <c r="J84" i="27"/>
  <c r="K84" i="27" s="1"/>
  <c r="H84" i="27"/>
  <c r="J83" i="27"/>
  <c r="H83" i="27"/>
  <c r="D83" i="27"/>
  <c r="J82" i="27"/>
  <c r="F82" i="27"/>
  <c r="J81" i="27"/>
  <c r="H81" i="27"/>
  <c r="F81" i="27"/>
  <c r="D81" i="27"/>
  <c r="J80" i="27"/>
  <c r="K80" i="27" s="1"/>
  <c r="F80" i="27"/>
  <c r="J79" i="27"/>
  <c r="D79" i="27"/>
  <c r="J78" i="27"/>
  <c r="K78" i="27" s="1"/>
  <c r="F78" i="27"/>
  <c r="D78" i="27"/>
  <c r="J77" i="27"/>
  <c r="H77" i="27"/>
  <c r="D77" i="27"/>
  <c r="J76" i="27"/>
  <c r="H76" i="27"/>
  <c r="J75" i="27"/>
  <c r="H75" i="27"/>
  <c r="D75" i="27"/>
  <c r="J74" i="27"/>
  <c r="F74" i="27"/>
  <c r="J73" i="27"/>
  <c r="H73" i="27"/>
  <c r="F73" i="27"/>
  <c r="D73" i="27"/>
  <c r="J72" i="27"/>
  <c r="K72" i="27" s="1"/>
  <c r="F72" i="27"/>
  <c r="J71" i="27"/>
  <c r="D71" i="27"/>
  <c r="J70" i="27"/>
  <c r="F70" i="27"/>
  <c r="D70" i="27"/>
  <c r="J69" i="27"/>
  <c r="H69" i="27"/>
  <c r="D69" i="27"/>
  <c r="J68" i="27"/>
  <c r="H68" i="27"/>
  <c r="J67" i="27"/>
  <c r="H67" i="27"/>
  <c r="D67" i="27"/>
  <c r="J66" i="27"/>
  <c r="F66" i="27"/>
  <c r="J65" i="27"/>
  <c r="H65" i="27"/>
  <c r="F65" i="27"/>
  <c r="D65" i="27"/>
  <c r="J64" i="27"/>
  <c r="F64" i="27"/>
  <c r="J63" i="27"/>
  <c r="K63" i="27" s="1"/>
  <c r="D63" i="27"/>
  <c r="J62" i="27"/>
  <c r="F62" i="27"/>
  <c r="D62" i="27"/>
  <c r="J61" i="27"/>
  <c r="H61" i="27"/>
  <c r="D61" i="27"/>
  <c r="J60" i="27"/>
  <c r="K60" i="27" s="1"/>
  <c r="H60" i="27"/>
  <c r="J59" i="27"/>
  <c r="H59" i="27"/>
  <c r="D59" i="27"/>
  <c r="J58" i="27"/>
  <c r="F58" i="27"/>
  <c r="J57" i="27"/>
  <c r="H57" i="27"/>
  <c r="F57" i="27"/>
  <c r="D57" i="27"/>
  <c r="J56" i="27"/>
  <c r="F56" i="27"/>
  <c r="J55" i="27"/>
  <c r="D55" i="27"/>
  <c r="J54" i="27"/>
  <c r="K54" i="27" s="1"/>
  <c r="F54" i="27"/>
  <c r="D54" i="27"/>
  <c r="J53" i="27"/>
  <c r="H53" i="27"/>
  <c r="D53" i="27"/>
  <c r="J52" i="27"/>
  <c r="H52" i="27"/>
  <c r="J51" i="27"/>
  <c r="H51" i="27"/>
  <c r="D51" i="27"/>
  <c r="J50" i="27"/>
  <c r="F50" i="27"/>
  <c r="J49" i="27"/>
  <c r="H49" i="27"/>
  <c r="F49" i="27"/>
  <c r="D49" i="27"/>
  <c r="J48" i="27"/>
  <c r="K48" i="27" s="1"/>
  <c r="F48" i="27"/>
  <c r="J47" i="27"/>
  <c r="D47" i="27"/>
  <c r="J46" i="27"/>
  <c r="K46" i="27" s="1"/>
  <c r="F46" i="27"/>
  <c r="D46" i="27"/>
  <c r="J45" i="27"/>
  <c r="H45" i="27"/>
  <c r="D45" i="27"/>
  <c r="J44" i="27"/>
  <c r="H44" i="27"/>
  <c r="F44" i="27"/>
  <c r="J43" i="27"/>
  <c r="H43" i="27"/>
  <c r="D43" i="27"/>
  <c r="J42" i="27"/>
  <c r="F42" i="27"/>
  <c r="J41" i="27"/>
  <c r="H41" i="27"/>
  <c r="F41" i="27"/>
  <c r="D41" i="27"/>
  <c r="J40" i="27"/>
  <c r="F40" i="27"/>
  <c r="J39" i="27"/>
  <c r="K39" i="27" s="1"/>
  <c r="H39" i="27"/>
  <c r="D39" i="27"/>
  <c r="J38" i="27"/>
  <c r="F38" i="27"/>
  <c r="D38" i="27"/>
  <c r="J37" i="27"/>
  <c r="H37" i="27"/>
  <c r="D37" i="27"/>
  <c r="J36" i="27"/>
  <c r="K36" i="27" s="1"/>
  <c r="H36" i="27"/>
  <c r="F36" i="27"/>
  <c r="J35" i="27"/>
  <c r="H35" i="27"/>
  <c r="D35" i="27"/>
  <c r="J34" i="27"/>
  <c r="F34" i="27"/>
  <c r="J33" i="27"/>
  <c r="H33" i="27"/>
  <c r="F33" i="27"/>
  <c r="D33" i="27"/>
  <c r="J32" i="27"/>
  <c r="F32" i="27"/>
  <c r="J31" i="27"/>
  <c r="K31" i="27" s="1"/>
  <c r="H31" i="27"/>
  <c r="D31" i="27"/>
  <c r="J30" i="27"/>
  <c r="F30" i="27"/>
  <c r="D30" i="27"/>
  <c r="J29" i="27"/>
  <c r="H29" i="27"/>
  <c r="D29" i="27"/>
  <c r="J28" i="27"/>
  <c r="K28" i="27" s="1"/>
  <c r="H28" i="27"/>
  <c r="F28" i="27"/>
  <c r="J27" i="27"/>
  <c r="H27" i="27"/>
  <c r="D27" i="27"/>
  <c r="J26" i="27"/>
  <c r="F26" i="27"/>
  <c r="J25" i="27"/>
  <c r="H25" i="27"/>
  <c r="F25" i="27"/>
  <c r="D25" i="27"/>
  <c r="J24" i="27"/>
  <c r="K24" i="27" s="1"/>
  <c r="F24" i="27"/>
  <c r="J23" i="27"/>
  <c r="H23" i="27"/>
  <c r="D23" i="27"/>
  <c r="J22" i="27"/>
  <c r="K22" i="27" s="1"/>
  <c r="F22" i="27"/>
  <c r="D22" i="27"/>
  <c r="J21" i="27"/>
  <c r="H21" i="27"/>
  <c r="D21" i="27"/>
  <c r="J20" i="27"/>
  <c r="K20" i="27" s="1"/>
  <c r="H20" i="27"/>
  <c r="F20" i="27"/>
  <c r="J19" i="27"/>
  <c r="H19" i="27"/>
  <c r="D19" i="27"/>
  <c r="J18" i="27"/>
  <c r="F18" i="27"/>
  <c r="J17" i="27"/>
  <c r="H17" i="27"/>
  <c r="F17" i="27"/>
  <c r="D17" i="27"/>
  <c r="J16" i="27"/>
  <c r="F16" i="27"/>
  <c r="J15" i="27"/>
  <c r="H15" i="27"/>
  <c r="D15" i="27"/>
  <c r="J14" i="27"/>
  <c r="K14" i="27" s="1"/>
  <c r="F14" i="27"/>
  <c r="D14" i="27"/>
  <c r="J13" i="27"/>
  <c r="H13" i="27"/>
  <c r="D13" i="27"/>
  <c r="J12" i="27"/>
  <c r="H12" i="27"/>
  <c r="F12" i="27"/>
  <c r="D12" i="27"/>
  <c r="J11" i="27"/>
  <c r="H11" i="27"/>
  <c r="D11" i="27"/>
  <c r="J10" i="27"/>
  <c r="F10" i="27"/>
  <c r="D10" i="27"/>
  <c r="J9" i="27"/>
  <c r="J8" i="27"/>
  <c r="K8" i="27" s="1"/>
  <c r="H8" i="27"/>
  <c r="F8" i="27"/>
  <c r="D8" i="27"/>
  <c r="J7" i="27"/>
  <c r="H7" i="27"/>
  <c r="D7" i="27"/>
  <c r="J6" i="27"/>
  <c r="F6" i="27"/>
  <c r="D6" i="27"/>
  <c r="J5" i="27"/>
  <c r="J129" i="27" s="1"/>
  <c r="H5" i="27"/>
  <c r="F5" i="27"/>
  <c r="D5" i="27"/>
  <c r="D26" i="5"/>
  <c r="E22" i="5" s="1"/>
  <c r="F26" i="5"/>
  <c r="G24" i="5" s="1"/>
  <c r="H26" i="5"/>
  <c r="I19" i="5" s="1"/>
  <c r="C26" i="5"/>
  <c r="B26" i="5"/>
  <c r="C18" i="5" s="1"/>
  <c r="C19" i="5"/>
  <c r="G19" i="5"/>
  <c r="C21" i="5"/>
  <c r="C22" i="5"/>
  <c r="C23" i="5"/>
  <c r="I23" i="5"/>
  <c r="C24" i="5"/>
  <c r="C25" i="5"/>
  <c r="I41" i="5"/>
  <c r="I40" i="5"/>
  <c r="G40" i="5"/>
  <c r="E40" i="5"/>
  <c r="C40" i="5"/>
  <c r="I39" i="5"/>
  <c r="E39" i="5"/>
  <c r="C39" i="5"/>
  <c r="I38" i="5"/>
  <c r="E38" i="5"/>
  <c r="I37" i="5"/>
  <c r="J37" i="5" s="1"/>
  <c r="G37" i="5"/>
  <c r="E37" i="5"/>
  <c r="C37" i="5"/>
  <c r="I36" i="5"/>
  <c r="E36" i="5"/>
  <c r="C36" i="5"/>
  <c r="I35" i="5"/>
  <c r="I42" i="5" s="1"/>
  <c r="E35" i="5"/>
  <c r="C35" i="5"/>
  <c r="I34" i="5"/>
  <c r="E34" i="5"/>
  <c r="C34" i="5"/>
  <c r="H42" i="5"/>
  <c r="F42" i="5"/>
  <c r="G35" i="5" s="1"/>
  <c r="D42" i="5"/>
  <c r="E41" i="5" s="1"/>
  <c r="B42" i="5"/>
  <c r="C38" i="5" s="1"/>
  <c r="G142" i="40"/>
  <c r="G141" i="40"/>
  <c r="G140" i="40"/>
  <c r="F140" i="40"/>
  <c r="E140" i="40"/>
  <c r="D140" i="40"/>
  <c r="C140" i="40"/>
  <c r="G139" i="40"/>
  <c r="G136" i="40" s="1"/>
  <c r="G138" i="40"/>
  <c r="G137" i="40"/>
  <c r="F136" i="40"/>
  <c r="E136" i="40"/>
  <c r="D136" i="40"/>
  <c r="C136" i="40"/>
  <c r="G135" i="40"/>
  <c r="G127" i="40" s="1"/>
  <c r="G134" i="40"/>
  <c r="G133" i="40"/>
  <c r="G132" i="40"/>
  <c r="G131" i="40"/>
  <c r="G130" i="40"/>
  <c r="G129" i="40"/>
  <c r="G128" i="40"/>
  <c r="F127" i="40"/>
  <c r="E127" i="40"/>
  <c r="D127" i="40"/>
  <c r="C127" i="40"/>
  <c r="G126" i="40"/>
  <c r="G125" i="40"/>
  <c r="G124" i="40"/>
  <c r="G123" i="40"/>
  <c r="F123" i="40"/>
  <c r="E123" i="40"/>
  <c r="D123" i="40"/>
  <c r="C123" i="40"/>
  <c r="G122" i="40"/>
  <c r="G121" i="40"/>
  <c r="G120" i="40"/>
  <c r="G119" i="40"/>
  <c r="F119" i="40"/>
  <c r="E119" i="40"/>
  <c r="D119" i="40"/>
  <c r="C119" i="40"/>
  <c r="G118" i="40"/>
  <c r="G117" i="40"/>
  <c r="G116" i="40"/>
  <c r="G115" i="40"/>
  <c r="G114" i="40" s="1"/>
  <c r="F114" i="40"/>
  <c r="E114" i="40"/>
  <c r="D114" i="40"/>
  <c r="C114" i="40"/>
  <c r="G113" i="40"/>
  <c r="G112" i="40"/>
  <c r="G111" i="40"/>
  <c r="F111" i="40"/>
  <c r="E111" i="40"/>
  <c r="D111" i="40"/>
  <c r="C111" i="40"/>
  <c r="G110" i="40"/>
  <c r="G109" i="40"/>
  <c r="G108" i="40"/>
  <c r="G107" i="40"/>
  <c r="G106" i="40" s="1"/>
  <c r="F106" i="40"/>
  <c r="E106" i="40"/>
  <c r="D106" i="40"/>
  <c r="C106" i="40"/>
  <c r="G105" i="40"/>
  <c r="G104" i="40"/>
  <c r="G103" i="40"/>
  <c r="G101" i="40" s="1"/>
  <c r="G102" i="40"/>
  <c r="F101" i="40"/>
  <c r="E101" i="40"/>
  <c r="D101" i="40"/>
  <c r="C101" i="40"/>
  <c r="G100" i="40"/>
  <c r="G99" i="40"/>
  <c r="G98" i="40"/>
  <c r="G97" i="40"/>
  <c r="G96" i="40"/>
  <c r="G95" i="40"/>
  <c r="G94" i="40"/>
  <c r="G93" i="40"/>
  <c r="G92" i="40"/>
  <c r="G91" i="40"/>
  <c r="G89" i="40" s="1"/>
  <c r="G90" i="40"/>
  <c r="F89" i="40"/>
  <c r="E89" i="40"/>
  <c r="D89" i="40"/>
  <c r="C89" i="40"/>
  <c r="G88" i="40"/>
  <c r="G87" i="40"/>
  <c r="G80" i="40" s="1"/>
  <c r="G86" i="40"/>
  <c r="G85" i="40"/>
  <c r="G84" i="40"/>
  <c r="G83" i="40"/>
  <c r="G82" i="40"/>
  <c r="G81" i="40"/>
  <c r="F80" i="40"/>
  <c r="F73" i="40" s="1"/>
  <c r="E80" i="40"/>
  <c r="D80" i="40"/>
  <c r="C80" i="40"/>
  <c r="G79" i="40"/>
  <c r="G78" i="40"/>
  <c r="G77" i="40"/>
  <c r="G76" i="40"/>
  <c r="G75" i="40"/>
  <c r="G74" i="40" s="1"/>
  <c r="F74" i="40"/>
  <c r="E74" i="40"/>
  <c r="D74" i="40"/>
  <c r="D73" i="40" s="1"/>
  <c r="C74" i="40"/>
  <c r="C73" i="40" s="1"/>
  <c r="E73" i="40"/>
  <c r="G72" i="40"/>
  <c r="G71" i="40"/>
  <c r="G70" i="40" s="1"/>
  <c r="F70" i="40"/>
  <c r="E70" i="40"/>
  <c r="D70" i="40"/>
  <c r="C70" i="40"/>
  <c r="G69" i="40"/>
  <c r="G68" i="40"/>
  <c r="G67" i="40"/>
  <c r="G66" i="40" s="1"/>
  <c r="F66" i="40"/>
  <c r="E66" i="40"/>
  <c r="D66" i="40"/>
  <c r="C66" i="40"/>
  <c r="G65" i="40"/>
  <c r="G64" i="40"/>
  <c r="G63" i="40"/>
  <c r="G62" i="40" s="1"/>
  <c r="F62" i="40"/>
  <c r="F59" i="40" s="1"/>
  <c r="E62" i="40"/>
  <c r="E59" i="40" s="1"/>
  <c r="D62" i="40"/>
  <c r="D59" i="40" s="1"/>
  <c r="C62" i="40"/>
  <c r="G61" i="40"/>
  <c r="G60" i="40"/>
  <c r="C59" i="40"/>
  <c r="G58" i="40"/>
  <c r="G57" i="40"/>
  <c r="G56" i="40"/>
  <c r="G55" i="40"/>
  <c r="G54" i="40"/>
  <c r="G53" i="40"/>
  <c r="G52" i="40"/>
  <c r="G51" i="40"/>
  <c r="G50" i="40" s="1"/>
  <c r="G49" i="40" s="1"/>
  <c r="F50" i="40"/>
  <c r="E50" i="40"/>
  <c r="D50" i="40"/>
  <c r="D49" i="40" s="1"/>
  <c r="C50" i="40"/>
  <c r="C49" i="40" s="1"/>
  <c r="C48" i="40" s="1"/>
  <c r="F49" i="40"/>
  <c r="F48" i="40" s="1"/>
  <c r="E49" i="40"/>
  <c r="E48" i="40" s="1"/>
  <c r="G47" i="40"/>
  <c r="G46" i="40" s="1"/>
  <c r="F46" i="40"/>
  <c r="E46" i="40"/>
  <c r="D46" i="40"/>
  <c r="C46" i="40"/>
  <c r="G45" i="40"/>
  <c r="G44" i="40"/>
  <c r="F44" i="40"/>
  <c r="E44" i="40"/>
  <c r="D44" i="40"/>
  <c r="C44" i="40"/>
  <c r="G43" i="40"/>
  <c r="G42" i="40"/>
  <c r="G41" i="40"/>
  <c r="F41" i="40"/>
  <c r="E41" i="40"/>
  <c r="D41" i="40"/>
  <c r="C41" i="40"/>
  <c r="G40" i="40"/>
  <c r="G39" i="40"/>
  <c r="G38" i="40" s="1"/>
  <c r="F38" i="40"/>
  <c r="E38" i="40"/>
  <c r="D38" i="40"/>
  <c r="C38" i="40"/>
  <c r="G37" i="40"/>
  <c r="G36" i="40"/>
  <c r="F36" i="40"/>
  <c r="E36" i="40"/>
  <c r="D36" i="40"/>
  <c r="C36" i="40"/>
  <c r="G35" i="40"/>
  <c r="G33" i="40" s="1"/>
  <c r="G34" i="40"/>
  <c r="F33" i="40"/>
  <c r="E33" i="40"/>
  <c r="D33" i="40"/>
  <c r="C33" i="40"/>
  <c r="G32" i="40"/>
  <c r="G31" i="40"/>
  <c r="G30" i="40" s="1"/>
  <c r="F30" i="40"/>
  <c r="E30" i="40"/>
  <c r="D30" i="40"/>
  <c r="C30" i="40"/>
  <c r="G29" i="40"/>
  <c r="G28" i="40"/>
  <c r="F28" i="40"/>
  <c r="E28" i="40"/>
  <c r="D28" i="40"/>
  <c r="C28" i="40"/>
  <c r="G27" i="40"/>
  <c r="G26" i="40"/>
  <c r="F26" i="40"/>
  <c r="E26" i="40"/>
  <c r="D26" i="40"/>
  <c r="C26" i="40"/>
  <c r="G25" i="40"/>
  <c r="G24" i="40"/>
  <c r="F24" i="40"/>
  <c r="E24" i="40"/>
  <c r="D24" i="40"/>
  <c r="C24" i="40"/>
  <c r="G23" i="40"/>
  <c r="G22" i="40" s="1"/>
  <c r="F22" i="40"/>
  <c r="E22" i="40"/>
  <c r="D22" i="40"/>
  <c r="C22" i="40"/>
  <c r="G21" i="40"/>
  <c r="G20" i="40"/>
  <c r="F20" i="40"/>
  <c r="E20" i="40"/>
  <c r="D20" i="40"/>
  <c r="C20" i="40"/>
  <c r="G19" i="40"/>
  <c r="G18" i="40"/>
  <c r="G17" i="40"/>
  <c r="F17" i="40"/>
  <c r="E17" i="40"/>
  <c r="D17" i="40"/>
  <c r="C17" i="40"/>
  <c r="G16" i="40"/>
  <c r="G15" i="40"/>
  <c r="G14" i="40"/>
  <c r="G13" i="40"/>
  <c r="F13" i="40"/>
  <c r="E13" i="40"/>
  <c r="D13" i="40"/>
  <c r="C13" i="40"/>
  <c r="G12" i="40"/>
  <c r="G11" i="40"/>
  <c r="F11" i="40"/>
  <c r="E11" i="40"/>
  <c r="D11" i="40"/>
  <c r="C11" i="40"/>
  <c r="G10" i="40"/>
  <c r="G9" i="40"/>
  <c r="F9" i="40"/>
  <c r="E9" i="40"/>
  <c r="E143" i="40" s="1"/>
  <c r="D9" i="40"/>
  <c r="C9" i="40"/>
  <c r="G8" i="40"/>
  <c r="G7" i="40"/>
  <c r="G6" i="40" s="1"/>
  <c r="F6" i="40"/>
  <c r="E6" i="40"/>
  <c r="D6" i="40"/>
  <c r="C6" i="40"/>
  <c r="G5" i="40"/>
  <c r="G4" i="40"/>
  <c r="F4" i="40"/>
  <c r="E4" i="40"/>
  <c r="D4" i="40"/>
  <c r="C4" i="40"/>
  <c r="C41" i="53"/>
  <c r="D40" i="53" s="1"/>
  <c r="E40" i="53"/>
  <c r="E39" i="53"/>
  <c r="E38" i="53"/>
  <c r="D38" i="53"/>
  <c r="E37" i="53"/>
  <c r="D37" i="53"/>
  <c r="E36" i="53"/>
  <c r="E35" i="53"/>
  <c r="E34" i="53"/>
  <c r="D34" i="53"/>
  <c r="E33" i="53"/>
  <c r="D33" i="53"/>
  <c r="E32" i="53"/>
  <c r="E31" i="53"/>
  <c r="E30" i="53"/>
  <c r="D30" i="53"/>
  <c r="E29" i="53"/>
  <c r="D29" i="53"/>
  <c r="E28" i="53"/>
  <c r="E27" i="53"/>
  <c r="E26" i="53"/>
  <c r="D26" i="53"/>
  <c r="E25" i="53"/>
  <c r="D25" i="53"/>
  <c r="E24" i="53"/>
  <c r="E23" i="53"/>
  <c r="E22" i="53"/>
  <c r="D22" i="53"/>
  <c r="E21" i="53"/>
  <c r="D21" i="53"/>
  <c r="E20" i="53"/>
  <c r="E19" i="53"/>
  <c r="E18" i="53"/>
  <c r="D18" i="53"/>
  <c r="E17" i="53"/>
  <c r="D17" i="53"/>
  <c r="E16" i="53"/>
  <c r="E15" i="53"/>
  <c r="E14" i="53"/>
  <c r="D14" i="53"/>
  <c r="E13" i="53"/>
  <c r="D13" i="53"/>
  <c r="E12" i="53"/>
  <c r="E11" i="53"/>
  <c r="E10" i="53"/>
  <c r="D10" i="53"/>
  <c r="E9" i="53"/>
  <c r="D9" i="53"/>
  <c r="E8" i="53"/>
  <c r="E7" i="53"/>
  <c r="E6" i="53"/>
  <c r="D6" i="53"/>
  <c r="E5" i="53"/>
  <c r="D5" i="53"/>
  <c r="E4" i="53"/>
  <c r="E3" i="53"/>
  <c r="I52" i="18"/>
  <c r="J50" i="18" s="1"/>
  <c r="G52" i="18"/>
  <c r="H45" i="18" s="1"/>
  <c r="E52" i="18"/>
  <c r="F50" i="18" s="1"/>
  <c r="C52" i="18"/>
  <c r="D49" i="18" s="1"/>
  <c r="J48" i="18"/>
  <c r="D45" i="18"/>
  <c r="H44" i="18"/>
  <c r="D40" i="18"/>
  <c r="D39" i="18"/>
  <c r="D38" i="18"/>
  <c r="D37" i="18"/>
  <c r="H36" i="18"/>
  <c r="F33" i="18"/>
  <c r="J32" i="18"/>
  <c r="D30" i="18"/>
  <c r="D29" i="18"/>
  <c r="J28" i="18"/>
  <c r="D28" i="18"/>
  <c r="D26" i="18"/>
  <c r="F25" i="18"/>
  <c r="D24" i="18"/>
  <c r="D22" i="18"/>
  <c r="D21" i="18"/>
  <c r="D19" i="18"/>
  <c r="D18" i="18"/>
  <c r="J17" i="18"/>
  <c r="H17" i="18"/>
  <c r="F17" i="18"/>
  <c r="D15" i="18"/>
  <c r="D14" i="18"/>
  <c r="D11" i="18"/>
  <c r="D10" i="18"/>
  <c r="J9" i="18"/>
  <c r="F9" i="18"/>
  <c r="D7" i="18"/>
  <c r="J6" i="18"/>
  <c r="H6" i="18"/>
  <c r="D5" i="18"/>
  <c r="D4" i="18"/>
  <c r="I43" i="9"/>
  <c r="I42" i="9"/>
  <c r="I41" i="9"/>
  <c r="H40" i="9"/>
  <c r="F40" i="9"/>
  <c r="D40" i="9"/>
  <c r="B40" i="9"/>
  <c r="I39" i="9"/>
  <c r="I38" i="9"/>
  <c r="I37" i="9"/>
  <c r="I36" i="9"/>
  <c r="I35" i="9"/>
  <c r="H34" i="9"/>
  <c r="H44" i="9" s="1"/>
  <c r="F34" i="9"/>
  <c r="D34" i="9"/>
  <c r="D44" i="9" s="1"/>
  <c r="B34" i="9"/>
  <c r="B44" i="9" s="1"/>
  <c r="I33" i="9"/>
  <c r="I32" i="9"/>
  <c r="I31" i="9"/>
  <c r="I30" i="9"/>
  <c r="I29" i="9"/>
  <c r="I28" i="9"/>
  <c r="H16" i="9"/>
  <c r="F16" i="9"/>
  <c r="G16" i="9" s="1"/>
  <c r="D16" i="9"/>
  <c r="E16" i="9" s="1"/>
  <c r="B16" i="9"/>
  <c r="C16" i="9" s="1"/>
  <c r="H10" i="9"/>
  <c r="H20" i="9" s="1"/>
  <c r="F10" i="9"/>
  <c r="F20" i="9" s="1"/>
  <c r="D10" i="9"/>
  <c r="D20" i="9" s="1"/>
  <c r="B10" i="9"/>
  <c r="B20" i="9" s="1"/>
  <c r="C6" i="9"/>
  <c r="G4" i="9"/>
  <c r="J29" i="32" l="1"/>
  <c r="J33" i="32"/>
  <c r="J43" i="32"/>
  <c r="C28" i="32"/>
  <c r="C44" i="32" s="1"/>
  <c r="C35" i="32"/>
  <c r="C31" i="32"/>
  <c r="C30" i="32"/>
  <c r="C42" i="32"/>
  <c r="C38" i="32"/>
  <c r="C41" i="32"/>
  <c r="C37" i="32"/>
  <c r="C33" i="32"/>
  <c r="C29" i="32"/>
  <c r="C36" i="32"/>
  <c r="C32" i="32"/>
  <c r="C43" i="32"/>
  <c r="C39" i="32"/>
  <c r="J39" i="32"/>
  <c r="E34" i="32"/>
  <c r="J40" i="32"/>
  <c r="I44" i="32"/>
  <c r="J34" i="32"/>
  <c r="E40" i="32"/>
  <c r="J30" i="32"/>
  <c r="J31" i="32"/>
  <c r="J41" i="32"/>
  <c r="J35" i="32"/>
  <c r="J37" i="32"/>
  <c r="D44" i="32"/>
  <c r="J28" i="32"/>
  <c r="F44" i="32"/>
  <c r="G40" i="32" s="1"/>
  <c r="C40" i="32"/>
  <c r="C34" i="32"/>
  <c r="E16" i="32"/>
  <c r="E10" i="32"/>
  <c r="I19" i="32"/>
  <c r="I15" i="32"/>
  <c r="I13" i="32"/>
  <c r="I11" i="32"/>
  <c r="I8" i="32"/>
  <c r="I6" i="32"/>
  <c r="I4" i="32"/>
  <c r="I20" i="32" s="1"/>
  <c r="I18" i="32"/>
  <c r="I17" i="32"/>
  <c r="I14" i="32"/>
  <c r="I12" i="32"/>
  <c r="I9" i="32"/>
  <c r="I7" i="32"/>
  <c r="I5" i="32"/>
  <c r="G13" i="32"/>
  <c r="G4" i="32"/>
  <c r="G20" i="32" s="1"/>
  <c r="G19" i="32"/>
  <c r="G15" i="32"/>
  <c r="G11" i="32"/>
  <c r="G8" i="32"/>
  <c r="G6" i="32"/>
  <c r="G17" i="32"/>
  <c r="G14" i="32"/>
  <c r="G12" i="32"/>
  <c r="G9" i="32"/>
  <c r="G7" i="32"/>
  <c r="G5" i="32"/>
  <c r="G10" i="32"/>
  <c r="I10" i="32"/>
  <c r="D20" i="32"/>
  <c r="C4" i="32"/>
  <c r="C20" i="32" s="1"/>
  <c r="C6" i="32"/>
  <c r="C8" i="32"/>
  <c r="C11" i="32"/>
  <c r="C13" i="32"/>
  <c r="C15" i="32"/>
  <c r="G16" i="32"/>
  <c r="C19" i="32"/>
  <c r="C5" i="32"/>
  <c r="C7" i="32"/>
  <c r="C9" i="32"/>
  <c r="C12" i="32"/>
  <c r="C14" i="32"/>
  <c r="D49" i="35"/>
  <c r="D73" i="35"/>
  <c r="D149" i="35" s="1"/>
  <c r="G114" i="35"/>
  <c r="G131" i="35"/>
  <c r="G4" i="35"/>
  <c r="G20" i="35"/>
  <c r="G44" i="35"/>
  <c r="F73" i="35"/>
  <c r="E73" i="35"/>
  <c r="G126" i="35"/>
  <c r="E49" i="35"/>
  <c r="E149" i="35" s="1"/>
  <c r="C149" i="35"/>
  <c r="F49" i="35"/>
  <c r="F149" i="35" s="1"/>
  <c r="F60" i="35"/>
  <c r="G80" i="35"/>
  <c r="G140" i="35"/>
  <c r="G51" i="35"/>
  <c r="G50" i="35" s="1"/>
  <c r="G74" i="35"/>
  <c r="G119" i="35"/>
  <c r="G63" i="35"/>
  <c r="G60" i="35" s="1"/>
  <c r="G49" i="35" s="1"/>
  <c r="G88" i="35"/>
  <c r="G73" i="35" s="1"/>
  <c r="K12" i="27"/>
  <c r="K23" i="27"/>
  <c r="K40" i="27"/>
  <c r="K64" i="27"/>
  <c r="K76" i="27"/>
  <c r="K79" i="27"/>
  <c r="K94" i="27"/>
  <c r="K128" i="27"/>
  <c r="K15" i="27"/>
  <c r="K32" i="27"/>
  <c r="K52" i="27"/>
  <c r="K55" i="27"/>
  <c r="K70" i="27"/>
  <c r="K104" i="27"/>
  <c r="K116" i="27"/>
  <c r="K119" i="27"/>
  <c r="K129" i="27"/>
  <c r="K125" i="27"/>
  <c r="K117" i="27"/>
  <c r="K109" i="27"/>
  <c r="K101" i="27"/>
  <c r="K93" i="27"/>
  <c r="K85" i="27"/>
  <c r="K77" i="27"/>
  <c r="K69" i="27"/>
  <c r="K61" i="27"/>
  <c r="K53" i="27"/>
  <c r="K45" i="27"/>
  <c r="K37" i="27"/>
  <c r="K29" i="27"/>
  <c r="K21" i="27"/>
  <c r="K13" i="27"/>
  <c r="K35" i="27"/>
  <c r="K11" i="27"/>
  <c r="K7" i="27"/>
  <c r="K58" i="27"/>
  <c r="K6" i="27"/>
  <c r="K123" i="27"/>
  <c r="K115" i="27"/>
  <c r="K107" i="27"/>
  <c r="K99" i="27"/>
  <c r="K91" i="27"/>
  <c r="K83" i="27"/>
  <c r="K75" i="27"/>
  <c r="K67" i="27"/>
  <c r="K59" i="27"/>
  <c r="K51" i="27"/>
  <c r="K43" i="27"/>
  <c r="K27" i="27"/>
  <c r="K19" i="27"/>
  <c r="K5" i="27"/>
  <c r="K82" i="27"/>
  <c r="K121" i="27"/>
  <c r="K113" i="27"/>
  <c r="K105" i="27"/>
  <c r="K97" i="27"/>
  <c r="K89" i="27"/>
  <c r="K81" i="27"/>
  <c r="K73" i="27"/>
  <c r="K65" i="27"/>
  <c r="K57" i="27"/>
  <c r="K49" i="27"/>
  <c r="K41" i="27"/>
  <c r="K33" i="27"/>
  <c r="K25" i="27"/>
  <c r="K17" i="27"/>
  <c r="K114" i="27"/>
  <c r="K106" i="27"/>
  <c r="K98" i="27"/>
  <c r="K90" i="27"/>
  <c r="K66" i="27"/>
  <c r="K50" i="27"/>
  <c r="K42" i="27"/>
  <c r="K34" i="27"/>
  <c r="K26" i="27"/>
  <c r="K18" i="27"/>
  <c r="K10" i="27"/>
  <c r="K122" i="27"/>
  <c r="K74" i="27"/>
  <c r="K16" i="27"/>
  <c r="K38" i="27"/>
  <c r="K56" i="27"/>
  <c r="K68" i="27"/>
  <c r="K71" i="27"/>
  <c r="K86" i="27"/>
  <c r="K120" i="27"/>
  <c r="K30" i="27"/>
  <c r="K44" i="27"/>
  <c r="K47" i="27"/>
  <c r="K62" i="27"/>
  <c r="K96" i="27"/>
  <c r="K108" i="27"/>
  <c r="K111" i="27"/>
  <c r="K126" i="27"/>
  <c r="F7" i="27"/>
  <c r="F11" i="27"/>
  <c r="H14" i="27"/>
  <c r="D16" i="27"/>
  <c r="F19" i="27"/>
  <c r="H22" i="27"/>
  <c r="D24" i="27"/>
  <c r="F27" i="27"/>
  <c r="H30" i="27"/>
  <c r="D32" i="27"/>
  <c r="F35" i="27"/>
  <c r="H38" i="27"/>
  <c r="D40" i="27"/>
  <c r="F43" i="27"/>
  <c r="H46" i="27"/>
  <c r="D48" i="27"/>
  <c r="F51" i="27"/>
  <c r="H54" i="27"/>
  <c r="D56" i="27"/>
  <c r="F59" i="27"/>
  <c r="H62" i="27"/>
  <c r="D64" i="27"/>
  <c r="F67" i="27"/>
  <c r="H70" i="27"/>
  <c r="D72" i="27"/>
  <c r="F75" i="27"/>
  <c r="H78" i="27"/>
  <c r="D80" i="27"/>
  <c r="F83" i="27"/>
  <c r="H86" i="27"/>
  <c r="D88" i="27"/>
  <c r="F91" i="27"/>
  <c r="H94" i="27"/>
  <c r="D96" i="27"/>
  <c r="F99" i="27"/>
  <c r="H102" i="27"/>
  <c r="D104" i="27"/>
  <c r="F107" i="27"/>
  <c r="H110" i="27"/>
  <c r="D112" i="27"/>
  <c r="F115" i="27"/>
  <c r="H118" i="27"/>
  <c r="D120" i="27"/>
  <c r="F123" i="27"/>
  <c r="H126" i="27"/>
  <c r="D128" i="27"/>
  <c r="F129" i="27"/>
  <c r="F13" i="27"/>
  <c r="H16" i="27"/>
  <c r="D18" i="27"/>
  <c r="F21" i="27"/>
  <c r="H24" i="27"/>
  <c r="D26" i="27"/>
  <c r="F29" i="27"/>
  <c r="H32" i="27"/>
  <c r="D34" i="27"/>
  <c r="F37" i="27"/>
  <c r="H40" i="27"/>
  <c r="D42" i="27"/>
  <c r="F45" i="27"/>
  <c r="H48" i="27"/>
  <c r="D50" i="27"/>
  <c r="F53" i="27"/>
  <c r="H56" i="27"/>
  <c r="D58" i="27"/>
  <c r="F61" i="27"/>
  <c r="H64" i="27"/>
  <c r="D66" i="27"/>
  <c r="F69" i="27"/>
  <c r="H72" i="27"/>
  <c r="D74" i="27"/>
  <c r="F77" i="27"/>
  <c r="H80" i="27"/>
  <c r="D82" i="27"/>
  <c r="F85" i="27"/>
  <c r="H88" i="27"/>
  <c r="D90" i="27"/>
  <c r="F93" i="27"/>
  <c r="H96" i="27"/>
  <c r="D98" i="27"/>
  <c r="F101" i="27"/>
  <c r="H104" i="27"/>
  <c r="D106" i="27"/>
  <c r="F109" i="27"/>
  <c r="H112" i="27"/>
  <c r="D114" i="27"/>
  <c r="F117" i="27"/>
  <c r="H120" i="27"/>
  <c r="D122" i="27"/>
  <c r="F125" i="27"/>
  <c r="H128" i="27"/>
  <c r="H129" i="27"/>
  <c r="H6" i="27"/>
  <c r="H10" i="27"/>
  <c r="F15" i="27"/>
  <c r="H18" i="27"/>
  <c r="D20" i="27"/>
  <c r="F23" i="27"/>
  <c r="H26" i="27"/>
  <c r="D28" i="27"/>
  <c r="F31" i="27"/>
  <c r="H34" i="27"/>
  <c r="D36" i="27"/>
  <c r="F39" i="27"/>
  <c r="H42" i="27"/>
  <c r="D44" i="27"/>
  <c r="F47" i="27"/>
  <c r="H50" i="27"/>
  <c r="D52" i="27"/>
  <c r="F55" i="27"/>
  <c r="H58" i="27"/>
  <c r="D60" i="27"/>
  <c r="F63" i="27"/>
  <c r="H66" i="27"/>
  <c r="D68" i="27"/>
  <c r="F71" i="27"/>
  <c r="H74" i="27"/>
  <c r="D76" i="27"/>
  <c r="F79" i="27"/>
  <c r="H82" i="27"/>
  <c r="D84" i="27"/>
  <c r="F87" i="27"/>
  <c r="H90" i="27"/>
  <c r="D92" i="27"/>
  <c r="F95" i="27"/>
  <c r="H98" i="27"/>
  <c r="D100" i="27"/>
  <c r="F103" i="27"/>
  <c r="H106" i="27"/>
  <c r="D108" i="27"/>
  <c r="F111" i="27"/>
  <c r="H114" i="27"/>
  <c r="D116" i="27"/>
  <c r="F119" i="27"/>
  <c r="H122" i="27"/>
  <c r="F127" i="27"/>
  <c r="H47" i="27"/>
  <c r="F52" i="27"/>
  <c r="H55" i="27"/>
  <c r="F60" i="27"/>
  <c r="H63" i="27"/>
  <c r="F68" i="27"/>
  <c r="H71" i="27"/>
  <c r="F76" i="27"/>
  <c r="H79" i="27"/>
  <c r="F84" i="27"/>
  <c r="H87" i="27"/>
  <c r="F92" i="27"/>
  <c r="H95" i="27"/>
  <c r="F100" i="27"/>
  <c r="H103" i="27"/>
  <c r="F108" i="27"/>
  <c r="H111" i="27"/>
  <c r="F116" i="27"/>
  <c r="H119" i="27"/>
  <c r="I22" i="5"/>
  <c r="I18" i="5"/>
  <c r="I25" i="5"/>
  <c r="I21" i="5"/>
  <c r="I24" i="5"/>
  <c r="J24" i="5" s="1"/>
  <c r="I20" i="5"/>
  <c r="G23" i="5"/>
  <c r="J23" i="5" s="1"/>
  <c r="G21" i="5"/>
  <c r="G18" i="5"/>
  <c r="G25" i="5"/>
  <c r="E20" i="5"/>
  <c r="G22" i="5"/>
  <c r="J22" i="5" s="1"/>
  <c r="G20" i="5"/>
  <c r="J19" i="5"/>
  <c r="E25" i="5"/>
  <c r="E23" i="5"/>
  <c r="E21" i="5"/>
  <c r="E19" i="5"/>
  <c r="E18" i="5"/>
  <c r="E26" i="5" s="1"/>
  <c r="E24" i="5"/>
  <c r="C20" i="5"/>
  <c r="J36" i="5"/>
  <c r="J39" i="5"/>
  <c r="J38" i="5"/>
  <c r="J40" i="5"/>
  <c r="J41" i="5"/>
  <c r="J34" i="5"/>
  <c r="J35" i="5"/>
  <c r="G34" i="5"/>
  <c r="G39" i="5"/>
  <c r="C41" i="5"/>
  <c r="C42" i="5" s="1"/>
  <c r="G36" i="5"/>
  <c r="G41" i="5"/>
  <c r="G38" i="5"/>
  <c r="E42" i="5"/>
  <c r="G73" i="40"/>
  <c r="G143" i="40" s="1"/>
  <c r="D48" i="40"/>
  <c r="D143" i="40" s="1"/>
  <c r="C143" i="40"/>
  <c r="F143" i="40"/>
  <c r="G59" i="40"/>
  <c r="G48" i="40"/>
  <c r="D3" i="53"/>
  <c r="D7" i="53"/>
  <c r="D11" i="53"/>
  <c r="D15" i="53"/>
  <c r="D19" i="53"/>
  <c r="D23" i="53"/>
  <c r="D27" i="53"/>
  <c r="D31" i="53"/>
  <c r="D35" i="53"/>
  <c r="D39" i="53"/>
  <c r="D4" i="53"/>
  <c r="D8" i="53"/>
  <c r="D12" i="53"/>
  <c r="D16" i="53"/>
  <c r="D20" i="53"/>
  <c r="D24" i="53"/>
  <c r="D28" i="53"/>
  <c r="D32" i="53"/>
  <c r="D36" i="53"/>
  <c r="H14" i="18"/>
  <c r="J14" i="18"/>
  <c r="K14" i="18" s="1"/>
  <c r="H22" i="18"/>
  <c r="K22" i="18" s="1"/>
  <c r="J25" i="18"/>
  <c r="H33" i="18"/>
  <c r="H41" i="18"/>
  <c r="J49" i="18"/>
  <c r="J7" i="18"/>
  <c r="J11" i="18"/>
  <c r="K11" i="18" s="1"/>
  <c r="J22" i="18"/>
  <c r="H30" i="18"/>
  <c r="K30" i="18" s="1"/>
  <c r="J33" i="18"/>
  <c r="J41" i="18"/>
  <c r="D46" i="18"/>
  <c r="D50" i="18"/>
  <c r="H4" i="18"/>
  <c r="D8" i="18"/>
  <c r="D12" i="18"/>
  <c r="J15" i="18"/>
  <c r="J19" i="18"/>
  <c r="D23" i="18"/>
  <c r="D27" i="18"/>
  <c r="J30" i="18"/>
  <c r="D34" i="18"/>
  <c r="H38" i="18"/>
  <c r="D42" i="18"/>
  <c r="J46" i="18"/>
  <c r="D51" i="18"/>
  <c r="J4" i="18"/>
  <c r="K4" i="18" s="1"/>
  <c r="J8" i="18"/>
  <c r="K8" i="18" s="1"/>
  <c r="H12" i="18"/>
  <c r="D16" i="18"/>
  <c r="D20" i="18"/>
  <c r="J23" i="18"/>
  <c r="K23" i="18" s="1"/>
  <c r="J27" i="18"/>
  <c r="D31" i="18"/>
  <c r="D35" i="18"/>
  <c r="J38" i="18"/>
  <c r="D43" i="18"/>
  <c r="D47" i="18"/>
  <c r="J51" i="18"/>
  <c r="K6" i="18"/>
  <c r="K17" i="18"/>
  <c r="H25" i="18"/>
  <c r="J36" i="18"/>
  <c r="K36" i="18" s="1"/>
  <c r="J40" i="18"/>
  <c r="J44" i="18"/>
  <c r="K44" i="18" s="1"/>
  <c r="H49" i="18"/>
  <c r="J12" i="18"/>
  <c r="K12" i="18" s="1"/>
  <c r="J16" i="18"/>
  <c r="H20" i="18"/>
  <c r="J31" i="18"/>
  <c r="K31" i="18" s="1"/>
  <c r="J35" i="18"/>
  <c r="J43" i="18"/>
  <c r="J47" i="18"/>
  <c r="D6" i="18"/>
  <c r="H9" i="18"/>
  <c r="D13" i="18"/>
  <c r="J20" i="18"/>
  <c r="K20" i="18" s="1"/>
  <c r="J24" i="18"/>
  <c r="K24" i="18" s="1"/>
  <c r="H28" i="18"/>
  <c r="K28" i="18" s="1"/>
  <c r="D32" i="18"/>
  <c r="D36" i="18"/>
  <c r="J39" i="18"/>
  <c r="D44" i="18"/>
  <c r="D48" i="18"/>
  <c r="K9" i="18"/>
  <c r="K15" i="18"/>
  <c r="K19" i="18"/>
  <c r="K51" i="18"/>
  <c r="K47" i="18"/>
  <c r="K50" i="18"/>
  <c r="K7" i="18"/>
  <c r="F49" i="18"/>
  <c r="F14" i="18"/>
  <c r="F22" i="18"/>
  <c r="H8" i="18"/>
  <c r="F13" i="18"/>
  <c r="H5" i="18"/>
  <c r="H13" i="18"/>
  <c r="F18" i="18"/>
  <c r="H29" i="18"/>
  <c r="F34" i="18"/>
  <c r="J5" i="18"/>
  <c r="F7" i="18"/>
  <c r="H10" i="18"/>
  <c r="J13" i="18"/>
  <c r="F15" i="18"/>
  <c r="H18" i="18"/>
  <c r="J21" i="18"/>
  <c r="F23" i="18"/>
  <c r="H26" i="18"/>
  <c r="J29" i="18"/>
  <c r="K29" i="18" s="1"/>
  <c r="F31" i="18"/>
  <c r="H34" i="18"/>
  <c r="J37" i="18"/>
  <c r="K37" i="18" s="1"/>
  <c r="F39" i="18"/>
  <c r="H42" i="18"/>
  <c r="J45" i="18"/>
  <c r="K45" i="18" s="1"/>
  <c r="F47" i="18"/>
  <c r="H50" i="18"/>
  <c r="F4" i="18"/>
  <c r="H7" i="18"/>
  <c r="D9" i="18"/>
  <c r="D52" i="18" s="1"/>
  <c r="J10" i="18"/>
  <c r="F12" i="18"/>
  <c r="H15" i="18"/>
  <c r="D17" i="18"/>
  <c r="J18" i="18"/>
  <c r="F20" i="18"/>
  <c r="H23" i="18"/>
  <c r="D25" i="18"/>
  <c r="J26" i="18"/>
  <c r="F28" i="18"/>
  <c r="H31" i="18"/>
  <c r="D33" i="18"/>
  <c r="J34" i="18"/>
  <c r="F36" i="18"/>
  <c r="H39" i="18"/>
  <c r="K39" i="18" s="1"/>
  <c r="D41" i="18"/>
  <c r="J42" i="18"/>
  <c r="F44" i="18"/>
  <c r="H47" i="18"/>
  <c r="F41" i="18"/>
  <c r="F6" i="18"/>
  <c r="F19" i="18"/>
  <c r="F8" i="18"/>
  <c r="H11" i="18"/>
  <c r="F16" i="18"/>
  <c r="H19" i="18"/>
  <c r="F24" i="18"/>
  <c r="H27" i="18"/>
  <c r="F32" i="18"/>
  <c r="H35" i="18"/>
  <c r="F40" i="18"/>
  <c r="H43" i="18"/>
  <c r="K43" i="18" s="1"/>
  <c r="F48" i="18"/>
  <c r="H51" i="18"/>
  <c r="F38" i="18"/>
  <c r="F46" i="18"/>
  <c r="F11" i="18"/>
  <c r="F35" i="18"/>
  <c r="F43" i="18"/>
  <c r="H46" i="18"/>
  <c r="K46" i="18" s="1"/>
  <c r="F51" i="18"/>
  <c r="F5" i="18"/>
  <c r="F21" i="18"/>
  <c r="F29" i="18"/>
  <c r="H32" i="18"/>
  <c r="K32" i="18" s="1"/>
  <c r="F37" i="18"/>
  <c r="H40" i="18"/>
  <c r="K40" i="18" s="1"/>
  <c r="F45" i="18"/>
  <c r="H48" i="18"/>
  <c r="K48" i="18" s="1"/>
  <c r="F30" i="18"/>
  <c r="F27" i="18"/>
  <c r="H16" i="18"/>
  <c r="K16" i="18" s="1"/>
  <c r="H24" i="18"/>
  <c r="F10" i="18"/>
  <c r="H21" i="18"/>
  <c r="F26" i="18"/>
  <c r="H37" i="18"/>
  <c r="F42" i="18"/>
  <c r="G40" i="9"/>
  <c r="C43" i="9"/>
  <c r="C39" i="9"/>
  <c r="C30" i="9"/>
  <c r="C41" i="9"/>
  <c r="C37" i="9"/>
  <c r="C33" i="9"/>
  <c r="C28" i="9"/>
  <c r="C44" i="9" s="1"/>
  <c r="C35" i="9"/>
  <c r="C31" i="9"/>
  <c r="C42" i="9"/>
  <c r="C38" i="9"/>
  <c r="C29" i="9"/>
  <c r="C36" i="9"/>
  <c r="C32" i="9"/>
  <c r="E39" i="9"/>
  <c r="E30" i="9"/>
  <c r="E41" i="9"/>
  <c r="E37" i="9"/>
  <c r="E33" i="9"/>
  <c r="E28" i="9"/>
  <c r="E35" i="9"/>
  <c r="E31" i="9"/>
  <c r="E42" i="9"/>
  <c r="E38" i="9"/>
  <c r="E29" i="9"/>
  <c r="E36" i="9"/>
  <c r="E32" i="9"/>
  <c r="E43" i="9"/>
  <c r="C40" i="9"/>
  <c r="G34" i="9"/>
  <c r="E40" i="9"/>
  <c r="F44" i="9"/>
  <c r="I34" i="9"/>
  <c r="C34" i="9"/>
  <c r="I40" i="9"/>
  <c r="E34" i="9"/>
  <c r="I18" i="9"/>
  <c r="I14" i="9"/>
  <c r="J14" i="9" s="1"/>
  <c r="I5" i="9"/>
  <c r="J5" i="9" s="1"/>
  <c r="I12" i="9"/>
  <c r="J12" i="9" s="1"/>
  <c r="I8" i="9"/>
  <c r="J8" i="9" s="1"/>
  <c r="I15" i="9"/>
  <c r="I19" i="9"/>
  <c r="I6" i="9"/>
  <c r="I17" i="9"/>
  <c r="J17" i="9" s="1"/>
  <c r="I13" i="9"/>
  <c r="J13" i="9" s="1"/>
  <c r="I9" i="9"/>
  <c r="J9" i="9" s="1"/>
  <c r="I4" i="9"/>
  <c r="I11" i="9"/>
  <c r="J11" i="9" s="1"/>
  <c r="I7" i="9"/>
  <c r="I16" i="9"/>
  <c r="J16" i="9" s="1"/>
  <c r="C17" i="9"/>
  <c r="C13" i="9"/>
  <c r="C9" i="9"/>
  <c r="C4" i="9"/>
  <c r="C11" i="9"/>
  <c r="C7" i="9"/>
  <c r="C18" i="9"/>
  <c r="C14" i="9"/>
  <c r="C5" i="9"/>
  <c r="C12" i="9"/>
  <c r="C8" i="9"/>
  <c r="C15" i="9"/>
  <c r="C19" i="9"/>
  <c r="E4" i="9"/>
  <c r="E11" i="9"/>
  <c r="E7" i="9"/>
  <c r="E18" i="9"/>
  <c r="E14" i="9"/>
  <c r="E5" i="9"/>
  <c r="E12" i="9"/>
  <c r="E8" i="9"/>
  <c r="E15" i="9"/>
  <c r="E19" i="9"/>
  <c r="E6" i="9"/>
  <c r="E17" i="9"/>
  <c r="E13" i="9"/>
  <c r="E9" i="9"/>
  <c r="G11" i="9"/>
  <c r="G7" i="9"/>
  <c r="G18" i="9"/>
  <c r="G14" i="9"/>
  <c r="G5" i="9"/>
  <c r="G12" i="9"/>
  <c r="G8" i="9"/>
  <c r="G15" i="9"/>
  <c r="G19" i="9"/>
  <c r="G6" i="9"/>
  <c r="G17" i="9"/>
  <c r="G13" i="9"/>
  <c r="G9" i="9"/>
  <c r="G10" i="9"/>
  <c r="G20" i="9" s="1"/>
  <c r="I10" i="9"/>
  <c r="J10" i="9" s="1"/>
  <c r="C10" i="9"/>
  <c r="E10" i="9"/>
  <c r="G34" i="32" l="1"/>
  <c r="E35" i="32"/>
  <c r="E31" i="32"/>
  <c r="E39" i="32"/>
  <c r="E42" i="32"/>
  <c r="E38" i="32"/>
  <c r="E29" i="32"/>
  <c r="E43" i="32"/>
  <c r="E28" i="32"/>
  <c r="E44" i="32" s="1"/>
  <c r="E36" i="32"/>
  <c r="E32" i="32"/>
  <c r="E30" i="32"/>
  <c r="E41" i="32"/>
  <c r="E37" i="32"/>
  <c r="E33" i="32"/>
  <c r="J36" i="32"/>
  <c r="J32" i="32"/>
  <c r="J42" i="32"/>
  <c r="J44" i="32" s="1"/>
  <c r="J38" i="32"/>
  <c r="G42" i="32"/>
  <c r="G38" i="32"/>
  <c r="G28" i="32"/>
  <c r="G29" i="32"/>
  <c r="G36" i="32"/>
  <c r="G32" i="32"/>
  <c r="G43" i="32"/>
  <c r="G41" i="32"/>
  <c r="G35" i="32"/>
  <c r="G31" i="32"/>
  <c r="G39" i="32"/>
  <c r="G30" i="32"/>
  <c r="G37" i="32"/>
  <c r="G33" i="32"/>
  <c r="E19" i="32"/>
  <c r="E17" i="32"/>
  <c r="E14" i="32"/>
  <c r="E15" i="32"/>
  <c r="E13" i="32"/>
  <c r="E11" i="32"/>
  <c r="E8" i="32"/>
  <c r="E6" i="32"/>
  <c r="E4" i="32"/>
  <c r="E12" i="32"/>
  <c r="E9" i="32"/>
  <c r="E7" i="32"/>
  <c r="E5" i="32"/>
  <c r="G149" i="35"/>
  <c r="J25" i="5"/>
  <c r="I26" i="5"/>
  <c r="G26" i="5"/>
  <c r="J21" i="5"/>
  <c r="J18" i="5"/>
  <c r="J20" i="5"/>
  <c r="G42" i="5"/>
  <c r="J42" i="5"/>
  <c r="D41" i="53"/>
  <c r="K41" i="18"/>
  <c r="K35" i="18"/>
  <c r="K27" i="18"/>
  <c r="K38" i="18"/>
  <c r="K42" i="18"/>
  <c r="K26" i="18"/>
  <c r="K10" i="18"/>
  <c r="K49" i="18"/>
  <c r="H52" i="18"/>
  <c r="K33" i="18"/>
  <c r="K25" i="18"/>
  <c r="K13" i="18"/>
  <c r="J52" i="18"/>
  <c r="K34" i="18"/>
  <c r="K18" i="18"/>
  <c r="K5" i="18"/>
  <c r="K21" i="18"/>
  <c r="F52" i="18"/>
  <c r="E44" i="9"/>
  <c r="I44" i="9"/>
  <c r="J34" i="9" s="1"/>
  <c r="G41" i="9"/>
  <c r="G37" i="9"/>
  <c r="G33" i="9"/>
  <c r="G28" i="9"/>
  <c r="G35" i="9"/>
  <c r="G31" i="9"/>
  <c r="G42" i="9"/>
  <c r="G38" i="9"/>
  <c r="G29" i="9"/>
  <c r="G36" i="9"/>
  <c r="G32" i="9"/>
  <c r="G43" i="9"/>
  <c r="G39" i="9"/>
  <c r="G30" i="9"/>
  <c r="C20" i="9"/>
  <c r="I20" i="9"/>
  <c r="J4" i="9"/>
  <c r="J6" i="9"/>
  <c r="J19" i="9"/>
  <c r="E20" i="9"/>
  <c r="J7" i="9"/>
  <c r="J15" i="9"/>
  <c r="G44" i="32" l="1"/>
  <c r="E20" i="32"/>
  <c r="G44" i="9"/>
  <c r="J28" i="9"/>
  <c r="J36" i="9"/>
  <c r="J41" i="9"/>
  <c r="J32" i="9"/>
  <c r="J29" i="9"/>
  <c r="J37" i="9"/>
  <c r="J42" i="9"/>
  <c r="J30" i="9"/>
  <c r="J33" i="9"/>
  <c r="J35" i="9"/>
  <c r="J38" i="9"/>
  <c r="J39" i="9"/>
  <c r="J31" i="9"/>
  <c r="J43" i="9"/>
  <c r="J40" i="9"/>
  <c r="J44" i="9" l="1"/>
</calcChain>
</file>

<file path=xl/sharedStrings.xml><?xml version="1.0" encoding="utf-8"?>
<sst xmlns="http://schemas.openxmlformats.org/spreadsheetml/2006/main" count="3079" uniqueCount="921">
  <si>
    <t>Hoofd (caput), hersenen en hersenzenuwen en -bloedvaten</t>
  </si>
  <si>
    <t>12</t>
  </si>
  <si>
    <t>Aangezicht</t>
  </si>
  <si>
    <t>13</t>
  </si>
  <si>
    <t>Oog/ogen</t>
  </si>
  <si>
    <t>14</t>
  </si>
  <si>
    <t>Oor/oren</t>
  </si>
  <si>
    <t>15</t>
  </si>
  <si>
    <t>Tanden</t>
  </si>
  <si>
    <t>18</t>
  </si>
  <si>
    <t>Hoofd, diverse plaatsen gewond</t>
  </si>
  <si>
    <t>19</t>
  </si>
  <si>
    <t>Hoofd, andere hierboven niet genoemde delen</t>
  </si>
  <si>
    <t>20</t>
  </si>
  <si>
    <t>Hals, inclusief ruggengraat en halswervels</t>
  </si>
  <si>
    <t>21</t>
  </si>
  <si>
    <t>29</t>
  </si>
  <si>
    <t>Hals, andere hierboven niet genoemde delen</t>
  </si>
  <si>
    <t>30</t>
  </si>
  <si>
    <t>Rug, inclusief ruggengraat en rugwervels</t>
  </si>
  <si>
    <t>31</t>
  </si>
  <si>
    <t>39</t>
  </si>
  <si>
    <t>Rug, andere hierboven niet genoemde delen</t>
  </si>
  <si>
    <t>40</t>
  </si>
  <si>
    <t>Romp en organen, niet gespecificeerd</t>
  </si>
  <si>
    <t>41</t>
  </si>
  <si>
    <t>Borstkas, ribben met gewrichten en schouderbladen</t>
  </si>
  <si>
    <t>42</t>
  </si>
  <si>
    <t>Borststreek met organen</t>
  </si>
  <si>
    <t>43</t>
  </si>
  <si>
    <t>Bekken en buik met organen</t>
  </si>
  <si>
    <t>48</t>
  </si>
  <si>
    <t>Romp, diverse plaatsen gewond</t>
  </si>
  <si>
    <t>49</t>
  </si>
  <si>
    <t>Romp, andere hierboven niet genoemde delen</t>
  </si>
  <si>
    <t>50</t>
  </si>
  <si>
    <t>Bovenste ledematen, niet nader gespecificeerd</t>
  </si>
  <si>
    <t>51</t>
  </si>
  <si>
    <t>Schouder en schoudergewrichten</t>
  </si>
  <si>
    <t>52</t>
  </si>
  <si>
    <t>Arm, inclusief elleboog</t>
  </si>
  <si>
    <t>53</t>
  </si>
  <si>
    <t>Hand</t>
  </si>
  <si>
    <t>54</t>
  </si>
  <si>
    <t>Vinger(s)</t>
  </si>
  <si>
    <t>Pols</t>
  </si>
  <si>
    <t>58</t>
  </si>
  <si>
    <t>Bovenste ledematen, diverse plaatsen gewond</t>
  </si>
  <si>
    <t>59</t>
  </si>
  <si>
    <t>Bovenste ledematen, andere hierboven niet genoemde delen</t>
  </si>
  <si>
    <t>60</t>
  </si>
  <si>
    <t>Onderste ledematen, niet nader gespecificeerd</t>
  </si>
  <si>
    <t>61</t>
  </si>
  <si>
    <t>Heup en heupgewricht</t>
  </si>
  <si>
    <t>62</t>
  </si>
  <si>
    <t>Been, inclusief knie</t>
  </si>
  <si>
    <t>63</t>
  </si>
  <si>
    <t>Enkel</t>
  </si>
  <si>
    <t>64</t>
  </si>
  <si>
    <t>Voet</t>
  </si>
  <si>
    <t>65</t>
  </si>
  <si>
    <t>Teen/tenen</t>
  </si>
  <si>
    <t>68</t>
  </si>
  <si>
    <t>Onderste ledematen, diverse plaatsen gewond</t>
  </si>
  <si>
    <t>69</t>
  </si>
  <si>
    <t>Onderste ledematen, andere hierboven niet genoemde delen</t>
  </si>
  <si>
    <t>70</t>
  </si>
  <si>
    <t>Gehele lichaam en diverse plaatsen, niet nader gespecificeerd</t>
  </si>
  <si>
    <t>71</t>
  </si>
  <si>
    <t>Gehele lichaam (systemische gevolgen)</t>
  </si>
  <si>
    <t>78</t>
  </si>
  <si>
    <t>Diverse plaatsen van het lichaam gewond</t>
  </si>
  <si>
    <t>99</t>
  </si>
  <si>
    <t>Andere hierboven niet genoemde delen van het lichaam verwond</t>
  </si>
  <si>
    <t>15-19 jaar</t>
  </si>
  <si>
    <t>20-29 jaar</t>
  </si>
  <si>
    <t>30-39 jaar</t>
  </si>
  <si>
    <t>40-49 jaar</t>
  </si>
  <si>
    <t>50-59 jaar</t>
  </si>
  <si>
    <t>60 jaar en ouder</t>
  </si>
  <si>
    <t>Onbekend</t>
  </si>
  <si>
    <t>Leeftijd</t>
  </si>
  <si>
    <t>Beroepscategorie</t>
  </si>
  <si>
    <t>Statutair</t>
  </si>
  <si>
    <t>Contractueel</t>
  </si>
  <si>
    <t>Stagiair</t>
  </si>
  <si>
    <t>Andere</t>
  </si>
  <si>
    <t>ISCO code</t>
  </si>
  <si>
    <t xml:space="preserve">Beroep van het slachtoffer </t>
  </si>
  <si>
    <t>Juristen</t>
  </si>
  <si>
    <t>Gewest en provincie</t>
  </si>
  <si>
    <t>BRUSSELS GEWEST</t>
  </si>
  <si>
    <t>Antwerpen</t>
  </si>
  <si>
    <t>Limburg</t>
  </si>
  <si>
    <t>Oost-Vlaanderen</t>
  </si>
  <si>
    <t>Vlaams-Brabant</t>
  </si>
  <si>
    <t>West-Vlaanderen</t>
  </si>
  <si>
    <t>VLAAMSE GEWEST</t>
  </si>
  <si>
    <t>Waals-Brabant</t>
  </si>
  <si>
    <t>Henegouwen</t>
  </si>
  <si>
    <t>Luik</t>
  </si>
  <si>
    <t>Luxemburg</t>
  </si>
  <si>
    <t>Namen</t>
  </si>
  <si>
    <t>WAALSE GEWEST</t>
  </si>
  <si>
    <t>Buitenland</t>
  </si>
  <si>
    <t>Commentaar:</t>
  </si>
  <si>
    <t>Dag van de week</t>
  </si>
  <si>
    <t>Maandag</t>
  </si>
  <si>
    <t>Dinsdag</t>
  </si>
  <si>
    <t>Woensdag</t>
  </si>
  <si>
    <t>Donderdag</t>
  </si>
  <si>
    <t>Vrijdag</t>
  </si>
  <si>
    <t>Zaterdag</t>
  </si>
  <si>
    <t>Zondag</t>
  </si>
  <si>
    <t>Maand</t>
  </si>
  <si>
    <t>Januari</t>
  </si>
  <si>
    <t>Februari</t>
  </si>
  <si>
    <t>Maart</t>
  </si>
  <si>
    <t>April</t>
  </si>
  <si>
    <t>Mei</t>
  </si>
  <si>
    <t>Juni</t>
  </si>
  <si>
    <t>Juli</t>
  </si>
  <si>
    <t>Augustus</t>
  </si>
  <si>
    <t>September</t>
  </si>
  <si>
    <t>Oktober</t>
  </si>
  <si>
    <t>November</t>
  </si>
  <si>
    <t>December</t>
  </si>
  <si>
    <t>ESAO code</t>
  </si>
  <si>
    <t>Afwijkende gebeurtenis</t>
  </si>
  <si>
    <t>Geen informatie</t>
  </si>
  <si>
    <t>Afwijkende gebeurtenis als gevolg van een elektrische storing, explosie, brand - niet gespecificeerd</t>
  </si>
  <si>
    <t>Elektrische storing door een defect in de installatie - met indirect contact als gevolg</t>
  </si>
  <si>
    <t>Elektrische storing - met direct contact als gevolg</t>
  </si>
  <si>
    <t>Explosie</t>
  </si>
  <si>
    <t>Brand, vuurzee</t>
  </si>
  <si>
    <t>Overige afwijkende gebeurtenissen, behorend tot groep 10, hierboven niet vermeld</t>
  </si>
  <si>
    <t>Afwijkende gebeurtenis door overlopen, kantelen, lekken, leeglopen, verdampen, vrijkomen - niet gespecificeerd</t>
  </si>
  <si>
    <t>In vaste toestand - overlopen, kantelen</t>
  </si>
  <si>
    <t>In vloeibare toestand - lekken, sijpelen, leeglopen, spatten, sproeien</t>
  </si>
  <si>
    <t>In gasvormige toestand - verdampen, aërosolvorming, gasvorming</t>
  </si>
  <si>
    <t>In poedervorm - rookontwikkeling, stof, deeltjes</t>
  </si>
  <si>
    <t>Overige afwijkende gebeurtenissen, behorend tot groep 20, hierboven niet vermeld</t>
  </si>
  <si>
    <t>Breken, barsten, glijden, vallen, instorten van het betrokken voorwerp - niet gespecificeerd</t>
  </si>
  <si>
    <t>Breken van materiaal, op de voegen of verbindingen</t>
  </si>
  <si>
    <t>Breken, barsten, waarbij scherven/spanen ontstaan (hout, glas, metaal, steen, kunststof, overige)</t>
  </si>
  <si>
    <t>Glijden, vallen, instorten van het betrokken voorwerp - hoger gelegen (op het slachtoffer vallend)</t>
  </si>
  <si>
    <t>Glijden, vallen, instorten van het betrokken voorwerp - lager gelegen (het slachtoffer meeslepend)</t>
  </si>
  <si>
    <t>Glijden, vallen, instorten van het betrokken voorwerp - op gelijke hoogte gelegen</t>
  </si>
  <si>
    <t>Overige afwijkende gebeurtenissen, behorend tot groep 30, hierboven niet vermeld</t>
  </si>
  <si>
    <t>Verlies van controle (geheel of gedeeltelijk) over een machine, vervoer- of transportmiddel, handgereedschap, voorwerp, dier - niet gespecificeerd</t>
  </si>
  <si>
    <t>Verlies van controle (geheel of gedeeltelijk) - over een machine (inclusief onbedoeld starten) en over het met de machine bewerkte materiaal</t>
  </si>
  <si>
    <t>Verlies van controle (geheel of gedeeltelijk) - over een vervoer- of transportmiddel (al dan niet gemotoriseerd)</t>
  </si>
  <si>
    <t>Verlies van controle (geheel of gedeeltelijk) - over een handgereedschap (al dan niet gemotoriseerd) en over het met het gereedschap bewerkte materiaal</t>
  </si>
  <si>
    <t>Verlies van controle (geheel of gedeeltelijk) - over een voorwerp (dat wordt gedragen, verplaatst, gehanteerd enz.)</t>
  </si>
  <si>
    <t>Verlies van controle (geheel of gedeeltelijk) - over een dier</t>
  </si>
  <si>
    <t>Overige afwijkende gebeurtenissen, behorend tot groep 40, hierboven niet vermeld</t>
  </si>
  <si>
    <t>Uitglijden of struikelen met val, vallen van personen - niet gespecificeerd</t>
  </si>
  <si>
    <t>Vallen van personen - van hoogte</t>
  </si>
  <si>
    <t>Uitglijden of struikelen met val, vallen van personen - op ± dezelfde hoogte</t>
  </si>
  <si>
    <t>Overige afwijkende gebeurtenissen, behorend tot groep 50, hierboven niet vermeld</t>
  </si>
  <si>
    <t>Bewegen van het lichaam zonder fysieke belasting (doorgaans leidend tot uitwendig letsel) - niet gespecificeerd</t>
  </si>
  <si>
    <t>Op een snijdend voorwerp stappen</t>
  </si>
  <si>
    <t>Knielen, gaan zitten, tegen iets leunen</t>
  </si>
  <si>
    <t>Door een voorwerp of de vaart daarvan gegrepen of meegesleept worden</t>
  </si>
  <si>
    <t>Ongecoördineerde, onbeheerste of verkeerde bewegingen</t>
  </si>
  <si>
    <t>Overige afwijkende gebeurtenissen, behorend tot groep 60, hierboven niet vermeld</t>
  </si>
  <si>
    <t>Bewegen van het lichaam met of zonder fysieke belasting (doorgaans leidend tot inwendig letsel) - niet gespecificeerd</t>
  </si>
  <si>
    <t>Optillen, dragen, opstaan</t>
  </si>
  <si>
    <t>Duwen, trekken</t>
  </si>
  <si>
    <t>Neerzetten, bukken</t>
  </si>
  <si>
    <t>Buigen, draaien, zich omdraaien</t>
  </si>
  <si>
    <t>Zwaarbeladen lopen, misstap of uitglijden zonder vallen</t>
  </si>
  <si>
    <t>Overige afwijkende gebeurtenissen, behorend tot groep 70, hierboven niet vermeld</t>
  </si>
  <si>
    <t>Verrassing, schrik, geweldpleging, agressie, bedreiging, aanwezig zijn - niet gespecificeerd</t>
  </si>
  <si>
    <t>Verrassing, schrik</t>
  </si>
  <si>
    <t>Geweldpleging, agressie, bedreiging tussen personeelsleden van de werkgever</t>
  </si>
  <si>
    <t>Geweldpleging, agressie, bedreiging door buitenstaanders jegens de slachtoffers in het kader van hun beroepsuitoefening (bankoverval, buschauffeurs enz.)</t>
  </si>
  <si>
    <t>Aangevallen, omvergelopen worden - door een dier</t>
  </si>
  <si>
    <t>Aanwezig zijn van het slachtoffer of van een ander waardoor gevaar voor de persoon zelf en eventueel ook voor anderen ontstaat</t>
  </si>
  <si>
    <t>Overige afwijkende gebeurtenissen, behorend tot groep 80, hierboven niet vermeld</t>
  </si>
  <si>
    <t>Overige afwijkende gebeurtenissen, niet in deze lijst vermeld</t>
  </si>
  <si>
    <t>ZG: zonder gevolg, TO: tijdelijke ongeschiktheid, BO: voorziene blijvende ongeschiktheid</t>
  </si>
  <si>
    <t>Bij de afwijkende gebeurtenis betrokken voorwerp</t>
  </si>
  <si>
    <t>00.00</t>
  </si>
  <si>
    <t>Geen betrokken voorwerp of geen informatie</t>
  </si>
  <si>
    <t>01.00</t>
  </si>
  <si>
    <t>02.00</t>
  </si>
  <si>
    <t>03.00</t>
  </si>
  <si>
    <t xml:space="preserve">Gebouwen, constructies, oppervlakken - ondergronds (binnen of buiten) </t>
  </si>
  <si>
    <t>04.00</t>
  </si>
  <si>
    <t xml:space="preserve">Distributiesystemen voor materialen, aanvoer, leidingen </t>
  </si>
  <si>
    <t>05.00</t>
  </si>
  <si>
    <t xml:space="preserve">Motoren, systemen voor transmissie en opslag van energie </t>
  </si>
  <si>
    <t>06.00</t>
  </si>
  <si>
    <t>07.00</t>
  </si>
  <si>
    <t>Mechanisch gereedschap met de hand bediend</t>
  </si>
  <si>
    <t>08.00</t>
  </si>
  <si>
    <t xml:space="preserve">Handgereedschap - zonder aanduiding over aandrijving </t>
  </si>
  <si>
    <t>09.00</t>
  </si>
  <si>
    <t xml:space="preserve">Machines en uitrusting - draagbaar of verplaatsbaar </t>
  </si>
  <si>
    <t>10.00</t>
  </si>
  <si>
    <t xml:space="preserve">Machines en uitrusting - vast gemonteerd </t>
  </si>
  <si>
    <t>11.00</t>
  </si>
  <si>
    <t xml:space="preserve">Systemen voor gesloten of open transport en opslag </t>
  </si>
  <si>
    <t>12.00</t>
  </si>
  <si>
    <t>Soort werk</t>
  </si>
  <si>
    <t>Productie, verwerking, bewerking, opslag - ongeacht de aard - niet gespecificeerd</t>
  </si>
  <si>
    <t>Productie, verwerking, bewerking - ongeacht de aard</t>
  </si>
  <si>
    <t>Opslag - ongeacht de aard</t>
  </si>
  <si>
    <t>Overige soorten werk, behorend tot groep 10, hierboven niet vermeld</t>
  </si>
  <si>
    <t>Grondverzet, bouw, onderhoud, sloop - niet gespecificeerd</t>
  </si>
  <si>
    <t>Grondverzet</t>
  </si>
  <si>
    <t>Nieuwbouw - gebouw</t>
  </si>
  <si>
    <t>Nieuwbouw - kunstwerken, infrastructuur, wegen, bruggen, dammen, havens</t>
  </si>
  <si>
    <t>Renovatie, reparatie, aanbouw, onderhoud - ongeacht het soort bouwwerk</t>
  </si>
  <si>
    <t>Sloop - ongeacht het soort bouwwerk</t>
  </si>
  <si>
    <t>Overige soorten werk, behorend tot groep 20, hierboven niet vermeld</t>
  </si>
  <si>
    <t>Werk in de landbouw, bosbouw, tuinbouw, visteelt, met levende dieren - niet gespecificeerd</t>
  </si>
  <si>
    <t>Werk in de landbouw - grondbewerking</t>
  </si>
  <si>
    <t>Werk in de landbouw - met gewassen, tuinbouw</t>
  </si>
  <si>
    <t>Werk in de landbouw - op/met levende dieren</t>
  </si>
  <si>
    <t>Werk in de bosbouw</t>
  </si>
  <si>
    <t>Werk in de visteelt, visserij</t>
  </si>
  <si>
    <t>Overige soorten werk, behorend tot groep 30, hierboven niet vermeld</t>
  </si>
  <si>
    <t>Zakelijke en/of persoonlijke dienstverlening; hoofdarbeid - niet gespecificeerd</t>
  </si>
  <si>
    <t>Dienstverlening, verzorging, bijstand, aan personen</t>
  </si>
  <si>
    <t>Hoofdarbeid - onderwijs, opleiding, informatieverwerking, kantoorwerk, organisatie en management</t>
  </si>
  <si>
    <t>Commerciële werkzaamheden - inkoop, verkoop, bijbehorende dienstverlening</t>
  </si>
  <si>
    <t>Overige soorten werk, behorend tot groep 40, hierboven niet vermeld</t>
  </si>
  <si>
    <t>Werkzaamheden in verband met de onder 10, 20, 30 en 40 aangegeven activiteiten - niet gespecificeerd</t>
  </si>
  <si>
    <t>Plaatsing, voorbereiding, installatie, montage, losmaken, demontage</t>
  </si>
  <si>
    <t>Onderhoud, reparatie, regeling, afstelling</t>
  </si>
  <si>
    <t>Schoonmaken van ruimten, machines - industrieel of handmatig</t>
  </si>
  <si>
    <t>Afvalbeheer, verwijdering, behandeling van afval ongeacht de aard</t>
  </si>
  <si>
    <t>Bewaking, inspectie, van fabricageprocédés, ruimten, transportmiddelen, apparatuur - met of zonder controlemiddelen</t>
  </si>
  <si>
    <t>Overige soorten werk, behorend tot groep 50, hierboven niet vermeld</t>
  </si>
  <si>
    <t>Verkeer, sportbeoefening, kunst - niet gespecificeerd</t>
  </si>
  <si>
    <t>Verkeer, ook in vervoermiddelen</t>
  </si>
  <si>
    <t>Sportbeoefening, kunst</t>
  </si>
  <si>
    <t>Overige soorten werk, behorend tot groep 60, hierboven niet vermeld</t>
  </si>
  <si>
    <t>Overige soorten werk, niet in deze lijst vermeld</t>
  </si>
  <si>
    <t>00.01</t>
  </si>
  <si>
    <t>Geen betrokken voorwerp</t>
  </si>
  <si>
    <t>00.02</t>
  </si>
  <si>
    <t>00.99</t>
  </si>
  <si>
    <t>Overige situaties, behorend tot groep 00, hierboven niet vermeld</t>
  </si>
  <si>
    <t>Gebouwen, oppervlakken - gelijkvloers (binnen of buiten, vast of verplaatsbaar, tijdelijk of permanent) - niet gespecificeerd</t>
  </si>
  <si>
    <t>01.01</t>
  </si>
  <si>
    <t>Elementen van gebouwen, constructies - deuren, muren, wanden, ramen enz., en obstakels die als zodanig bedoeld zijn</t>
  </si>
  <si>
    <t>01.02</t>
  </si>
  <si>
    <t xml:space="preserve">Oppervlakken of loopruimten - harde vloeren (binnen of buiten, landbouwgrond, sportterreinen, incl. gladde vloeren) </t>
  </si>
  <si>
    <t>01.03</t>
  </si>
  <si>
    <t>Oppervlakken of loopruimten gelijkvloers - drijvend</t>
  </si>
  <si>
    <t>01.99</t>
  </si>
  <si>
    <t xml:space="preserve">Overige constructies, oppervlakken - gelijkvloers, behorend tot groep 01, maar hierboven niet vermeld </t>
  </si>
  <si>
    <t>Gebouwen, constructies, oppervlakken - bovengronds (binnen of buiten) - niet gespecificeerd</t>
  </si>
  <si>
    <t>02.01</t>
  </si>
  <si>
    <t>Bovengrondse delen van gebouwen (dakconstructies, terrassen, openingen, trappen, laadbordessen)</t>
  </si>
  <si>
    <t>02.02</t>
  </si>
  <si>
    <t>Bovengrondse delen van gebouwen (incl. loopplatform, vaste ladders, lichtmasten)</t>
  </si>
  <si>
    <t>02.03</t>
  </si>
  <si>
    <t>Bovengrondse delen van gebouwen (incl. steigers, beweegbare ladders, gondel, hefplatform)</t>
  </si>
  <si>
    <t>02.04</t>
  </si>
  <si>
    <t>Bovengrondse delen van gebouwen (incl. tijdelijke steigers, harnas, bootsmansstoeltje)</t>
  </si>
  <si>
    <t>02.05</t>
  </si>
  <si>
    <t>Bovengrondse delen van gebouwen (incl. boorplatform, steigers op lichters)</t>
  </si>
  <si>
    <t>02.99</t>
  </si>
  <si>
    <t xml:space="preserve">Gebouwen, constructies, oppervlakken - bovengronds, overige, behorend tot groep 02, maar hierboven niet vermeld </t>
  </si>
  <si>
    <t>Handgereedschap - niet gemotoriseerd - niet gespecificeerd</t>
  </si>
  <si>
    <t>06.01</t>
  </si>
  <si>
    <t>Handgereedschap - niet gemotoriseerd - voor zagen</t>
  </si>
  <si>
    <t>06.02</t>
  </si>
  <si>
    <t>Handgereedschap - niet gemotoriseerd - voor snijden, afsnijden (incl. scharen, kniptangen, snoeischaren)</t>
  </si>
  <si>
    <t>06.03</t>
  </si>
  <si>
    <t>Handgereedschap - niet gemotoriseerd - voor slijpen, steken, doorknippen, afsnijden, maaien</t>
  </si>
  <si>
    <t>06.04</t>
  </si>
  <si>
    <t>Handgereedschap - niet gemotoriseerd - voor krabben, polijsten, schuren</t>
  </si>
  <si>
    <t>06.05</t>
  </si>
  <si>
    <t>Handgereedschap - niet gemotoriseerd - voor boren, draaien, schroeven</t>
  </si>
  <si>
    <t>06.06</t>
  </si>
  <si>
    <t>Handgereedschap - niet gemotoriseerd - voor spijkeren, klinken, nieten</t>
  </si>
  <si>
    <t>06.07</t>
  </si>
  <si>
    <t>Handgereedschap - niet gemotoriseerd - voor naaien, breien</t>
  </si>
  <si>
    <t>06.08</t>
  </si>
  <si>
    <t>Handgereedschap - niet gemotoriseerd - voor lassen, lijmen</t>
  </si>
  <si>
    <t>06.09</t>
  </si>
  <si>
    <t>Handgereedschap - niet gemotoriseerd - voor extractie van materialen en grondbewerking (incl. landbouwwerktuigen)</t>
  </si>
  <si>
    <t>06.10</t>
  </si>
  <si>
    <t>Handgereedschap - niet gemotoriseerd - voor poetsen, smeren, wassen, schoonmaken</t>
  </si>
  <si>
    <t>06.11</t>
  </si>
  <si>
    <t>Handgereedschap - niet gemotoriseerd - voor schilderen</t>
  </si>
  <si>
    <t>06.12</t>
  </si>
  <si>
    <t>Handgereedschap - niet gemotoriseerd - voor vasthouden, grijpen</t>
  </si>
  <si>
    <t>06.13</t>
  </si>
  <si>
    <t>Handgereedschap - niet gemotoriseerd - voor keukenwerkzaamheden (m.u.v. messen)</t>
  </si>
  <si>
    <t>06.14</t>
  </si>
  <si>
    <t>Handgereedschap - niet gemotoriseerd - voor medische en chirurgische doeleinden - prikken, snijden</t>
  </si>
  <si>
    <t>06.15</t>
  </si>
  <si>
    <t>Handgereedschap - niet gemotoriseerd - niet snijden, voor medische en chirurgische doeleinden - overig</t>
  </si>
  <si>
    <t>06.99</t>
  </si>
  <si>
    <t xml:space="preserve">Handgereedschap - niet gemotoriseerd - voor overige werkzaamheden, behorend tot groep 06, maar hierboven niet vermeld </t>
  </si>
  <si>
    <t>Voertuigen voor transport over land - niet gespecificeerd</t>
  </si>
  <si>
    <t>12.01</t>
  </si>
  <si>
    <t>Zware voertuigen - vrachtwagens, zwaar vervoer: bussen, touringcars (personenvervoer)</t>
  </si>
  <si>
    <t>12.02</t>
  </si>
  <si>
    <t>Lichte voertuigen - vracht- of personenvervoer</t>
  </si>
  <si>
    <t>12.03</t>
  </si>
  <si>
    <t>Voertuigen - met twee of drie wielen, al dan niet gemotoriseerd</t>
  </si>
  <si>
    <t>12.04</t>
  </si>
  <si>
    <t>Overige voertuigen voor transport over land:</t>
  </si>
  <si>
    <t>12.99</t>
  </si>
  <si>
    <t xml:space="preserve">Voertuigen voor transport over land, overige, bekend, behorend tot groep 12, maar hierboven niet vermeld </t>
  </si>
  <si>
    <t>Materialen, objecten, producten, onderdelen van machines of voer- en vaartuigen, breukmateriaal, stof - niet gespecificeerd</t>
  </si>
  <si>
    <t>14.01</t>
  </si>
  <si>
    <t>Bouwmaterialen - groot en klein: geprefabriceerde elementen, bekistingen, liggers, balken, bouwstenen, dakpannen enz.</t>
  </si>
  <si>
    <t>14.02</t>
  </si>
  <si>
    <t>Samenstellende delen en onderdelen van machines, voertuigen</t>
  </si>
  <si>
    <t>14.03</t>
  </si>
  <si>
    <t>Bewerkte stukken of elementen, machinewerktuigen (incl. deeltjes en splinters afkomstig van deze voorwerpen)</t>
  </si>
  <si>
    <t>14.04</t>
  </si>
  <si>
    <t>Assemblage-elementen: schroeven, spijkers, bouten enz.</t>
  </si>
  <si>
    <t>14.05</t>
  </si>
  <si>
    <t>Deeltjes, stof, scherven, stukjes, spatten, splinters en andere breukdeeltjes</t>
  </si>
  <si>
    <t>14.06</t>
  </si>
  <si>
    <t>Gevolg van de ongeval</t>
  </si>
  <si>
    <t>Landbouwproducten - (incl. graankorrels, stro, overige landbouwproducten)</t>
  </si>
  <si>
    <t>14.07</t>
  </si>
  <si>
    <t>Producten - voor de landbouw, veeteelt (incl. meststoffen, veevoeder)</t>
  </si>
  <si>
    <t>14.08</t>
  </si>
  <si>
    <t>Opgeslagen producten - incl. voorwerpen en verpakkingen in opslag</t>
  </si>
  <si>
    <t>14.09</t>
  </si>
  <si>
    <t xml:space="preserve">Opgeslagen producten - op rollen of spoelen </t>
  </si>
  <si>
    <t>14.10</t>
  </si>
  <si>
    <t>Lasten - d.m.v. mechanische transportmiddelen verplaatst</t>
  </si>
  <si>
    <t>14.11</t>
  </si>
  <si>
    <t>Lasten, hangend aan hefinstallaties, kraan</t>
  </si>
  <si>
    <t>14.12</t>
  </si>
  <si>
    <t>Lasten - met de hand verplaatst</t>
  </si>
  <si>
    <t>14.99</t>
  </si>
  <si>
    <t xml:space="preserve">Materialen, objecten, producten, onderdelen van machines, overige, behorend tot groep 14, maar hierboven niet vermeld </t>
  </si>
  <si>
    <t>Kantooruitrusting en persoonlijke uitrusting, sportuitrusting, wapens, huishoudelijke apparaten - niet gespecificeerd</t>
  </si>
  <si>
    <t>17.01</t>
  </si>
  <si>
    <t>Meubilair</t>
  </si>
  <si>
    <t>17.02</t>
  </si>
  <si>
    <t>Apparatuur - informatica, bureautica, reprografie, communicatie</t>
  </si>
  <si>
    <t>17.03</t>
  </si>
  <si>
    <t>Benodigdheden - voor onderwijs, schrijven, tekenen</t>
  </si>
  <si>
    <t>17.04</t>
  </si>
  <si>
    <t>Artikelen en uitrusting voor sport en spel</t>
  </si>
  <si>
    <t>17.05</t>
  </si>
  <si>
    <t>Wapens</t>
  </si>
  <si>
    <t>17.06</t>
  </si>
  <si>
    <t>Persoonlijke bezittingen, kleding</t>
  </si>
  <si>
    <t>17.07</t>
  </si>
  <si>
    <t>Muziekinstrumenten</t>
  </si>
  <si>
    <t>17.08</t>
  </si>
  <si>
    <t>Huishoudelijke apparaten, gebruiksartikelen, voorwerpen, linnengoed (voor professioneel gebruik)</t>
  </si>
  <si>
    <t>17.99</t>
  </si>
  <si>
    <t xml:space="preserve">Kantooruitrusting en persoonlijke uitrusting, sportuitrusting, wapens, overige, behorend tot groep 17, maar hierboven niet vermeld </t>
  </si>
  <si>
    <t>Levende organismen en mensen - niet gespecificeerd</t>
  </si>
  <si>
    <t>18.01</t>
  </si>
  <si>
    <t>Bomen, planten, kweekproducten</t>
  </si>
  <si>
    <t>18.02</t>
  </si>
  <si>
    <t>Dieren - huisdieren, vee</t>
  </si>
  <si>
    <t>18.03</t>
  </si>
  <si>
    <t>Dieren - wilde dieren, insecten, slangen</t>
  </si>
  <si>
    <t>18.04</t>
  </si>
  <si>
    <t>Micro-organismen</t>
  </si>
  <si>
    <t>18.05</t>
  </si>
  <si>
    <t>Virussen</t>
  </si>
  <si>
    <t>18.06</t>
  </si>
  <si>
    <t>Mensen</t>
  </si>
  <si>
    <t>18.99</t>
  </si>
  <si>
    <t xml:space="preserve">Levende organismen, overige, behorend tot groep 18, maar hierboven niet vermeld </t>
  </si>
  <si>
    <t>Fysische verschijnselen en natuurlijke elementen - niet gespecificeerd</t>
  </si>
  <si>
    <t>20.01</t>
  </si>
  <si>
    <t>Fysische verschijnselen - lawaai, natuurlijke straling, (licht, lichtboog, overdruk, onderdruk, druk enz.)</t>
  </si>
  <si>
    <t>20.02</t>
  </si>
  <si>
    <t>Natuurlijke en atmosferische elementen (incl. watervlaktes, modder, regen, hagel, sneeuw, ijzel, windstoot enz.)</t>
  </si>
  <si>
    <t>20.03</t>
  </si>
  <si>
    <t>Natuurrampen (incl. overstroming, vulkanisme, aardbeving, vloedgolf, vuur, brand)</t>
  </si>
  <si>
    <t>20.99</t>
  </si>
  <si>
    <t xml:space="preserve">Fysische verschijnselen en natuurlijke elementen, overige, behorend tot groep 20, maar hierboven niet vermeld </t>
  </si>
  <si>
    <t>% totaal</t>
  </si>
  <si>
    <t>% binnen groep</t>
  </si>
  <si>
    <t>03</t>
  </si>
  <si>
    <t>04</t>
  </si>
  <si>
    <t>05</t>
  </si>
  <si>
    <t>Distributiesystemen voor materialen, aanvoer, leidingen</t>
  </si>
  <si>
    <t>Motoren, systemen voor transmissie en opslag van energie</t>
  </si>
  <si>
    <t>* 2 code-elementen worden enkel getoond indien de groep minstens 5% van de ongevallen vertegenwoordigt.</t>
  </si>
  <si>
    <t>07</t>
  </si>
  <si>
    <t>08</t>
  </si>
  <si>
    <t>09</t>
  </si>
  <si>
    <t xml:space="preserve">Bulkafval </t>
  </si>
  <si>
    <t>02</t>
  </si>
  <si>
    <t>06</t>
  </si>
  <si>
    <t xml:space="preserve">Voertuigen voor transport over land </t>
  </si>
  <si>
    <t>13.00</t>
  </si>
  <si>
    <t xml:space="preserve">Overige transportvoertuigen </t>
  </si>
  <si>
    <t>14.00</t>
  </si>
  <si>
    <t xml:space="preserve">Materialen, objecten, producten, onderdelen van machines of voer- en vaartuigen, breukmateriaal, stof </t>
  </si>
  <si>
    <t>15.00</t>
  </si>
  <si>
    <t xml:space="preserve">Chemische stoffen, explosieven, radioactieve stoffen, biologische stoffen </t>
  </si>
  <si>
    <t>16.00</t>
  </si>
  <si>
    <t xml:space="preserve">Veiligheidssystemen en veiligheidsuitrusting </t>
  </si>
  <si>
    <t>17.00</t>
  </si>
  <si>
    <t>18.00</t>
  </si>
  <si>
    <t>19.00</t>
  </si>
  <si>
    <t>Bulkafval</t>
  </si>
  <si>
    <t>20.00</t>
  </si>
  <si>
    <t xml:space="preserve">Fysische verschijnselen en natuurlijke elementen </t>
  </si>
  <si>
    <t>99.00</t>
  </si>
  <si>
    <t>Overige betrokken voorwerpen, niet in deze lijst vermeld</t>
  </si>
  <si>
    <t xml:space="preserve">Gebouwen, constructies, oppervlakken - bovengronds (binnen of buiten) </t>
  </si>
  <si>
    <t xml:space="preserve">Handgereedschap - niet gemotoriseerd </t>
  </si>
  <si>
    <t>Kantooruitrusting en persoonlijke uitrusting, sportuitrusting, wapens, huishoudelijke apparaten</t>
  </si>
  <si>
    <t xml:space="preserve">Levende organismen en mensen </t>
  </si>
  <si>
    <t>Onbekend / Geen informatie</t>
  </si>
  <si>
    <t>Contact met elektrische stroom, temperatuur, gevaarlijke stof - niet gespecificeerd</t>
  </si>
  <si>
    <t>Indirect contact met vlamboog, bliksem (passief)</t>
  </si>
  <si>
    <t>Direct contact met elektriciteit, een elektrische ontlading op het lichaam krijgen</t>
  </si>
  <si>
    <t>Contact met open vlam of met voorwerp of omgeving - heet of brandend</t>
  </si>
  <si>
    <t>Contact met voorwerp of omgeving - koud of bevroren</t>
  </si>
  <si>
    <t>Contact met gevaarlijke stoffen - via de neus, mond, ademhaling</t>
  </si>
  <si>
    <t>Contact met gevaarlijke stoffen - op of via de huid of de ogen</t>
  </si>
  <si>
    <t>Contact met gevaarlijke stoffen - via de spijsvertering door inslikken, opeten</t>
  </si>
  <si>
    <t>Overige contacten - wijzen van verwonding, behorend tot groep 10, hierboven niet vermeld</t>
  </si>
  <si>
    <t>Verdrinking, begraving, insluiting - niet gespecificeerd</t>
  </si>
  <si>
    <t>Verdrinking in een vloeistof</t>
  </si>
  <si>
    <t>Begraving door een vaste stof</t>
  </si>
  <si>
    <t>Insluiting of omgeving door gassen of zwevende deeltjes</t>
  </si>
  <si>
    <t>Overige contacten - wijzen van verwonding, behorend tot groep 20, hierboven niet vermeld</t>
  </si>
  <si>
    <t>Verplettering door verticale of horizontale beweging op of tegen een onbeweeglijk voorwerp (het slachtoffer beweegt) - niet gespecificeerd</t>
  </si>
  <si>
    <t>Verticale beweging, verplettering op/tegen (gevolg van een val)</t>
  </si>
  <si>
    <t>Horizontale beweging, verplettering op/tegen</t>
  </si>
  <si>
    <t>Overige contacten - wijzen van verwonding, behorend tot groep 30, hierboven niet vermeld</t>
  </si>
  <si>
    <t>Stoot door een bewegend voorwerp, botsing - niet gespecificeerd</t>
  </si>
  <si>
    <t>Stoot door voorwerp - weggeslingerd</t>
  </si>
  <si>
    <t>Stoot door voorwerp - vallend</t>
  </si>
  <si>
    <t>Stoot door voorwerp - zwaaiend</t>
  </si>
  <si>
    <t>Stoot door voorwerp, voertuigen daaronder begrepen - draaiend, bewegend, zich verplaatsend</t>
  </si>
  <si>
    <t>Botsing met een bewegend voorwerp, voertuigen daaronder begrepen - botsing met een persoon (het slachtoffer beweegt ook)</t>
  </si>
  <si>
    <t>Overige contacten - wijzen van verwonding, behorend tot groep 40, hierboven niet vermeld</t>
  </si>
  <si>
    <t>Contact met een snijdend, puntig, hard of ruw voorwerp - niet gespecificeerd</t>
  </si>
  <si>
    <t>Contact met een snijdend voorwerp (mes enz.)</t>
  </si>
  <si>
    <t>Contact met een puntig voorwerp (spijker, puntig gereedschap)</t>
  </si>
  <si>
    <t>Contact met een hard of ruw voorwerp</t>
  </si>
  <si>
    <t>Overige contacten - wijzen van verwonding, behorend tot groep 50, hierboven niet vermeld</t>
  </si>
  <si>
    <t>Beknelling, verplettering enz. - niet gespecificeerd</t>
  </si>
  <si>
    <t>Beknelling, verplettering - in</t>
  </si>
  <si>
    <t>Beknelling, verplettering - onder</t>
  </si>
  <si>
    <t>Beknelling, verplettering - tussen</t>
  </si>
  <si>
    <t>Afrukken, afsnijden van een lichaamsdeel, een hand, een vinger</t>
  </si>
  <si>
    <t>Overige contacten - wijzen van verwonding, behorend tot groep 60, hierboven niet vermeld</t>
  </si>
  <si>
    <t>Fysieke belasting van het lichaam, psychische belasting - niet gespecificeerd</t>
  </si>
  <si>
    <t>Fysieke belasting - van het bewegingsapparaat</t>
  </si>
  <si>
    <t>Fysieke belasting - door straling, lawaai, licht, druk</t>
  </si>
  <si>
    <t>Psychische belasting, psychische shock</t>
  </si>
  <si>
    <t>Overige contacten - wijzen van verwonding, behorend tot groep 70, hierboven niet vermeld</t>
  </si>
  <si>
    <t>Beet, trap enz. (van dier of mens) - niet gespecificeerd</t>
  </si>
  <si>
    <t>Beet van</t>
  </si>
  <si>
    <t>Steek van een insect, vis</t>
  </si>
  <si>
    <t>Klap, trap, kopstoot, wurging</t>
  </si>
  <si>
    <t>Overige contacten - wijzen van verwonding, behorend tot groep 80, hierboven niet vermeld</t>
  </si>
  <si>
    <t>Overige contacten - wijzen van verwonding, niet in deze lijst vermeld</t>
  </si>
  <si>
    <t>Contact - wijze van verwonding</t>
  </si>
  <si>
    <t>Algemeen overheidsbestuur</t>
  </si>
  <si>
    <t>Overheden van gemeenschappen en gewesten</t>
  </si>
  <si>
    <t>Provinciale overheid</t>
  </si>
  <si>
    <t>Algemene overheidsdiensten</t>
  </si>
  <si>
    <t>Buitenlandse zaken</t>
  </si>
  <si>
    <t>Justitie</t>
  </si>
  <si>
    <t>Rechtbanken</t>
  </si>
  <si>
    <t>Federale Politie</t>
  </si>
  <si>
    <t>Lokale Politie</t>
  </si>
  <si>
    <t>1. Totaal van de ongevallen</t>
  </si>
  <si>
    <t>N op de weg naar of van het werk</t>
  </si>
  <si>
    <t>N totaal</t>
  </si>
  <si>
    <t>Stand van het dossier</t>
  </si>
  <si>
    <t>ZG</t>
  </si>
  <si>
    <t>TO</t>
  </si>
  <si>
    <t>BO</t>
  </si>
  <si>
    <t>Dodelijk</t>
  </si>
  <si>
    <t>Aanvaard</t>
  </si>
  <si>
    <t>Geweigerd</t>
  </si>
  <si>
    <t>Geslacht van het slachtoffer</t>
  </si>
  <si>
    <t>Gevolg van het ongeval</t>
  </si>
  <si>
    <t>Mannen</t>
  </si>
  <si>
    <t>Vrouwen</t>
  </si>
  <si>
    <t>Leeftijd van het slachtoffer</t>
  </si>
  <si>
    <t xml:space="preserve">Gebouwen, oppervlakken - gelijkvloers (binnen of buiten, vast of verplaatsbaar, tijdelijk of permanent) </t>
  </si>
  <si>
    <t xml:space="preserve">Kantooruitrusting en persoonlijke uitrusting, sportuitrusting, wapens, huishoudelijke apparaten </t>
  </si>
  <si>
    <t>Fysische verschijnselen en natuurlijke elementen</t>
  </si>
  <si>
    <t>Nace</t>
  </si>
  <si>
    <t>Omschrijving</t>
  </si>
  <si>
    <t>(1) De weergegeven cijfers houden een overschatting in voor de betreffende Nace-code, daar het niet uitsluitend gaat om zuiver administratieve taken, maar ook taken op het gebied van onder meer de maatschappelijke dienstverlening (Nace 87-88) en kunst, amusement en recreatie (Nace 90-93).</t>
  </si>
  <si>
    <t>Gevolgen van het ongeval</t>
  </si>
  <si>
    <t>84.1</t>
  </si>
  <si>
    <t>Openbaar bestuur</t>
  </si>
  <si>
    <t>84.11</t>
  </si>
  <si>
    <t>Federale overheid</t>
  </si>
  <si>
    <t>Overig algemeen overheidsbestuur</t>
  </si>
  <si>
    <t>Openbaar bestuur op het gebied van gezondheidszorg, onderwijs, cultuur en andere sociale dienstverlening, m.u.v. sociale verzekeringen</t>
  </si>
  <si>
    <t>Openbaar bestuur op het gebied van het bedrijfsleven; stimuleren van het bedrijfsleven</t>
  </si>
  <si>
    <t>84.2</t>
  </si>
  <si>
    <t>84.23</t>
  </si>
  <si>
    <t>Strafinrichtingen</t>
  </si>
  <si>
    <t>84.24</t>
  </si>
  <si>
    <t>Openbare orde en civiele veiligheid</t>
  </si>
  <si>
    <t>Brandweer</t>
  </si>
  <si>
    <t>Verplichte sociale verzekeringen, met uitzondering van ziekenfondsen</t>
  </si>
  <si>
    <t>Onderwijs</t>
  </si>
  <si>
    <t>85.1</t>
  </si>
  <si>
    <t>Kleuteronderwijs</t>
  </si>
  <si>
    <t>Gewoon kleuteronderwijs ingericht door de Gemeenschappen</t>
  </si>
  <si>
    <t>Provinciaal gesubsidieerd gewoon kleuteronderwijs</t>
  </si>
  <si>
    <t>Gemeentelijk gesubsidieerd gewoon kleuteronderwijs</t>
  </si>
  <si>
    <t>Vrij gesubsidieerd gewoon kleuteronderwijs</t>
  </si>
  <si>
    <t>Buitengewoon officieel kleuteronderwijs</t>
  </si>
  <si>
    <t>Vrij gesubsidieerd buitengewoon kleuteronderwijs</t>
  </si>
  <si>
    <t>Gewoon kleuteronderwijs, n.e.g.</t>
  </si>
  <si>
    <t>85.2</t>
  </si>
  <si>
    <t>Lager onderwijs</t>
  </si>
  <si>
    <t>Gewoon lager onderwijs ingericht door de Gemeenschappen</t>
  </si>
  <si>
    <t>Provinciaal gesubsidieerd gewoon lager onderwijs</t>
  </si>
  <si>
    <t>Gemeentelijk gesubsidieerd gewoon lager onderwijs</t>
  </si>
  <si>
    <t>Vrij gesubsidieerd gewoon lager onderwijs</t>
  </si>
  <si>
    <t>Buitengewoon officieel lager onderwijs</t>
  </si>
  <si>
    <t>Vrij gesubsidieerd buitengewoon lager onderwijs</t>
  </si>
  <si>
    <t>Alfabetiseringsprogramma's ten behoeve van volwassenen</t>
  </si>
  <si>
    <t>85.3</t>
  </si>
  <si>
    <t>Secundair onderwijs</t>
  </si>
  <si>
    <t>Gewoon algemeen secundair onderwijs ingericht door de Gemeenschappen</t>
  </si>
  <si>
    <t>Provinciaal gesubsidieerd gewoon algemeen secundair onderwijs</t>
  </si>
  <si>
    <t>Gemeentelijk gesubsidieerd gewoon algemeen secundair onderwijs</t>
  </si>
  <si>
    <t>Vrij gesubsidieerd gewoon algemeen secundair onderwijs</t>
  </si>
  <si>
    <t>Gewoon technisch en beroepssecundair onderwijs ingericht door de Gemeenschappen</t>
  </si>
  <si>
    <t>Provinciaal gesubsidieerd gewoon technisch en beroepssecundair onderwijs</t>
  </si>
  <si>
    <t>Gemeentelijk gesubsidieerd gewoon technisch en beroepssecundair onderwijs</t>
  </si>
  <si>
    <t>Vrij gesubsidieerd gewoon technisch en beroepssecundair onderwijs</t>
  </si>
  <si>
    <t>Buitengewoon officieel secundair onderwijs</t>
  </si>
  <si>
    <t>Vrij gesubsidieerd buitengewoon secundair onderwijs</t>
  </si>
  <si>
    <t>Technisch, beroeps- en buitengewoon secundair onderwijs, n.e.g.</t>
  </si>
  <si>
    <t>85.4</t>
  </si>
  <si>
    <t>Hoger onderwijs en post-secundair niet-hoger onderwijs</t>
  </si>
  <si>
    <t>Officieel hoger onderwijs</t>
  </si>
  <si>
    <t>Vrij gesubsidieerd hoger onderwijs</t>
  </si>
  <si>
    <t>Hoger onderwijs, n.e.g.</t>
  </si>
  <si>
    <t>85.5</t>
  </si>
  <si>
    <t>Overig onderwijs</t>
  </si>
  <si>
    <t>Cultureel onderwijs</t>
  </si>
  <si>
    <t>Onderwijs voor sociale promotie</t>
  </si>
  <si>
    <t>Beroepsopleiding</t>
  </si>
  <si>
    <t>Overige vormen van onderwijs</t>
  </si>
  <si>
    <t>85.6</t>
  </si>
  <si>
    <t>Onderwijsondersteunende activiteiten</t>
  </si>
  <si>
    <t>Activiteiten van Centra voor Leerlingbegeleiding (C.L.B.)</t>
  </si>
  <si>
    <t>Menselijke gezondheidszorg</t>
  </si>
  <si>
    <t>Algemene ziekenhuizen, m.u.v. geriatrische en gespecialiseerde ziekenhuizen</t>
  </si>
  <si>
    <t>Praktijken van specialisten</t>
  </si>
  <si>
    <t>90-93</t>
  </si>
  <si>
    <t>Totaal</t>
  </si>
  <si>
    <t>Postdiensten in het kader van de universele dienstverplichting</t>
  </si>
  <si>
    <t>Arbeidsbemiddeling</t>
  </si>
  <si>
    <t>Productie en distributie van elektriciteit, gas, stoom en gekoelde lucht</t>
  </si>
  <si>
    <t>Winning, behandeling en distributie van water</t>
  </si>
  <si>
    <t>Inzameling, verwerking en verwijdering van afval; terugwinning</t>
  </si>
  <si>
    <t>Anciënniteit in de administratie</t>
  </si>
  <si>
    <t>Minder dan 1 jaar</t>
  </si>
  <si>
    <t>1 tot minder dan 5 jaar</t>
  </si>
  <si>
    <t>5 tot minder dan 10 jaar</t>
  </si>
  <si>
    <t>10 tot minder dan 20 jaar</t>
  </si>
  <si>
    <t>20 tot minder dan 30 jaar</t>
  </si>
  <si>
    <t>30 jaar en meer</t>
  </si>
  <si>
    <t>Contact - Wijze van verwonding</t>
  </si>
  <si>
    <t>Code</t>
  </si>
  <si>
    <t>Soort letsel</t>
  </si>
  <si>
    <t>TOTAAL</t>
  </si>
  <si>
    <t>N</t>
  </si>
  <si>
    <t>%</t>
  </si>
  <si>
    <t>Onbekend letsel: informatie ontbreekt</t>
  </si>
  <si>
    <t>Wonden en oppervlakkige letsels</t>
  </si>
  <si>
    <t>Oppervlakkige letsels</t>
  </si>
  <si>
    <t>Open wonden</t>
  </si>
  <si>
    <t>Vleeswonden met verlies van weefsel</t>
  </si>
  <si>
    <t>Andere soorten wonden en oppervlakkige letsels</t>
  </si>
  <si>
    <t>Botbreuken</t>
  </si>
  <si>
    <t>Gesloten botbreuken</t>
  </si>
  <si>
    <t>Open botbreuken</t>
  </si>
  <si>
    <t>Andere soorten botbreuken</t>
  </si>
  <si>
    <t>Ontwrichtingen, verstuikingen en verrekkingen</t>
  </si>
  <si>
    <t>Ontwrichtingen</t>
  </si>
  <si>
    <t>Verstuikingen en verrekkingen</t>
  </si>
  <si>
    <t>Andere soorten ontwrichtingen, verstuikingen en verrekkingen</t>
  </si>
  <si>
    <t>Traumatische amputaties</t>
  </si>
  <si>
    <t>Afzettingen</t>
  </si>
  <si>
    <t>Schuddingen en inwendige letsels</t>
  </si>
  <si>
    <t>Schuddingen</t>
  </si>
  <si>
    <t>Inwendige letsels</t>
  </si>
  <si>
    <t>Schuddingen en inwendige letsels die in afwezigheid van behandeling levensbedreigend kunnen zijn</t>
  </si>
  <si>
    <t>Schadelijke effecten van elektriciteit</t>
  </si>
  <si>
    <t>Andere soorten schuddingen en inwendige letsels</t>
  </si>
  <si>
    <t>Verbrandingen, brandplekken en bevriezing</t>
  </si>
  <si>
    <t>Brandplekken (thermische - door kokende vloeistof) en verbrandingen</t>
  </si>
  <si>
    <t>Chemische verbrandingen (corrosie)</t>
  </si>
  <si>
    <t>Bevriezing</t>
  </si>
  <si>
    <t>Andere soorten verbrandingen, brandplekken door kokende vloeistof en bevriezing</t>
  </si>
  <si>
    <t>Vergiftigingen en infecties</t>
  </si>
  <si>
    <t>Acute vergiftigingen</t>
  </si>
  <si>
    <t>Acute infecties</t>
  </si>
  <si>
    <t>Andere soorten vergiftigingen en infecties</t>
  </si>
  <si>
    <t>Verdrinking en verstikking</t>
  </si>
  <si>
    <t>Verstikking</t>
  </si>
  <si>
    <t>Verdrinking en niet dodelijke onderdompeling</t>
  </si>
  <si>
    <t>Andere soorten verdrinking en verstikking</t>
  </si>
  <si>
    <t>Effecten van lawaai, trillingen en druk</t>
  </si>
  <si>
    <t>Acuut gehoorverlies</t>
  </si>
  <si>
    <t>Effecten van druk</t>
  </si>
  <si>
    <t>Andere effecten van lawaai, trillingen en druk</t>
  </si>
  <si>
    <t>Effecten van extreme temperaturen, licht en straling</t>
  </si>
  <si>
    <t>Hitte en zonnesteken</t>
  </si>
  <si>
    <t>Effecten van straling (niet-thermische)</t>
  </si>
  <si>
    <t>Effecten van temperatuurdaling</t>
  </si>
  <si>
    <t>Andere effecten van extreme temperaturen, licht en straling</t>
  </si>
  <si>
    <t>Shocks</t>
  </si>
  <si>
    <t>Shocks na agressie en bedreigingen</t>
  </si>
  <si>
    <t>Traumatische shocks</t>
  </si>
  <si>
    <t>Andere soorten shocks</t>
  </si>
  <si>
    <t>Multipele letsels</t>
  </si>
  <si>
    <t>Andere, niet onder andere punten opgenomen gespecificeerde letsels</t>
  </si>
  <si>
    <t>Verwond deel van het lichaam</t>
  </si>
  <si>
    <t>00</t>
  </si>
  <si>
    <t>Verwond deel van het lichaam niet gespecificeerd</t>
  </si>
  <si>
    <t>10</t>
  </si>
  <si>
    <t>Hoofd, niet nader gespecificeerd</t>
  </si>
  <si>
    <t>11</t>
  </si>
  <si>
    <t>Openbaar bestuur en defensie; verplichte sociale verzekeringen</t>
  </si>
  <si>
    <t>N AO overkomen buiten de uitoefening van de dienst</t>
  </si>
  <si>
    <t>N onbekend</t>
  </si>
  <si>
    <t>Productie van elektriciteit</t>
  </si>
  <si>
    <t>Transmissie van elektriciteit</t>
  </si>
  <si>
    <t>Distributie van elektriciteit</t>
  </si>
  <si>
    <t>Handel in elektriciteit</t>
  </si>
  <si>
    <t>Afvalwaterafvoer</t>
  </si>
  <si>
    <t>Inzameling van ongevaarlijk afval</t>
  </si>
  <si>
    <t>Behandeling en verwijdering van ongevaarlijk afval, m.u.v. slib en vloeibare afvalstoffen</t>
  </si>
  <si>
    <t>Overige verwerking en verwijdering van ongevaarlijk afval</t>
  </si>
  <si>
    <t>Overig personenvervoer te land, n.e.g.</t>
  </si>
  <si>
    <t>Diensten in verband met vervoer over water</t>
  </si>
  <si>
    <t>Diensten in verband met de luchtvaart</t>
  </si>
  <si>
    <t>Overige accommodatie</t>
  </si>
  <si>
    <t>Programmeren en uitzenden van televisieprogramma's</t>
  </si>
  <si>
    <t>Draadgebonden telecommunicatie</t>
  </si>
  <si>
    <t>Computerconsultancy-activiteiten</t>
  </si>
  <si>
    <t>Overige financiële dienstverlening</t>
  </si>
  <si>
    <t>Ingenieurs en aanverwante technische adviseurs, exclusief landmeters</t>
  </si>
  <si>
    <t>Overig speur- en ontwikkelingswerk op natuurwetenschappelijk  gebied</t>
  </si>
  <si>
    <t>Speur- en ontwikkelingswerk op het gebied van de maatschappij- en geesteswetenschappen</t>
  </si>
  <si>
    <t>Overige activiteiten met betrekking tot justitie</t>
  </si>
  <si>
    <t>Ziekenfondsen en zorgkassen</t>
  </si>
  <si>
    <t>Overige onderwijsondersteunende dienstverlening</t>
  </si>
  <si>
    <t>Psychiatrische ziekenhuizen</t>
  </si>
  <si>
    <t>Rust- en verzorgingstehuizen (R.V.T.)</t>
  </si>
  <si>
    <t>Rusthuizen voor ouderen (R.O.B.)</t>
  </si>
  <si>
    <t>Serviceflats voor ouderen</t>
  </si>
  <si>
    <t>Kinderdagverblijven en crèches</t>
  </si>
  <si>
    <t>Overige kinderopvang</t>
  </si>
  <si>
    <t>Beoefening van uitvoerende kunsten door artistieke ensembles</t>
  </si>
  <si>
    <t>Loterijen en kansspelen</t>
  </si>
  <si>
    <t>Exploitatie van sportaccommodaties</t>
  </si>
  <si>
    <t>Religieuze organisaties</t>
  </si>
  <si>
    <t>Beheer van kerkhoven en activiteiten van crematoria</t>
  </si>
  <si>
    <t>Telecommunicatie</t>
  </si>
  <si>
    <t>Maatschappelijke dienstverlening met huisvesting</t>
  </si>
  <si>
    <t>Maatschappelijke dienstverlening zonder huisvesting</t>
  </si>
  <si>
    <t>84.3</t>
  </si>
  <si>
    <t>Verplichte sociale verzekeringen</t>
  </si>
  <si>
    <t>2. Ongevallen op de arbeidsplaats</t>
  </si>
  <si>
    <t>3. Ongevallen op de weg naar en van het werk</t>
  </si>
  <si>
    <t>N arbeidsplaats</t>
  </si>
  <si>
    <t>% arbeidsplaats</t>
  </si>
  <si>
    <t>Goederenvervoer per spoor</t>
  </si>
  <si>
    <t>Catering</t>
  </si>
  <si>
    <t>Overige technische testen en toetsen</t>
  </si>
  <si>
    <t>Landschapsverzorging</t>
  </si>
  <si>
    <t>Exploitatie van schouwburgen, concertzalen en dergelijke</t>
  </si>
  <si>
    <t>Exploitatie van monumenten en dergelijke toeristenattracties</t>
  </si>
  <si>
    <t>Beheer en instandhouding  van natuurgebieden</t>
  </si>
  <si>
    <t>Bedrijfs- en werkgeversorganisaties</t>
  </si>
  <si>
    <t>Overige verenigingen, n.e.g.</t>
  </si>
  <si>
    <t>Overige persoonlijke diensten</t>
  </si>
  <si>
    <t>Location et exploitation de logements sociaux</t>
  </si>
  <si>
    <t>Vervoer te land en vervoer via pijpleidingen</t>
  </si>
  <si>
    <t>Opslag en vervoerondersteunende activiteiten</t>
  </si>
  <si>
    <t>Posterijen en koeriers</t>
  </si>
  <si>
    <t>Verschaffen van accommodatie</t>
  </si>
  <si>
    <t>Eet- en drinkgelegenheden</t>
  </si>
  <si>
    <t>Programmeren en uitzenden van radio- en televisieprogramma's</t>
  </si>
  <si>
    <t>Ontwerpen en programmeren van computerprogramma's, computerconsultancy-activiteiten en aanverwante activiteiten</t>
  </si>
  <si>
    <t>Overige diensten op het gebied van informatietechnologie en computer</t>
  </si>
  <si>
    <t>Financiële dienstverlening, exclusief verzekeringen en pensioenfondsen</t>
  </si>
  <si>
    <t>Verstrekken van hypothecair krediet</t>
  </si>
  <si>
    <t>Exploitatie van en handel in onroerend goed</t>
  </si>
  <si>
    <t>Architecten en ingenieurs; technische testen en toetsen</t>
  </si>
  <si>
    <t>Speur- en ontwikkelingswerk op wetenschappelijk gebied</t>
  </si>
  <si>
    <t>Terbeschikkingstelling van personeel</t>
  </si>
  <si>
    <t>Diensten in verband met gebouwen; landschapsverzorging</t>
  </si>
  <si>
    <t>Gemeentelijke overheid, met uitzondering van het O.C.M.W.</t>
  </si>
  <si>
    <t>Openbare Centra voor Maatschappelijk Welzijn (O.C.M.W.)</t>
  </si>
  <si>
    <t>Activiteiten van medische laboratoria</t>
  </si>
  <si>
    <t>Instellingen met huisvesting voor minderjarigen met een mentale handicap</t>
  </si>
  <si>
    <t>Integrale jeugdhulp met huisvesting</t>
  </si>
  <si>
    <t>Overige maatschappelijke dienstverlening met huisvesting, n.e.g.</t>
  </si>
  <si>
    <t>Algemeen welzijnswerk zonder huisvesting</t>
  </si>
  <si>
    <t>Creatieve activiteiten, kunst en amusement</t>
  </si>
  <si>
    <t>Bibliotheken,mediatheken en ludotheken</t>
  </si>
  <si>
    <t>Musea</t>
  </si>
  <si>
    <t>Exploitatie van recreatiedomeinen</t>
  </si>
  <si>
    <t>Verenigingen</t>
  </si>
  <si>
    <t>Beroepsorganisaties</t>
  </si>
  <si>
    <t>021</t>
  </si>
  <si>
    <t>031</t>
  </si>
  <si>
    <t>Officieren</t>
  </si>
  <si>
    <t>Onderofficieren</t>
  </si>
  <si>
    <t>Andere rangen</t>
  </si>
  <si>
    <t>Leden van wetgevende en uitvoerende macht , hogere kaderleden van het openbaar bestuur</t>
  </si>
  <si>
    <t>Directeurs van grote ondernemingen</t>
  </si>
  <si>
    <t>Managers op het gebied van zakelijke dienstverlening  en op administratief gebied</t>
  </si>
  <si>
    <t>Managers op het gebied van verkoop, marketing, reclame, public relations en  speur- en ontwikkelingswerk</t>
  </si>
  <si>
    <t>Managers in de industrie, de delfstoffenwinning, de bouwnijverheid en de logistiek</t>
  </si>
  <si>
    <t>Managers op het gebied van informatie- en communicatietechnologie (ICT)</t>
  </si>
  <si>
    <t>Managers op het gebied van professionele diensten</t>
  </si>
  <si>
    <t>Hotel- en restaurantmanagers</t>
  </si>
  <si>
    <t>Managers op het gebied van andere diensten</t>
  </si>
  <si>
    <t>Natuur- en aardwetenschappers</t>
  </si>
  <si>
    <t>Biowetenschappers</t>
  </si>
  <si>
    <t>Ingenieurs (met uitzondering van elektrotechnisch ingenieurs)</t>
  </si>
  <si>
    <t>Ingenieurs op het gebied van de elektrotechnologie</t>
  </si>
  <si>
    <t>Architecten, planologen, landmeters en designers</t>
  </si>
  <si>
    <t>Artsen</t>
  </si>
  <si>
    <t>Verpleegkundig kaderpersoneel en  vroedvrouwen</t>
  </si>
  <si>
    <t>Specialisten op het gebied van de traditionele en de alternatieve geneeskunde</t>
  </si>
  <si>
    <t>Dierenartsen</t>
  </si>
  <si>
    <t>Andere specialisten op het gebied van de gezondheidszorg</t>
  </si>
  <si>
    <t>Professoren en andere docenten in het hoger onderwijs</t>
  </si>
  <si>
    <t>Leraren in beroepsgerichte vakken in het secundair onderwijs</t>
  </si>
  <si>
    <t>Leraren in algemene vakken in het secundair onderwijs</t>
  </si>
  <si>
    <t>Onderwijzers  in het lager- en kleuteronderwijs</t>
  </si>
  <si>
    <t>Andere onderwijsdeskundigen</t>
  </si>
  <si>
    <t>Specialisten op financieel gebied</t>
  </si>
  <si>
    <t>Specialisten op het gebied van organisatie en bestuur</t>
  </si>
  <si>
    <t>Specialisten op het gebied van de verkoop, reclame, marketing en public relations</t>
  </si>
  <si>
    <t>Databank- en netwerkspecialisten</t>
  </si>
  <si>
    <t>Bibliothecarissen, archivarissen en conservatoren</t>
  </si>
  <si>
    <t>Sociaal wetenschappers, theologen en bedienaars van de eredienst</t>
  </si>
  <si>
    <t>Auteurs, journalisten en taalkundigen</t>
  </si>
  <si>
    <t>Scheppende en uitvoerende kunstenaars</t>
  </si>
  <si>
    <t>Technici op het gebied van natuur- en technische wetenschappen</t>
  </si>
  <si>
    <t>Toezichthoudend personeel in de mijnbouw, de industrie en de bouwnijverheid</t>
  </si>
  <si>
    <t>Technici voor het beheer en de controle van industriële processen</t>
  </si>
  <si>
    <t>Technici op het gebied van biowetenschappen, landbouw en bosbouw</t>
  </si>
  <si>
    <t>Bestuurders en technici voor schepen en luchtvaartuigen en luchtverkeersleiders</t>
  </si>
  <si>
    <t>Technici op medisch en farmaceutisch gebied</t>
  </si>
  <si>
    <t>Verpleegkundigen en assistent-vroedvrouwen</t>
  </si>
  <si>
    <t>Beoefenaars van de traditionele en de alternatieve geneeskunde</t>
  </si>
  <si>
    <t>Ander ondersteunend personeel op het gebied van de gezondheidszorg</t>
  </si>
  <si>
    <t>Ondersteunend personeel op financieel en wiskundig gebied</t>
  </si>
  <si>
    <t>In- en verkopers en commissionairs</t>
  </si>
  <si>
    <t>Zakelijke dienstverleners</t>
  </si>
  <si>
    <t>Administratieve secretaressen en gespecialiseerde secretaressen</t>
  </si>
  <si>
    <t>Ambtenaren douane, belastingen, sociale uitkeringen, vergunningen en politie-inspecteurs</t>
  </si>
  <si>
    <t>Ondersteunend personeel op juridisch, maatschappelijk en religieus gebied</t>
  </si>
  <si>
    <t>Vakspecialisten op het gebied van sport en fitness</t>
  </si>
  <si>
    <t>Vakspecialisten op artistiek, cultureel en culinair gebied</t>
  </si>
  <si>
    <t>Technici op het gebied van  informatie- en communicatietechnologie en gebruikersondersteuning</t>
  </si>
  <si>
    <t>Telecommunicatie-, radio- en televisietechnici</t>
  </si>
  <si>
    <t>Administratief medewerkers, algemeen</t>
  </si>
  <si>
    <t>Secretariaatsmedewerkers, algemeen</t>
  </si>
  <si>
    <t>Typisten</t>
  </si>
  <si>
    <t>Loketbedienden, incasseerders en dergelijke</t>
  </si>
  <si>
    <t>Klanteninformatieverstrekkers</t>
  </si>
  <si>
    <t>Administratief personeel in de boekhouding, financiën, loonadministratie en dergelijke</t>
  </si>
  <si>
    <t>Magazijniers en logistiek medewerkers</t>
  </si>
  <si>
    <t>Ander administratief personeel</t>
  </si>
  <si>
    <t>Reisbegeleiders, conducteurs, reisleiders en gidsen</t>
  </si>
  <si>
    <t>Koks</t>
  </si>
  <si>
    <t>Kelners en barmannen</t>
  </si>
  <si>
    <t>Kappers, schoonheidsspecialisten en dergelijke</t>
  </si>
  <si>
    <t>Toezichthouders van huishoudelijk personeel en conciërges</t>
  </si>
  <si>
    <t>Andere verleners van persoonlijke diensten</t>
  </si>
  <si>
    <t>Markthandelaars en straathandelaars (uitsluitend in voedingsmiddelen)</t>
  </si>
  <si>
    <t>Winkeliers en verkopers in winkels</t>
  </si>
  <si>
    <t>Andere verkopers</t>
  </si>
  <si>
    <t>Verzorgend personeel in kinderdagverblijven, créches en dergelijke, onthaalmoeders en onderwijsassistenten</t>
  </si>
  <si>
    <t>Verzorgend personeel in de gezondheidszorg</t>
  </si>
  <si>
    <t>Personeel op het gebied van de openbare orde en de veiligheid</t>
  </si>
  <si>
    <t>Tuinders en akkerbouwers</t>
  </si>
  <si>
    <t>Veetelers</t>
  </si>
  <si>
    <t>Producenten met een gemengd bedrijf</t>
  </si>
  <si>
    <t>Bosbouwers en dergelijke</t>
  </si>
  <si>
    <t>Vissers, jagers en vallenzetters</t>
  </si>
  <si>
    <t>Landbouwers, om te voorzien in eigen levensonderhoud</t>
  </si>
  <si>
    <t>Vissers, jagers, vallenzetters en verzamelaars, om te voorzien in eigen levensonderhoud</t>
  </si>
  <si>
    <t>Bouwarbeiders ruwbouw</t>
  </si>
  <si>
    <t>Bouwarbeiders afwerking</t>
  </si>
  <si>
    <t>Schilders, reinigers van bouwwerken en dergelijke</t>
  </si>
  <si>
    <t>Plaat- en constructiewerkers, metaalgieters en lassers en dergelijke</t>
  </si>
  <si>
    <t>Smeden, gereedschapsmakers en dergelijke</t>
  </si>
  <si>
    <t>Monteurs en reparateurs van motorvoertuigen, vliegtuigmotoren, industriële en landbouwmachines en fietsen</t>
  </si>
  <si>
    <t>Ambachtslieden</t>
  </si>
  <si>
    <t>Drukkerijmedewerkers</t>
  </si>
  <si>
    <t>Installateurs en reparateurs van elektrische apparatuur en leidingen</t>
  </si>
  <si>
    <t>Installateurs en reparateurs op het gebied van elektronica en informatie- en communicatietechnologie</t>
  </si>
  <si>
    <t>Ambachtslieden in de voedingsindustrie</t>
  </si>
  <si>
    <t>Houtbehandelaars, meubelmakers en instellers en bedieners van houtbewerkingsmachines</t>
  </si>
  <si>
    <t>Kleermakers, stoffeerders, schoenmakers en dergelijke</t>
  </si>
  <si>
    <t>Andere ambachtslieden</t>
  </si>
  <si>
    <t>Bedieners van mijninstallaties en installaties voor de verwerking van delfstoffen</t>
  </si>
  <si>
    <t>Bedieners van machines voor de vervaardiging van producten van textiel, bont en leer</t>
  </si>
  <si>
    <t>Bedieners van machines voor de vervaardiging van voedings- en genotmiddelen</t>
  </si>
  <si>
    <t>Bedieners van andere vaste machines en installaties</t>
  </si>
  <si>
    <t>Assembleurs</t>
  </si>
  <si>
    <t>Treinmachinisten en dergelijke</t>
  </si>
  <si>
    <t>Chauffeurs van auto's en bestelwagens en bestuurders van motorrijwielen</t>
  </si>
  <si>
    <t>Vrachtwagen- en buschauffeurs</t>
  </si>
  <si>
    <t>Bedieners van mobiele installaties zoals land- en bosbouwmachines, grondverzetmachines, kranen, heftrucks en dergelijke</t>
  </si>
  <si>
    <t>Dekpersoneel op schepen en dergelijke</t>
  </si>
  <si>
    <t>Huishoudelijke hulpen en schoonmakers in particuliere huishoudens, hotels en kantoren</t>
  </si>
  <si>
    <t>Autowassers, ruitenwassers, wasserijpersoneel en andere handarbeiders voor het reinigen van tapijten, zwembaden, koeltorens, graffiti en dergelijke</t>
  </si>
  <si>
    <t>Ongeschoolde arbeiders in de land- en bosbouw en de visserij</t>
  </si>
  <si>
    <t>Ongeschoolde arbeiders in de mijnbouw, de bouwnijverheid en civieltechnische werken</t>
  </si>
  <si>
    <t>Ongeschoolde arbeiders in de industrie</t>
  </si>
  <si>
    <t>Ongeschoolde arbeiders op het gebied van transport en opslag</t>
  </si>
  <si>
    <t>Medewerkers sneldienstrestauratie</t>
  </si>
  <si>
    <t>Op straat uitgeoefende dienstverlenende beroepen zoals schoenpoetsers, loopjongens, verspreiders van flyers en dergelijke</t>
  </si>
  <si>
    <t>Vuilnisophalers en -verwerkers</t>
  </si>
  <si>
    <t>Andere elementaire beroepen</t>
  </si>
  <si>
    <t>Tabel B1: Verdeling van de gevolgen van het geheel van de arbeidsongevallen, naar stand van het dossier - 2013</t>
  </si>
  <si>
    <t>Tabel B2: Verdeling van de gevolgen van de ongevallen op de arbeidsplaats, naar stand van het dossier - 2013</t>
  </si>
  <si>
    <t>Tabel B3: Verdeling van de gevolgen van de ongevallen op de weg naar en van het werk, naar stand van het dossier - 2013</t>
  </si>
  <si>
    <t>Tabel B4: Verdeling van de gevolgen van de ongevallen overkomen buiten de uitoefening van de dienst, maar veroorzaakt door een derde wegens het door het slachtoffer uitgeoefend ambt, naar stand van het dossier - 2013</t>
  </si>
  <si>
    <t>Tabel B6: Verdeling van de arbeidsongevallen volgens het soort letsel - 2009 tot 2013</t>
  </si>
  <si>
    <t>Tabel B7: Verdeling van de arbeidsongevallen volgens het soort letsel, naar gevolgen - 2013</t>
  </si>
  <si>
    <t>Tabel B8: Verdeling van de arbeidsongevallen volgens het verwond deel van het lichaam - 2009 tot 2013</t>
  </si>
  <si>
    <t>Tabel B9: Verdeling van de arbeidsongevallen volgens het verwond deel van het lichaam, naar gevolgen - 2013</t>
  </si>
  <si>
    <t>Tabel B10: Verdeling van de arbeidsongevallen volgens het geslacht van het slachtoffer en de gevolgen van het ongeval - 2013</t>
  </si>
  <si>
    <t>Tabel B11: Verdeling van de arbeidsongevallen volgens de leeftijd van het slachtoffer - 2009 tot 2013</t>
  </si>
  <si>
    <t>Tabel B12: Verdeling van de arbeidsongevallen volgens de leeftijd van het slachtoffer en de gevolgen van het ongeval - 2013</t>
  </si>
  <si>
    <t>Tabel B13: Verdeling van de arbeidsongevallen volgens de anciënniteit van het slachtoffer - 2009 tot 2013</t>
  </si>
  <si>
    <t>Tabel B14: Verdeling van de arbeidsongevallen volgens de anciënniteit van het slachtoffer en de gevolgen van het ongeval - 2013</t>
  </si>
  <si>
    <t>Tabel B15: Verdeling van de arbeidsongevallen volgens de beroepscategorie van het slachtoffer - 2009 tot 2013</t>
  </si>
  <si>
    <t>Tabel B17: Verdeling van de arbeidsongevallen volgens het beroep van het slachtoffer, naar gevolgen - 2013</t>
  </si>
  <si>
    <t>Tabel B18: Verdeling van de arbeidsongevallen volgens de activiteitssector van de administratie (Nace-Bel-code), naar de gevolgen van het ongeval - 2013</t>
  </si>
  <si>
    <t>Tabel B19: Verdeling van de arbeidsongevallen volgens het soort werk en de gevolgen van het ongeval - 2013</t>
  </si>
  <si>
    <t>Tabel B20: Verdeling van de arbeidsongevallen volgens de afwijkende gebeurtenis - 2009 tot 2013</t>
  </si>
  <si>
    <t>Tabel B21: Verdeling van de arbeidsongevallen volgens de afwijkende gebeurtenis en de gevolgen van het ongeval - 2013</t>
  </si>
  <si>
    <t>Tabel B22: Verdeling van de arbeidsongevallen volgens het bij de afwijkende gebeurtenis betrokken voorwerp - 2009 tot 2013</t>
  </si>
  <si>
    <t>Tabel B23: Verdeling van de arbeidsongevallen volgens het bij de afwijkende gebeurtenis betrokken voorwerp en de gevolgen van het ongeval - 2013</t>
  </si>
  <si>
    <t>Tabel B24: Verdeling van de arbeidsongevallen volgens het bij de afwijkende gebeurtenis betrokken voorwerp in 2 code-elementen * - 2013</t>
  </si>
  <si>
    <t>Tabel B25: Verdeling van de arbeidsongevallen volgens de wijze van verwonding - 2009 tot 2013</t>
  </si>
  <si>
    <t>Tabel B26: Verdeling van de arbeidsongevallen volgens de wijze van verwonding en de gevolgen van het ongeval - 2013</t>
  </si>
  <si>
    <t>Tabel B27: Verdeling van de arbeidsongevallen volgens de dag waarop het ongeval gebeurde - 2009 tot 2013</t>
  </si>
  <si>
    <t>Tabel B28: Verdeling van de arbeidsongevallen volgens de dag waarop het ongeval gebeurde, naar gevolgen - 2013</t>
  </si>
  <si>
    <t>Tabel B29: Verdeling van de arbeidsongevallen volgens de maand waarin het ongeval gebeurde - 2009 tot 2013</t>
  </si>
  <si>
    <t>Tabel B30: Verdeling van de arbeidsongevallen volgens de maand waarin het ongeval gebeurde, naar gevolgen - 2013</t>
  </si>
  <si>
    <t>Tabel B31: Verdeling van de arbeidsongevallen volgens de provincie waar het ongeval gebeurde - 2009 tot 2013</t>
  </si>
  <si>
    <t>Tabel B32: Verdeling van de arbeidsongevallen volgens de provincie waar het ongeval gebeurde, naar gevolgen - 2013</t>
  </si>
  <si>
    <t>Tabel B33: Verdeling van de ongevallen op de weg naar en van het werk volgens het soort letsel - 2009 tot 2013</t>
  </si>
  <si>
    <t>Tabel B34: Verdeling van de ongevallen op de weg naar en van het werk volgens het soort letsel, naar gevolgen - 2013</t>
  </si>
  <si>
    <t>Tabel B35: Verdeling van de ongevallen op de weg naar en van het werk volgens het verwond deel van het lichaam - 2009 tot 2013</t>
  </si>
  <si>
    <t>Tabel B36: Verdeling van de ongevallen op de weg naar en van het werk volgens het verwond deel van het lichaam, naar gevolgen - 2013</t>
  </si>
  <si>
    <t>Tabel B37: Verdeling van de ongevallen op de weg naar en van het werk volgens het geslacht van het slachtoffer en de gevolgen van het ongeval - 2013</t>
  </si>
  <si>
    <t>Tabel B38: Verdeling van de ongevallen op de weg naar en van het werk volgens de leeftijd van het slachtoffer - 2009 tot 2013</t>
  </si>
  <si>
    <t>Tabel B39: Verdeling van de ongevallen op de weg naar en van het werk volgens de leeftijd van het slachtoffer en de gevolgen van het ongeval - 2013</t>
  </si>
  <si>
    <t>Tabel B42: Verdeling van de arbeidsongevallen volgens de activiteitssector van de administratie (Nace-Bel-code), naar de gevolgen van het ongeval - 2013</t>
  </si>
  <si>
    <t>Tabel B43: Verdeling van de ongevallen op de weg naar en van het werk volgens de afwijkende gebeurtenis - 2009 tot 2013</t>
  </si>
  <si>
    <t>Tabel B44: Verdeling van de ongevallen op de weg naar en van het werk volgens de afwijkende gebeurtenis en de gevolgen van het ongeval - 2013</t>
  </si>
  <si>
    <t>Tabel B45: Verdeling van de ongevallen op de weg naar en van het werk volgens het bij de afwijkende gebeurtenis betrokken voorwerp - 2009 tot 2013</t>
  </si>
  <si>
    <t>Tabel B46: Verdeling van de ongevallen op de weg naar en van het werk volgens het bij de afwijkende gebeurtenis betrokken voorwerp en de gevolgen van het ongeval - 2013</t>
  </si>
  <si>
    <t>Tabel B47: Verdeling van de ongevallen op de weg naar en van het werk volgens het bij de afwijkende gebeurtenis betrokken voorwerp in 2 code-elementen * - 2013</t>
  </si>
  <si>
    <t>Tabel B48: Verdeling van de ongevallen op de weg naar en van het werk volgens de wijze van verwonding - 2009 tot 2013</t>
  </si>
  <si>
    <t>Tabel B49: Verdeling van de ongevallen op de weg naar en van het werk volgens de wijze van verwonding en de gevolgen van het ongeval - 2013</t>
  </si>
  <si>
    <t>Tabel B50: Verdeling van de ongevallen op de weg naar en van het werk volgens de dag waarop het ongeval gebeurde - 2009 tot 2013</t>
  </si>
  <si>
    <t>Tabel B51: Verdeling van de ongevallen op de weg naar en van het werk volgens de dag waarop het ongeval gebeurde, naar gevolgen - 2013</t>
  </si>
  <si>
    <t>Tabel B52: Verdeling van de ongevallen op de weg naar en van het werk volgens de maand waarin het ongeval gebeurde - 2009 tot 2013</t>
  </si>
  <si>
    <t>Tabel B53: Verdeling van de ongevallen op de weg naar en van het werk volgens de maand waarin het ongeval gebeurde, naar gevolgen - 2013</t>
  </si>
  <si>
    <t>Verschil 2012-2013 in %</t>
  </si>
  <si>
    <t xml:space="preserve">Verschil 2012-2013 in % </t>
  </si>
  <si>
    <t>Tabel B40: Verdeling van de ongevallen op de weg naar en van het werk volgens de anciënniteit van het slachtoffer en de gevolgen van het ongeval - 2013</t>
  </si>
  <si>
    <t>Tabel B41: Verdeling van de ongevallen op de weg naar en van het werk volgens de beroepscategorie van het slachtoffer - 2009 tot 2013</t>
  </si>
  <si>
    <t>Tabel B54: Verdeling van de ongevallen volgens de provincie waar het ongeval gebeurde - 2009 tot 2013</t>
  </si>
  <si>
    <t>Tabel B55: Verdeling van de ongevallen volgens de provincie waar het ongeval gebeurde, naar gevolgen - 2013</t>
  </si>
  <si>
    <t>Tabel B5: Verdeling van de ongevalsaangiften volgens de activiteitssector van de administratie (Nace-Bel-code), naar arbeidsplaats of arbeidsweg -  2013</t>
  </si>
  <si>
    <t>Op zee</t>
  </si>
  <si>
    <t>* 4 code-elementen worden enkel getoond indien de groep minstens 5% van de ongevallen vertegenwoordigt.</t>
  </si>
  <si>
    <t>Overige betrokken voorwerpen die niet in deze lijst vermeld worden</t>
  </si>
  <si>
    <t>Particuliere beveiliging</t>
  </si>
  <si>
    <t>Defensie</t>
  </si>
  <si>
    <t>Gewoon lager onderwijs, n.e.g.</t>
  </si>
  <si>
    <t>Post-secundair niet-hoger onderwijs</t>
  </si>
  <si>
    <t>Overige hospitalisatiediensten</t>
  </si>
  <si>
    <t>Algemeen welzijnswerk met huisvesting</t>
  </si>
  <si>
    <t>Activiteiten van gezins- en bejaardenzorg aan huis, m.u.v. (thuis)verpleging</t>
  </si>
  <si>
    <t xml:space="preserve">Beheer van kerkhoven en activiteiten van crematoria </t>
  </si>
  <si>
    <t>jonger dan 15 jaar</t>
  </si>
  <si>
    <t>011</t>
  </si>
  <si>
    <t>Managers op het gebied van land-en bosbouw, visserij en aquacultuur</t>
  </si>
  <si>
    <t>Software- en applicatieontwikkelaars en analisten</t>
  </si>
  <si>
    <t>Activiteiten van hoofdkantoren</t>
  </si>
  <si>
    <t>Gewoon algemeen secundair onderwijs, n.e.g.</t>
  </si>
  <si>
    <t>Verenigingen op het vlak van jeugdwerk</t>
  </si>
  <si>
    <t>Vervaardiging van voedingsmiddelen</t>
  </si>
  <si>
    <t>Verwerking en conservering van vlees, exclusief vlees van gevogelte</t>
  </si>
  <si>
    <t>Beveiligings- en opsporingsdiensten</t>
  </si>
  <si>
    <t>Activiteiten van hoofdkantoren; adviesbureaus op het gebied van bedrijfsbeheer</t>
  </si>
  <si>
    <t>Wiskundigen, actuarissen en statistici</t>
  </si>
  <si>
    <t>Bedieners van metaalbewerkings- en metaalverwerkingsinstallaties en van installaties voor de oppervlaktebehandeling van metalen</t>
  </si>
  <si>
    <t>Bedieners van machines en installaties voor de vervaardiging van chemische en fotografische producten</t>
  </si>
  <si>
    <t xml:space="preserve">Bedieners van machines voor de vervaardiging van producten van rubber, kunststof of papier </t>
  </si>
  <si>
    <t>Bedieners van installaties voor de houtbewerking en de vervaardiging van papier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</si>
</sst>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0"/>
      <name val="Arial"/>
    </font>
    <font>
      <sz val="10"/>
      <name val="Arial"/>
    </font>
    <font>
      <b/>
      <sz val="11"/>
      <name val="Microsoft Sans Serif"/>
      <family val="2"/>
    </font>
    <font>
      <sz val="11"/>
      <name val="Microsoft Sans Serif"/>
      <family val="2"/>
    </font>
    <font>
      <b/>
      <i/>
      <sz val="11"/>
      <name val="Microsoft Sans Serif"/>
      <family val="2"/>
    </font>
    <font>
      <sz val="11"/>
      <color indexed="8"/>
      <name val="Microsoft Sans Serif"/>
      <family val="2"/>
    </font>
    <font>
      <b/>
      <sz val="11"/>
      <color indexed="8"/>
      <name val="Microsoft Sans Serif"/>
      <family val="2"/>
    </font>
    <font>
      <b/>
      <i/>
      <sz val="11"/>
      <color indexed="8"/>
      <name val="Microsoft Sans Serif"/>
      <family val="2"/>
    </font>
    <font>
      <sz val="11"/>
      <name val="Arial"/>
      <family val="2"/>
    </font>
    <font>
      <u/>
      <sz val="10"/>
      <name val="Microsoft Sans Serif"/>
      <family val="2"/>
    </font>
    <font>
      <sz val="10"/>
      <name val="Microsoft Sans Serif"/>
      <family val="2"/>
    </font>
    <font>
      <b/>
      <sz val="10"/>
      <name val="Microsoft Sans Serif"/>
      <family val="2"/>
    </font>
    <font>
      <b/>
      <u/>
      <sz val="11"/>
      <name val="Microsoft Sans Serif"/>
      <family val="2"/>
    </font>
    <font>
      <b/>
      <sz val="10"/>
      <name val="Arial"/>
      <family val="2"/>
    </font>
    <font>
      <b/>
      <i/>
      <sz val="10"/>
      <name val="Microsoft Sans Serif"/>
      <family val="2"/>
    </font>
    <font>
      <b/>
      <u/>
      <sz val="10"/>
      <name val="Microsoft Sans Serif"/>
      <family val="2"/>
    </font>
    <font>
      <b/>
      <sz val="11"/>
      <name val="Arial"/>
      <family val="2"/>
    </font>
    <font>
      <sz val="10"/>
      <color indexed="8"/>
      <name val="Arial"/>
      <family val="2"/>
    </font>
    <font>
      <b/>
      <sz val="10"/>
      <name val="MS Sans Serif"/>
      <family val="2"/>
    </font>
    <font>
      <sz val="10"/>
      <name val="MS Sans Serif"/>
      <family val="2"/>
    </font>
    <font>
      <sz val="10"/>
      <color indexed="12"/>
      <name val="MS Sans Serif"/>
      <family val="2"/>
    </font>
    <font>
      <b/>
      <sz val="9"/>
      <name val="MS Sans Serif"/>
      <family val="2"/>
    </font>
    <font>
      <sz val="10"/>
      <color indexed="8"/>
      <name val="Microsoft Sans Serif"/>
      <family val="2"/>
    </font>
    <font>
      <b/>
      <sz val="10"/>
      <color indexed="8"/>
      <name val="Microsoft Sans Serif"/>
      <family val="2"/>
    </font>
    <font>
      <sz val="9"/>
      <name val="Microsoft Sans Serif"/>
      <family val="2"/>
    </font>
    <font>
      <sz val="10"/>
      <color indexed="10"/>
      <name val="Microsoft Sans Serif"/>
      <family val="2"/>
    </font>
    <font>
      <sz val="11"/>
      <color indexed="10"/>
      <name val="Microsoft Sans Serif"/>
      <family val="2"/>
    </font>
    <font>
      <sz val="10"/>
      <name val="Arial"/>
      <family val="2"/>
    </font>
    <font>
      <b/>
      <sz val="12"/>
      <name val="Microsoft Sans Serif"/>
      <family val="2"/>
    </font>
    <font>
      <b/>
      <sz val="10"/>
      <color indexed="8"/>
      <name val="MS Sans Serif"/>
      <family val="2"/>
    </font>
    <font>
      <b/>
      <u/>
      <sz val="9"/>
      <name val="Microsoft Sans Serif"/>
      <family val="2"/>
    </font>
    <font>
      <i/>
      <sz val="10"/>
      <name val="MS Sans Serif"/>
      <family val="2"/>
    </font>
    <font>
      <b/>
      <sz val="9"/>
      <name val="Microsoft Sans Serif"/>
      <family val="2"/>
    </font>
    <font>
      <sz val="10"/>
      <name val="Tahoma"/>
      <family val="2"/>
    </font>
    <font>
      <sz val="10"/>
      <color indexed="8"/>
      <name val="MS Sans Serif"/>
      <family val="2"/>
    </font>
    <font>
      <b/>
      <sz val="10"/>
      <name val="Tahoma"/>
      <family val="2"/>
    </font>
    <font>
      <b/>
      <sz val="10"/>
      <color indexed="8"/>
      <name val="Tahoma"/>
      <family val="2"/>
    </font>
    <font>
      <sz val="10"/>
      <color indexed="8"/>
      <name val="Tahoma"/>
      <family val="2"/>
    </font>
    <font>
      <u/>
      <sz val="10"/>
      <color theme="10"/>
      <name val="Arial"/>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33">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medium">
        <color indexed="64"/>
      </right>
      <top style="medium">
        <color indexed="8"/>
      </top>
      <bottom style="medium">
        <color indexed="8"/>
      </bottom>
      <diagonal/>
    </border>
    <border>
      <left style="medium">
        <color indexed="64"/>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medium">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thin">
        <color indexed="64"/>
      </left>
      <right style="medium">
        <color indexed="8"/>
      </right>
      <top style="thin">
        <color indexed="8"/>
      </top>
      <bottom style="thin">
        <color indexed="8"/>
      </bottom>
      <diagonal/>
    </border>
    <border>
      <left style="medium">
        <color indexed="8"/>
      </left>
      <right/>
      <top style="thin">
        <color indexed="8"/>
      </top>
      <bottom/>
      <diagonal/>
    </border>
    <border>
      <left style="thin">
        <color indexed="64"/>
      </left>
      <right style="medium">
        <color indexed="64"/>
      </right>
      <top style="thin">
        <color indexed="8"/>
      </top>
      <bottom/>
      <diagonal/>
    </border>
    <border>
      <left style="thin">
        <color indexed="8"/>
      </left>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style="thin">
        <color indexed="64"/>
      </left>
      <right style="medium">
        <color indexed="8"/>
      </right>
      <top style="medium">
        <color indexed="8"/>
      </top>
      <bottom style="thin">
        <color indexed="8"/>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indexed="64"/>
      </top>
      <bottom/>
      <diagonal/>
    </border>
    <border>
      <left style="thin">
        <color indexed="8"/>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8"/>
      </top>
      <bottom style="medium">
        <color indexed="8"/>
      </bottom>
      <diagonal/>
    </border>
    <border>
      <left style="medium">
        <color indexed="8"/>
      </left>
      <right style="medium">
        <color indexed="64"/>
      </right>
      <top style="medium">
        <color indexed="64"/>
      </top>
      <bottom style="thin">
        <color indexed="64"/>
      </bottom>
      <diagonal/>
    </border>
    <border>
      <left style="medium">
        <color indexed="8"/>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8"/>
      </left>
      <right style="thin">
        <color indexed="64"/>
      </right>
      <top/>
      <bottom style="thin">
        <color indexed="64"/>
      </bottom>
      <diagonal/>
    </border>
    <border>
      <left/>
      <right/>
      <top style="medium">
        <color indexed="8"/>
      </top>
      <bottom/>
      <diagonal/>
    </border>
    <border>
      <left style="medium">
        <color indexed="8"/>
      </left>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hair">
        <color indexed="64"/>
      </bottom>
      <diagonal/>
    </border>
    <border>
      <left style="thin">
        <color indexed="8"/>
      </left>
      <right style="thin">
        <color indexed="64"/>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s>
  <cellStyleXfs count="8">
    <xf numFmtId="0" fontId="0" fillId="0" borderId="0"/>
    <xf numFmtId="0" fontId="27" fillId="0" borderId="0" applyProtection="0"/>
    <xf numFmtId="0" fontId="27" fillId="0" borderId="0" applyProtection="0"/>
    <xf numFmtId="9" fontId="1" fillId="0" borderId="0" applyFont="0" applyFill="0" applyBorder="0" applyAlignment="0" applyProtection="0"/>
    <xf numFmtId="0" fontId="17" fillId="0" borderId="0"/>
    <xf numFmtId="0" fontId="27" fillId="0" borderId="0" applyProtection="0"/>
    <xf numFmtId="0" fontId="27" fillId="0" borderId="0"/>
    <xf numFmtId="0" fontId="38" fillId="0" borderId="0" applyNumberFormat="0" applyFill="0" applyBorder="0" applyAlignment="0" applyProtection="0"/>
  </cellStyleXfs>
  <cellXfs count="1005">
    <xf numFmtId="0" fontId="0" fillId="0" borderId="0" xfId="0"/>
    <xf numFmtId="0" fontId="3" fillId="0" borderId="0" xfId="0" applyFont="1" applyAlignment="1">
      <alignment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vertical="center" wrapText="1"/>
    </xf>
    <xf numFmtId="3" fontId="3" fillId="2" borderId="3" xfId="0" applyNumberFormat="1" applyFont="1" applyFill="1" applyBorder="1" applyAlignment="1">
      <alignment horizontal="right" vertical="center" wrapText="1"/>
    </xf>
    <xf numFmtId="164" fontId="4" fillId="2" borderId="5" xfId="0" applyNumberFormat="1" applyFont="1" applyFill="1" applyBorder="1" applyAlignment="1">
      <alignment vertical="center" wrapText="1"/>
    </xf>
    <xf numFmtId="164" fontId="4" fillId="2" borderId="5" xfId="0" applyNumberFormat="1" applyFont="1" applyFill="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vertical="center" wrapText="1"/>
    </xf>
    <xf numFmtId="0" fontId="2" fillId="0" borderId="8" xfId="0" applyFont="1" applyFill="1" applyBorder="1" applyAlignment="1">
      <alignment horizontal="center" vertical="center"/>
    </xf>
    <xf numFmtId="0" fontId="2" fillId="0" borderId="9" xfId="0" applyFont="1" applyFill="1" applyBorder="1" applyAlignment="1">
      <alignment vertical="center" wrapText="1"/>
    </xf>
    <xf numFmtId="3" fontId="3" fillId="0" borderId="8" xfId="0" applyNumberFormat="1" applyFont="1" applyFill="1" applyBorder="1" applyAlignment="1">
      <alignment horizontal="right" vertical="center" wrapText="1"/>
    </xf>
    <xf numFmtId="164" fontId="4" fillId="0" borderId="10" xfId="0" applyNumberFormat="1" applyFont="1" applyFill="1" applyBorder="1" applyAlignment="1">
      <alignment vertical="center" wrapText="1"/>
    </xf>
    <xf numFmtId="164" fontId="4" fillId="0" borderId="10" xfId="0" applyNumberFormat="1" applyFont="1" applyFill="1" applyBorder="1" applyAlignment="1">
      <alignment vertical="center"/>
    </xf>
    <xf numFmtId="0" fontId="2" fillId="0" borderId="1" xfId="0" applyFont="1" applyFill="1" applyBorder="1" applyAlignment="1">
      <alignment horizontal="center" vertical="center"/>
    </xf>
    <xf numFmtId="0" fontId="2" fillId="0" borderId="11" xfId="0" applyFont="1" applyFill="1" applyBorder="1" applyAlignment="1">
      <alignment vertical="center" wrapText="1"/>
    </xf>
    <xf numFmtId="3" fontId="3" fillId="0" borderId="1" xfId="0" applyNumberFormat="1" applyFont="1" applyFill="1" applyBorder="1" applyAlignment="1">
      <alignment horizontal="right" vertical="center" wrapText="1"/>
    </xf>
    <xf numFmtId="164" fontId="4" fillId="0" borderId="2" xfId="0" applyNumberFormat="1" applyFont="1" applyFill="1" applyBorder="1" applyAlignment="1">
      <alignment vertical="center" wrapText="1"/>
    </xf>
    <xf numFmtId="164" fontId="4" fillId="0" borderId="2" xfId="0" applyNumberFormat="1" applyFont="1" applyFill="1" applyBorder="1" applyAlignment="1">
      <alignment vertical="center"/>
    </xf>
    <xf numFmtId="0" fontId="2" fillId="2" borderId="12" xfId="0" applyFont="1" applyFill="1" applyBorder="1" applyAlignment="1">
      <alignment horizontal="center" vertical="center"/>
    </xf>
    <xf numFmtId="0" fontId="2" fillId="2" borderId="13" xfId="0" applyFont="1" applyFill="1" applyBorder="1" applyAlignment="1">
      <alignment vertical="center" wrapText="1"/>
    </xf>
    <xf numFmtId="3" fontId="3" fillId="2" borderId="14" xfId="0" applyNumberFormat="1" applyFont="1" applyFill="1" applyBorder="1" applyAlignment="1">
      <alignment horizontal="right" vertical="center" wrapText="1"/>
    </xf>
    <xf numFmtId="0" fontId="2" fillId="0" borderId="15" xfId="0" applyFont="1" applyFill="1" applyBorder="1" applyAlignment="1">
      <alignment horizontal="center" vertical="center"/>
    </xf>
    <xf numFmtId="0" fontId="2" fillId="0" borderId="16" xfId="0" applyFont="1" applyFill="1" applyBorder="1" applyAlignment="1">
      <alignment vertical="center" wrapText="1"/>
    </xf>
    <xf numFmtId="0" fontId="2" fillId="2" borderId="14" xfId="0" applyFont="1" applyFill="1" applyBorder="1" applyAlignment="1">
      <alignment horizontal="center" vertical="center"/>
    </xf>
    <xf numFmtId="0" fontId="2" fillId="2" borderId="17" xfId="0" applyFont="1" applyFill="1" applyBorder="1" applyAlignment="1">
      <alignment vertical="center" wrapText="1"/>
    </xf>
    <xf numFmtId="0" fontId="2" fillId="2" borderId="18" xfId="0" applyFont="1" applyFill="1" applyBorder="1" applyAlignment="1">
      <alignment horizontal="center" vertical="center"/>
    </xf>
    <xf numFmtId="0" fontId="2" fillId="2" borderId="19" xfId="0" applyFont="1" applyFill="1" applyBorder="1" applyAlignment="1">
      <alignment vertical="center" wrapText="1"/>
    </xf>
    <xf numFmtId="3" fontId="3" fillId="2" borderId="18" xfId="0" applyNumberFormat="1" applyFont="1" applyFill="1" applyBorder="1" applyAlignment="1">
      <alignment horizontal="right" vertical="center" wrapText="1"/>
    </xf>
    <xf numFmtId="3" fontId="2" fillId="0" borderId="18" xfId="0" applyNumberFormat="1" applyFont="1" applyFill="1" applyBorder="1" applyAlignment="1">
      <alignment horizontal="right" vertical="center"/>
    </xf>
    <xf numFmtId="9" fontId="4" fillId="0" borderId="20" xfId="0" applyNumberFormat="1" applyFont="1" applyFill="1" applyBorder="1" applyAlignment="1">
      <alignment vertical="center" wrapText="1"/>
    </xf>
    <xf numFmtId="9" fontId="4" fillId="0" borderId="20" xfId="0" applyNumberFormat="1" applyFont="1" applyFill="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1" xfId="0" applyFont="1" applyBorder="1" applyAlignment="1">
      <alignment horizontal="center" vertical="center" wrapText="1"/>
    </xf>
    <xf numFmtId="164" fontId="4" fillId="2" borderId="4" xfId="0" applyNumberFormat="1" applyFont="1" applyFill="1" applyBorder="1" applyAlignment="1">
      <alignment vertical="center" wrapText="1"/>
    </xf>
    <xf numFmtId="164" fontId="4" fillId="0" borderId="9" xfId="0" applyNumberFormat="1" applyFont="1" applyFill="1" applyBorder="1" applyAlignment="1">
      <alignment vertical="center" wrapText="1"/>
    </xf>
    <xf numFmtId="164" fontId="4" fillId="0" borderId="11" xfId="0" applyNumberFormat="1" applyFont="1" applyFill="1" applyBorder="1" applyAlignment="1">
      <alignment vertical="center" wrapText="1"/>
    </xf>
    <xf numFmtId="9" fontId="4" fillId="0" borderId="19" xfId="0" applyNumberFormat="1" applyFont="1" applyFill="1" applyBorder="1" applyAlignment="1">
      <alignment vertical="center" wrapText="1"/>
    </xf>
    <xf numFmtId="0" fontId="3" fillId="0" borderId="0" xfId="0" applyFont="1" applyFill="1" applyAlignment="1">
      <alignment vertical="center"/>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49" fontId="2" fillId="2" borderId="14" xfId="0" applyNumberFormat="1" applyFont="1" applyFill="1" applyBorder="1" applyAlignment="1">
      <alignment horizontal="center" vertical="center"/>
    </xf>
    <xf numFmtId="3" fontId="5" fillId="2" borderId="14" xfId="0" applyNumberFormat="1" applyFont="1" applyFill="1" applyBorder="1" applyAlignment="1">
      <alignment vertical="center"/>
    </xf>
    <xf numFmtId="164" fontId="4" fillId="2" borderId="20" xfId="0" applyNumberFormat="1" applyFont="1" applyFill="1" applyBorder="1" applyAlignment="1">
      <alignment vertical="center"/>
    </xf>
    <xf numFmtId="3" fontId="5" fillId="2" borderId="3" xfId="0" applyNumberFormat="1" applyFont="1" applyFill="1" applyBorder="1" applyAlignment="1">
      <alignment vertical="center"/>
    </xf>
    <xf numFmtId="49" fontId="2" fillId="2" borderId="6" xfId="0" applyNumberFormat="1" applyFont="1" applyFill="1" applyBorder="1" applyAlignment="1">
      <alignment horizontal="center" vertical="center"/>
    </xf>
    <xf numFmtId="164" fontId="4" fillId="2" borderId="22" xfId="0" applyNumberFormat="1" applyFont="1" applyFill="1" applyBorder="1" applyAlignment="1">
      <alignment vertical="center"/>
    </xf>
    <xf numFmtId="49" fontId="2" fillId="0" borderId="8" xfId="0" applyNumberFormat="1" applyFont="1" applyFill="1" applyBorder="1" applyAlignment="1">
      <alignment horizontal="center" vertical="center"/>
    </xf>
    <xf numFmtId="0" fontId="2" fillId="0" borderId="10" xfId="0" applyFont="1" applyFill="1" applyBorder="1" applyAlignment="1">
      <alignment vertical="center" wrapText="1"/>
    </xf>
    <xf numFmtId="3" fontId="5" fillId="0" borderId="8" xfId="0" applyNumberFormat="1" applyFont="1" applyFill="1" applyBorder="1" applyAlignment="1">
      <alignment vertical="center"/>
    </xf>
    <xf numFmtId="49" fontId="2" fillId="0" borderId="1" xfId="0" applyNumberFormat="1" applyFont="1" applyFill="1" applyBorder="1" applyAlignment="1">
      <alignment horizontal="center" vertical="center"/>
    </xf>
    <xf numFmtId="3" fontId="5" fillId="0" borderId="1" xfId="0" applyNumberFormat="1" applyFont="1" applyFill="1" applyBorder="1" applyAlignment="1">
      <alignment vertical="center"/>
    </xf>
    <xf numFmtId="49" fontId="2" fillId="2" borderId="12" xfId="0" applyNumberFormat="1" applyFont="1" applyFill="1" applyBorder="1" applyAlignment="1">
      <alignment horizontal="center" vertical="center"/>
    </xf>
    <xf numFmtId="164" fontId="4" fillId="2" borderId="23" xfId="0" applyNumberFormat="1" applyFont="1" applyFill="1" applyBorder="1" applyAlignment="1">
      <alignment vertical="center"/>
    </xf>
    <xf numFmtId="49" fontId="2" fillId="0" borderId="15" xfId="0" applyNumberFormat="1" applyFont="1" applyFill="1" applyBorder="1" applyAlignment="1">
      <alignment horizontal="center" vertical="center"/>
    </xf>
    <xf numFmtId="0" fontId="2" fillId="0" borderId="0" xfId="0" applyFont="1" applyFill="1" applyAlignment="1">
      <alignment vertical="center" wrapText="1"/>
    </xf>
    <xf numFmtId="3" fontId="2" fillId="0" borderId="18" xfId="0" applyNumberFormat="1" applyFont="1" applyFill="1" applyBorder="1" applyAlignment="1">
      <alignment vertical="center"/>
    </xf>
    <xf numFmtId="49" fontId="3" fillId="0" borderId="0" xfId="0" applyNumberFormat="1" applyFont="1" applyFill="1" applyAlignment="1">
      <alignment horizontal="center" vertical="center"/>
    </xf>
    <xf numFmtId="3" fontId="5" fillId="0" borderId="15" xfId="0" applyNumberFormat="1" applyFont="1" applyFill="1" applyBorder="1" applyAlignment="1">
      <alignment vertical="center"/>
    </xf>
    <xf numFmtId="164" fontId="4" fillId="0" borderId="24" xfId="0" applyNumberFormat="1" applyFont="1" applyFill="1" applyBorder="1" applyAlignment="1">
      <alignment vertical="center"/>
    </xf>
    <xf numFmtId="3" fontId="6" fillId="0" borderId="18" xfId="0" applyNumberFormat="1" applyFont="1" applyFill="1" applyBorder="1" applyAlignment="1">
      <alignment vertical="center"/>
    </xf>
    <xf numFmtId="0" fontId="2" fillId="0" borderId="25" xfId="0" applyFont="1" applyBorder="1" applyAlignment="1">
      <alignment horizontal="left" vertical="center"/>
    </xf>
    <xf numFmtId="3" fontId="5" fillId="0" borderId="6" xfId="0" applyNumberFormat="1" applyFont="1" applyBorder="1" applyAlignment="1">
      <alignment vertical="center"/>
    </xf>
    <xf numFmtId="164" fontId="4" fillId="0" borderId="22" xfId="0" applyNumberFormat="1" applyFont="1" applyBorder="1" applyAlignment="1">
      <alignment vertical="center"/>
    </xf>
    <xf numFmtId="0" fontId="2" fillId="0" borderId="26" xfId="0" applyFont="1" applyBorder="1" applyAlignment="1">
      <alignment horizontal="left" vertical="center"/>
    </xf>
    <xf numFmtId="3" fontId="5" fillId="0" borderId="8" xfId="0" applyNumberFormat="1" applyFont="1" applyBorder="1" applyAlignment="1">
      <alignment vertical="center"/>
    </xf>
    <xf numFmtId="164" fontId="4" fillId="0" borderId="10" xfId="0" applyNumberFormat="1" applyFont="1" applyBorder="1" applyAlignment="1">
      <alignment vertical="center"/>
    </xf>
    <xf numFmtId="0" fontId="2" fillId="0" borderId="27" xfId="0" applyFont="1" applyBorder="1" applyAlignment="1">
      <alignment horizontal="left" vertical="center"/>
    </xf>
    <xf numFmtId="3" fontId="5" fillId="0" borderId="1" xfId="0" applyNumberFormat="1" applyFont="1" applyBorder="1" applyAlignment="1">
      <alignment vertical="center"/>
    </xf>
    <xf numFmtId="164" fontId="4" fillId="0" borderId="2" xfId="0" applyNumberFormat="1" applyFont="1" applyBorder="1" applyAlignment="1">
      <alignment vertical="center"/>
    </xf>
    <xf numFmtId="0" fontId="2" fillId="0" borderId="28" xfId="0" applyFont="1" applyBorder="1" applyAlignment="1">
      <alignment horizontal="center" vertical="center"/>
    </xf>
    <xf numFmtId="3" fontId="6" fillId="0" borderId="18" xfId="0" applyNumberFormat="1" applyFont="1" applyBorder="1" applyAlignment="1">
      <alignment vertical="center"/>
    </xf>
    <xf numFmtId="9" fontId="4" fillId="0" borderId="20" xfId="0" applyNumberFormat="1" applyFont="1" applyBorder="1" applyAlignment="1">
      <alignment vertical="center"/>
    </xf>
    <xf numFmtId="3" fontId="2"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vertical="center" wrapText="1"/>
    </xf>
    <xf numFmtId="3" fontId="3" fillId="0" borderId="8" xfId="0" applyNumberFormat="1" applyFont="1" applyBorder="1" applyAlignment="1">
      <alignment vertical="center"/>
    </xf>
    <xf numFmtId="3" fontId="3" fillId="0" borderId="15" xfId="0" applyNumberFormat="1" applyFont="1" applyBorder="1" applyAlignment="1">
      <alignment vertical="center"/>
    </xf>
    <xf numFmtId="0" fontId="2" fillId="0" borderId="18" xfId="0" applyFont="1" applyBorder="1" applyAlignment="1">
      <alignment horizontal="center" vertical="center"/>
    </xf>
    <xf numFmtId="0" fontId="6" fillId="0" borderId="20" xfId="0" applyFont="1" applyFill="1" applyBorder="1" applyAlignment="1">
      <alignment horizontal="center" vertical="center" wrapText="1"/>
    </xf>
    <xf numFmtId="3" fontId="2" fillId="0" borderId="30" xfId="0" applyNumberFormat="1" applyFont="1" applyBorder="1" applyAlignment="1">
      <alignment vertical="center"/>
    </xf>
    <xf numFmtId="0" fontId="4" fillId="0" borderId="0" xfId="0" applyFont="1" applyAlignment="1">
      <alignment vertical="center"/>
    </xf>
    <xf numFmtId="0" fontId="2" fillId="0" borderId="0" xfId="0" applyFont="1" applyAlignment="1">
      <alignment horizontal="center" vertical="center"/>
    </xf>
    <xf numFmtId="3" fontId="3" fillId="0" borderId="1" xfId="0" applyNumberFormat="1" applyFont="1" applyFill="1" applyBorder="1" applyAlignment="1">
      <alignment vertical="center"/>
    </xf>
    <xf numFmtId="164" fontId="4" fillId="0" borderId="31" xfId="0" applyNumberFormat="1" applyFont="1" applyBorder="1" applyAlignment="1">
      <alignment vertical="center"/>
    </xf>
    <xf numFmtId="3" fontId="3" fillId="0" borderId="1" xfId="0" applyNumberFormat="1" applyFont="1" applyBorder="1" applyAlignment="1">
      <alignment vertical="center"/>
    </xf>
    <xf numFmtId="0" fontId="8" fillId="0" borderId="0" xfId="0" applyFont="1"/>
    <xf numFmtId="0" fontId="2" fillId="0" borderId="32" xfId="0" applyFont="1" applyBorder="1" applyAlignment="1">
      <alignment horizontal="center" vertical="center" wrapText="1"/>
    </xf>
    <xf numFmtId="0" fontId="2" fillId="0" borderId="11" xfId="0" applyFont="1" applyBorder="1" applyAlignment="1">
      <alignment horizontal="center" vertical="center" wrapText="1"/>
    </xf>
    <xf numFmtId="3" fontId="2" fillId="2" borderId="18" xfId="0" applyNumberFormat="1" applyFont="1" applyFill="1" applyBorder="1" applyAlignment="1">
      <alignment vertical="center"/>
    </xf>
    <xf numFmtId="3" fontId="3" fillId="0" borderId="6" xfId="0" applyNumberFormat="1" applyFont="1" applyFill="1" applyBorder="1" applyAlignment="1">
      <alignment vertical="center"/>
    </xf>
    <xf numFmtId="164" fontId="4" fillId="0" borderId="22" xfId="0" applyNumberFormat="1" applyFont="1" applyFill="1" applyBorder="1" applyAlignment="1">
      <alignment vertical="center"/>
    </xf>
    <xf numFmtId="3" fontId="3" fillId="0" borderId="8" xfId="0" applyNumberFormat="1" applyFont="1" applyFill="1" applyBorder="1" applyAlignment="1">
      <alignment vertical="center"/>
    </xf>
    <xf numFmtId="0" fontId="6" fillId="0" borderId="30" xfId="0" applyFont="1" applyFill="1" applyBorder="1" applyAlignment="1">
      <alignment horizontal="center" vertical="center"/>
    </xf>
    <xf numFmtId="3" fontId="2" fillId="0" borderId="18" xfId="0" applyNumberFormat="1" applyFont="1" applyBorder="1" applyAlignment="1">
      <alignment vertical="center"/>
    </xf>
    <xf numFmtId="0" fontId="10" fillId="0" borderId="0" xfId="0" applyFont="1"/>
    <xf numFmtId="3" fontId="3" fillId="0" borderId="6" xfId="0" applyNumberFormat="1" applyFont="1" applyBorder="1" applyAlignment="1">
      <alignment vertical="center"/>
    </xf>
    <xf numFmtId="0" fontId="2" fillId="0" borderId="26"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25" xfId="0" applyFont="1" applyBorder="1"/>
    <xf numFmtId="3" fontId="3" fillId="0" borderId="6" xfId="0" applyNumberFormat="1" applyFont="1" applyBorder="1"/>
    <xf numFmtId="164" fontId="4" fillId="0" borderId="22" xfId="0" applyNumberFormat="1" applyFont="1" applyBorder="1"/>
    <xf numFmtId="0" fontId="2" fillId="0" borderId="26" xfId="0" applyFont="1" applyBorder="1"/>
    <xf numFmtId="3" fontId="3" fillId="0" borderId="8" xfId="0" applyNumberFormat="1" applyFont="1" applyBorder="1"/>
    <xf numFmtId="164" fontId="4" fillId="0" borderId="10" xfId="0" applyNumberFormat="1" applyFont="1" applyBorder="1"/>
    <xf numFmtId="3" fontId="3" fillId="0" borderId="1" xfId="0" applyNumberFormat="1" applyFont="1" applyBorder="1"/>
    <xf numFmtId="164" fontId="4" fillId="0" borderId="2" xfId="0" applyNumberFormat="1" applyFont="1" applyBorder="1"/>
    <xf numFmtId="0" fontId="2" fillId="0" borderId="28" xfId="0" applyFont="1" applyBorder="1" applyAlignment="1">
      <alignment horizontal="center"/>
    </xf>
    <xf numFmtId="3" fontId="2" fillId="0" borderId="18" xfId="0" applyNumberFormat="1" applyFont="1" applyBorder="1"/>
    <xf numFmtId="9" fontId="4" fillId="0" borderId="20" xfId="0" applyNumberFormat="1" applyFont="1" applyBorder="1"/>
    <xf numFmtId="0" fontId="3" fillId="0" borderId="0" xfId="0" applyFont="1"/>
    <xf numFmtId="0" fontId="4" fillId="0" borderId="0" xfId="0" applyFont="1"/>
    <xf numFmtId="164" fontId="4" fillId="0" borderId="25" xfId="0" applyNumberFormat="1" applyFont="1" applyBorder="1" applyAlignment="1">
      <alignment horizontal="center" vertical="center"/>
    </xf>
    <xf numFmtId="164" fontId="4" fillId="0" borderId="26" xfId="0" applyNumberFormat="1" applyFont="1" applyBorder="1" applyAlignment="1">
      <alignment horizontal="center" vertical="center"/>
    </xf>
    <xf numFmtId="164" fontId="4" fillId="0" borderId="27" xfId="0" applyNumberFormat="1" applyFont="1" applyBorder="1" applyAlignment="1">
      <alignment horizontal="center" vertical="center"/>
    </xf>
    <xf numFmtId="164" fontId="4" fillId="0" borderId="28" xfId="0" applyNumberFormat="1" applyFont="1" applyBorder="1" applyAlignment="1">
      <alignment horizontal="center" vertical="center"/>
    </xf>
    <xf numFmtId="164" fontId="4" fillId="0" borderId="25" xfId="0" applyNumberFormat="1" applyFont="1" applyBorder="1" applyAlignment="1">
      <alignment horizontal="center"/>
    </xf>
    <xf numFmtId="164" fontId="4" fillId="0" borderId="26" xfId="0" applyNumberFormat="1" applyFont="1" applyBorder="1" applyAlignment="1">
      <alignment horizontal="center"/>
    </xf>
    <xf numFmtId="3" fontId="3" fillId="0" borderId="15" xfId="0" applyNumberFormat="1" applyFont="1" applyBorder="1"/>
    <xf numFmtId="164" fontId="4" fillId="0" borderId="24" xfId="0" applyNumberFormat="1" applyFont="1" applyBorder="1"/>
    <xf numFmtId="164" fontId="4" fillId="0" borderId="28" xfId="0" applyNumberFormat="1" applyFont="1" applyBorder="1" applyAlignment="1">
      <alignment horizont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49" fontId="2" fillId="2" borderId="14" xfId="0" applyNumberFormat="1" applyFont="1" applyFill="1" applyBorder="1" applyAlignment="1">
      <alignment horizontal="center" vertical="center" wrapText="1"/>
    </xf>
    <xf numFmtId="164" fontId="7" fillId="2" borderId="5" xfId="0" applyNumberFormat="1" applyFont="1" applyFill="1" applyBorder="1" applyAlignment="1">
      <alignment vertical="center"/>
    </xf>
    <xf numFmtId="0" fontId="2" fillId="2" borderId="6" xfId="0" applyFont="1" applyFill="1" applyBorder="1" applyAlignment="1">
      <alignment horizontal="center" vertical="center" wrapText="1"/>
    </xf>
    <xf numFmtId="0" fontId="2" fillId="0" borderId="8" xfId="0" applyFont="1" applyBorder="1" applyAlignment="1">
      <alignment horizontal="center" vertical="center" wrapText="1"/>
    </xf>
    <xf numFmtId="164" fontId="7" fillId="0" borderId="10" xfId="0" applyNumberFormat="1" applyFont="1" applyFill="1" applyBorder="1" applyAlignment="1">
      <alignment vertical="center"/>
    </xf>
    <xf numFmtId="164" fontId="7" fillId="0" borderId="2" xfId="0" applyNumberFormat="1" applyFont="1" applyFill="1" applyBorder="1" applyAlignment="1">
      <alignment vertical="center"/>
    </xf>
    <xf numFmtId="0" fontId="2" fillId="2" borderId="12" xfId="0" applyFont="1" applyFill="1" applyBorder="1" applyAlignment="1">
      <alignment horizontal="center" vertical="center" wrapText="1"/>
    </xf>
    <xf numFmtId="3" fontId="5" fillId="2" borderId="6" xfId="0" applyNumberFormat="1" applyFont="1" applyFill="1" applyBorder="1" applyAlignment="1">
      <alignment vertical="center"/>
    </xf>
    <xf numFmtId="0" fontId="2" fillId="0" borderId="8" xfId="0" applyFont="1" applyFill="1" applyBorder="1" applyAlignment="1">
      <alignment horizontal="center" vertical="center" wrapText="1"/>
    </xf>
    <xf numFmtId="164" fontId="7" fillId="2" borderId="23" xfId="0" applyNumberFormat="1" applyFont="1" applyFill="1" applyBorder="1" applyAlignment="1">
      <alignment vertical="center"/>
    </xf>
    <xf numFmtId="3" fontId="3" fillId="0" borderId="0" xfId="0" applyNumberFormat="1" applyFont="1" applyAlignment="1">
      <alignment vertical="center"/>
    </xf>
    <xf numFmtId="164" fontId="7" fillId="0" borderId="24" xfId="0" applyNumberFormat="1" applyFont="1" applyFill="1" applyBorder="1" applyAlignment="1">
      <alignment vertical="center"/>
    </xf>
    <xf numFmtId="0" fontId="2" fillId="2" borderId="18" xfId="0" applyFont="1" applyFill="1" applyBorder="1" applyAlignment="1">
      <alignment horizontal="center" vertical="center" wrapText="1"/>
    </xf>
    <xf numFmtId="3" fontId="5" fillId="2" borderId="18" xfId="0" applyNumberFormat="1" applyFont="1" applyFill="1" applyBorder="1" applyAlignment="1">
      <alignment vertical="center"/>
    </xf>
    <xf numFmtId="164" fontId="7" fillId="2" borderId="20" xfId="0" applyNumberFormat="1" applyFont="1" applyFill="1" applyBorder="1" applyAlignment="1">
      <alignment vertical="center"/>
    </xf>
    <xf numFmtId="0" fontId="12" fillId="0" borderId="0" xfId="0" applyFont="1" applyAlignment="1">
      <alignment vertical="center"/>
    </xf>
    <xf numFmtId="164" fontId="7" fillId="2" borderId="22" xfId="0" applyNumberFormat="1" applyFont="1" applyFill="1" applyBorder="1" applyAlignment="1">
      <alignment vertical="center"/>
    </xf>
    <xf numFmtId="3" fontId="2" fillId="0" borderId="21"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49" fontId="2" fillId="0" borderId="14" xfId="0" applyNumberFormat="1" applyFont="1" applyFill="1" applyBorder="1" applyAlignment="1">
      <alignment horizontal="center" vertical="center"/>
    </xf>
    <xf numFmtId="3" fontId="5" fillId="0" borderId="3" xfId="0" applyNumberFormat="1" applyFont="1" applyBorder="1" applyAlignment="1">
      <alignment vertical="center"/>
    </xf>
    <xf numFmtId="164" fontId="7" fillId="0" borderId="5" xfId="0" applyNumberFormat="1" applyFont="1" applyBorder="1" applyAlignment="1">
      <alignment vertical="center"/>
    </xf>
    <xf numFmtId="164" fontId="7" fillId="0" borderId="10" xfId="0" applyNumberFormat="1" applyFont="1" applyBorder="1" applyAlignment="1">
      <alignment vertical="center"/>
    </xf>
    <xf numFmtId="164" fontId="7" fillId="0" borderId="2" xfId="0" applyNumberFormat="1" applyFont="1" applyBorder="1" applyAlignment="1">
      <alignment vertical="center"/>
    </xf>
    <xf numFmtId="0" fontId="3" fillId="0" borderId="18" xfId="0" applyFont="1" applyBorder="1" applyAlignment="1">
      <alignment vertical="center"/>
    </xf>
    <xf numFmtId="0" fontId="2" fillId="0" borderId="19" xfId="0" applyFont="1" applyBorder="1" applyAlignment="1">
      <alignment horizontal="center" vertical="center"/>
    </xf>
    <xf numFmtId="9" fontId="7" fillId="0" borderId="20" xfId="0" applyNumberFormat="1" applyFont="1" applyBorder="1" applyAlignment="1">
      <alignment vertical="center"/>
    </xf>
    <xf numFmtId="3" fontId="8" fillId="0" borderId="0" xfId="0" applyNumberFormat="1" applyFont="1"/>
    <xf numFmtId="164" fontId="7" fillId="0" borderId="29" xfId="0" applyNumberFormat="1" applyFont="1" applyBorder="1" applyAlignment="1">
      <alignment vertical="center"/>
    </xf>
    <xf numFmtId="0" fontId="2" fillId="0" borderId="33"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14"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11" fillId="0" borderId="34"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0" fontId="13" fillId="0" borderId="0" xfId="0" applyFont="1"/>
    <xf numFmtId="0" fontId="15" fillId="0" borderId="0" xfId="0" applyFont="1" applyBorder="1" applyAlignment="1">
      <alignment horizontal="left"/>
    </xf>
    <xf numFmtId="0" fontId="10" fillId="0" borderId="0" xfId="0" applyFont="1" applyBorder="1" applyAlignment="1">
      <alignment horizontal="left"/>
    </xf>
    <xf numFmtId="0" fontId="2" fillId="0" borderId="30" xfId="0" applyFont="1" applyBorder="1" applyAlignment="1">
      <alignment horizontal="center" vertical="center"/>
    </xf>
    <xf numFmtId="0" fontId="2" fillId="0" borderId="0" xfId="0" applyFont="1" applyFill="1" applyAlignment="1">
      <alignment vertical="center"/>
    </xf>
    <xf numFmtId="0" fontId="4" fillId="0" borderId="31" xfId="0" applyFont="1" applyBorder="1" applyAlignment="1">
      <alignment horizontal="center" vertical="center"/>
    </xf>
    <xf numFmtId="0" fontId="2" fillId="0" borderId="37" xfId="0" applyFont="1" applyBorder="1" applyAlignment="1">
      <alignment horizontal="left" vertical="center"/>
    </xf>
    <xf numFmtId="3" fontId="6" fillId="0" borderId="6" xfId="0" applyNumberFormat="1" applyFont="1" applyBorder="1" applyAlignment="1">
      <alignment vertical="center"/>
    </xf>
    <xf numFmtId="0" fontId="2" fillId="0" borderId="38" xfId="0" applyFont="1" applyBorder="1" applyAlignment="1">
      <alignment horizontal="left" vertical="center"/>
    </xf>
    <xf numFmtId="164" fontId="4" fillId="0" borderId="20" xfId="0" applyNumberFormat="1" applyFont="1" applyBorder="1" applyAlignment="1">
      <alignment vertical="center"/>
    </xf>
    <xf numFmtId="0" fontId="2" fillId="0" borderId="37" xfId="0" applyFont="1" applyBorder="1" applyAlignment="1">
      <alignment vertical="center"/>
    </xf>
    <xf numFmtId="164" fontId="7" fillId="0" borderId="22" xfId="0" applyNumberFormat="1" applyFont="1" applyBorder="1" applyAlignment="1">
      <alignment vertical="center"/>
    </xf>
    <xf numFmtId="9" fontId="7" fillId="0" borderId="22" xfId="0" applyNumberFormat="1" applyFont="1" applyBorder="1" applyAlignment="1">
      <alignment vertical="center"/>
    </xf>
    <xf numFmtId="0" fontId="2" fillId="0" borderId="38" xfId="0" applyFont="1" applyBorder="1" applyAlignment="1">
      <alignment vertical="center"/>
    </xf>
    <xf numFmtId="3" fontId="6" fillId="0" borderId="8" xfId="0" applyNumberFormat="1" applyFont="1" applyBorder="1" applyAlignment="1">
      <alignment vertical="center"/>
    </xf>
    <xf numFmtId="9" fontId="7" fillId="0" borderId="10" xfId="0" applyNumberFormat="1" applyFont="1" applyBorder="1" applyAlignment="1">
      <alignment vertical="center"/>
    </xf>
    <xf numFmtId="0" fontId="2" fillId="0" borderId="39" xfId="0" applyFont="1" applyBorder="1" applyAlignment="1">
      <alignment horizontal="left" vertical="center"/>
    </xf>
    <xf numFmtId="164" fontId="7" fillId="0" borderId="24" xfId="0" applyNumberFormat="1" applyFont="1" applyBorder="1" applyAlignment="1">
      <alignment vertical="center"/>
    </xf>
    <xf numFmtId="164" fontId="7" fillId="0" borderId="20" xfId="0" applyNumberFormat="1" applyFont="1" applyBorder="1" applyAlignment="1">
      <alignment vertical="center"/>
    </xf>
    <xf numFmtId="0" fontId="2" fillId="0" borderId="0" xfId="0" applyFont="1" applyBorder="1" applyAlignment="1">
      <alignment horizontal="center" vertical="center"/>
    </xf>
    <xf numFmtId="3" fontId="2" fillId="0" borderId="0" xfId="0" applyNumberFormat="1" applyFont="1" applyBorder="1" applyAlignment="1">
      <alignment vertical="center"/>
    </xf>
    <xf numFmtId="9" fontId="7" fillId="0" borderId="0" xfId="0" applyNumberFormat="1" applyFont="1" applyBorder="1" applyAlignment="1">
      <alignment vertical="center"/>
    </xf>
    <xf numFmtId="164" fontId="7" fillId="0" borderId="0" xfId="0" applyNumberFormat="1" applyFont="1" applyBorder="1" applyAlignment="1">
      <alignment horizontal="center" vertical="center"/>
    </xf>
    <xf numFmtId="3" fontId="2" fillId="0" borderId="8" xfId="0" applyNumberFormat="1" applyFont="1" applyBorder="1" applyAlignment="1">
      <alignment vertical="center"/>
    </xf>
    <xf numFmtId="3" fontId="2" fillId="0" borderId="15" xfId="0" applyNumberFormat="1" applyFont="1" applyBorder="1" applyAlignment="1">
      <alignment vertical="center"/>
    </xf>
    <xf numFmtId="164" fontId="4" fillId="0" borderId="0" xfId="0" applyNumberFormat="1" applyFont="1" applyBorder="1" applyAlignment="1">
      <alignment vertical="center"/>
    </xf>
    <xf numFmtId="3" fontId="2" fillId="0" borderId="6" xfId="0" applyNumberFormat="1" applyFont="1" applyBorder="1" applyAlignment="1">
      <alignment vertical="center"/>
    </xf>
    <xf numFmtId="164" fontId="4" fillId="0" borderId="5" xfId="0" applyNumberFormat="1" applyFont="1" applyBorder="1" applyAlignment="1">
      <alignment vertical="center"/>
    </xf>
    <xf numFmtId="164" fontId="7" fillId="2" borderId="29" xfId="0" applyNumberFormat="1" applyFont="1" applyFill="1" applyBorder="1" applyAlignment="1">
      <alignment vertical="center"/>
    </xf>
    <xf numFmtId="164" fontId="4" fillId="2" borderId="29" xfId="0" applyNumberFormat="1" applyFont="1" applyFill="1" applyBorder="1" applyAlignment="1">
      <alignment vertical="center"/>
    </xf>
    <xf numFmtId="164" fontId="4" fillId="0" borderId="24" xfId="0" applyNumberFormat="1" applyFont="1" applyBorder="1" applyAlignment="1">
      <alignment vertical="center"/>
    </xf>
    <xf numFmtId="0" fontId="6" fillId="0" borderId="0" xfId="0" applyFont="1" applyFill="1" applyBorder="1" applyAlignment="1">
      <alignment horizontal="center" vertical="center"/>
    </xf>
    <xf numFmtId="9" fontId="4" fillId="0" borderId="0" xfId="0" applyNumberFormat="1" applyFont="1" applyBorder="1" applyAlignment="1">
      <alignment vertical="center"/>
    </xf>
    <xf numFmtId="164" fontId="4" fillId="0" borderId="0" xfId="0" applyNumberFormat="1" applyFont="1" applyFill="1" applyBorder="1" applyAlignment="1">
      <alignment horizontal="center" vertical="center"/>
    </xf>
    <xf numFmtId="0" fontId="0" fillId="0" borderId="0" xfId="0" applyNumberFormat="1"/>
    <xf numFmtId="3" fontId="11" fillId="0" borderId="18" xfId="0" applyNumberFormat="1" applyFont="1" applyBorder="1"/>
    <xf numFmtId="3" fontId="3" fillId="2" borderId="40" xfId="0" applyNumberFormat="1" applyFont="1" applyFill="1" applyBorder="1" applyAlignment="1">
      <alignment vertical="center"/>
    </xf>
    <xf numFmtId="3" fontId="3" fillId="2" borderId="41" xfId="0" applyNumberFormat="1" applyFont="1" applyFill="1" applyBorder="1" applyAlignment="1">
      <alignment vertical="center"/>
    </xf>
    <xf numFmtId="164" fontId="4" fillId="2" borderId="42" xfId="0" applyNumberFormat="1" applyFont="1" applyFill="1" applyBorder="1" applyAlignment="1">
      <alignment vertical="center" wrapText="1"/>
    </xf>
    <xf numFmtId="164" fontId="4" fillId="2" borderId="43" xfId="0" applyNumberFormat="1" applyFont="1" applyFill="1" applyBorder="1" applyAlignment="1">
      <alignment vertical="center" wrapText="1"/>
    </xf>
    <xf numFmtId="3" fontId="2" fillId="2" borderId="44" xfId="0" applyNumberFormat="1" applyFont="1" applyFill="1" applyBorder="1" applyAlignment="1">
      <alignment horizontal="right" vertical="center" wrapText="1"/>
    </xf>
    <xf numFmtId="164" fontId="4" fillId="2" borderId="45" xfId="0" applyNumberFormat="1" applyFont="1" applyFill="1" applyBorder="1" applyAlignment="1">
      <alignment vertical="center" wrapText="1"/>
    </xf>
    <xf numFmtId="3" fontId="3" fillId="2" borderId="46" xfId="0" applyNumberFormat="1" applyFont="1" applyFill="1" applyBorder="1" applyAlignment="1">
      <alignment vertical="center"/>
    </xf>
    <xf numFmtId="3" fontId="3" fillId="2" borderId="47" xfId="0" applyNumberFormat="1" applyFont="1" applyFill="1" applyBorder="1" applyAlignment="1">
      <alignment vertical="center"/>
    </xf>
    <xf numFmtId="164" fontId="4" fillId="2" borderId="48" xfId="0" applyNumberFormat="1" applyFont="1" applyFill="1" applyBorder="1" applyAlignment="1">
      <alignment vertical="center" wrapText="1"/>
    </xf>
    <xf numFmtId="164" fontId="4" fillId="2" borderId="49" xfId="0" applyNumberFormat="1" applyFont="1" applyFill="1" applyBorder="1" applyAlignment="1">
      <alignment vertical="center" wrapText="1"/>
    </xf>
    <xf numFmtId="3" fontId="2" fillId="2" borderId="50" xfId="0" applyNumberFormat="1" applyFont="1" applyFill="1" applyBorder="1" applyAlignment="1">
      <alignment horizontal="right" vertical="center" wrapText="1"/>
    </xf>
    <xf numFmtId="164" fontId="4" fillId="2" borderId="51" xfId="0" applyNumberFormat="1" applyFont="1" applyFill="1" applyBorder="1" applyAlignment="1">
      <alignment vertical="center" wrapText="1"/>
    </xf>
    <xf numFmtId="3" fontId="3" fillId="0" borderId="52" xfId="0" applyNumberFormat="1" applyFont="1" applyFill="1" applyBorder="1" applyAlignment="1">
      <alignment vertical="center"/>
    </xf>
    <xf numFmtId="3" fontId="3" fillId="0" borderId="53" xfId="0" applyNumberFormat="1" applyFont="1" applyFill="1" applyBorder="1" applyAlignment="1">
      <alignment vertical="center"/>
    </xf>
    <xf numFmtId="164" fontId="4" fillId="0" borderId="54" xfId="0" applyNumberFormat="1" applyFont="1" applyFill="1" applyBorder="1" applyAlignment="1">
      <alignment vertical="center" wrapText="1"/>
    </xf>
    <xf numFmtId="164" fontId="4" fillId="0" borderId="55" xfId="0" applyNumberFormat="1" applyFont="1" applyFill="1" applyBorder="1" applyAlignment="1">
      <alignment vertical="center" wrapText="1"/>
    </xf>
    <xf numFmtId="3" fontId="2" fillId="0" borderId="56" xfId="0" applyNumberFormat="1" applyFont="1" applyFill="1" applyBorder="1" applyAlignment="1">
      <alignment horizontal="right" vertical="center" wrapText="1"/>
    </xf>
    <xf numFmtId="3" fontId="3" fillId="0" borderId="57" xfId="0" applyNumberFormat="1" applyFont="1" applyFill="1" applyBorder="1" applyAlignment="1">
      <alignment vertical="center"/>
    </xf>
    <xf numFmtId="3" fontId="3" fillId="0" borderId="58" xfId="0" applyNumberFormat="1" applyFont="1" applyFill="1" applyBorder="1" applyAlignment="1">
      <alignment vertical="center"/>
    </xf>
    <xf numFmtId="164" fontId="4" fillId="0" borderId="59" xfId="0" applyNumberFormat="1" applyFont="1" applyFill="1" applyBorder="1" applyAlignment="1">
      <alignment vertical="center" wrapText="1"/>
    </xf>
    <xf numFmtId="164" fontId="4" fillId="0" borderId="60" xfId="0" applyNumberFormat="1" applyFont="1" applyFill="1" applyBorder="1" applyAlignment="1">
      <alignment vertical="center" wrapText="1"/>
    </xf>
    <xf numFmtId="3" fontId="2" fillId="0" borderId="61" xfId="0" applyNumberFormat="1" applyFont="1" applyFill="1" applyBorder="1" applyAlignment="1">
      <alignment horizontal="right" vertical="center" wrapText="1"/>
    </xf>
    <xf numFmtId="9" fontId="4" fillId="0" borderId="42" xfId="0" applyNumberFormat="1" applyFont="1" applyFill="1" applyBorder="1" applyAlignment="1">
      <alignment vertical="center" wrapText="1"/>
    </xf>
    <xf numFmtId="9" fontId="4" fillId="0" borderId="43" xfId="0" applyNumberFormat="1" applyFont="1" applyFill="1" applyBorder="1" applyAlignment="1">
      <alignment vertical="center" wrapText="1"/>
    </xf>
    <xf numFmtId="3" fontId="2" fillId="0" borderId="44" xfId="0" applyNumberFormat="1" applyFont="1" applyFill="1" applyBorder="1" applyAlignment="1">
      <alignment horizontal="right" vertical="center" wrapText="1"/>
    </xf>
    <xf numFmtId="9" fontId="4" fillId="0" borderId="45" xfId="0" applyNumberFormat="1" applyFont="1" applyFill="1" applyBorder="1" applyAlignment="1">
      <alignment vertical="center" wrapText="1"/>
    </xf>
    <xf numFmtId="3" fontId="2" fillId="0" borderId="40" xfId="0" applyNumberFormat="1" applyFont="1" applyFill="1" applyBorder="1" applyAlignment="1">
      <alignment vertical="center"/>
    </xf>
    <xf numFmtId="0" fontId="3" fillId="2" borderId="44" xfId="0" applyNumberFormat="1" applyFont="1" applyFill="1" applyBorder="1" applyAlignment="1">
      <alignment vertical="center"/>
    </xf>
    <xf numFmtId="9" fontId="4" fillId="2" borderId="43" xfId="0" applyNumberFormat="1" applyFont="1" applyFill="1" applyBorder="1" applyAlignment="1">
      <alignment vertical="center" wrapText="1"/>
    </xf>
    <xf numFmtId="0" fontId="3" fillId="2" borderId="50" xfId="0" applyNumberFormat="1" applyFont="1" applyFill="1" applyBorder="1" applyAlignment="1">
      <alignment vertical="center"/>
    </xf>
    <xf numFmtId="9" fontId="4" fillId="2" borderId="49" xfId="0" applyNumberFormat="1" applyFont="1" applyFill="1" applyBorder="1" applyAlignment="1">
      <alignment vertical="center" wrapText="1"/>
    </xf>
    <xf numFmtId="0" fontId="3" fillId="0" borderId="56" xfId="0" applyNumberFormat="1" applyFont="1" applyFill="1" applyBorder="1" applyAlignment="1">
      <alignment vertical="center"/>
    </xf>
    <xf numFmtId="9" fontId="4" fillId="0" borderId="55" xfId="0" applyNumberFormat="1" applyFont="1" applyFill="1" applyBorder="1" applyAlignment="1">
      <alignment vertical="center" wrapText="1"/>
    </xf>
    <xf numFmtId="0" fontId="3" fillId="0" borderId="61" xfId="0" applyNumberFormat="1" applyFont="1" applyFill="1" applyBorder="1" applyAlignment="1">
      <alignment vertical="center"/>
    </xf>
    <xf numFmtId="9" fontId="4" fillId="0" borderId="60" xfId="0" applyNumberFormat="1" applyFont="1" applyFill="1" applyBorder="1" applyAlignment="1">
      <alignment vertical="center" wrapText="1"/>
    </xf>
    <xf numFmtId="0" fontId="2" fillId="0" borderId="44" xfId="0" applyNumberFormat="1" applyFont="1" applyFill="1" applyBorder="1" applyAlignment="1">
      <alignment vertical="center"/>
    </xf>
    <xf numFmtId="3" fontId="3" fillId="2" borderId="44" xfId="0" applyNumberFormat="1" applyFont="1" applyFill="1" applyBorder="1" applyAlignment="1">
      <alignment vertical="center"/>
    </xf>
    <xf numFmtId="3" fontId="3" fillId="2" borderId="50" xfId="0" applyNumberFormat="1" applyFont="1" applyFill="1" applyBorder="1" applyAlignment="1">
      <alignment vertical="center"/>
    </xf>
    <xf numFmtId="3" fontId="3" fillId="0" borderId="56" xfId="0" applyNumberFormat="1" applyFont="1" applyFill="1" applyBorder="1" applyAlignment="1">
      <alignment vertical="center"/>
    </xf>
    <xf numFmtId="3" fontId="3" fillId="0" borderId="61" xfId="0" applyNumberFormat="1" applyFont="1" applyFill="1" applyBorder="1" applyAlignment="1">
      <alignment vertical="center"/>
    </xf>
    <xf numFmtId="164" fontId="4" fillId="0" borderId="62" xfId="0" applyNumberFormat="1" applyFont="1" applyFill="1" applyBorder="1" applyAlignment="1">
      <alignment vertical="center" wrapText="1"/>
    </xf>
    <xf numFmtId="3" fontId="3" fillId="0" borderId="63" xfId="0" applyNumberFormat="1" applyFont="1" applyFill="1" applyBorder="1" applyAlignment="1">
      <alignment vertical="center"/>
    </xf>
    <xf numFmtId="164" fontId="4" fillId="0" borderId="64" xfId="0" applyNumberFormat="1" applyFont="1" applyFill="1" applyBorder="1" applyAlignment="1">
      <alignment vertical="center" wrapText="1"/>
    </xf>
    <xf numFmtId="3" fontId="3" fillId="0" borderId="65" xfId="0" applyNumberFormat="1" applyFont="1" applyFill="1" applyBorder="1" applyAlignment="1">
      <alignment vertical="center"/>
    </xf>
    <xf numFmtId="164" fontId="4" fillId="0" borderId="66" xfId="0" applyNumberFormat="1" applyFont="1" applyFill="1" applyBorder="1" applyAlignment="1">
      <alignment vertical="center" wrapText="1"/>
    </xf>
    <xf numFmtId="3" fontId="3" fillId="0" borderId="67" xfId="0" applyNumberFormat="1" applyFont="1" applyFill="1" applyBorder="1" applyAlignment="1">
      <alignment vertical="center"/>
    </xf>
    <xf numFmtId="0" fontId="3" fillId="0" borderId="67" xfId="0" applyNumberFormat="1" applyFont="1" applyFill="1" applyBorder="1" applyAlignment="1">
      <alignment vertical="center"/>
    </xf>
    <xf numFmtId="9" fontId="4" fillId="0" borderId="64" xfId="0" applyNumberFormat="1" applyFont="1" applyFill="1" applyBorder="1" applyAlignment="1">
      <alignment vertical="center" wrapText="1"/>
    </xf>
    <xf numFmtId="3" fontId="2" fillId="0" borderId="67" xfId="0" applyNumberFormat="1" applyFont="1" applyFill="1" applyBorder="1" applyAlignment="1">
      <alignment horizontal="right" vertical="center" wrapText="1"/>
    </xf>
    <xf numFmtId="164" fontId="4" fillId="0" borderId="68" xfId="0" applyNumberFormat="1" applyFont="1" applyFill="1" applyBorder="1" applyAlignment="1">
      <alignment vertical="center" wrapText="1"/>
    </xf>
    <xf numFmtId="3" fontId="3" fillId="2" borderId="69" xfId="0" applyNumberFormat="1" applyFont="1" applyFill="1" applyBorder="1" applyAlignment="1">
      <alignment vertical="center"/>
    </xf>
    <xf numFmtId="164" fontId="4" fillId="2" borderId="70" xfId="0" applyNumberFormat="1" applyFont="1" applyFill="1" applyBorder="1" applyAlignment="1">
      <alignment vertical="center" wrapText="1"/>
    </xf>
    <xf numFmtId="3" fontId="3" fillId="2" borderId="71" xfId="0" applyNumberFormat="1" applyFont="1" applyFill="1" applyBorder="1" applyAlignment="1">
      <alignment vertical="center"/>
    </xf>
    <xf numFmtId="164" fontId="4" fillId="2" borderId="72" xfId="0" applyNumberFormat="1" applyFont="1" applyFill="1" applyBorder="1" applyAlignment="1">
      <alignment vertical="center" wrapText="1"/>
    </xf>
    <xf numFmtId="3" fontId="3" fillId="2" borderId="73" xfId="0" applyNumberFormat="1" applyFont="1" applyFill="1" applyBorder="1" applyAlignment="1">
      <alignment vertical="center"/>
    </xf>
    <xf numFmtId="0" fontId="3" fillId="2" borderId="73" xfId="0" applyNumberFormat="1" applyFont="1" applyFill="1" applyBorder="1" applyAlignment="1">
      <alignment vertical="center"/>
    </xf>
    <xf numFmtId="9" fontId="4" fillId="2" borderId="70" xfId="0" applyNumberFormat="1" applyFont="1" applyFill="1" applyBorder="1" applyAlignment="1">
      <alignment vertical="center" wrapText="1"/>
    </xf>
    <xf numFmtId="3" fontId="2" fillId="2" borderId="73" xfId="0" applyNumberFormat="1" applyFont="1" applyFill="1" applyBorder="1" applyAlignment="1">
      <alignment horizontal="right" vertical="center" wrapText="1"/>
    </xf>
    <xf numFmtId="164" fontId="4" fillId="2" borderId="74" xfId="0" applyNumberFormat="1" applyFont="1" applyFill="1" applyBorder="1" applyAlignment="1">
      <alignment vertical="center" wrapText="1"/>
    </xf>
    <xf numFmtId="3" fontId="2" fillId="0" borderId="30" xfId="0" applyNumberFormat="1" applyFont="1" applyFill="1" applyBorder="1" applyAlignment="1">
      <alignment vertical="center"/>
    </xf>
    <xf numFmtId="0" fontId="2" fillId="0" borderId="18" xfId="0" applyNumberFormat="1" applyFont="1" applyFill="1" applyBorder="1" applyAlignment="1">
      <alignment vertical="center"/>
    </xf>
    <xf numFmtId="3" fontId="2" fillId="0" borderId="18" xfId="0" applyNumberFormat="1" applyFont="1" applyFill="1" applyBorder="1" applyAlignment="1">
      <alignment horizontal="right" vertical="center" wrapText="1"/>
    </xf>
    <xf numFmtId="3" fontId="3" fillId="0" borderId="0" xfId="0" applyNumberFormat="1" applyFont="1" applyFill="1" applyAlignment="1">
      <alignment vertical="center"/>
    </xf>
    <xf numFmtId="0" fontId="15" fillId="0" borderId="0" xfId="0" applyFont="1" applyBorder="1" applyAlignment="1">
      <alignment horizontal="left" vertical="center"/>
    </xf>
    <xf numFmtId="0" fontId="10" fillId="0" borderId="0" xfId="0" applyFont="1" applyBorder="1" applyAlignment="1">
      <alignment horizontal="left" vertical="center"/>
    </xf>
    <xf numFmtId="3" fontId="2" fillId="0" borderId="75" xfId="0" applyNumberFormat="1" applyFont="1" applyFill="1" applyBorder="1" applyAlignment="1">
      <alignment vertical="center"/>
    </xf>
    <xf numFmtId="3" fontId="2" fillId="0" borderId="76" xfId="0" applyNumberFormat="1" applyFont="1" applyFill="1" applyBorder="1" applyAlignment="1">
      <alignment vertical="center"/>
    </xf>
    <xf numFmtId="3" fontId="3" fillId="0" borderId="38" xfId="0" applyNumberFormat="1" applyFont="1" applyFill="1" applyBorder="1" applyAlignment="1">
      <alignment vertical="center"/>
    </xf>
    <xf numFmtId="3" fontId="3" fillId="0" borderId="35" xfId="0" applyNumberFormat="1" applyFont="1" applyFill="1" applyBorder="1" applyAlignment="1">
      <alignment vertical="center"/>
    </xf>
    <xf numFmtId="3" fontId="3" fillId="0" borderId="75" xfId="0" applyNumberFormat="1" applyFont="1" applyFill="1" applyBorder="1" applyAlignment="1">
      <alignment vertical="center"/>
    </xf>
    <xf numFmtId="3" fontId="3" fillId="0" borderId="76" xfId="0" applyNumberFormat="1" applyFont="1" applyFill="1" applyBorder="1" applyAlignment="1">
      <alignment vertical="center"/>
    </xf>
    <xf numFmtId="3" fontId="3" fillId="2" borderId="34" xfId="0" applyNumberFormat="1" applyFont="1" applyFill="1" applyBorder="1" applyAlignment="1">
      <alignment vertical="center"/>
    </xf>
    <xf numFmtId="3" fontId="3" fillId="2" borderId="77" xfId="0" applyNumberFormat="1" applyFont="1" applyFill="1" applyBorder="1" applyAlignment="1">
      <alignment vertical="center"/>
    </xf>
    <xf numFmtId="3" fontId="2" fillId="2" borderId="77" xfId="0" applyNumberFormat="1" applyFont="1" applyFill="1" applyBorder="1" applyAlignment="1">
      <alignment vertical="center"/>
    </xf>
    <xf numFmtId="3" fontId="3" fillId="2" borderId="78" xfId="0" applyNumberFormat="1" applyFont="1" applyFill="1" applyBorder="1" applyAlignment="1">
      <alignment vertical="center"/>
    </xf>
    <xf numFmtId="3" fontId="3" fillId="2" borderId="79" xfId="0" applyNumberFormat="1" applyFont="1" applyFill="1" applyBorder="1" applyAlignment="1">
      <alignment vertical="center"/>
    </xf>
    <xf numFmtId="3" fontId="2" fillId="2" borderId="79" xfId="0" applyNumberFormat="1" applyFont="1" applyFill="1" applyBorder="1" applyAlignment="1">
      <alignment vertical="center"/>
    </xf>
    <xf numFmtId="3" fontId="3" fillId="2" borderId="37" xfId="0" applyNumberFormat="1" applyFont="1" applyFill="1" applyBorder="1" applyAlignment="1">
      <alignment vertical="center"/>
    </xf>
    <xf numFmtId="3" fontId="3" fillId="2" borderId="80" xfId="0" applyNumberFormat="1" applyFont="1" applyFill="1" applyBorder="1" applyAlignment="1">
      <alignment vertical="center"/>
    </xf>
    <xf numFmtId="3" fontId="2" fillId="2" borderId="80" xfId="0" applyNumberFormat="1" applyFont="1" applyFill="1" applyBorder="1" applyAlignment="1">
      <alignment vertical="center"/>
    </xf>
    <xf numFmtId="3" fontId="3" fillId="0" borderId="81" xfId="0" applyNumberFormat="1" applyFont="1" applyFill="1" applyBorder="1" applyAlignment="1">
      <alignment vertical="center"/>
    </xf>
    <xf numFmtId="3" fontId="3" fillId="0" borderId="82" xfId="0" applyNumberFormat="1" applyFont="1" applyFill="1" applyBorder="1" applyAlignment="1">
      <alignment vertical="center"/>
    </xf>
    <xf numFmtId="3" fontId="2" fillId="0" borderId="82" xfId="0" applyNumberFormat="1" applyFont="1" applyFill="1" applyBorder="1" applyAlignment="1">
      <alignment vertical="center"/>
    </xf>
    <xf numFmtId="9" fontId="7" fillId="0" borderId="31" xfId="0" applyNumberFormat="1" applyFont="1" applyFill="1" applyBorder="1" applyAlignment="1">
      <alignment vertical="center"/>
    </xf>
    <xf numFmtId="3" fontId="2" fillId="0" borderId="83" xfId="0" applyNumberFormat="1" applyFont="1" applyFill="1" applyBorder="1" applyAlignment="1">
      <alignment vertical="center"/>
    </xf>
    <xf numFmtId="9" fontId="4" fillId="0" borderId="31" xfId="0" applyNumberFormat="1" applyFont="1" applyFill="1" applyBorder="1" applyAlignment="1">
      <alignment vertical="center"/>
    </xf>
    <xf numFmtId="3" fontId="3" fillId="2" borderId="30" xfId="0" applyNumberFormat="1" applyFont="1" applyFill="1" applyBorder="1" applyAlignment="1">
      <alignment vertical="center"/>
    </xf>
    <xf numFmtId="3" fontId="3" fillId="2" borderId="84" xfId="0" applyNumberFormat="1" applyFont="1" applyFill="1" applyBorder="1" applyAlignment="1">
      <alignment vertical="center"/>
    </xf>
    <xf numFmtId="3" fontId="2" fillId="2" borderId="84" xfId="0" applyNumberFormat="1" applyFont="1" applyFill="1" applyBorder="1" applyAlignment="1">
      <alignment vertical="center"/>
    </xf>
    <xf numFmtId="3" fontId="2" fillId="0" borderId="36" xfId="0" applyNumberFormat="1" applyFont="1" applyFill="1" applyBorder="1" applyAlignment="1">
      <alignment vertical="center"/>
    </xf>
    <xf numFmtId="0" fontId="3" fillId="0" borderId="82" xfId="0" applyFont="1" applyBorder="1" applyAlignment="1">
      <alignment vertical="center"/>
    </xf>
    <xf numFmtId="0" fontId="2" fillId="0" borderId="84" xfId="0" applyFont="1" applyBorder="1" applyAlignment="1">
      <alignment vertical="center"/>
    </xf>
    <xf numFmtId="3" fontId="3" fillId="0" borderId="34" xfId="0" applyNumberFormat="1" applyFont="1" applyBorder="1" applyAlignment="1">
      <alignment vertical="center"/>
    </xf>
    <xf numFmtId="3" fontId="3" fillId="0" borderId="38" xfId="0" applyNumberFormat="1" applyFont="1" applyBorder="1" applyAlignment="1">
      <alignment vertical="center"/>
    </xf>
    <xf numFmtId="3" fontId="3" fillId="0" borderId="81" xfId="0" applyNumberFormat="1" applyFont="1" applyBorder="1" applyAlignment="1">
      <alignment vertical="center"/>
    </xf>
    <xf numFmtId="3" fontId="3" fillId="0" borderId="77" xfId="0" applyNumberFormat="1" applyFont="1" applyBorder="1" applyAlignment="1">
      <alignment vertical="center"/>
    </xf>
    <xf numFmtId="3" fontId="3" fillId="0" borderId="75" xfId="0" applyNumberFormat="1" applyFont="1" applyBorder="1" applyAlignment="1">
      <alignment vertical="center"/>
    </xf>
    <xf numFmtId="3" fontId="3" fillId="0" borderId="82" xfId="0" applyNumberFormat="1" applyFont="1" applyBorder="1" applyAlignment="1">
      <alignment vertical="center"/>
    </xf>
    <xf numFmtId="3" fontId="2" fillId="0" borderId="84" xfId="0" applyNumberFormat="1" applyFont="1" applyBorder="1" applyAlignment="1">
      <alignment vertical="center"/>
    </xf>
    <xf numFmtId="3" fontId="2" fillId="0" borderId="77" xfId="0" applyNumberFormat="1" applyFont="1" applyBorder="1" applyAlignment="1">
      <alignment vertical="center"/>
    </xf>
    <xf numFmtId="3" fontId="2" fillId="0" borderId="75" xfId="0" applyNumberFormat="1" applyFont="1" applyBorder="1" applyAlignment="1">
      <alignment vertical="center"/>
    </xf>
    <xf numFmtId="3" fontId="2" fillId="0" borderId="82" xfId="0" applyNumberFormat="1" applyFont="1" applyBorder="1" applyAlignment="1">
      <alignment vertical="center"/>
    </xf>
    <xf numFmtId="3" fontId="2" fillId="0" borderId="0" xfId="0" applyNumberFormat="1" applyFont="1" applyAlignment="1">
      <alignment vertical="center"/>
    </xf>
    <xf numFmtId="3" fontId="16" fillId="0" borderId="0" xfId="0" applyNumberFormat="1" applyFont="1"/>
    <xf numFmtId="9" fontId="7" fillId="0" borderId="31" xfId="0" applyNumberFormat="1" applyFont="1" applyBorder="1" applyAlignment="1">
      <alignment vertical="center"/>
    </xf>
    <xf numFmtId="9" fontId="4" fillId="0" borderId="31" xfId="0" applyNumberFormat="1" applyFont="1" applyBorder="1" applyAlignment="1">
      <alignment vertical="center"/>
    </xf>
    <xf numFmtId="3" fontId="3" fillId="0" borderId="85" xfId="0" applyNumberFormat="1" applyFont="1" applyBorder="1" applyAlignment="1">
      <alignment vertical="center"/>
    </xf>
    <xf numFmtId="3" fontId="3" fillId="0" borderId="86" xfId="0" applyNumberFormat="1" applyFont="1" applyBorder="1" applyAlignment="1">
      <alignment vertical="center"/>
    </xf>
    <xf numFmtId="0" fontId="3" fillId="0" borderId="87" xfId="0" applyNumberFormat="1" applyFont="1" applyBorder="1" applyAlignment="1">
      <alignment vertical="center"/>
    </xf>
    <xf numFmtId="0" fontId="3" fillId="0" borderId="88" xfId="0" applyNumberFormat="1" applyFont="1" applyBorder="1" applyAlignment="1">
      <alignment vertical="center"/>
    </xf>
    <xf numFmtId="0" fontId="2" fillId="0" borderId="90" xfId="0" applyFont="1" applyBorder="1" applyAlignment="1">
      <alignment vertical="center"/>
    </xf>
    <xf numFmtId="3" fontId="3" fillId="0" borderId="34" xfId="0" applyNumberFormat="1" applyFont="1" applyBorder="1"/>
    <xf numFmtId="3" fontId="3" fillId="0" borderId="85" xfId="0" applyNumberFormat="1" applyFont="1" applyBorder="1"/>
    <xf numFmtId="0" fontId="3" fillId="0" borderId="85" xfId="0" applyNumberFormat="1" applyFont="1" applyBorder="1"/>
    <xf numFmtId="3" fontId="3" fillId="0" borderId="38" xfId="0" applyNumberFormat="1" applyFont="1" applyBorder="1"/>
    <xf numFmtId="3" fontId="3" fillId="0" borderId="86" xfId="0" applyNumberFormat="1" applyFont="1" applyBorder="1"/>
    <xf numFmtId="0" fontId="3" fillId="0" borderId="86" xfId="0" applyNumberFormat="1" applyFont="1" applyBorder="1"/>
    <xf numFmtId="3" fontId="3" fillId="0" borderId="81" xfId="0" applyNumberFormat="1" applyFont="1" applyBorder="1"/>
    <xf numFmtId="3" fontId="3" fillId="0" borderId="91" xfId="0" applyNumberFormat="1" applyFont="1" applyBorder="1"/>
    <xf numFmtId="0" fontId="3" fillId="0" borderId="91" xfId="0" applyNumberFormat="1" applyFont="1" applyBorder="1"/>
    <xf numFmtId="3" fontId="2" fillId="0" borderId="30" xfId="0" applyNumberFormat="1" applyFont="1" applyBorder="1"/>
    <xf numFmtId="3" fontId="2" fillId="0" borderId="92" xfId="0" applyNumberFormat="1" applyFont="1" applyBorder="1"/>
    <xf numFmtId="0" fontId="2" fillId="0" borderId="92" xfId="0" applyNumberFormat="1" applyFont="1" applyBorder="1"/>
    <xf numFmtId="3" fontId="5" fillId="2" borderId="33" xfId="0" applyNumberFormat="1" applyFont="1" applyFill="1" applyBorder="1" applyAlignment="1">
      <alignment vertical="center"/>
    </xf>
    <xf numFmtId="3" fontId="3" fillId="0" borderId="78" xfId="0" applyNumberFormat="1" applyFont="1" applyBorder="1" applyAlignment="1">
      <alignment vertical="center"/>
    </xf>
    <xf numFmtId="3" fontId="3" fillId="0" borderId="79" xfId="0" applyNumberFormat="1" applyFont="1" applyBorder="1" applyAlignment="1">
      <alignment vertical="center"/>
    </xf>
    <xf numFmtId="3" fontId="2" fillId="0" borderId="79" xfId="0" applyNumberFormat="1" applyFont="1" applyBorder="1" applyAlignment="1">
      <alignment vertical="center"/>
    </xf>
    <xf numFmtId="3" fontId="3" fillId="0" borderId="35" xfId="0" applyNumberFormat="1" applyFont="1" applyBorder="1" applyAlignment="1">
      <alignment vertical="center"/>
    </xf>
    <xf numFmtId="3" fontId="3" fillId="0" borderId="76" xfId="0" applyNumberFormat="1" applyFont="1" applyBorder="1" applyAlignment="1">
      <alignment vertical="center"/>
    </xf>
    <xf numFmtId="3" fontId="2" fillId="0" borderId="76" xfId="0" applyNumberFormat="1" applyFont="1" applyBorder="1" applyAlignment="1">
      <alignment vertical="center"/>
    </xf>
    <xf numFmtId="3" fontId="2" fillId="0" borderId="36" xfId="0" applyNumberFormat="1" applyFont="1" applyBorder="1" applyAlignment="1">
      <alignment vertical="center"/>
    </xf>
    <xf numFmtId="3" fontId="2" fillId="0" borderId="83" xfId="0" applyNumberFormat="1" applyFont="1" applyBorder="1" applyAlignment="1">
      <alignment vertical="center"/>
    </xf>
    <xf numFmtId="164" fontId="4" fillId="0" borderId="22" xfId="0" applyNumberFormat="1" applyFont="1" applyBorder="1" applyAlignment="1">
      <alignment horizontal="right" vertical="center"/>
    </xf>
    <xf numFmtId="164" fontId="4" fillId="0" borderId="10" xfId="0" applyNumberFormat="1" applyFont="1" applyBorder="1" applyAlignment="1">
      <alignment horizontal="right" vertical="center"/>
    </xf>
    <xf numFmtId="164" fontId="4" fillId="0" borderId="24" xfId="0" applyNumberFormat="1" applyFont="1" applyBorder="1" applyAlignment="1">
      <alignment horizontal="right" vertical="center"/>
    </xf>
    <xf numFmtId="9" fontId="4" fillId="0" borderId="20" xfId="0" applyNumberFormat="1" applyFont="1" applyBorder="1" applyAlignment="1">
      <alignment horizontal="right" vertical="center"/>
    </xf>
    <xf numFmtId="0" fontId="11" fillId="0" borderId="3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0" xfId="0" applyFont="1" applyBorder="1" applyAlignment="1">
      <alignment horizontal="center" vertical="center" wrapText="1"/>
    </xf>
    <xf numFmtId="3" fontId="5" fillId="0" borderId="77" xfId="0" applyNumberFormat="1" applyFont="1" applyBorder="1"/>
    <xf numFmtId="3" fontId="5" fillId="0" borderId="76" xfId="0" applyNumberFormat="1" applyFont="1" applyBorder="1"/>
    <xf numFmtId="3" fontId="5" fillId="0" borderId="93" xfId="0" applyNumberFormat="1" applyFont="1" applyBorder="1"/>
    <xf numFmtId="3" fontId="5" fillId="0" borderId="75" xfId="0" applyNumberFormat="1" applyFont="1" applyBorder="1"/>
    <xf numFmtId="3" fontId="5" fillId="0" borderId="94" xfId="0" applyNumberFormat="1" applyFont="1" applyBorder="1"/>
    <xf numFmtId="3" fontId="5" fillId="0" borderId="95" xfId="0" applyNumberFormat="1" applyFont="1" applyBorder="1"/>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3" fontId="5" fillId="0" borderId="96" xfId="0" applyNumberFormat="1" applyFont="1" applyBorder="1"/>
    <xf numFmtId="3" fontId="5" fillId="0" borderId="97" xfId="0" applyNumberFormat="1" applyFont="1" applyBorder="1"/>
    <xf numFmtId="3" fontId="6" fillId="0" borderId="84" xfId="0" applyNumberFormat="1" applyFont="1" applyBorder="1"/>
    <xf numFmtId="164" fontId="4" fillId="0" borderId="27" xfId="0" applyNumberFormat="1" applyFont="1" applyBorder="1" applyAlignment="1">
      <alignment horizontal="center"/>
    </xf>
    <xf numFmtId="0" fontId="11" fillId="0" borderId="81" xfId="0" applyFont="1" applyBorder="1" applyAlignment="1">
      <alignment horizontal="center" vertical="center" wrapText="1"/>
    </xf>
    <xf numFmtId="3" fontId="5" fillId="0" borderId="6" xfId="0" applyNumberFormat="1" applyFont="1" applyBorder="1"/>
    <xf numFmtId="3" fontId="5" fillId="0" borderId="8" xfId="0" applyNumberFormat="1" applyFont="1" applyBorder="1"/>
    <xf numFmtId="3" fontId="5" fillId="0" borderId="1" xfId="0" applyNumberFormat="1" applyFont="1" applyBorder="1"/>
    <xf numFmtId="3" fontId="6" fillId="0" borderId="18" xfId="0" applyNumberFormat="1" applyFont="1" applyBorder="1"/>
    <xf numFmtId="3" fontId="3" fillId="0" borderId="25" xfId="0" applyNumberFormat="1" applyFont="1" applyFill="1" applyBorder="1" applyAlignment="1">
      <alignment vertical="center"/>
    </xf>
    <xf numFmtId="3" fontId="3" fillId="0" borderId="26" xfId="0" applyNumberFormat="1" applyFont="1" applyFill="1" applyBorder="1" applyAlignment="1">
      <alignment vertical="center"/>
    </xf>
    <xf numFmtId="3" fontId="3" fillId="0" borderId="27" xfId="0" applyNumberFormat="1" applyFont="1" applyFill="1" applyBorder="1" applyAlignment="1">
      <alignment vertical="center"/>
    </xf>
    <xf numFmtId="164" fontId="7" fillId="2" borderId="5" xfId="0" applyNumberFormat="1" applyFont="1" applyFill="1" applyBorder="1" applyAlignment="1">
      <alignment horizontal="center" vertical="center"/>
    </xf>
    <xf numFmtId="164" fontId="7" fillId="2" borderId="22" xfId="0" applyNumberFormat="1" applyFont="1" applyFill="1" applyBorder="1" applyAlignment="1">
      <alignment horizontal="center" vertical="center"/>
    </xf>
    <xf numFmtId="164" fontId="7" fillId="0" borderId="10"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2" borderId="23" xfId="0" applyNumberFormat="1" applyFont="1" applyFill="1" applyBorder="1" applyAlignment="1">
      <alignment horizontal="center" vertical="center"/>
    </xf>
    <xf numFmtId="164" fontId="4" fillId="0" borderId="20" xfId="0" applyNumberFormat="1" applyFont="1" applyBorder="1" applyAlignment="1">
      <alignment horizontal="center" vertical="center"/>
    </xf>
    <xf numFmtId="0" fontId="3" fillId="2" borderId="98" xfId="0" applyFont="1" applyFill="1" applyBorder="1" applyAlignment="1">
      <alignment vertical="center"/>
    </xf>
    <xf numFmtId="0" fontId="3" fillId="2"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2" borderId="99" xfId="0" applyFont="1" applyFill="1" applyBorder="1" applyAlignment="1">
      <alignment vertical="center"/>
    </xf>
    <xf numFmtId="0" fontId="3" fillId="0" borderId="90" xfId="0" applyFont="1" applyFill="1" applyBorder="1" applyAlignment="1">
      <alignment vertical="center"/>
    </xf>
    <xf numFmtId="0" fontId="3" fillId="2" borderId="28" xfId="0" applyFont="1" applyFill="1" applyBorder="1" applyAlignment="1">
      <alignment vertical="center"/>
    </xf>
    <xf numFmtId="0" fontId="2" fillId="0" borderId="100" xfId="0" applyFont="1" applyFill="1" applyBorder="1" applyAlignment="1">
      <alignment vertical="center"/>
    </xf>
    <xf numFmtId="3" fontId="2" fillId="0" borderId="90" xfId="0" applyNumberFormat="1" applyFont="1" applyBorder="1" applyAlignment="1">
      <alignment horizontal="center"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90" xfId="0" applyFont="1" applyBorder="1" applyAlignment="1">
      <alignment vertical="center"/>
    </xf>
    <xf numFmtId="0" fontId="2" fillId="0" borderId="28" xfId="0" applyFont="1" applyBorder="1" applyAlignment="1">
      <alignment vertical="center"/>
    </xf>
    <xf numFmtId="164" fontId="7" fillId="0" borderId="4" xfId="0" applyNumberFormat="1" applyFont="1" applyBorder="1" applyAlignment="1">
      <alignment vertical="center"/>
    </xf>
    <xf numFmtId="164" fontId="7" fillId="2" borderId="7" xfId="0" applyNumberFormat="1" applyFont="1" applyFill="1" applyBorder="1" applyAlignment="1">
      <alignment vertical="center"/>
    </xf>
    <xf numFmtId="164" fontId="7" fillId="0" borderId="9" xfId="0" applyNumberFormat="1" applyFont="1" applyBorder="1" applyAlignment="1">
      <alignment vertical="center"/>
    </xf>
    <xf numFmtId="164" fontId="7" fillId="0" borderId="11" xfId="0" applyNumberFormat="1" applyFont="1" applyBorder="1" applyAlignment="1">
      <alignment vertical="center"/>
    </xf>
    <xf numFmtId="164" fontId="7" fillId="0" borderId="9" xfId="0" applyNumberFormat="1" applyFont="1" applyFill="1" applyBorder="1" applyAlignment="1">
      <alignment vertical="center"/>
    </xf>
    <xf numFmtId="164" fontId="7" fillId="0" borderId="11" xfId="0" applyNumberFormat="1" applyFont="1" applyFill="1" applyBorder="1" applyAlignment="1">
      <alignment vertical="center"/>
    </xf>
    <xf numFmtId="164" fontId="7" fillId="2" borderId="4" xfId="0" applyNumberFormat="1" applyFont="1" applyFill="1" applyBorder="1" applyAlignment="1">
      <alignment vertical="center"/>
    </xf>
    <xf numFmtId="164" fontId="7" fillId="0" borderId="5"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2" xfId="0" applyNumberFormat="1" applyFont="1" applyBorder="1" applyAlignment="1">
      <alignment horizontal="center" vertical="center"/>
    </xf>
    <xf numFmtId="164" fontId="7" fillId="0" borderId="20" xfId="0" applyNumberFormat="1" applyFont="1" applyBorder="1" applyAlignment="1">
      <alignment horizontal="center" vertical="center"/>
    </xf>
    <xf numFmtId="0" fontId="3" fillId="0" borderId="98" xfId="0" applyFont="1" applyBorder="1" applyAlignment="1">
      <alignment vertical="center"/>
    </xf>
    <xf numFmtId="0" fontId="3" fillId="0" borderId="27" xfId="0" applyFont="1" applyBorder="1" applyAlignment="1">
      <alignment vertical="center"/>
    </xf>
    <xf numFmtId="0" fontId="2" fillId="0" borderId="100" xfId="0" applyFont="1" applyBorder="1" applyAlignment="1">
      <alignment vertical="center"/>
    </xf>
    <xf numFmtId="164" fontId="4" fillId="0" borderId="0" xfId="0" applyNumberFormat="1" applyFont="1" applyBorder="1" applyAlignment="1">
      <alignment horizontal="center" vertical="center"/>
    </xf>
    <xf numFmtId="3" fontId="2" fillId="0" borderId="6"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1" xfId="0" applyNumberFormat="1" applyFont="1" applyFill="1" applyBorder="1" applyAlignment="1">
      <alignment vertical="center"/>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0" xfId="0" applyFont="1"/>
    <xf numFmtId="3" fontId="22" fillId="2" borderId="6" xfId="0" applyNumberFormat="1" applyFont="1" applyFill="1" applyBorder="1" applyAlignment="1">
      <alignment vertical="center"/>
    </xf>
    <xf numFmtId="3" fontId="22" fillId="2" borderId="101" xfId="0" applyNumberFormat="1" applyFont="1" applyFill="1" applyBorder="1" applyAlignment="1">
      <alignment vertical="center"/>
    </xf>
    <xf numFmtId="3" fontId="23" fillId="2" borderId="6" xfId="0" applyNumberFormat="1" applyFont="1" applyFill="1" applyBorder="1" applyAlignment="1">
      <alignment vertical="center"/>
    </xf>
    <xf numFmtId="3" fontId="22" fillId="0" borderId="8" xfId="0" applyNumberFormat="1" applyFont="1" applyBorder="1" applyAlignment="1">
      <alignment vertical="center"/>
    </xf>
    <xf numFmtId="3" fontId="22" fillId="0" borderId="102" xfId="0" applyNumberFormat="1" applyFont="1" applyFill="1" applyBorder="1" applyAlignment="1">
      <alignment vertical="center"/>
    </xf>
    <xf numFmtId="3" fontId="22" fillId="0" borderId="8" xfId="0" applyNumberFormat="1" applyFont="1" applyFill="1" applyBorder="1" applyAlignment="1">
      <alignment vertical="center"/>
    </xf>
    <xf numFmtId="3" fontId="23" fillId="0" borderId="8" xfId="0" applyNumberFormat="1" applyFont="1" applyFill="1" applyBorder="1" applyAlignment="1">
      <alignment vertical="center"/>
    </xf>
    <xf numFmtId="3" fontId="22" fillId="0" borderId="1" xfId="0" applyNumberFormat="1" applyFont="1" applyBorder="1" applyAlignment="1">
      <alignment vertical="center"/>
    </xf>
    <xf numFmtId="3" fontId="22" fillId="0" borderId="32" xfId="0" applyNumberFormat="1" applyFont="1" applyFill="1" applyBorder="1" applyAlignment="1">
      <alignment vertical="center"/>
    </xf>
    <xf numFmtId="3" fontId="22" fillId="0" borderId="1" xfId="0" applyNumberFormat="1" applyFont="1" applyFill="1" applyBorder="1" applyAlignment="1">
      <alignment vertical="center"/>
    </xf>
    <xf numFmtId="3" fontId="23" fillId="0" borderId="1" xfId="0" applyNumberFormat="1" applyFont="1" applyFill="1" applyBorder="1" applyAlignment="1">
      <alignment vertical="center"/>
    </xf>
    <xf numFmtId="0" fontId="2" fillId="0" borderId="13" xfId="0" applyFont="1" applyFill="1" applyBorder="1" applyAlignment="1">
      <alignment horizontal="left" vertical="center" wrapText="1"/>
    </xf>
    <xf numFmtId="3" fontId="22" fillId="0" borderId="39" xfId="0" applyNumberFormat="1" applyFont="1" applyBorder="1" applyAlignment="1">
      <alignment vertical="center"/>
    </xf>
    <xf numFmtId="164" fontId="7" fillId="0" borderId="23" xfId="0" applyNumberFormat="1" applyFont="1" applyFill="1" applyBorder="1" applyAlignment="1">
      <alignment vertical="center"/>
    </xf>
    <xf numFmtId="3" fontId="22" fillId="0" borderId="0" xfId="0" applyNumberFormat="1" applyFont="1" applyFill="1" applyBorder="1" applyAlignment="1">
      <alignment vertical="center"/>
    </xf>
    <xf numFmtId="164" fontId="7" fillId="0" borderId="17" xfId="0" applyNumberFormat="1" applyFont="1" applyFill="1" applyBorder="1" applyAlignment="1">
      <alignment vertical="center"/>
    </xf>
    <xf numFmtId="3" fontId="22" fillId="0" borderId="39" xfId="0" applyNumberFormat="1" applyFont="1" applyFill="1" applyBorder="1" applyAlignment="1">
      <alignment vertical="center"/>
    </xf>
    <xf numFmtId="3" fontId="23" fillId="0" borderId="39" xfId="0" applyNumberFormat="1" applyFont="1" applyFill="1" applyBorder="1" applyAlignment="1">
      <alignment vertical="center"/>
    </xf>
    <xf numFmtId="164" fontId="4" fillId="0" borderId="23" xfId="0" applyNumberFormat="1" applyFont="1" applyFill="1" applyBorder="1" applyAlignment="1">
      <alignment vertical="center"/>
    </xf>
    <xf numFmtId="3" fontId="23" fillId="0" borderId="30" xfId="0" applyNumberFormat="1" applyFont="1" applyBorder="1" applyAlignment="1">
      <alignment vertical="center"/>
    </xf>
    <xf numFmtId="49" fontId="2" fillId="0" borderId="18" xfId="0" applyNumberFormat="1" applyFont="1" applyFill="1" applyBorder="1" applyAlignment="1">
      <alignment horizontal="center" vertical="center" wrapText="1"/>
    </xf>
    <xf numFmtId="0" fontId="3" fillId="0" borderId="0" xfId="0" applyFont="1" applyBorder="1" applyAlignment="1">
      <alignment vertical="center"/>
    </xf>
    <xf numFmtId="9" fontId="7" fillId="0" borderId="20" xfId="0" applyNumberFormat="1" applyFont="1" applyFill="1" applyBorder="1" applyAlignment="1">
      <alignment vertical="center"/>
    </xf>
    <xf numFmtId="0" fontId="24" fillId="0" borderId="0" xfId="0" applyFont="1"/>
    <xf numFmtId="0" fontId="11" fillId="0" borderId="103" xfId="0" applyFont="1" applyBorder="1" applyAlignment="1">
      <alignment horizontal="center" vertical="center" wrapText="1"/>
    </xf>
    <xf numFmtId="0" fontId="11" fillId="0" borderId="103" xfId="0" applyFont="1" applyBorder="1" applyAlignment="1">
      <alignment horizontal="center" vertical="center"/>
    </xf>
    <xf numFmtId="0" fontId="14" fillId="0" borderId="103" xfId="0" applyFont="1" applyBorder="1" applyAlignment="1">
      <alignment horizontal="center" vertical="center" wrapText="1"/>
    </xf>
    <xf numFmtId="0" fontId="14" fillId="0" borderId="0" xfId="0" applyFont="1" applyAlignment="1">
      <alignment horizontal="right"/>
    </xf>
    <xf numFmtId="164" fontId="14" fillId="0" borderId="0" xfId="0" applyNumberFormat="1" applyFont="1" applyAlignment="1">
      <alignment horizontal="right"/>
    </xf>
    <xf numFmtId="164" fontId="14" fillId="2" borderId="104" xfId="0" applyNumberFormat="1" applyFont="1" applyFill="1" applyBorder="1" applyAlignment="1">
      <alignment horizontal="right" vertical="top"/>
    </xf>
    <xf numFmtId="164" fontId="14" fillId="2" borderId="29" xfId="0" applyNumberFormat="1" applyFont="1" applyFill="1" applyBorder="1" applyAlignment="1">
      <alignment horizontal="right" vertical="top"/>
    </xf>
    <xf numFmtId="164" fontId="14" fillId="0" borderId="105" xfId="0" applyNumberFormat="1" applyFont="1" applyBorder="1" applyAlignment="1">
      <alignment horizontal="right" vertical="top"/>
    </xf>
    <xf numFmtId="164" fontId="14" fillId="0" borderId="10" xfId="0" applyNumberFormat="1" applyFont="1" applyBorder="1" applyAlignment="1">
      <alignment horizontal="right" vertical="top"/>
    </xf>
    <xf numFmtId="164" fontId="14" fillId="0" borderId="106" xfId="0" applyNumberFormat="1" applyFont="1" applyBorder="1" applyAlignment="1">
      <alignment horizontal="right" vertical="top"/>
    </xf>
    <xf numFmtId="164" fontId="14" fillId="0" borderId="24" xfId="0" applyNumberFormat="1" applyFont="1" applyBorder="1" applyAlignment="1">
      <alignment horizontal="right" vertical="top"/>
    </xf>
    <xf numFmtId="164" fontId="14" fillId="2" borderId="107" xfId="0" applyNumberFormat="1" applyFont="1" applyFill="1" applyBorder="1" applyAlignment="1">
      <alignment horizontal="right" vertical="top"/>
    </xf>
    <xf numFmtId="164" fontId="14" fillId="2" borderId="22" xfId="0" applyNumberFormat="1" applyFont="1" applyFill="1" applyBorder="1" applyAlignment="1">
      <alignment horizontal="right" vertical="top"/>
    </xf>
    <xf numFmtId="164" fontId="14" fillId="0" borderId="108" xfId="0" applyNumberFormat="1" applyFont="1" applyBorder="1" applyAlignment="1">
      <alignment horizontal="right" vertical="top"/>
    </xf>
    <xf numFmtId="164" fontId="14" fillId="0" borderId="2" xfId="0" applyNumberFormat="1" applyFont="1" applyBorder="1" applyAlignment="1">
      <alignment horizontal="right" vertical="top"/>
    </xf>
    <xf numFmtId="3" fontId="11" fillId="0" borderId="103" xfId="0" applyNumberFormat="1" applyFont="1" applyBorder="1" applyAlignment="1">
      <alignment vertical="top"/>
    </xf>
    <xf numFmtId="164" fontId="14" fillId="0" borderId="103" xfId="0" applyNumberFormat="1" applyFont="1" applyBorder="1" applyAlignment="1">
      <alignment horizontal="right" vertical="top"/>
    </xf>
    <xf numFmtId="164" fontId="14" fillId="0" borderId="20" xfId="0" applyNumberFormat="1" applyFont="1" applyBorder="1" applyAlignment="1">
      <alignment horizontal="right" vertical="top"/>
    </xf>
    <xf numFmtId="3" fontId="11" fillId="0" borderId="109" xfId="0" applyNumberFormat="1" applyFont="1" applyBorder="1" applyAlignment="1">
      <alignment vertical="top"/>
    </xf>
    <xf numFmtId="164" fontId="14" fillId="0" borderId="109" xfId="0" applyNumberFormat="1" applyFont="1" applyBorder="1" applyAlignment="1">
      <alignment horizontal="right" vertical="top"/>
    </xf>
    <xf numFmtId="164" fontId="14" fillId="0" borderId="23" xfId="0" applyNumberFormat="1" applyFont="1" applyBorder="1" applyAlignment="1">
      <alignment horizontal="right" vertical="top"/>
    </xf>
    <xf numFmtId="3" fontId="11" fillId="0" borderId="110" xfId="0" applyNumberFormat="1" applyFont="1" applyBorder="1" applyAlignment="1">
      <alignment vertical="top"/>
    </xf>
    <xf numFmtId="9" fontId="14" fillId="0" borderId="110" xfId="0" applyNumberFormat="1" applyFont="1" applyBorder="1" applyAlignment="1">
      <alignment horizontal="right" vertical="top"/>
    </xf>
    <xf numFmtId="164" fontId="14" fillId="0" borderId="31" xfId="0" applyNumberFormat="1" applyFont="1" applyBorder="1" applyAlignment="1">
      <alignment horizontal="right" vertical="top"/>
    </xf>
    <xf numFmtId="0" fontId="6" fillId="0" borderId="0" xfId="0" applyFont="1" applyFill="1" applyBorder="1" applyAlignment="1">
      <alignment vertical="center"/>
    </xf>
    <xf numFmtId="0" fontId="25" fillId="0" borderId="0" xfId="0" applyFont="1"/>
    <xf numFmtId="0" fontId="26" fillId="0" borderId="0" xfId="0" applyFont="1" applyAlignment="1">
      <alignment vertical="center"/>
    </xf>
    <xf numFmtId="0" fontId="2" fillId="0" borderId="11" xfId="0" applyFont="1" applyBorder="1" applyAlignment="1">
      <alignment horizontal="left" vertical="center" wrapText="1"/>
    </xf>
    <xf numFmtId="0" fontId="15" fillId="0" borderId="0" xfId="0" applyFont="1" applyAlignment="1">
      <alignment vertical="center"/>
    </xf>
    <xf numFmtId="0" fontId="19" fillId="0" borderId="0" xfId="0" applyFont="1" applyFill="1"/>
    <xf numFmtId="0" fontId="18" fillId="0" borderId="0" xfId="0" applyFont="1" applyFill="1"/>
    <xf numFmtId="0" fontId="19" fillId="0" borderId="0" xfId="0" applyNumberFormat="1" applyFont="1" applyFill="1" applyAlignment="1">
      <alignment horizontal="left" vertical="top" wrapText="1"/>
    </xf>
    <xf numFmtId="3" fontId="6" fillId="0" borderId="33" xfId="0" applyNumberFormat="1" applyFont="1" applyBorder="1" applyAlignment="1">
      <alignment vertical="center"/>
    </xf>
    <xf numFmtId="9" fontId="4" fillId="0" borderId="10" xfId="0" applyNumberFormat="1" applyFont="1" applyBorder="1" applyAlignment="1">
      <alignment vertical="center"/>
    </xf>
    <xf numFmtId="0" fontId="2" fillId="0" borderId="39" xfId="0" applyFont="1" applyBorder="1" applyAlignment="1">
      <alignment vertical="center"/>
    </xf>
    <xf numFmtId="164" fontId="7" fillId="0" borderId="31" xfId="0" applyNumberFormat="1" applyFont="1" applyBorder="1" applyAlignment="1">
      <alignment vertical="center"/>
    </xf>
    <xf numFmtId="0" fontId="10" fillId="3" borderId="0" xfId="0" applyFont="1" applyFill="1" applyAlignment="1">
      <alignment horizontal="left"/>
    </xf>
    <xf numFmtId="3" fontId="3" fillId="0" borderId="37" xfId="0" applyNumberFormat="1" applyFont="1" applyBorder="1" applyAlignment="1">
      <alignment vertical="center"/>
    </xf>
    <xf numFmtId="3" fontId="3" fillId="0" borderId="111" xfId="0" applyNumberFormat="1" applyFont="1" applyBorder="1" applyAlignment="1">
      <alignment vertical="center"/>
    </xf>
    <xf numFmtId="0" fontId="19" fillId="4" borderId="0" xfId="0" applyFont="1" applyFill="1"/>
    <xf numFmtId="0" fontId="18" fillId="4" borderId="1" xfId="0" applyFont="1" applyFill="1" applyBorder="1" applyAlignment="1">
      <alignment horizontal="center" vertical="center"/>
    </xf>
    <xf numFmtId="0" fontId="18" fillId="4" borderId="108" xfId="0" applyFont="1" applyFill="1" applyBorder="1" applyAlignment="1">
      <alignment horizontal="center" vertical="center"/>
    </xf>
    <xf numFmtId="0" fontId="18" fillId="4" borderId="2" xfId="0" applyFont="1" applyFill="1" applyBorder="1" applyAlignment="1">
      <alignment horizontal="center" vertical="center"/>
    </xf>
    <xf numFmtId="0" fontId="20" fillId="4" borderId="0" xfId="0" applyFont="1" applyFill="1"/>
    <xf numFmtId="0" fontId="18" fillId="4" borderId="0" xfId="0" applyFont="1" applyFill="1"/>
    <xf numFmtId="0" fontId="21" fillId="4" borderId="0" xfId="0" applyFont="1" applyFill="1" applyAlignment="1">
      <alignment wrapText="1"/>
    </xf>
    <xf numFmtId="0" fontId="19" fillId="4" borderId="0" xfId="0" applyNumberFormat="1" applyFont="1" applyFill="1" applyAlignment="1">
      <alignment horizontal="left" vertical="top" wrapText="1"/>
    </xf>
    <xf numFmtId="0" fontId="2" fillId="0" borderId="99" xfId="0" applyFont="1" applyBorder="1" applyAlignment="1">
      <alignment horizontal="left" vertical="center"/>
    </xf>
    <xf numFmtId="0" fontId="2" fillId="0" borderId="112" xfId="0" applyFont="1" applyBorder="1" applyAlignment="1">
      <alignment horizontal="left" vertical="center"/>
    </xf>
    <xf numFmtId="3" fontId="3" fillId="0" borderId="83" xfId="0" applyNumberFormat="1" applyFont="1" applyBorder="1"/>
    <xf numFmtId="3" fontId="6" fillId="0" borderId="113" xfId="0" applyNumberFormat="1" applyFont="1" applyBorder="1" applyAlignment="1">
      <alignment vertical="center"/>
    </xf>
    <xf numFmtId="3" fontId="5" fillId="0" borderId="33" xfId="0" applyNumberFormat="1" applyFont="1" applyBorder="1" applyAlignment="1">
      <alignment vertical="center"/>
    </xf>
    <xf numFmtId="3" fontId="10" fillId="0" borderId="12" xfId="0" applyNumberFormat="1" applyFont="1" applyBorder="1"/>
    <xf numFmtId="164" fontId="0" fillId="0" borderId="29" xfId="0" applyNumberFormat="1" applyBorder="1"/>
    <xf numFmtId="164" fontId="0" fillId="0" borderId="23" xfId="0" applyNumberFormat="1" applyBorder="1"/>
    <xf numFmtId="9" fontId="13" fillId="0" borderId="20" xfId="0" applyNumberFormat="1" applyFont="1" applyBorder="1"/>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1"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7" xfId="0" applyFont="1" applyBorder="1" applyAlignment="1">
      <alignment horizontal="center" vertical="center" wrapText="1"/>
    </xf>
    <xf numFmtId="3" fontId="10" fillId="4" borderId="12" xfId="0" applyNumberFormat="1" applyFont="1" applyFill="1" applyBorder="1"/>
    <xf numFmtId="164" fontId="0" fillId="4" borderId="29" xfId="0" applyNumberFormat="1" applyFill="1" applyBorder="1"/>
    <xf numFmtId="3" fontId="0" fillId="0" borderId="0" xfId="0" applyNumberFormat="1"/>
    <xf numFmtId="0" fontId="11" fillId="0" borderId="81" xfId="0" applyFont="1" applyBorder="1" applyAlignment="1">
      <alignment horizontal="center"/>
    </xf>
    <xf numFmtId="164" fontId="0" fillId="4" borderId="23" xfId="0" applyNumberFormat="1" applyFill="1" applyBorder="1"/>
    <xf numFmtId="0" fontId="11" fillId="0" borderId="30" xfId="0" applyFont="1" applyBorder="1" applyAlignment="1">
      <alignment horizontal="center"/>
    </xf>
    <xf numFmtId="3" fontId="10" fillId="0" borderId="12" xfId="0" applyNumberFormat="1" applyFont="1" applyFill="1" applyBorder="1"/>
    <xf numFmtId="164" fontId="0" fillId="0" borderId="23" xfId="0" applyNumberFormat="1" applyFill="1" applyBorder="1"/>
    <xf numFmtId="0" fontId="11" fillId="0" borderId="3" xfId="0" applyFont="1" applyFill="1" applyBorder="1" applyAlignment="1">
      <alignment horizontal="center" vertical="center" wrapText="1"/>
    </xf>
    <xf numFmtId="0" fontId="11" fillId="0" borderId="11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4" xfId="0" applyFont="1" applyFill="1" applyBorder="1" applyAlignment="1">
      <alignment horizontal="center"/>
    </xf>
    <xf numFmtId="3" fontId="10" fillId="0" borderId="6" xfId="0" applyNumberFormat="1" applyFont="1" applyFill="1" applyBorder="1"/>
    <xf numFmtId="3" fontId="10" fillId="0" borderId="107" xfId="0" applyNumberFormat="1" applyFont="1" applyFill="1" applyBorder="1"/>
    <xf numFmtId="0" fontId="10" fillId="0" borderId="22" xfId="0" applyFont="1" applyFill="1" applyBorder="1"/>
    <xf numFmtId="3" fontId="11" fillId="0" borderId="101" xfId="0" applyNumberFormat="1" applyFont="1" applyFill="1" applyBorder="1"/>
    <xf numFmtId="0" fontId="11" fillId="0" borderId="35" xfId="0" applyFont="1" applyFill="1" applyBorder="1" applyAlignment="1">
      <alignment horizontal="center"/>
    </xf>
    <xf numFmtId="3" fontId="10" fillId="0" borderId="1" xfId="0" applyNumberFormat="1" applyFont="1" applyFill="1" applyBorder="1"/>
    <xf numFmtId="3" fontId="10" fillId="0" borderId="108" xfId="0" applyNumberFormat="1" applyFont="1" applyFill="1" applyBorder="1"/>
    <xf numFmtId="0" fontId="10" fillId="0" borderId="2" xfId="0" applyFont="1" applyFill="1" applyBorder="1"/>
    <xf numFmtId="0" fontId="10" fillId="0" borderId="1" xfId="0" applyFont="1" applyFill="1" applyBorder="1"/>
    <xf numFmtId="0" fontId="11" fillId="0" borderId="36" xfId="0" applyFont="1" applyFill="1" applyBorder="1" applyAlignment="1">
      <alignment horizontal="center"/>
    </xf>
    <xf numFmtId="3" fontId="11" fillId="0" borderId="18" xfId="0" applyNumberFormat="1" applyFont="1" applyFill="1" applyBorder="1"/>
    <xf numFmtId="0" fontId="18" fillId="0" borderId="28" xfId="0" applyNumberFormat="1" applyFont="1" applyFill="1" applyBorder="1" applyAlignment="1">
      <alignment horizontal="center" vertical="center" wrapText="1"/>
    </xf>
    <xf numFmtId="0" fontId="18" fillId="0" borderId="84" xfId="0" applyFont="1" applyFill="1" applyBorder="1" applyAlignment="1">
      <alignment horizontal="center" vertical="center" wrapText="1"/>
    </xf>
    <xf numFmtId="0" fontId="18" fillId="0" borderId="28" xfId="0" applyFont="1" applyFill="1" applyBorder="1" applyAlignment="1">
      <alignment horizontal="center" vertical="center" wrapText="1"/>
    </xf>
    <xf numFmtId="1" fontId="18" fillId="0" borderId="30" xfId="0" applyNumberFormat="1" applyFont="1" applyFill="1" applyBorder="1" applyAlignment="1">
      <alignment horizontal="center" vertical="center" wrapText="1"/>
    </xf>
    <xf numFmtId="3" fontId="11" fillId="0" borderId="28" xfId="0" applyNumberFormat="1" applyFont="1" applyFill="1" applyBorder="1" applyAlignment="1">
      <alignment horizontal="left" vertical="center" wrapText="1"/>
    </xf>
    <xf numFmtId="0" fontId="11" fillId="0" borderId="28" xfId="4" applyNumberFormat="1" applyFont="1" applyFill="1" applyBorder="1" applyAlignment="1">
      <alignment horizontal="left" vertical="center" wrapText="1"/>
    </xf>
    <xf numFmtId="3" fontId="11" fillId="0" borderId="28" xfId="0" applyNumberFormat="1" applyFont="1" applyBorder="1" applyAlignment="1">
      <alignment vertical="center"/>
    </xf>
    <xf numFmtId="0" fontId="19" fillId="0" borderId="0" xfId="0" applyFont="1" applyFill="1" applyAlignment="1">
      <alignment vertical="center"/>
    </xf>
    <xf numFmtId="0" fontId="0" fillId="0" borderId="0" xfId="0" applyAlignment="1">
      <alignment vertical="center"/>
    </xf>
    <xf numFmtId="3" fontId="10" fillId="0" borderId="115" xfId="0" applyNumberFormat="1" applyFont="1" applyBorder="1" applyAlignment="1">
      <alignment horizontal="left" vertical="center"/>
    </xf>
    <xf numFmtId="3" fontId="10" fillId="0" borderId="116" xfId="0" applyNumberFormat="1" applyFont="1" applyBorder="1" applyAlignment="1">
      <alignment horizontal="left" vertical="center"/>
    </xf>
    <xf numFmtId="0" fontId="10" fillId="0" borderId="26" xfId="4" applyNumberFormat="1" applyFont="1" applyFill="1" applyBorder="1" applyAlignment="1">
      <alignment horizontal="left" vertical="top" wrapText="1"/>
    </xf>
    <xf numFmtId="3" fontId="10" fillId="0" borderId="116" xfId="0" applyNumberFormat="1" applyFont="1" applyBorder="1" applyAlignment="1">
      <alignment vertical="center"/>
    </xf>
    <xf numFmtId="3" fontId="10" fillId="0" borderId="116" xfId="0" applyNumberFormat="1" applyFont="1" applyFill="1" applyBorder="1" applyAlignment="1">
      <alignment vertical="center"/>
    </xf>
    <xf numFmtId="0" fontId="10" fillId="0" borderId="116" xfId="0" applyNumberFormat="1" applyFont="1" applyFill="1" applyBorder="1" applyAlignment="1">
      <alignment horizontal="left" vertical="center" wrapText="1"/>
    </xf>
    <xf numFmtId="164" fontId="11" fillId="0" borderId="28" xfId="3" applyNumberFormat="1" applyFont="1" applyBorder="1" applyAlignment="1">
      <alignment horizontal="right" vertical="center"/>
    </xf>
    <xf numFmtId="164" fontId="10" fillId="0" borderId="116" xfId="3" applyNumberFormat="1" applyFont="1" applyBorder="1" applyAlignment="1">
      <alignment horizontal="right" vertical="center"/>
    </xf>
    <xf numFmtId="3" fontId="18" fillId="0" borderId="28" xfId="0" applyNumberFormat="1" applyFont="1" applyFill="1" applyBorder="1" applyAlignment="1">
      <alignment horizontal="left" vertical="center" wrapText="1"/>
    </xf>
    <xf numFmtId="3" fontId="29" fillId="0" borderId="0" xfId="0" applyNumberFormat="1" applyFont="1" applyFill="1" applyBorder="1" applyAlignment="1">
      <alignment vertical="center"/>
    </xf>
    <xf numFmtId="0" fontId="20" fillId="0" borderId="0" xfId="0" applyFont="1" applyFill="1" applyAlignment="1">
      <alignment vertical="center"/>
    </xf>
    <xf numFmtId="0" fontId="10" fillId="0" borderId="28" xfId="0" applyFont="1" applyBorder="1" applyAlignment="1">
      <alignment horizontal="left" vertical="center"/>
    </xf>
    <xf numFmtId="0" fontId="11" fillId="0" borderId="28" xfId="0" applyNumberFormat="1" applyFont="1" applyFill="1" applyBorder="1" applyAlignment="1">
      <alignment horizontal="left" vertical="center" wrapText="1"/>
    </xf>
    <xf numFmtId="3" fontId="10" fillId="0" borderId="28" xfId="0" applyNumberFormat="1" applyFont="1" applyBorder="1" applyAlignment="1">
      <alignment vertical="center"/>
    </xf>
    <xf numFmtId="3" fontId="10" fillId="0" borderId="28" xfId="0" applyNumberFormat="1" applyFont="1" applyFill="1" applyBorder="1" applyAlignment="1">
      <alignment vertical="center"/>
    </xf>
    <xf numFmtId="0" fontId="30" fillId="0" borderId="0" xfId="0" applyFont="1" applyFill="1" applyBorder="1" applyAlignment="1">
      <alignment horizontal="left"/>
    </xf>
    <xf numFmtId="0" fontId="31" fillId="0" borderId="0" xfId="0" applyFont="1" applyFill="1"/>
    <xf numFmtId="164" fontId="4" fillId="2" borderId="98" xfId="0" applyNumberFormat="1" applyFont="1" applyFill="1" applyBorder="1" applyAlignment="1">
      <alignment horizontal="right" vertical="center" wrapText="1"/>
    </xf>
    <xf numFmtId="164" fontId="4" fillId="0" borderId="26" xfId="0" applyNumberFormat="1" applyFont="1" applyFill="1" applyBorder="1" applyAlignment="1">
      <alignment horizontal="right" vertical="center" wrapText="1"/>
    </xf>
    <xf numFmtId="164" fontId="4" fillId="0" borderId="27" xfId="0" applyNumberFormat="1" applyFont="1" applyFill="1" applyBorder="1" applyAlignment="1">
      <alignment horizontal="right" vertical="center" wrapText="1"/>
    </xf>
    <xf numFmtId="164" fontId="4" fillId="0" borderId="28" xfId="0" applyNumberFormat="1" applyFont="1" applyFill="1" applyBorder="1" applyAlignment="1">
      <alignment horizontal="right" vertical="center" wrapText="1"/>
    </xf>
    <xf numFmtId="9" fontId="4" fillId="0" borderId="117" xfId="0" applyNumberFormat="1" applyFont="1" applyFill="1" applyBorder="1" applyAlignment="1">
      <alignment vertical="center" wrapText="1"/>
    </xf>
    <xf numFmtId="164" fontId="4" fillId="2" borderId="98" xfId="0" applyNumberFormat="1" applyFont="1" applyFill="1" applyBorder="1" applyAlignment="1">
      <alignment horizontal="right" vertical="center"/>
    </xf>
    <xf numFmtId="0" fontId="0" fillId="0" borderId="0" xfId="0" applyAlignment="1">
      <alignment horizontal="left"/>
    </xf>
    <xf numFmtId="164" fontId="4" fillId="0" borderId="26" xfId="0" applyNumberFormat="1" applyFont="1" applyFill="1" applyBorder="1" applyAlignment="1">
      <alignment horizontal="right" vertical="center"/>
    </xf>
    <xf numFmtId="164" fontId="4" fillId="0" borderId="27" xfId="0" applyNumberFormat="1" applyFont="1" applyFill="1" applyBorder="1" applyAlignment="1">
      <alignment horizontal="right" vertical="center"/>
    </xf>
    <xf numFmtId="164" fontId="4" fillId="2" borderId="112" xfId="0" applyNumberFormat="1" applyFont="1" applyFill="1" applyBorder="1" applyAlignment="1">
      <alignment horizontal="right" vertical="center"/>
    </xf>
    <xf numFmtId="164" fontId="4" fillId="0" borderId="28" xfId="0" applyNumberFormat="1" applyFont="1" applyFill="1" applyBorder="1" applyAlignment="1">
      <alignment horizontal="right" vertical="center"/>
    </xf>
    <xf numFmtId="3" fontId="5" fillId="0" borderId="34" xfId="0" applyNumberFormat="1" applyFont="1" applyBorder="1" applyAlignment="1">
      <alignment vertical="center"/>
    </xf>
    <xf numFmtId="3" fontId="5" fillId="0" borderId="77" xfId="0" applyNumberFormat="1" applyFont="1" applyBorder="1" applyAlignment="1">
      <alignment vertical="center"/>
    </xf>
    <xf numFmtId="3" fontId="3" fillId="0" borderId="118" xfId="0" applyNumberFormat="1" applyFont="1" applyBorder="1" applyAlignment="1">
      <alignment vertical="center"/>
    </xf>
    <xf numFmtId="0" fontId="8" fillId="0" borderId="0" xfId="0" applyFont="1" applyAlignment="1">
      <alignment vertical="center"/>
    </xf>
    <xf numFmtId="3" fontId="5" fillId="0" borderId="38" xfId="0" applyNumberFormat="1" applyFont="1" applyBorder="1" applyAlignment="1">
      <alignment vertical="center"/>
    </xf>
    <xf numFmtId="3" fontId="5" fillId="0" borderId="75" xfId="0" applyNumberFormat="1" applyFont="1" applyBorder="1" applyAlignment="1">
      <alignment vertical="center"/>
    </xf>
    <xf numFmtId="3" fontId="3" fillId="0" borderId="119" xfId="0" applyNumberFormat="1" applyFont="1" applyBorder="1" applyAlignment="1">
      <alignment vertical="center"/>
    </xf>
    <xf numFmtId="3" fontId="5" fillId="0" borderId="36" xfId="0" applyNumberFormat="1" applyFont="1" applyBorder="1" applyAlignment="1">
      <alignment vertical="center"/>
    </xf>
    <xf numFmtId="3" fontId="5" fillId="0" borderId="83" xfId="0" applyNumberFormat="1" applyFont="1" applyBorder="1" applyAlignment="1">
      <alignment vertical="center"/>
    </xf>
    <xf numFmtId="3" fontId="3" fillId="0" borderId="120" xfId="0" applyNumberFormat="1" applyFont="1" applyBorder="1" applyAlignment="1">
      <alignment vertical="center"/>
    </xf>
    <xf numFmtId="0" fontId="25" fillId="0" borderId="0" xfId="0" applyFont="1" applyBorder="1" applyAlignment="1">
      <alignment horizontal="left" vertical="center"/>
    </xf>
    <xf numFmtId="0" fontId="2" fillId="0" borderId="81" xfId="0" applyFont="1" applyBorder="1" applyAlignment="1">
      <alignment vertical="center"/>
    </xf>
    <xf numFmtId="164" fontId="7" fillId="0" borderId="28" xfId="0" applyNumberFormat="1" applyFont="1" applyBorder="1" applyAlignment="1">
      <alignment horizontal="right" vertical="center"/>
    </xf>
    <xf numFmtId="3" fontId="5" fillId="0" borderId="93" xfId="0" applyNumberFormat="1" applyFont="1" applyBorder="1" applyAlignment="1">
      <alignment vertical="center"/>
    </xf>
    <xf numFmtId="3" fontId="5" fillId="0" borderId="94" xfId="0" applyNumberFormat="1" applyFont="1" applyBorder="1" applyAlignment="1">
      <alignment vertical="center"/>
    </xf>
    <xf numFmtId="0" fontId="2" fillId="0" borderId="37" xfId="0" applyFont="1" applyBorder="1"/>
    <xf numFmtId="164" fontId="7" fillId="0" borderId="25" xfId="0" applyNumberFormat="1" applyFont="1" applyBorder="1" applyAlignment="1">
      <alignment horizontal="right" vertical="center"/>
    </xf>
    <xf numFmtId="0" fontId="2" fillId="0" borderId="38" xfId="0" applyFont="1" applyBorder="1"/>
    <xf numFmtId="164" fontId="7" fillId="0" borderId="26" xfId="0" applyNumberFormat="1" applyFont="1" applyBorder="1" applyAlignment="1">
      <alignment horizontal="right" vertical="center"/>
    </xf>
    <xf numFmtId="0" fontId="2" fillId="0" borderId="27" xfId="0" applyFont="1" applyBorder="1" applyAlignment="1">
      <alignment horizontal="left"/>
    </xf>
    <xf numFmtId="164" fontId="7" fillId="0" borderId="27" xfId="0" applyNumberFormat="1" applyFont="1" applyBorder="1" applyAlignment="1">
      <alignment horizontal="right" vertical="center"/>
    </xf>
    <xf numFmtId="0" fontId="3" fillId="0" borderId="85" xfId="0" applyNumberFormat="1" applyFont="1" applyBorder="1" applyAlignment="1">
      <alignment vertical="center"/>
    </xf>
    <xf numFmtId="0" fontId="3" fillId="0" borderId="86" xfId="0" applyNumberFormat="1" applyFont="1" applyBorder="1" applyAlignment="1">
      <alignment vertical="center"/>
    </xf>
    <xf numFmtId="3" fontId="3" fillId="0" borderId="91" xfId="0" applyNumberFormat="1" applyFont="1" applyBorder="1" applyAlignment="1">
      <alignment vertical="center"/>
    </xf>
    <xf numFmtId="0" fontId="3" fillId="0" borderId="91" xfId="0" applyNumberFormat="1" applyFont="1" applyBorder="1" applyAlignment="1">
      <alignment vertical="center"/>
    </xf>
    <xf numFmtId="0" fontId="6" fillId="0" borderId="12" xfId="0" quotePrefix="1" applyFont="1" applyBorder="1" applyAlignment="1">
      <alignment horizontal="center" vertical="center"/>
    </xf>
    <xf numFmtId="0" fontId="3" fillId="0" borderId="121" xfId="0" applyNumberFormat="1" applyFont="1" applyBorder="1" applyAlignment="1">
      <alignment vertical="center"/>
    </xf>
    <xf numFmtId="3" fontId="11" fillId="0" borderId="28" xfId="0" applyNumberFormat="1" applyFont="1" applyFill="1" applyBorder="1" applyAlignment="1">
      <alignment horizontal="right" vertical="center"/>
    </xf>
    <xf numFmtId="0" fontId="10" fillId="0" borderId="26" xfId="4" applyNumberFormat="1" applyFont="1" applyFill="1" applyBorder="1" applyAlignment="1">
      <alignment horizontal="left" vertical="center" wrapText="1"/>
    </xf>
    <xf numFmtId="0" fontId="30" fillId="4" borderId="0" xfId="0" applyFont="1" applyFill="1" applyBorder="1" applyAlignment="1">
      <alignment horizontal="left" vertical="center"/>
    </xf>
    <xf numFmtId="0" fontId="19" fillId="4" borderId="0" xfId="0" applyNumberFormat="1" applyFont="1" applyFill="1" applyAlignment="1">
      <alignment horizontal="left" vertical="center" wrapText="1"/>
    </xf>
    <xf numFmtId="0" fontId="18" fillId="4" borderId="0" xfId="0" applyFont="1" applyFill="1" applyAlignment="1">
      <alignment vertical="center"/>
    </xf>
    <xf numFmtId="0" fontId="19" fillId="4" borderId="0" xfId="0" applyFont="1" applyFill="1" applyAlignment="1">
      <alignment vertical="center"/>
    </xf>
    <xf numFmtId="0" fontId="11" fillId="0" borderId="8" xfId="0" applyFont="1" applyBorder="1" applyAlignment="1">
      <alignment horizontal="center"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16" xfId="0" applyFont="1" applyBorder="1" applyAlignment="1">
      <alignment horizontal="left" vertical="center" wrapText="1"/>
    </xf>
    <xf numFmtId="0" fontId="11" fillId="2" borderId="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left" vertical="center" wrapText="1"/>
    </xf>
    <xf numFmtId="3" fontId="22" fillId="2" borderId="39" xfId="0" applyNumberFormat="1" applyFont="1" applyFill="1" applyBorder="1" applyAlignment="1">
      <alignment vertical="center"/>
    </xf>
    <xf numFmtId="3" fontId="22" fillId="2" borderId="0" xfId="0" applyNumberFormat="1" applyFont="1" applyFill="1" applyBorder="1" applyAlignment="1">
      <alignment vertical="center"/>
    </xf>
    <xf numFmtId="164" fontId="7" fillId="2" borderId="17" xfId="0" applyNumberFormat="1" applyFont="1" applyFill="1" applyBorder="1" applyAlignment="1">
      <alignment vertical="center"/>
    </xf>
    <xf numFmtId="3" fontId="23" fillId="2" borderId="39" xfId="0" applyNumberFormat="1" applyFont="1" applyFill="1" applyBorder="1" applyAlignment="1">
      <alignment vertical="center"/>
    </xf>
    <xf numFmtId="0" fontId="2" fillId="2" borderId="16" xfId="0" applyFont="1" applyFill="1" applyBorder="1" applyAlignment="1">
      <alignment vertical="center" wrapText="1"/>
    </xf>
    <xf numFmtId="164" fontId="7" fillId="2" borderId="5" xfId="0" applyNumberFormat="1" applyFont="1" applyFill="1" applyBorder="1" applyAlignment="1">
      <alignment horizontal="right" vertical="center"/>
    </xf>
    <xf numFmtId="0" fontId="2" fillId="2" borderId="7" xfId="0" applyFont="1" applyFill="1" applyBorder="1" applyAlignment="1">
      <alignment horizontal="left" vertical="center" wrapText="1"/>
    </xf>
    <xf numFmtId="164" fontId="7" fillId="2" borderId="22" xfId="0" applyNumberFormat="1" applyFont="1" applyFill="1" applyBorder="1" applyAlignment="1">
      <alignment horizontal="right" vertical="center"/>
    </xf>
    <xf numFmtId="0" fontId="2" fillId="0" borderId="9" xfId="0" applyFont="1" applyBorder="1" applyAlignment="1">
      <alignment horizontal="left" vertical="center" wrapText="1"/>
    </xf>
    <xf numFmtId="164" fontId="7" fillId="0" borderId="10" xfId="0" applyNumberFormat="1" applyFont="1" applyFill="1" applyBorder="1" applyAlignment="1">
      <alignment horizontal="right" vertical="center"/>
    </xf>
    <xf numFmtId="0" fontId="2" fillId="0" borderId="16" xfId="0" applyFont="1" applyBorder="1" applyAlignment="1">
      <alignment horizontal="left" vertical="center" wrapText="1"/>
    </xf>
    <xf numFmtId="164" fontId="7" fillId="0" borderId="2" xfId="0" applyNumberFormat="1" applyFont="1" applyFill="1" applyBorder="1" applyAlignment="1">
      <alignment horizontal="right" vertical="center"/>
    </xf>
    <xf numFmtId="0" fontId="2" fillId="2" borderId="13" xfId="0" applyFont="1" applyFill="1" applyBorder="1" applyAlignment="1">
      <alignment horizontal="left" vertical="center" wrapText="1"/>
    </xf>
    <xf numFmtId="0" fontId="2" fillId="2" borderId="17" xfId="0" applyFont="1" applyFill="1" applyBorder="1" applyAlignment="1">
      <alignment horizontal="left" vertical="center" wrapText="1"/>
    </xf>
    <xf numFmtId="164" fontId="7" fillId="2" borderId="23" xfId="0" applyNumberFormat="1" applyFont="1" applyFill="1" applyBorder="1" applyAlignment="1">
      <alignment horizontal="right" vertical="center"/>
    </xf>
    <xf numFmtId="164" fontId="4" fillId="0" borderId="20" xfId="0" applyNumberFormat="1" applyFont="1" applyBorder="1" applyAlignment="1">
      <alignment horizontal="right" vertical="center"/>
    </xf>
    <xf numFmtId="0" fontId="2" fillId="0" borderId="13" xfId="0" applyFont="1" applyBorder="1" applyAlignment="1">
      <alignment horizontal="left" vertical="center" wrapText="1"/>
    </xf>
    <xf numFmtId="164" fontId="4" fillId="0" borderId="25" xfId="0" applyNumberFormat="1" applyFont="1" applyBorder="1" applyAlignment="1">
      <alignment horizontal="right" vertical="center"/>
    </xf>
    <xf numFmtId="164" fontId="4" fillId="0" borderId="26" xfId="0" applyNumberFormat="1" applyFont="1" applyBorder="1" applyAlignment="1">
      <alignment horizontal="right" vertical="center"/>
    </xf>
    <xf numFmtId="164" fontId="4" fillId="0" borderId="27" xfId="0" applyNumberFormat="1" applyFont="1" applyBorder="1" applyAlignment="1">
      <alignment horizontal="right" vertical="center"/>
    </xf>
    <xf numFmtId="0" fontId="11" fillId="0" borderId="18" xfId="0" applyFont="1" applyBorder="1" applyAlignment="1">
      <alignment vertical="top" wrapText="1"/>
    </xf>
    <xf numFmtId="164" fontId="14" fillId="0" borderId="20" xfId="0" applyNumberFormat="1" applyFont="1" applyFill="1" applyBorder="1" applyAlignment="1">
      <alignment horizontal="center" vertical="center" wrapText="1"/>
    </xf>
    <xf numFmtId="0" fontId="32" fillId="2" borderId="8" xfId="1" applyFont="1" applyFill="1" applyBorder="1" applyAlignment="1">
      <alignment vertical="top" wrapText="1"/>
    </xf>
    <xf numFmtId="0" fontId="32" fillId="2" borderId="105" xfId="1" applyFont="1" applyFill="1" applyBorder="1" applyAlignment="1">
      <alignment vertical="top" wrapText="1"/>
    </xf>
    <xf numFmtId="3" fontId="22" fillId="2" borderId="104" xfId="0" applyNumberFormat="1" applyFont="1" applyFill="1" applyBorder="1" applyAlignment="1">
      <alignment vertical="top"/>
    </xf>
    <xf numFmtId="0" fontId="24" fillId="0" borderId="8" xfId="1" applyFont="1" applyBorder="1" applyAlignment="1">
      <alignment vertical="top" wrapText="1"/>
    </xf>
    <xf numFmtId="0" fontId="24" fillId="0" borderId="105" xfId="1" applyFont="1" applyBorder="1" applyAlignment="1">
      <alignment vertical="top" wrapText="1"/>
    </xf>
    <xf numFmtId="3" fontId="22" fillId="0" borderId="105" xfId="0" applyNumberFormat="1" applyFont="1" applyBorder="1" applyAlignment="1">
      <alignment vertical="top"/>
    </xf>
    <xf numFmtId="0" fontId="24" fillId="0" borderId="15" xfId="1" applyFont="1" applyBorder="1" applyAlignment="1">
      <alignment vertical="top" wrapText="1"/>
    </xf>
    <xf numFmtId="0" fontId="24" fillId="0" borderId="106" xfId="1" applyFont="1" applyBorder="1" applyAlignment="1">
      <alignment vertical="top" wrapText="1"/>
    </xf>
    <xf numFmtId="3" fontId="22" fillId="0" borderId="106" xfId="0" applyNumberFormat="1" applyFont="1" applyBorder="1" applyAlignment="1">
      <alignment vertical="top"/>
    </xf>
    <xf numFmtId="164" fontId="10" fillId="0" borderId="0" xfId="0" applyNumberFormat="1" applyFont="1"/>
    <xf numFmtId="0" fontId="32" fillId="2" borderId="6" xfId="1" applyFont="1" applyFill="1" applyBorder="1" applyAlignment="1">
      <alignment vertical="top" wrapText="1"/>
    </xf>
    <xf numFmtId="0" fontId="32" fillId="2" borderId="107" xfId="1" applyFont="1" applyFill="1" applyBorder="1" applyAlignment="1">
      <alignment vertical="top" wrapText="1"/>
    </xf>
    <xf numFmtId="3" fontId="22" fillId="2" borderId="107" xfId="0" applyNumberFormat="1" applyFont="1" applyFill="1" applyBorder="1" applyAlignment="1">
      <alignment vertical="top"/>
    </xf>
    <xf numFmtId="0" fontId="24" fillId="0" borderId="1" xfId="1" applyFont="1" applyBorder="1" applyAlignment="1">
      <alignment vertical="top" wrapText="1"/>
    </xf>
    <xf numFmtId="0" fontId="24" fillId="0" borderId="108" xfId="1" applyFont="1" applyBorder="1" applyAlignment="1">
      <alignment vertical="top" wrapText="1"/>
    </xf>
    <xf numFmtId="3" fontId="22" fillId="0" borderId="108" xfId="0" applyNumberFormat="1" applyFont="1" applyBorder="1" applyAlignment="1">
      <alignment vertical="top"/>
    </xf>
    <xf numFmtId="0" fontId="32" fillId="2" borderId="12" xfId="1" applyFont="1" applyFill="1" applyBorder="1" applyAlignment="1">
      <alignment vertical="top" wrapText="1"/>
    </xf>
    <xf numFmtId="0" fontId="32" fillId="2" borderId="104" xfId="1" applyFont="1" applyFill="1" applyBorder="1" applyAlignment="1">
      <alignment vertical="top" wrapText="1"/>
    </xf>
    <xf numFmtId="0" fontId="32" fillId="3" borderId="18" xfId="1" quotePrefix="1" applyFont="1" applyFill="1" applyBorder="1" applyAlignment="1">
      <alignment vertical="top" wrapText="1"/>
    </xf>
    <xf numFmtId="0" fontId="32" fillId="3" borderId="103" xfId="1" applyFont="1" applyFill="1" applyBorder="1" applyAlignment="1">
      <alignment vertical="top" wrapText="1"/>
    </xf>
    <xf numFmtId="0" fontId="32" fillId="3" borderId="14" xfId="1" quotePrefix="1" applyFont="1" applyFill="1" applyBorder="1" applyAlignment="1">
      <alignment vertical="top" wrapText="1"/>
    </xf>
    <xf numFmtId="0" fontId="32" fillId="3" borderId="109" xfId="1" applyFont="1" applyFill="1" applyBorder="1" applyAlignment="1">
      <alignment vertical="top" wrapText="1"/>
    </xf>
    <xf numFmtId="0" fontId="32" fillId="3" borderId="18" xfId="1" quotePrefix="1" applyFont="1" applyFill="1" applyBorder="1" applyAlignment="1">
      <alignment horizontal="left" vertical="top" wrapText="1"/>
    </xf>
    <xf numFmtId="0" fontId="32" fillId="3" borderId="14" xfId="1" quotePrefix="1" applyFont="1" applyFill="1" applyBorder="1" applyAlignment="1">
      <alignment horizontal="left" vertical="top" wrapText="1"/>
    </xf>
    <xf numFmtId="0" fontId="32" fillId="3" borderId="14" xfId="1" applyFont="1" applyFill="1" applyBorder="1" applyAlignment="1">
      <alignment horizontal="left" vertical="top" wrapText="1"/>
    </xf>
    <xf numFmtId="0" fontId="32" fillId="3" borderId="18" xfId="1" applyFont="1" applyFill="1" applyBorder="1" applyAlignment="1">
      <alignment horizontal="left" vertical="top" wrapText="1"/>
    </xf>
    <xf numFmtId="0" fontId="32" fillId="3" borderId="33" xfId="1" applyFont="1" applyFill="1" applyBorder="1" applyAlignment="1">
      <alignment horizontal="left" vertical="top" wrapText="1"/>
    </xf>
    <xf numFmtId="0" fontId="32" fillId="3" borderId="110" xfId="1" applyFont="1" applyFill="1" applyBorder="1" applyAlignment="1">
      <alignment vertical="top" wrapText="1"/>
    </xf>
    <xf numFmtId="164" fontId="14" fillId="0" borderId="110" xfId="0" applyNumberFormat="1" applyFont="1" applyBorder="1" applyAlignment="1">
      <alignment horizontal="right" vertical="top"/>
    </xf>
    <xf numFmtId="0" fontId="32" fillId="3" borderId="18" xfId="1" applyFont="1" applyFill="1" applyBorder="1" applyAlignment="1">
      <alignment vertical="top" wrapText="1"/>
    </xf>
    <xf numFmtId="3" fontId="10" fillId="0" borderId="0" xfId="0" applyNumberFormat="1" applyFont="1"/>
    <xf numFmtId="0" fontId="2" fillId="0" borderId="20" xfId="0" applyFont="1" applyFill="1" applyBorder="1" applyAlignment="1">
      <alignment horizontal="left" vertical="center" wrapText="1"/>
    </xf>
    <xf numFmtId="164" fontId="7" fillId="0" borderId="5" xfId="0" applyNumberFormat="1" applyFont="1" applyBorder="1" applyAlignment="1">
      <alignment horizontal="right" vertical="center"/>
    </xf>
    <xf numFmtId="0" fontId="2" fillId="2"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164" fontId="7" fillId="0" borderId="10" xfId="0" applyNumberFormat="1" applyFont="1" applyBorder="1" applyAlignment="1">
      <alignment horizontal="right" vertical="center"/>
    </xf>
    <xf numFmtId="0" fontId="2" fillId="0" borderId="16" xfId="0" applyFont="1" applyFill="1" applyBorder="1" applyAlignment="1">
      <alignment horizontal="left" vertical="center" wrapText="1"/>
    </xf>
    <xf numFmtId="164" fontId="7" fillId="0" borderId="2" xfId="0" applyNumberFormat="1" applyFont="1" applyBorder="1" applyAlignment="1">
      <alignment horizontal="right" vertical="center"/>
    </xf>
    <xf numFmtId="0" fontId="2" fillId="0" borderId="11" xfId="0" applyFont="1" applyFill="1" applyBorder="1" applyAlignment="1">
      <alignment horizontal="left" vertical="center" wrapText="1"/>
    </xf>
    <xf numFmtId="164" fontId="7" fillId="0" borderId="20" xfId="0" applyNumberFormat="1" applyFont="1" applyBorder="1" applyAlignment="1">
      <alignment horizontal="right" vertical="center"/>
    </xf>
    <xf numFmtId="0" fontId="3" fillId="3" borderId="0" xfId="0" applyFont="1" applyFill="1" applyAlignment="1">
      <alignment vertical="center"/>
    </xf>
    <xf numFmtId="3" fontId="3" fillId="3" borderId="0" xfId="0" applyNumberFormat="1" applyFont="1" applyFill="1" applyAlignment="1">
      <alignment vertical="center"/>
    </xf>
    <xf numFmtId="164" fontId="4" fillId="0" borderId="25" xfId="0" applyNumberFormat="1" applyFont="1" applyBorder="1" applyAlignment="1">
      <alignment horizontal="right"/>
    </xf>
    <xf numFmtId="164" fontId="4" fillId="0" borderId="26" xfId="0" applyNumberFormat="1" applyFont="1" applyBorder="1" applyAlignment="1">
      <alignment horizontal="right"/>
    </xf>
    <xf numFmtId="164" fontId="4" fillId="0" borderId="27" xfId="0" applyNumberFormat="1" applyFont="1" applyBorder="1" applyAlignment="1">
      <alignment horizontal="right"/>
    </xf>
    <xf numFmtId="164" fontId="4" fillId="0" borderId="28" xfId="0" applyNumberFormat="1" applyFont="1" applyBorder="1" applyAlignment="1">
      <alignment horizontal="right"/>
    </xf>
    <xf numFmtId="0" fontId="0" fillId="0" borderId="0" xfId="0" applyAlignment="1">
      <alignment horizontal="center" vertical="center"/>
    </xf>
    <xf numFmtId="0" fontId="2" fillId="2" borderId="30" xfId="0" applyFont="1" applyFill="1" applyBorder="1" applyAlignment="1">
      <alignment horizontal="center" vertical="center" wrapText="1"/>
    </xf>
    <xf numFmtId="164" fontId="4" fillId="2" borderId="28" xfId="0" applyNumberFormat="1" applyFont="1" applyFill="1" applyBorder="1" applyAlignment="1">
      <alignment horizontal="right" vertical="center"/>
    </xf>
    <xf numFmtId="0" fontId="2" fillId="0" borderId="37" xfId="0" applyFont="1" applyFill="1" applyBorder="1" applyAlignment="1">
      <alignment vertical="center" wrapText="1"/>
    </xf>
    <xf numFmtId="164" fontId="4" fillId="0" borderId="25" xfId="0" applyNumberFormat="1" applyFont="1" applyFill="1" applyBorder="1" applyAlignment="1">
      <alignment horizontal="right" vertical="center"/>
    </xf>
    <xf numFmtId="0" fontId="2" fillId="0" borderId="38" xfId="0" applyFont="1" applyFill="1" applyBorder="1" applyAlignment="1">
      <alignment vertical="center" wrapText="1"/>
    </xf>
    <xf numFmtId="0" fontId="2" fillId="0" borderId="81" xfId="0" applyFont="1" applyFill="1" applyBorder="1" applyAlignment="1">
      <alignment vertical="center" wrapText="1"/>
    </xf>
    <xf numFmtId="0" fontId="2" fillId="0" borderId="34" xfId="0" applyFont="1" applyFill="1" applyBorder="1" applyAlignment="1">
      <alignment vertical="center" wrapText="1"/>
    </xf>
    <xf numFmtId="0" fontId="2" fillId="0" borderId="25" xfId="0" applyFont="1" applyFill="1" applyBorder="1" applyAlignment="1">
      <alignment vertical="center" wrapText="1"/>
    </xf>
    <xf numFmtId="0" fontId="2" fillId="0" borderId="27" xfId="0" applyFont="1" applyFill="1" applyBorder="1" applyAlignment="1">
      <alignment vertical="center" wrapText="1"/>
    </xf>
    <xf numFmtId="164" fontId="4" fillId="2" borderId="5" xfId="0" applyNumberFormat="1" applyFont="1" applyFill="1" applyBorder="1" applyAlignment="1">
      <alignment horizontal="right" vertical="center" wrapText="1"/>
    </xf>
    <xf numFmtId="164" fontId="4" fillId="0" borderId="1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4" fontId="4" fillId="0" borderId="20"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xf>
    <xf numFmtId="49" fontId="3" fillId="0" borderId="0" xfId="0" applyNumberFormat="1" applyFont="1" applyFill="1" applyAlignment="1">
      <alignment horizontal="right" vertical="center"/>
    </xf>
    <xf numFmtId="164" fontId="4" fillId="0" borderId="10" xfId="0" applyNumberFormat="1" applyFont="1" applyFill="1" applyBorder="1" applyAlignment="1">
      <alignment horizontal="right" vertical="center"/>
    </xf>
    <xf numFmtId="164" fontId="4" fillId="0" borderId="2" xfId="0" applyNumberFormat="1" applyFont="1" applyFill="1" applyBorder="1" applyAlignment="1">
      <alignment horizontal="right" vertical="center"/>
    </xf>
    <xf numFmtId="164" fontId="4" fillId="0" borderId="24" xfId="0" applyNumberFormat="1" applyFont="1" applyFill="1" applyBorder="1" applyAlignment="1">
      <alignment horizontal="right" vertical="center"/>
    </xf>
    <xf numFmtId="164" fontId="4" fillId="2" borderId="23" xfId="0" applyNumberFormat="1" applyFont="1" applyFill="1" applyBorder="1" applyAlignment="1">
      <alignment horizontal="right" vertical="center"/>
    </xf>
    <xf numFmtId="164" fontId="4" fillId="0" borderId="20" xfId="0" applyNumberFormat="1" applyFont="1" applyFill="1" applyBorder="1" applyAlignment="1">
      <alignment horizontal="right" vertical="center"/>
    </xf>
    <xf numFmtId="0" fontId="2" fillId="2" borderId="6"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3" fontId="3" fillId="0" borderId="122" xfId="0" applyNumberFormat="1" applyFont="1" applyBorder="1"/>
    <xf numFmtId="164" fontId="4" fillId="0" borderId="49" xfId="0" applyNumberFormat="1" applyFont="1" applyBorder="1" applyAlignment="1">
      <alignment vertical="center"/>
    </xf>
    <xf numFmtId="3" fontId="3" fillId="0" borderId="46" xfId="0" applyNumberFormat="1" applyFont="1" applyBorder="1"/>
    <xf numFmtId="3" fontId="6" fillId="0" borderId="3" xfId="0" applyNumberFormat="1" applyFont="1" applyBorder="1" applyAlignment="1">
      <alignment vertical="center"/>
    </xf>
    <xf numFmtId="9" fontId="4" fillId="0" borderId="5" xfId="0" applyNumberFormat="1" applyFont="1" applyBorder="1" applyAlignment="1">
      <alignment vertical="center"/>
    </xf>
    <xf numFmtId="3" fontId="3" fillId="0" borderId="123" xfId="0" applyNumberFormat="1" applyFont="1" applyBorder="1"/>
    <xf numFmtId="0" fontId="2" fillId="0" borderId="81" xfId="0" applyFont="1" applyBorder="1"/>
    <xf numFmtId="0" fontId="2" fillId="0" borderId="39" xfId="0" applyFont="1" applyBorder="1"/>
    <xf numFmtId="3" fontId="19" fillId="0" borderId="26" xfId="0" applyNumberFormat="1" applyFont="1" applyFill="1" applyBorder="1" applyAlignment="1">
      <alignment horizontal="left" vertical="top" wrapText="1"/>
    </xf>
    <xf numFmtId="0" fontId="33" fillId="0" borderId="26" xfId="4" applyNumberFormat="1" applyFont="1" applyFill="1" applyBorder="1" applyAlignment="1">
      <alignment horizontal="left" vertical="top" wrapText="1"/>
    </xf>
    <xf numFmtId="3" fontId="34" fillId="4" borderId="105" xfId="0" applyNumberFormat="1" applyFont="1" applyFill="1" applyBorder="1"/>
    <xf numFmtId="3" fontId="34" fillId="4" borderId="75" xfId="0" applyNumberFormat="1" applyFont="1" applyFill="1" applyBorder="1"/>
    <xf numFmtId="3" fontId="29" fillId="4" borderId="94" xfId="0" applyNumberFormat="1" applyFont="1" applyFill="1" applyBorder="1"/>
    <xf numFmtId="3" fontId="19" fillId="0" borderId="112" xfId="0" applyNumberFormat="1" applyFont="1" applyFill="1" applyBorder="1" applyAlignment="1">
      <alignment horizontal="left" vertical="top" wrapText="1"/>
    </xf>
    <xf numFmtId="3" fontId="29" fillId="4" borderId="124" xfId="0" applyNumberFormat="1" applyFont="1" applyFill="1" applyBorder="1"/>
    <xf numFmtId="0" fontId="33" fillId="0" borderId="0" xfId="4" applyNumberFormat="1" applyFont="1" applyFill="1" applyBorder="1" applyAlignment="1">
      <alignment horizontal="left" vertical="top" wrapText="1"/>
    </xf>
    <xf numFmtId="3" fontId="18" fillId="0" borderId="28" xfId="0" applyNumberFormat="1" applyFont="1" applyFill="1" applyBorder="1" applyAlignment="1">
      <alignment horizontal="left" vertical="top" wrapText="1"/>
    </xf>
    <xf numFmtId="0" fontId="35" fillId="0" borderId="103" xfId="4" applyNumberFormat="1" applyFont="1" applyFill="1" applyBorder="1" applyAlignment="1">
      <alignment horizontal="left" vertical="top" wrapText="1"/>
    </xf>
    <xf numFmtId="3" fontId="29" fillId="4" borderId="30" xfId="0" applyNumberFormat="1" applyFont="1" applyFill="1" applyBorder="1"/>
    <xf numFmtId="3" fontId="29" fillId="4" borderId="89" xfId="0" applyNumberFormat="1" applyFont="1" applyFill="1" applyBorder="1"/>
    <xf numFmtId="0" fontId="36" fillId="0" borderId="103" xfId="4" applyNumberFormat="1" applyFont="1" applyFill="1" applyBorder="1" applyAlignment="1">
      <alignment horizontal="left" vertical="top" wrapText="1"/>
    </xf>
    <xf numFmtId="0" fontId="36" fillId="0" borderId="19" xfId="4" applyNumberFormat="1" applyFont="1" applyFill="1" applyBorder="1" applyAlignment="1">
      <alignment horizontal="left" vertical="top" wrapText="1"/>
    </xf>
    <xf numFmtId="3" fontId="29" fillId="4" borderId="18" xfId="0" applyNumberFormat="1" applyFont="1" applyFill="1" applyBorder="1"/>
    <xf numFmtId="0" fontId="33" fillId="0" borderId="112" xfId="4" applyNumberFormat="1" applyFont="1" applyFill="1" applyBorder="1" applyAlignment="1">
      <alignment horizontal="left" vertical="top" wrapText="1"/>
    </xf>
    <xf numFmtId="3" fontId="19" fillId="0" borderId="99" xfId="0" applyNumberFormat="1" applyFont="1" applyFill="1" applyBorder="1" applyAlignment="1">
      <alignment horizontal="left" vertical="top" wrapText="1"/>
    </xf>
    <xf numFmtId="0" fontId="33" fillId="0" borderId="99" xfId="4" applyNumberFormat="1" applyFont="1" applyFill="1" applyBorder="1" applyAlignment="1">
      <alignment horizontal="left" vertical="top" wrapText="1"/>
    </xf>
    <xf numFmtId="0" fontId="19" fillId="0" borderId="109" xfId="0" applyFont="1" applyBorder="1"/>
    <xf numFmtId="3" fontId="29" fillId="4" borderId="96" xfId="0" applyNumberFormat="1" applyFont="1" applyFill="1" applyBorder="1"/>
    <xf numFmtId="3" fontId="19" fillId="0" borderId="90" xfId="0" applyNumberFormat="1" applyFont="1" applyFill="1" applyBorder="1" applyAlignment="1">
      <alignment horizontal="left" vertical="top" wrapText="1"/>
    </xf>
    <xf numFmtId="0" fontId="33" fillId="0" borderId="90" xfId="4" applyNumberFormat="1" applyFont="1" applyFill="1" applyBorder="1" applyAlignment="1">
      <alignment horizontal="left" vertical="top" wrapText="1"/>
    </xf>
    <xf numFmtId="3" fontId="34" fillId="4" borderId="106" xfId="0" applyNumberFormat="1" applyFont="1" applyFill="1" applyBorder="1"/>
    <xf numFmtId="3" fontId="29" fillId="4" borderId="97" xfId="0" applyNumberFormat="1" applyFont="1" applyFill="1" applyBorder="1"/>
    <xf numFmtId="3" fontId="29" fillId="4" borderId="28" xfId="0" applyNumberFormat="1" applyFont="1" applyFill="1" applyBorder="1"/>
    <xf numFmtId="0" fontId="20" fillId="0" borderId="0" xfId="0" applyFont="1"/>
    <xf numFmtId="0" fontId="20" fillId="0" borderId="0" xfId="0" applyFont="1" applyFill="1"/>
    <xf numFmtId="0" fontId="18" fillId="0" borderId="28" xfId="0" applyNumberFormat="1" applyFont="1" applyFill="1" applyBorder="1" applyAlignment="1">
      <alignment horizontal="left" vertical="top" wrapText="1"/>
    </xf>
    <xf numFmtId="0" fontId="18" fillId="0" borderId="0" xfId="0" applyFont="1"/>
    <xf numFmtId="3" fontId="19" fillId="0" borderId="0" xfId="0" applyNumberFormat="1" applyFont="1"/>
    <xf numFmtId="49" fontId="3" fillId="0" borderId="0" xfId="0" applyNumberFormat="1" applyFont="1" applyAlignment="1">
      <alignment vertical="center"/>
    </xf>
    <xf numFmtId="1" fontId="3" fillId="0" borderId="0" xfId="0" applyNumberFormat="1" applyFont="1" applyAlignment="1">
      <alignment vertical="center"/>
    </xf>
    <xf numFmtId="0" fontId="11" fillId="0" borderId="18" xfId="0" applyFont="1" applyBorder="1" applyAlignment="1">
      <alignment horizontal="left" vertical="top" wrapText="1"/>
    </xf>
    <xf numFmtId="0" fontId="11" fillId="0" borderId="20" xfId="0" applyFont="1" applyBorder="1" applyAlignment="1">
      <alignment horizontal="center" vertical="center" wrapText="1"/>
    </xf>
    <xf numFmtId="0" fontId="11" fillId="0" borderId="113" xfId="0" applyFont="1" applyBorder="1" applyAlignment="1">
      <alignment horizontal="center" vertical="center"/>
    </xf>
    <xf numFmtId="0" fontId="10" fillId="0" borderId="0" xfId="0" applyFont="1" applyAlignment="1">
      <alignment horizontal="center"/>
    </xf>
    <xf numFmtId="0" fontId="32" fillId="2" borderId="6" xfId="2" applyFont="1" applyFill="1" applyBorder="1" applyAlignment="1">
      <alignment horizontal="left" vertical="top" wrapText="1"/>
    </xf>
    <xf numFmtId="0" fontId="32" fillId="2" borderId="22" xfId="2" applyFont="1" applyFill="1" applyBorder="1" applyAlignment="1">
      <alignment vertical="top" wrapText="1"/>
    </xf>
    <xf numFmtId="3" fontId="23" fillId="2" borderId="101" xfId="0" applyNumberFormat="1" applyFont="1" applyFill="1" applyBorder="1" applyAlignment="1">
      <alignment vertical="top"/>
    </xf>
    <xf numFmtId="0" fontId="24" fillId="0" borderId="8" xfId="2" applyFont="1" applyBorder="1" applyAlignment="1">
      <alignment horizontal="left" vertical="top" wrapText="1"/>
    </xf>
    <xf numFmtId="0" fontId="24" fillId="0" borderId="10" xfId="2" applyFont="1" applyBorder="1" applyAlignment="1">
      <alignment vertical="top" wrapText="1"/>
    </xf>
    <xf numFmtId="3" fontId="23" fillId="0" borderId="102" xfId="0" applyNumberFormat="1" applyFont="1" applyBorder="1" applyAlignment="1">
      <alignment vertical="top"/>
    </xf>
    <xf numFmtId="164" fontId="14" fillId="0" borderId="10" xfId="0" applyNumberFormat="1" applyFont="1" applyFill="1" applyBorder="1" applyAlignment="1">
      <alignment horizontal="right" vertical="top"/>
    </xf>
    <xf numFmtId="0" fontId="24" fillId="0" borderId="15" xfId="2" applyFont="1" applyBorder="1" applyAlignment="1">
      <alignment horizontal="left" vertical="top" wrapText="1"/>
    </xf>
    <xf numFmtId="0" fontId="24" fillId="0" borderId="24" xfId="2" applyFont="1" applyBorder="1" applyAlignment="1">
      <alignment vertical="top" wrapText="1"/>
    </xf>
    <xf numFmtId="3" fontId="23" fillId="0" borderId="32" xfId="0" applyNumberFormat="1" applyFont="1" applyBorder="1" applyAlignment="1">
      <alignment vertical="top"/>
    </xf>
    <xf numFmtId="164" fontId="14" fillId="0" borderId="2" xfId="0" applyNumberFormat="1" applyFont="1" applyFill="1" applyBorder="1" applyAlignment="1">
      <alignment horizontal="right" vertical="top"/>
    </xf>
    <xf numFmtId="0" fontId="24" fillId="0" borderId="1" xfId="2" applyFont="1" applyBorder="1" applyAlignment="1">
      <alignment horizontal="left" vertical="top" wrapText="1"/>
    </xf>
    <xf numFmtId="0" fontId="24" fillId="0" borderId="2" xfId="2" applyFont="1" applyBorder="1" applyAlignment="1">
      <alignment vertical="top" wrapText="1"/>
    </xf>
    <xf numFmtId="0" fontId="32" fillId="0" borderId="12" xfId="2" quotePrefix="1" applyFont="1" applyFill="1" applyBorder="1" applyAlignment="1">
      <alignment horizontal="left" vertical="top" wrapText="1"/>
    </xf>
    <xf numFmtId="0" fontId="32" fillId="0" borderId="29" xfId="2" applyFont="1" applyFill="1" applyBorder="1" applyAlignment="1">
      <alignment vertical="top" wrapText="1"/>
    </xf>
    <xf numFmtId="3" fontId="11" fillId="0" borderId="77" xfId="0" applyNumberFormat="1" applyFont="1" applyFill="1" applyBorder="1" applyAlignment="1">
      <alignment vertical="center"/>
    </xf>
    <xf numFmtId="164" fontId="14" fillId="0" borderId="107" xfId="0" applyNumberFormat="1" applyFont="1" applyFill="1" applyBorder="1" applyAlignment="1">
      <alignment horizontal="right" vertical="top"/>
    </xf>
    <xf numFmtId="164" fontId="14" fillId="0" borderId="22" xfId="0" applyNumberFormat="1" applyFont="1" applyFill="1" applyBorder="1" applyAlignment="1">
      <alignment horizontal="right" vertical="top"/>
    </xf>
    <xf numFmtId="0" fontId="32" fillId="0" borderId="8" xfId="2" quotePrefix="1" applyFont="1" applyFill="1" applyBorder="1" applyAlignment="1">
      <alignment horizontal="left" vertical="top" wrapText="1"/>
    </xf>
    <xf numFmtId="0" fontId="32" fillId="0" borderId="10" xfId="2" applyFont="1" applyFill="1" applyBorder="1" applyAlignment="1">
      <alignment vertical="top" wrapText="1"/>
    </xf>
    <xf numFmtId="3" fontId="11" fillId="0" borderId="75" xfId="0" applyNumberFormat="1" applyFont="1" applyFill="1" applyBorder="1" applyAlignment="1">
      <alignment vertical="center"/>
    </xf>
    <xf numFmtId="164" fontId="14" fillId="0" borderId="105" xfId="0" applyNumberFormat="1" applyFont="1" applyFill="1" applyBorder="1" applyAlignment="1">
      <alignment horizontal="right" vertical="top"/>
    </xf>
    <xf numFmtId="0" fontId="32" fillId="0" borderId="8" xfId="2" applyFont="1" applyFill="1" applyBorder="1" applyAlignment="1">
      <alignment horizontal="left" vertical="top" wrapText="1"/>
    </xf>
    <xf numFmtId="0" fontId="32" fillId="0" borderId="15" xfId="2" applyFont="1" applyFill="1" applyBorder="1" applyAlignment="1">
      <alignment horizontal="left" vertical="top" wrapText="1"/>
    </xf>
    <xf numFmtId="0" fontId="32" fillId="0" borderId="24" xfId="2" applyFont="1" applyFill="1" applyBorder="1" applyAlignment="1">
      <alignment vertical="top" wrapText="1"/>
    </xf>
    <xf numFmtId="3" fontId="11" fillId="0" borderId="76" xfId="0" applyNumberFormat="1" applyFont="1" applyFill="1" applyBorder="1" applyAlignment="1">
      <alignment vertical="center"/>
    </xf>
    <xf numFmtId="164" fontId="14" fillId="0" borderId="108" xfId="0" applyNumberFormat="1" applyFont="1" applyFill="1" applyBorder="1" applyAlignment="1">
      <alignment horizontal="right" vertical="top"/>
    </xf>
    <xf numFmtId="0" fontId="32" fillId="0" borderId="12" xfId="2" applyFont="1" applyFill="1" applyBorder="1" applyAlignment="1">
      <alignment horizontal="left" vertical="top" wrapText="1"/>
    </xf>
    <xf numFmtId="3" fontId="23" fillId="0" borderId="102" xfId="0" applyNumberFormat="1" applyFont="1" applyFill="1" applyBorder="1" applyAlignment="1">
      <alignment vertical="top"/>
    </xf>
    <xf numFmtId="3" fontId="23" fillId="0" borderId="32" xfId="0" applyNumberFormat="1" applyFont="1" applyFill="1" applyBorder="1" applyAlignment="1">
      <alignment vertical="top"/>
    </xf>
    <xf numFmtId="3" fontId="11" fillId="0" borderId="0" xfId="0" applyNumberFormat="1" applyFont="1" applyBorder="1" applyAlignment="1">
      <alignment vertical="center"/>
    </xf>
    <xf numFmtId="3" fontId="11" fillId="0" borderId="84" xfId="0" applyNumberFormat="1" applyFont="1" applyBorder="1" applyAlignment="1">
      <alignment vertical="center"/>
    </xf>
    <xf numFmtId="9" fontId="14" fillId="0" borderId="103" xfId="0" applyNumberFormat="1" applyFont="1" applyBorder="1" applyAlignment="1">
      <alignment horizontal="right" vertical="top"/>
    </xf>
    <xf numFmtId="0" fontId="12" fillId="0" borderId="0" xfId="0" applyFont="1" applyBorder="1" applyAlignment="1">
      <alignment horizontal="left"/>
    </xf>
    <xf numFmtId="0" fontId="3" fillId="0" borderId="0" xfId="0" applyFont="1" applyBorder="1" applyAlignment="1">
      <alignment horizontal="left"/>
    </xf>
    <xf numFmtId="9" fontId="2" fillId="0" borderId="18" xfId="3" applyFont="1" applyBorder="1" applyAlignment="1">
      <alignment vertical="center"/>
    </xf>
    <xf numFmtId="3" fontId="10" fillId="0" borderId="112" xfId="0" applyNumberFormat="1" applyFont="1" applyBorder="1" applyAlignment="1">
      <alignment horizontal="left" vertical="center"/>
    </xf>
    <xf numFmtId="0" fontId="10" fillId="0" borderId="112" xfId="0" applyNumberFormat="1" applyFont="1" applyFill="1" applyBorder="1" applyAlignment="1">
      <alignment horizontal="left" vertical="center" wrapText="1"/>
    </xf>
    <xf numFmtId="3" fontId="10" fillId="0" borderId="112" xfId="0" applyNumberFormat="1" applyFont="1" applyBorder="1" applyAlignment="1">
      <alignment vertical="center"/>
    </xf>
    <xf numFmtId="3" fontId="10" fillId="0" borderId="112" xfId="0" applyNumberFormat="1" applyFont="1" applyFill="1" applyBorder="1" applyAlignment="1">
      <alignment vertical="center"/>
    </xf>
    <xf numFmtId="164" fontId="10" fillId="0" borderId="112" xfId="3" applyNumberFormat="1" applyFont="1" applyBorder="1" applyAlignment="1">
      <alignment horizontal="right" vertical="center"/>
    </xf>
    <xf numFmtId="3" fontId="10" fillId="0" borderId="116" xfId="0" applyNumberFormat="1" applyFont="1" applyFill="1" applyBorder="1" applyAlignment="1">
      <alignment horizontal="left" vertical="center"/>
    </xf>
    <xf numFmtId="3" fontId="10" fillId="0" borderId="116" xfId="0" applyNumberFormat="1" applyFont="1" applyFill="1" applyBorder="1" applyAlignment="1">
      <alignment horizontal="right" vertical="center"/>
    </xf>
    <xf numFmtId="3" fontId="10" fillId="0" borderId="112" xfId="0" applyNumberFormat="1" applyFont="1" applyFill="1" applyBorder="1" applyAlignment="1">
      <alignment horizontal="right" vertical="center"/>
    </xf>
    <xf numFmtId="3" fontId="10" fillId="0" borderId="112" xfId="0" applyNumberFormat="1" applyFont="1" applyFill="1" applyBorder="1" applyAlignment="1">
      <alignment horizontal="left" vertical="center"/>
    </xf>
    <xf numFmtId="3" fontId="13" fillId="0" borderId="18" xfId="0" applyNumberFormat="1" applyFont="1" applyFill="1" applyBorder="1" applyAlignment="1">
      <alignment vertical="center"/>
    </xf>
    <xf numFmtId="164" fontId="4" fillId="0" borderId="28" xfId="0" applyNumberFormat="1" applyFont="1" applyBorder="1" applyAlignment="1">
      <alignment horizontal="right" vertical="center"/>
    </xf>
    <xf numFmtId="3" fontId="37" fillId="4" borderId="38" xfId="0" applyNumberFormat="1" applyFont="1" applyFill="1" applyBorder="1"/>
    <xf numFmtId="3" fontId="34" fillId="4" borderId="103" xfId="0" applyNumberFormat="1" applyFont="1" applyFill="1" applyBorder="1"/>
    <xf numFmtId="3" fontId="34" fillId="4" borderId="84" xfId="0" applyNumberFormat="1" applyFont="1" applyFill="1" applyBorder="1"/>
    <xf numFmtId="0" fontId="2" fillId="0" borderId="112" xfId="0" applyFont="1" applyFill="1" applyBorder="1" applyAlignment="1">
      <alignment vertical="center" wrapText="1"/>
    </xf>
    <xf numFmtId="3" fontId="3" fillId="0" borderId="14"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99" xfId="0" applyNumberFormat="1" applyFont="1" applyFill="1" applyBorder="1" applyAlignment="1">
      <alignment vertical="center"/>
    </xf>
    <xf numFmtId="0" fontId="24" fillId="0" borderId="33" xfId="2" applyFont="1" applyBorder="1" applyAlignment="1">
      <alignment horizontal="left" vertical="top" wrapText="1"/>
    </xf>
    <xf numFmtId="0" fontId="24" fillId="0" borderId="31" xfId="2" applyFont="1" applyBorder="1" applyAlignment="1">
      <alignment vertical="top" wrapText="1"/>
    </xf>
    <xf numFmtId="3" fontId="23" fillId="0" borderId="21" xfId="0" applyNumberFormat="1" applyFont="1" applyFill="1" applyBorder="1" applyAlignment="1">
      <alignment vertical="top"/>
    </xf>
    <xf numFmtId="0" fontId="32" fillId="0" borderId="20" xfId="2" applyFont="1" applyFill="1" applyBorder="1" applyAlignment="1">
      <alignment vertical="center" wrapText="1"/>
    </xf>
    <xf numFmtId="0" fontId="32" fillId="0" borderId="18" xfId="2" applyFont="1" applyFill="1" applyBorder="1" applyAlignment="1">
      <alignment horizontal="left" vertical="center" wrapText="1"/>
    </xf>
    <xf numFmtId="3" fontId="19" fillId="0" borderId="28" xfId="0" applyNumberFormat="1" applyFont="1" applyFill="1" applyBorder="1" applyAlignment="1">
      <alignment horizontal="left" vertical="top" wrapText="1"/>
    </xf>
    <xf numFmtId="0" fontId="19" fillId="0" borderId="14" xfId="0" applyFont="1" applyBorder="1"/>
    <xf numFmtId="3" fontId="34" fillId="4" borderId="8" xfId="0" applyNumberFormat="1" applyFont="1" applyFill="1" applyBorder="1"/>
    <xf numFmtId="3" fontId="34" fillId="4" borderId="15" xfId="0" applyNumberFormat="1" applyFont="1" applyFill="1" applyBorder="1"/>
    <xf numFmtId="3" fontId="34" fillId="4" borderId="107" xfId="0" applyNumberFormat="1" applyFont="1" applyFill="1" applyBorder="1"/>
    <xf numFmtId="3" fontId="34" fillId="4" borderId="108" xfId="0" applyNumberFormat="1" applyFont="1" applyFill="1" applyBorder="1"/>
    <xf numFmtId="3" fontId="34" fillId="4" borderId="1" xfId="0" applyNumberFormat="1" applyFont="1" applyFill="1" applyBorder="1"/>
    <xf numFmtId="3" fontId="34" fillId="4" borderId="102" xfId="0" applyNumberFormat="1" applyFont="1" applyFill="1" applyBorder="1"/>
    <xf numFmtId="3" fontId="34" fillId="4" borderId="18" xfId="0" applyNumberFormat="1" applyFont="1" applyFill="1" applyBorder="1"/>
    <xf numFmtId="0" fontId="19" fillId="0" borderId="103" xfId="0" applyFont="1" applyBorder="1"/>
    <xf numFmtId="0" fontId="33" fillId="0" borderId="0" xfId="5" applyFont="1"/>
    <xf numFmtId="0" fontId="33" fillId="0" borderId="0" xfId="5" applyFont="1"/>
    <xf numFmtId="3" fontId="5" fillId="0" borderId="37" xfId="0" applyNumberFormat="1" applyFont="1" applyBorder="1" applyAlignment="1">
      <alignment vertical="center"/>
    </xf>
    <xf numFmtId="3" fontId="5" fillId="0" borderId="80" xfId="0" applyNumberFormat="1" applyFont="1" applyBorder="1" applyAlignment="1">
      <alignment vertical="center"/>
    </xf>
    <xf numFmtId="3" fontId="5" fillId="0" borderId="96" xfId="0" applyNumberFormat="1" applyFont="1" applyBorder="1" applyAlignment="1">
      <alignment vertical="center"/>
    </xf>
    <xf numFmtId="164" fontId="4" fillId="0" borderId="25" xfId="0" applyNumberFormat="1" applyFont="1" applyBorder="1" applyAlignment="1">
      <alignment vertical="center"/>
    </xf>
    <xf numFmtId="3" fontId="2" fillId="0" borderId="129" xfId="0" applyNumberFormat="1" applyFont="1" applyBorder="1" applyAlignment="1">
      <alignment vertical="center"/>
    </xf>
    <xf numFmtId="164" fontId="4" fillId="0" borderId="26" xfId="0" applyNumberFormat="1" applyFont="1" applyBorder="1" applyAlignment="1">
      <alignment vertical="center"/>
    </xf>
    <xf numFmtId="3" fontId="2" fillId="0" borderId="116" xfId="0" applyNumberFormat="1" applyFont="1" applyBorder="1" applyAlignment="1">
      <alignment vertical="center"/>
    </xf>
    <xf numFmtId="0" fontId="3" fillId="0" borderId="102" xfId="0" applyNumberFormat="1" applyFont="1" applyBorder="1" applyAlignment="1">
      <alignment vertical="center"/>
    </xf>
    <xf numFmtId="0" fontId="3" fillId="0" borderId="102" xfId="0" applyFont="1" applyBorder="1" applyAlignment="1">
      <alignment vertical="center"/>
    </xf>
    <xf numFmtId="164" fontId="4" fillId="0" borderId="90" xfId="0" applyNumberFormat="1" applyFont="1" applyBorder="1" applyAlignment="1">
      <alignment vertical="center"/>
    </xf>
    <xf numFmtId="0" fontId="3" fillId="0" borderId="130" xfId="0" applyNumberFormat="1" applyFont="1" applyBorder="1" applyAlignment="1">
      <alignment vertical="center"/>
    </xf>
    <xf numFmtId="3" fontId="2" fillId="0" borderId="131" xfId="0" applyNumberFormat="1" applyFont="1" applyBorder="1" applyAlignment="1">
      <alignment vertical="center"/>
    </xf>
    <xf numFmtId="3" fontId="3" fillId="0" borderId="30" xfId="0" applyNumberFormat="1" applyFont="1" applyBorder="1" applyAlignment="1">
      <alignment vertical="center"/>
    </xf>
    <xf numFmtId="164" fontId="4" fillId="0" borderId="28" xfId="0" applyNumberFormat="1" applyFont="1" applyBorder="1" applyAlignment="1">
      <alignment vertical="center"/>
    </xf>
    <xf numFmtId="3" fontId="3" fillId="0" borderId="28" xfId="0" applyNumberFormat="1" applyFont="1" applyBorder="1" applyAlignment="1">
      <alignment vertical="center"/>
    </xf>
    <xf numFmtId="3" fontId="2" fillId="0" borderId="28" xfId="0" applyNumberFormat="1" applyFont="1" applyBorder="1" applyAlignment="1">
      <alignment vertical="center"/>
    </xf>
    <xf numFmtId="3" fontId="13" fillId="0" borderId="28" xfId="0" applyNumberFormat="1" applyFont="1" applyFill="1" applyBorder="1" applyAlignment="1">
      <alignment vertical="center"/>
    </xf>
    <xf numFmtId="3" fontId="10" fillId="0" borderId="132" xfId="0" applyNumberFormat="1" applyFont="1" applyFill="1" applyBorder="1" applyAlignment="1">
      <alignment horizontal="right" vertical="center"/>
    </xf>
    <xf numFmtId="3" fontId="3" fillId="0" borderId="112" xfId="0" applyNumberFormat="1" applyFont="1" applyFill="1" applyBorder="1" applyAlignment="1">
      <alignment vertical="center"/>
    </xf>
    <xf numFmtId="0" fontId="33" fillId="0" borderId="0" xfId="5" applyFont="1"/>
    <xf numFmtId="0" fontId="33" fillId="0" borderId="0" xfId="5" applyFont="1"/>
    <xf numFmtId="0" fontId="11" fillId="0" borderId="34" xfId="0" applyFont="1" applyBorder="1" applyAlignment="1">
      <alignment horizontal="center" vertical="center"/>
    </xf>
    <xf numFmtId="3" fontId="0" fillId="0" borderId="0" xfId="0" applyNumberFormat="1" applyAlignment="1">
      <alignment vertical="center"/>
    </xf>
    <xf numFmtId="164" fontId="0" fillId="0" borderId="0" xfId="0" applyNumberFormat="1" applyAlignment="1">
      <alignment vertical="center"/>
    </xf>
    <xf numFmtId="0" fontId="11" fillId="0" borderId="35" xfId="0" applyFont="1" applyBorder="1" applyAlignment="1">
      <alignment horizontal="center" vertical="center"/>
    </xf>
    <xf numFmtId="164" fontId="10" fillId="0" borderId="28" xfId="3" applyNumberFormat="1" applyFont="1" applyBorder="1" applyAlignment="1">
      <alignment horizontal="right" vertical="center"/>
    </xf>
    <xf numFmtId="3" fontId="23" fillId="0" borderId="30" xfId="0" applyNumberFormat="1" applyFont="1" applyFill="1" applyBorder="1" applyAlignment="1">
      <alignment vertical="center"/>
    </xf>
    <xf numFmtId="0" fontId="10" fillId="0" borderId="115" xfId="0" applyNumberFormat="1" applyFont="1" applyFill="1" applyBorder="1" applyAlignment="1">
      <alignment horizontal="left" vertical="center" wrapText="1"/>
    </xf>
    <xf numFmtId="3" fontId="10" fillId="0" borderId="115" xfId="0" applyNumberFormat="1" applyFont="1" applyFill="1" applyBorder="1" applyAlignment="1">
      <alignment horizontal="left" vertical="center"/>
    </xf>
    <xf numFmtId="0" fontId="6" fillId="0" borderId="10" xfId="0" applyFont="1" applyFill="1" applyBorder="1" applyAlignment="1">
      <alignment vertical="center" wrapText="1"/>
    </xf>
    <xf numFmtId="0" fontId="38" fillId="0" borderId="105" xfId="7" applyBorder="1" applyAlignment="1">
      <alignment vertical="center" wrapText="1"/>
    </xf>
    <xf numFmtId="0" fontId="13" fillId="0" borderId="105" xfId="0" applyFont="1" applyBorder="1" applyAlignment="1">
      <alignment horizontal="center" vertical="center" wrapText="1"/>
    </xf>
    <xf numFmtId="0" fontId="11" fillId="0" borderId="30" xfId="0" applyFont="1" applyFill="1" applyBorder="1" applyAlignment="1">
      <alignment horizontal="center" vertical="center" wrapText="1"/>
    </xf>
    <xf numFmtId="0" fontId="0" fillId="0" borderId="84" xfId="0"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89" xfId="0"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1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11" fillId="0" borderId="9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125"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112" xfId="0" applyFont="1" applyBorder="1" applyAlignment="1">
      <alignment horizontal="center" vertical="center" wrapText="1"/>
    </xf>
    <xf numFmtId="0" fontId="2" fillId="0" borderId="30" xfId="0" applyNumberFormat="1"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18" fillId="0" borderId="30" xfId="0" applyNumberFormat="1" applyFont="1" applyFill="1" applyBorder="1" applyAlignment="1">
      <alignment horizontal="center" vertical="center" wrapText="1"/>
    </xf>
    <xf numFmtId="0" fontId="18" fillId="0" borderId="89"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2" fillId="0" borderId="84" xfId="0" applyFont="1" applyBorder="1" applyAlignment="1">
      <alignment horizontal="center" vertical="center"/>
    </xf>
    <xf numFmtId="0" fontId="2" fillId="0" borderId="98" xfId="0" applyFont="1" applyBorder="1" applyAlignment="1">
      <alignment horizontal="center" vertical="center" wrapText="1"/>
    </xf>
    <xf numFmtId="0" fontId="0" fillId="0" borderId="100" xfId="0" applyBorder="1" applyAlignment="1">
      <alignment horizontal="center" vertical="center" wrapText="1"/>
    </xf>
    <xf numFmtId="0" fontId="28" fillId="0" borderId="30"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8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93" xfId="0"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4" xfId="0" applyBorder="1" applyAlignment="1">
      <alignment horizontal="center" vertical="center" wrapText="1"/>
    </xf>
    <xf numFmtId="0" fontId="0" fillId="0" borderId="33" xfId="0" applyBorder="1" applyAlignment="1">
      <alignment horizontal="center" vertical="center" wrapText="1"/>
    </xf>
    <xf numFmtId="0" fontId="28" fillId="0" borderId="30"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9"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1"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Border="1" applyAlignment="1">
      <alignment horizontal="center" vertical="center" wrapText="1"/>
    </xf>
    <xf numFmtId="0" fontId="8" fillId="0" borderId="84" xfId="0" applyFont="1" applyBorder="1" applyAlignment="1">
      <alignment vertical="center" wrapText="1"/>
    </xf>
    <xf numFmtId="0" fontId="0" fillId="0" borderId="84" xfId="0" applyBorder="1" applyAlignment="1">
      <alignment wrapText="1"/>
    </xf>
    <xf numFmtId="0" fontId="0" fillId="0" borderId="89" xfId="0" applyBorder="1" applyAlignment="1">
      <alignment wrapText="1"/>
    </xf>
    <xf numFmtId="0" fontId="0" fillId="0" borderId="84" xfId="0" applyBorder="1" applyAlignment="1">
      <alignment vertical="center"/>
    </xf>
    <xf numFmtId="0" fontId="0" fillId="0" borderId="89" xfId="0" applyBorder="1" applyAlignment="1">
      <alignment vertical="center"/>
    </xf>
    <xf numFmtId="0" fontId="0" fillId="0" borderId="84" xfId="0" applyBorder="1" applyAlignment="1"/>
    <xf numFmtId="0" fontId="0" fillId="0" borderId="89" xfId="0" applyBorder="1" applyAlignment="1"/>
    <xf numFmtId="0" fontId="2" fillId="0" borderId="78" xfId="0" applyFont="1" applyBorder="1" applyAlignment="1">
      <alignment horizontal="center" vertical="center" wrapText="1"/>
    </xf>
    <xf numFmtId="0" fontId="0" fillId="0" borderId="125" xfId="0" applyBorder="1" applyAlignment="1"/>
    <xf numFmtId="0" fontId="0" fillId="0" borderId="37" xfId="0" applyBorder="1" applyAlignment="1"/>
    <xf numFmtId="0" fontId="0" fillId="0" borderId="96" xfId="0" applyBorder="1" applyAlignment="1"/>
    <xf numFmtId="0" fontId="2" fillId="0" borderId="9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00" xfId="0" applyFont="1" applyBorder="1" applyAlignment="1">
      <alignment horizontal="center" vertical="center" wrapText="1"/>
    </xf>
    <xf numFmtId="0" fontId="0" fillId="0" borderId="96" xfId="0" applyBorder="1" applyAlignment="1">
      <alignment horizontal="center" vertical="center" wrapText="1"/>
    </xf>
    <xf numFmtId="0" fontId="2" fillId="0" borderId="125" xfId="0" applyFont="1" applyBorder="1" applyAlignment="1">
      <alignment horizontal="center" vertical="center" wrapText="1"/>
    </xf>
    <xf numFmtId="0" fontId="0" fillId="0" borderId="37" xfId="0" applyBorder="1" applyAlignment="1">
      <alignment horizontal="center" vertical="center" wrapText="1"/>
    </xf>
    <xf numFmtId="0" fontId="0" fillId="0" borderId="125" xfId="0" applyBorder="1" applyAlignment="1">
      <alignment horizontal="center" vertical="center" wrapText="1"/>
    </xf>
    <xf numFmtId="0" fontId="0" fillId="0" borderId="84" xfId="0" applyBorder="1" applyAlignment="1">
      <alignment vertical="center" wrapText="1"/>
    </xf>
    <xf numFmtId="0" fontId="0" fillId="0" borderId="89" xfId="0" applyBorder="1" applyAlignment="1">
      <alignment vertical="center" wrapText="1"/>
    </xf>
    <xf numFmtId="0" fontId="0" fillId="0" borderId="84" xfId="0" applyBorder="1" applyAlignment="1">
      <alignment horizontal="center" vertical="center" wrapText="1"/>
    </xf>
    <xf numFmtId="0" fontId="0" fillId="0" borderId="89" xfId="0" applyBorder="1" applyAlignment="1">
      <alignment horizontal="center" vertical="center" wrapText="1"/>
    </xf>
    <xf numFmtId="0" fontId="0" fillId="0" borderId="112" xfId="0" applyBorder="1" applyAlignment="1">
      <alignment horizontal="center" vertical="center" wrapText="1"/>
    </xf>
    <xf numFmtId="0" fontId="2"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24" fillId="4" borderId="0" xfId="0" applyFont="1" applyFill="1" applyBorder="1" applyAlignment="1">
      <alignment vertical="center" wrapText="1"/>
    </xf>
    <xf numFmtId="0" fontId="0" fillId="4" borderId="0" xfId="0" applyFill="1" applyAlignment="1">
      <alignment vertical="center" wrapText="1"/>
    </xf>
    <xf numFmtId="0" fontId="2" fillId="4" borderId="30" xfId="0" applyNumberFormat="1" applyFont="1" applyFill="1" applyBorder="1" applyAlignment="1">
      <alignment horizontal="center" vertical="center" wrapText="1"/>
    </xf>
    <xf numFmtId="0" fontId="2" fillId="4" borderId="84" xfId="0" applyFont="1" applyFill="1" applyBorder="1" applyAlignment="1">
      <alignment horizontal="center" vertical="center"/>
    </xf>
    <xf numFmtId="0" fontId="2" fillId="4" borderId="89"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7"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3" xfId="0" applyNumberFormat="1" applyFont="1" applyFill="1" applyBorder="1" applyAlignment="1">
      <alignment horizontal="left" vertical="center" wrapText="1"/>
    </xf>
    <xf numFmtId="0" fontId="19" fillId="4" borderId="33" xfId="0" applyFont="1" applyFill="1" applyBorder="1" applyAlignment="1">
      <alignment horizontal="left" vertical="center" wrapText="1"/>
    </xf>
    <xf numFmtId="0" fontId="18" fillId="4" borderId="4" xfId="0" applyNumberFormat="1" applyFont="1" applyFill="1" applyBorder="1" applyAlignment="1">
      <alignment horizontal="center" vertical="center" wrapText="1"/>
    </xf>
    <xf numFmtId="0" fontId="19" fillId="4" borderId="127" xfId="0" applyFont="1" applyFill="1" applyBorder="1" applyAlignment="1">
      <alignment horizontal="center" vertical="center" wrapText="1"/>
    </xf>
    <xf numFmtId="0" fontId="18" fillId="0" borderId="84" xfId="0" applyNumberFormat="1" applyFont="1" applyFill="1" applyBorder="1" applyAlignment="1">
      <alignment horizontal="center" vertical="center" wrapText="1"/>
    </xf>
    <xf numFmtId="0" fontId="2" fillId="0" borderId="89" xfId="0" applyFont="1" applyBorder="1" applyAlignment="1">
      <alignment horizontal="center" vertical="center"/>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0" xfId="0" applyBorder="1" applyAlignment="1">
      <alignment horizontal="center" vertical="center"/>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89" xfId="0" applyBorder="1" applyAlignment="1">
      <alignment horizontal="center" vertical="center"/>
    </xf>
    <xf numFmtId="0" fontId="2" fillId="0" borderId="1" xfId="0" applyFont="1" applyBorder="1" applyAlignment="1">
      <alignment horizontal="center" vertical="center" wrapText="1"/>
    </xf>
    <xf numFmtId="0" fontId="0" fillId="0" borderId="100" xfId="0" applyBorder="1" applyAlignment="1">
      <alignment vertical="center"/>
    </xf>
    <xf numFmtId="0" fontId="2" fillId="0" borderId="18"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3" xfId="0" applyFont="1" applyBorder="1" applyAlignment="1">
      <alignment horizontal="center" vertical="center" wrapText="1"/>
    </xf>
    <xf numFmtId="0" fontId="32" fillId="0" borderId="33" xfId="0" applyFont="1" applyFill="1" applyBorder="1" applyAlignment="1">
      <alignment horizontal="center" vertical="top" wrapText="1"/>
    </xf>
    <xf numFmtId="0" fontId="24" fillId="0" borderId="110" xfId="0" applyFont="1" applyBorder="1" applyAlignment="1">
      <alignment horizontal="center" vertical="top"/>
    </xf>
    <xf numFmtId="0" fontId="2" fillId="4" borderId="18" xfId="0" applyFont="1" applyFill="1" applyBorder="1" applyAlignment="1">
      <alignment horizontal="center" vertical="center" wrapText="1"/>
    </xf>
    <xf numFmtId="0" fontId="10" fillId="4" borderId="103"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93" xfId="0" applyBorder="1" applyAlignment="1"/>
    <xf numFmtId="0" fontId="2" fillId="0" borderId="90" xfId="0" applyFont="1" applyBorder="1" applyAlignment="1">
      <alignment horizontal="center" vertical="center" wrapText="1"/>
    </xf>
    <xf numFmtId="0" fontId="0" fillId="0" borderId="112" xfId="0" applyBorder="1" applyAlignment="1"/>
    <xf numFmtId="0" fontId="0" fillId="0" borderId="100" xfId="0" applyBorder="1" applyAlignment="1"/>
    <xf numFmtId="0" fontId="0" fillId="0" borderId="125" xfId="0" applyBorder="1" applyAlignment="1">
      <alignment vertical="center"/>
    </xf>
    <xf numFmtId="0" fontId="0" fillId="0" borderId="37" xfId="0" applyBorder="1" applyAlignment="1">
      <alignment vertical="center"/>
    </xf>
    <xf numFmtId="0" fontId="0" fillId="0" borderId="96" xfId="0" applyBorder="1" applyAlignment="1">
      <alignment vertical="center"/>
    </xf>
    <xf numFmtId="0" fontId="11" fillId="0" borderId="77" xfId="0" applyFont="1" applyBorder="1" applyAlignment="1">
      <alignment horizontal="center" vertical="center" wrapText="1"/>
    </xf>
    <xf numFmtId="0" fontId="28" fillId="4" borderId="30" xfId="0" applyNumberFormat="1" applyFont="1" applyFill="1" applyBorder="1" applyAlignment="1">
      <alignment horizontal="center" vertical="top" wrapText="1"/>
    </xf>
    <xf numFmtId="0" fontId="28" fillId="4" borderId="84" xfId="0" applyFont="1" applyFill="1" applyBorder="1" applyAlignment="1">
      <alignment horizontal="center"/>
    </xf>
    <xf numFmtId="0" fontId="28" fillId="4" borderId="89" xfId="0" applyFont="1" applyFill="1" applyBorder="1" applyAlignment="1">
      <alignment horizontal="center"/>
    </xf>
    <xf numFmtId="0" fontId="18" fillId="4" borderId="93" xfId="0" applyFont="1" applyFill="1" applyBorder="1" applyAlignment="1">
      <alignment horizontal="center" vertical="center"/>
    </xf>
    <xf numFmtId="0" fontId="18" fillId="4" borderId="95" xfId="0" applyFont="1" applyFill="1" applyBorder="1" applyAlignment="1">
      <alignment horizontal="center" vertical="center"/>
    </xf>
    <xf numFmtId="0" fontId="0" fillId="0" borderId="103" xfId="0" applyBorder="1" applyAlignment="1">
      <alignment horizontal="center" vertical="center" wrapText="1"/>
    </xf>
    <xf numFmtId="0" fontId="0" fillId="0" borderId="20" xfId="0" applyBorder="1" applyAlignment="1">
      <alignment horizontal="center" vertical="center" wrapText="1"/>
    </xf>
    <xf numFmtId="0" fontId="2" fillId="0" borderId="18" xfId="0" applyFont="1" applyFill="1" applyBorder="1" applyAlignment="1">
      <alignment horizontal="center" vertical="center" wrapText="1"/>
    </xf>
  </cellXfs>
  <cellStyles count="8">
    <cellStyle name="Hyperlink" xfId="7" builtinId="8"/>
    <cellStyle name="Normal 2" xfId="6"/>
    <cellStyle name="Normal_B24" xfId="1"/>
    <cellStyle name="Normal_B50" xfId="2"/>
    <cellStyle name="Procent" xfId="3" builtinId="5"/>
    <cellStyle name="Standaard" xfId="0" builtinId="0"/>
    <cellStyle name="Standaard 2" xfId="5"/>
    <cellStyle name="Standaard_Blad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abSelected="1" workbookViewId="0">
      <selection activeCell="H53" sqref="H53"/>
    </sheetView>
  </sheetViews>
  <sheetFormatPr defaultColWidth="11.44140625" defaultRowHeight="13.2" x14ac:dyDescent="0.25"/>
  <cols>
    <col min="1" max="6" width="12.44140625" customWidth="1"/>
    <col min="7" max="7" width="22.33203125" customWidth="1"/>
  </cols>
  <sheetData>
    <row r="1" spans="1:7" ht="25.5" customHeight="1" x14ac:dyDescent="0.25">
      <c r="A1" s="840" t="s">
        <v>476</v>
      </c>
      <c r="B1" s="840"/>
      <c r="C1" s="840"/>
      <c r="D1" s="840"/>
      <c r="E1" s="840"/>
      <c r="F1" s="840"/>
      <c r="G1" s="840"/>
    </row>
    <row r="2" spans="1:7" ht="30.75" customHeight="1" x14ac:dyDescent="0.25">
      <c r="A2" s="839" t="str">
        <f>'B1 - B4'!A1:K1</f>
        <v>Tabel B1: Verdeling van de gevolgen van het geheel van de arbeidsongevallen, naar stand van het dossier - 2013</v>
      </c>
      <c r="B2" s="839"/>
      <c r="C2" s="839"/>
      <c r="D2" s="839"/>
      <c r="E2" s="839"/>
      <c r="F2" s="839"/>
      <c r="G2" s="839"/>
    </row>
    <row r="3" spans="1:7" ht="25.5" customHeight="1" x14ac:dyDescent="0.25">
      <c r="A3" s="839" t="str">
        <f>'B1 - B4'!A13:K13</f>
        <v>Tabel B2: Verdeling van de gevolgen van de ongevallen op de arbeidsplaats, naar stand van het dossier - 2013</v>
      </c>
      <c r="B3" s="839"/>
      <c r="C3" s="839"/>
      <c r="D3" s="839"/>
      <c r="E3" s="839"/>
      <c r="F3" s="839"/>
      <c r="G3" s="839"/>
    </row>
    <row r="4" spans="1:7" ht="30" customHeight="1" x14ac:dyDescent="0.25">
      <c r="A4" s="839" t="str">
        <f>'B1 - B4'!A25:K25</f>
        <v>Tabel B3: Verdeling van de gevolgen van de ongevallen op de weg naar en van het werk, naar stand van het dossier - 2013</v>
      </c>
      <c r="B4" s="839"/>
      <c r="C4" s="839"/>
      <c r="D4" s="839"/>
      <c r="E4" s="839"/>
      <c r="F4" s="839"/>
      <c r="G4" s="839"/>
    </row>
    <row r="5" spans="1:7" ht="32.25" customHeight="1" x14ac:dyDescent="0.25">
      <c r="A5" s="839" t="str">
        <f>'B1 - B4'!A37:G37</f>
        <v>Tabel B4: Verdeling van de gevolgen van de ongevallen overkomen buiten de uitoefening van de dienst, maar veroorzaakt door een derde wegens het door het slachtoffer uitgeoefend ambt, naar stand van het dossier - 2013</v>
      </c>
      <c r="B5" s="839"/>
      <c r="C5" s="839"/>
      <c r="D5" s="839"/>
      <c r="E5" s="839"/>
      <c r="F5" s="839"/>
      <c r="G5" s="839"/>
    </row>
    <row r="6" spans="1:7" ht="39" customHeight="1" x14ac:dyDescent="0.25">
      <c r="A6" s="839" t="str">
        <f>'B5'!A1:H1</f>
        <v>Tabel B5: Verdeling van de ongevalsaangiften volgens de activiteitssector van de administratie (Nace-Bel-code), naar arbeidsplaats of arbeidsweg -  2013</v>
      </c>
      <c r="B6" s="839"/>
      <c r="C6" s="839"/>
      <c r="D6" s="839"/>
      <c r="E6" s="839"/>
      <c r="F6" s="839"/>
      <c r="G6" s="839"/>
    </row>
    <row r="7" spans="1:7" ht="31.5" customHeight="1" x14ac:dyDescent="0.25">
      <c r="A7" s="840" t="s">
        <v>678</v>
      </c>
      <c r="B7" s="840"/>
      <c r="C7" s="840"/>
      <c r="D7" s="840"/>
      <c r="E7" s="840"/>
      <c r="F7" s="840"/>
      <c r="G7" s="840"/>
    </row>
    <row r="8" spans="1:7" ht="23.25" customHeight="1" x14ac:dyDescent="0.25">
      <c r="A8" s="839" t="str">
        <f>'B6'!A1:K1</f>
        <v>Tabel B6: Verdeling van de arbeidsongevallen volgens het soort letsel - 2009 tot 2013</v>
      </c>
      <c r="B8" s="839"/>
      <c r="C8" s="839"/>
      <c r="D8" s="839"/>
      <c r="E8" s="839"/>
      <c r="F8" s="839"/>
      <c r="G8" s="839"/>
    </row>
    <row r="9" spans="1:7" ht="30" customHeight="1" x14ac:dyDescent="0.25">
      <c r="A9" s="839" t="str">
        <f>'B7'!A1:L1</f>
        <v>Tabel B7: Verdeling van de arbeidsongevallen volgens het soort letsel, naar gevolgen - 2013</v>
      </c>
      <c r="B9" s="839"/>
      <c r="C9" s="839"/>
      <c r="D9" s="839"/>
      <c r="E9" s="839"/>
      <c r="F9" s="839"/>
      <c r="G9" s="839"/>
    </row>
    <row r="10" spans="1:7" ht="23.25" customHeight="1" x14ac:dyDescent="0.25">
      <c r="A10" s="839" t="str">
        <f>'B8'!A1:K1</f>
        <v>Tabel B8: Verdeling van de arbeidsongevallen volgens het verwond deel van het lichaam - 2009 tot 2013</v>
      </c>
      <c r="B10" s="839"/>
      <c r="C10" s="839"/>
      <c r="D10" s="839"/>
      <c r="E10" s="839"/>
      <c r="F10" s="839"/>
      <c r="G10" s="839"/>
    </row>
    <row r="11" spans="1:7" ht="28.5" customHeight="1" x14ac:dyDescent="0.25">
      <c r="A11" s="839" t="str">
        <f>'B9'!A1:L1</f>
        <v>Tabel B9: Verdeling van de arbeidsongevallen volgens het verwond deel van het lichaam, naar gevolgen - 2013</v>
      </c>
      <c r="B11" s="839"/>
      <c r="C11" s="839"/>
      <c r="D11" s="839"/>
      <c r="E11" s="839"/>
      <c r="F11" s="839"/>
      <c r="G11" s="839"/>
    </row>
    <row r="12" spans="1:7" ht="30" customHeight="1" x14ac:dyDescent="0.25">
      <c r="A12" s="839" t="str">
        <f>'B10-12'!A1:J1</f>
        <v>Tabel B10: Verdeling van de arbeidsongevallen volgens het geslacht van het slachtoffer en de gevolgen van het ongeval - 2013</v>
      </c>
      <c r="B12" s="839"/>
      <c r="C12" s="839"/>
      <c r="D12" s="839"/>
      <c r="E12" s="839"/>
      <c r="F12" s="839"/>
      <c r="G12" s="839"/>
    </row>
    <row r="13" spans="1:7" ht="30" customHeight="1" x14ac:dyDescent="0.25">
      <c r="A13" s="839" t="str">
        <f>'B10-12'!A15:J15</f>
        <v>Tabel B11: Verdeling van de arbeidsongevallen volgens de leeftijd van het slachtoffer - 2009 tot 2013</v>
      </c>
      <c r="B13" s="839"/>
      <c r="C13" s="839"/>
      <c r="D13" s="839"/>
      <c r="E13" s="839"/>
      <c r="F13" s="839"/>
      <c r="G13" s="839"/>
    </row>
    <row r="14" spans="1:7" ht="30" customHeight="1" x14ac:dyDescent="0.25">
      <c r="A14" s="839" t="str">
        <f>'B10-12'!A30:J30</f>
        <v>Tabel B12: Verdeling van de arbeidsongevallen volgens de leeftijd van het slachtoffer en de gevolgen van het ongeval - 2013</v>
      </c>
      <c r="B14" s="839"/>
      <c r="C14" s="839"/>
      <c r="D14" s="839"/>
      <c r="E14" s="839"/>
      <c r="F14" s="839"/>
      <c r="G14" s="839"/>
    </row>
    <row r="15" spans="1:7" ht="26.25" customHeight="1" x14ac:dyDescent="0.25">
      <c r="A15" s="839" t="str">
        <f>'B13-15'!A1:J1</f>
        <v>Tabel B13: Verdeling van de arbeidsongevallen volgens de anciënniteit van het slachtoffer - 2009 tot 2013</v>
      </c>
      <c r="B15" s="839"/>
      <c r="C15" s="839"/>
      <c r="D15" s="839"/>
      <c r="E15" s="839"/>
      <c r="F15" s="839"/>
      <c r="G15" s="839"/>
    </row>
    <row r="16" spans="1:7" ht="31.5" customHeight="1" x14ac:dyDescent="0.25">
      <c r="A16" s="839" t="str">
        <f>'B13-15'!A15:J15</f>
        <v>Tabel B14: Verdeling van de arbeidsongevallen volgens de anciënniteit van het slachtoffer en de gevolgen van het ongeval - 2013</v>
      </c>
      <c r="B16" s="839"/>
      <c r="C16" s="839"/>
      <c r="D16" s="839"/>
      <c r="E16" s="839"/>
      <c r="F16" s="839"/>
      <c r="G16" s="839"/>
    </row>
    <row r="17" spans="1:7" ht="24.75" customHeight="1" x14ac:dyDescent="0.25">
      <c r="A17" s="839" t="str">
        <f>'B13-15'!A32:J32</f>
        <v>Tabel B15: Verdeling van de arbeidsongevallen volgens de beroepscategorie van het slachtoffer - 2009 tot 2013</v>
      </c>
      <c r="B17" s="839"/>
      <c r="C17" s="839"/>
      <c r="D17" s="839"/>
      <c r="E17" s="839"/>
      <c r="F17" s="839"/>
      <c r="G17" s="839"/>
    </row>
    <row r="18" spans="1:7" ht="27.75" customHeight="1" x14ac:dyDescent="0.25">
      <c r="A18" s="839" t="str">
        <f>'B17'!A1:K1</f>
        <v>Tabel B17: Verdeling van de arbeidsongevallen volgens het beroep van het slachtoffer, naar gevolgen - 2013</v>
      </c>
      <c r="B18" s="839"/>
      <c r="C18" s="839"/>
      <c r="D18" s="839"/>
      <c r="E18" s="839"/>
      <c r="F18" s="839"/>
      <c r="G18" s="839"/>
    </row>
    <row r="19" spans="1:7" ht="29.25" customHeight="1" x14ac:dyDescent="0.25">
      <c r="A19" s="839" t="str">
        <f>'B18'!A1:G1</f>
        <v>Tabel B18: Verdeling van de arbeidsongevallen volgens de activiteitssector van de administratie (Nace-Bel-code), naar de gevolgen van het ongeval - 2013</v>
      </c>
      <c r="B19" s="839"/>
      <c r="C19" s="839"/>
      <c r="D19" s="839"/>
      <c r="E19" s="839"/>
      <c r="F19" s="839"/>
      <c r="G19" s="839"/>
    </row>
    <row r="20" spans="1:7" ht="26.25" customHeight="1" x14ac:dyDescent="0.25">
      <c r="A20" s="839" t="str">
        <f>'B19'!A1:K1</f>
        <v>Tabel B19: Verdeling van de arbeidsongevallen volgens het soort werk en de gevolgen van het ongeval - 2013</v>
      </c>
      <c r="B20" s="839"/>
      <c r="C20" s="839"/>
      <c r="D20" s="839"/>
      <c r="E20" s="839"/>
      <c r="F20" s="839"/>
      <c r="G20" s="839"/>
    </row>
    <row r="21" spans="1:7" ht="26.25" customHeight="1" x14ac:dyDescent="0.25">
      <c r="A21" s="839" t="str">
        <f>'B20'!A1:K1</f>
        <v>Tabel B20: Verdeling van de arbeidsongevallen volgens de afwijkende gebeurtenis - 2009 tot 2013</v>
      </c>
      <c r="B21" s="839"/>
      <c r="C21" s="839"/>
      <c r="D21" s="839"/>
      <c r="E21" s="839"/>
      <c r="F21" s="839"/>
      <c r="G21" s="839"/>
    </row>
    <row r="22" spans="1:7" ht="26.25" customHeight="1" x14ac:dyDescent="0.25">
      <c r="A22" s="839" t="str">
        <f>'B21'!A1:K1</f>
        <v>Tabel B21: Verdeling van de arbeidsongevallen volgens de afwijkende gebeurtenis en de gevolgen van het ongeval - 2013</v>
      </c>
      <c r="B22" s="839"/>
      <c r="C22" s="839"/>
      <c r="D22" s="839"/>
      <c r="E22" s="839"/>
      <c r="F22" s="839"/>
      <c r="G22" s="839"/>
    </row>
    <row r="23" spans="1:7" ht="26.25" customHeight="1" x14ac:dyDescent="0.25">
      <c r="A23" s="839" t="str">
        <f>'B22'!A1:K1</f>
        <v>Tabel B22: Verdeling van de arbeidsongevallen volgens het bij de afwijkende gebeurtenis betrokken voorwerp - 2009 tot 2013</v>
      </c>
      <c r="B23" s="839"/>
      <c r="C23" s="839"/>
      <c r="D23" s="839"/>
      <c r="E23" s="839"/>
      <c r="F23" s="839"/>
      <c r="G23" s="839"/>
    </row>
    <row r="24" spans="1:7" ht="26.25" customHeight="1" x14ac:dyDescent="0.25">
      <c r="A24" s="839" t="str">
        <f>'B23'!A1:K1</f>
        <v>Tabel B23: Verdeling van de arbeidsongevallen volgens het bij de afwijkende gebeurtenis betrokken voorwerp en de gevolgen van het ongeval - 2013</v>
      </c>
      <c r="B24" s="839"/>
      <c r="C24" s="839"/>
      <c r="D24" s="839"/>
      <c r="E24" s="839"/>
      <c r="F24" s="839"/>
      <c r="G24" s="839"/>
    </row>
    <row r="25" spans="1:7" ht="32.25" customHeight="1" x14ac:dyDescent="0.25">
      <c r="A25" s="839" t="str">
        <f>'B24'!A1:E1</f>
        <v>Tabel B24: Verdeling van de arbeidsongevallen volgens het bij de afwijkende gebeurtenis betrokken voorwerp in 2 code-elementen * - 2013</v>
      </c>
      <c r="B25" s="839"/>
      <c r="C25" s="839"/>
      <c r="D25" s="839"/>
      <c r="E25" s="839"/>
      <c r="F25" s="839"/>
      <c r="G25" s="839"/>
    </row>
    <row r="26" spans="1:7" ht="35.25" customHeight="1" x14ac:dyDescent="0.25">
      <c r="A26" s="839" t="str">
        <f>'B25'!A1:K1</f>
        <v>Tabel B25: Verdeling van de arbeidsongevallen volgens de wijze van verwonding - 2009 tot 2013</v>
      </c>
      <c r="B26" s="839"/>
      <c r="C26" s="839"/>
      <c r="D26" s="839"/>
      <c r="E26" s="839"/>
      <c r="F26" s="839"/>
      <c r="G26" s="839"/>
    </row>
    <row r="27" spans="1:7" ht="34.5" customHeight="1" x14ac:dyDescent="0.25">
      <c r="A27" s="839" t="str">
        <f>'B26'!A1:K1</f>
        <v>Tabel B26: Verdeling van de arbeidsongevallen volgens de wijze van verwonding en de gevolgen van het ongeval - 2013</v>
      </c>
      <c r="B27" s="839"/>
      <c r="C27" s="839"/>
      <c r="D27" s="839"/>
      <c r="E27" s="839"/>
      <c r="F27" s="839"/>
      <c r="G27" s="839"/>
    </row>
    <row r="28" spans="1:7" ht="26.25" customHeight="1" x14ac:dyDescent="0.25">
      <c r="A28" s="839" t="str">
        <f>'B27-30'!A1:J1</f>
        <v>Tabel B27: Verdeling van de arbeidsongevallen volgens de dag waarop het ongeval gebeurde - 2009 tot 2013</v>
      </c>
      <c r="B28" s="839"/>
      <c r="C28" s="839"/>
      <c r="D28" s="839"/>
      <c r="E28" s="839"/>
      <c r="F28" s="839"/>
      <c r="G28" s="839"/>
    </row>
    <row r="29" spans="1:7" ht="34.5" customHeight="1" x14ac:dyDescent="0.25">
      <c r="A29" s="839" t="str">
        <f>'B27-30'!A15:J15</f>
        <v>Tabel B28: Verdeling van de arbeidsongevallen volgens de dag waarop het ongeval gebeurde, naar gevolgen - 2013</v>
      </c>
      <c r="B29" s="839"/>
      <c r="C29" s="839"/>
      <c r="D29" s="839"/>
      <c r="E29" s="839"/>
      <c r="F29" s="839"/>
      <c r="G29" s="839"/>
    </row>
    <row r="30" spans="1:7" ht="26.25" customHeight="1" x14ac:dyDescent="0.25">
      <c r="A30" s="839" t="str">
        <f>'B27-30'!A32:J32</f>
        <v>Tabel B29: Verdeling van de arbeidsongevallen volgens de maand waarin het ongeval gebeurde - 2009 tot 2013</v>
      </c>
      <c r="B30" s="839"/>
      <c r="C30" s="839"/>
      <c r="D30" s="839"/>
      <c r="E30" s="839"/>
      <c r="F30" s="839"/>
      <c r="G30" s="839"/>
    </row>
    <row r="31" spans="1:7" ht="26.25" customHeight="1" x14ac:dyDescent="0.25">
      <c r="A31" s="839" t="str">
        <f>'B27-30'!A51:J51</f>
        <v>Tabel B30: Verdeling van de arbeidsongevallen volgens de maand waarin het ongeval gebeurde, naar gevolgen - 2013</v>
      </c>
      <c r="B31" s="839"/>
      <c r="C31" s="839"/>
      <c r="D31" s="839"/>
      <c r="E31" s="839"/>
      <c r="F31" s="839"/>
      <c r="G31" s="839"/>
    </row>
    <row r="32" spans="1:7" ht="26.25" customHeight="1" x14ac:dyDescent="0.25">
      <c r="A32" s="839" t="str">
        <f>'B31-32'!A1:J1</f>
        <v>Tabel B31: Verdeling van de arbeidsongevallen volgens de provincie waar het ongeval gebeurde - 2009 tot 2013</v>
      </c>
      <c r="B32" s="839"/>
      <c r="C32" s="839"/>
      <c r="D32" s="839"/>
      <c r="E32" s="839"/>
      <c r="F32" s="839"/>
      <c r="G32" s="839"/>
    </row>
    <row r="33" spans="1:7" ht="26.25" customHeight="1" x14ac:dyDescent="0.25">
      <c r="A33" s="839" t="str">
        <f>'B31-32'!A24:J24</f>
        <v>Tabel B32: Verdeling van de arbeidsongevallen volgens de provincie waar het ongeval gebeurde, naar gevolgen - 2013</v>
      </c>
      <c r="B33" s="839"/>
      <c r="C33" s="839"/>
      <c r="D33" s="839"/>
      <c r="E33" s="839"/>
      <c r="F33" s="839"/>
      <c r="G33" s="839"/>
    </row>
    <row r="34" spans="1:7" ht="26.25" customHeight="1" x14ac:dyDescent="0.25">
      <c r="A34" s="840" t="s">
        <v>679</v>
      </c>
      <c r="B34" s="840"/>
      <c r="C34" s="840"/>
      <c r="D34" s="840"/>
      <c r="E34" s="840"/>
      <c r="F34" s="840"/>
      <c r="G34" s="840"/>
    </row>
    <row r="35" spans="1:7" ht="35.25" customHeight="1" x14ac:dyDescent="0.25">
      <c r="A35" s="839" t="str">
        <f>'B33'!A1:K1</f>
        <v>Tabel B33: Verdeling van de ongevallen op de weg naar en van het werk volgens het soort letsel - 2009 tot 2013</v>
      </c>
      <c r="B35" s="839"/>
      <c r="C35" s="839"/>
      <c r="D35" s="839"/>
      <c r="E35" s="839"/>
      <c r="F35" s="839"/>
      <c r="G35" s="839"/>
    </row>
    <row r="36" spans="1:7" ht="35.25" customHeight="1" x14ac:dyDescent="0.25">
      <c r="A36" s="839" t="str">
        <f>'B34'!A1:K1</f>
        <v>Tabel B34: Verdeling van de ongevallen op de weg naar en van het werk volgens het soort letsel, naar gevolgen - 2013</v>
      </c>
      <c r="B36" s="839"/>
      <c r="C36" s="839"/>
      <c r="D36" s="839"/>
      <c r="E36" s="839"/>
      <c r="F36" s="839"/>
      <c r="G36" s="839"/>
    </row>
    <row r="37" spans="1:7" ht="35.25" customHeight="1" x14ac:dyDescent="0.25">
      <c r="A37" s="839" t="str">
        <f>'B35'!A1:K1</f>
        <v>Tabel B35: Verdeling van de ongevallen op de weg naar en van het werk volgens het verwond deel van het lichaam - 2009 tot 2013</v>
      </c>
      <c r="B37" s="839"/>
      <c r="C37" s="839"/>
      <c r="D37" s="839"/>
      <c r="E37" s="839"/>
      <c r="F37" s="839"/>
      <c r="G37" s="839"/>
    </row>
    <row r="38" spans="1:7" ht="35.25" customHeight="1" x14ac:dyDescent="0.25">
      <c r="A38" s="839" t="str">
        <f>'B36'!A1:K1</f>
        <v>Tabel B36: Verdeling van de ongevallen op de weg naar en van het werk volgens het verwond deel van het lichaam, naar gevolgen - 2013</v>
      </c>
      <c r="B38" s="839"/>
      <c r="C38" s="839"/>
      <c r="D38" s="839"/>
      <c r="E38" s="839"/>
      <c r="F38" s="839"/>
      <c r="G38" s="839"/>
    </row>
    <row r="39" spans="1:7" ht="35.25" customHeight="1" x14ac:dyDescent="0.25">
      <c r="A39" s="839" t="str">
        <f>'B37-41'!A1:J1</f>
        <v>Tabel B37: Verdeling van de ongevallen op de weg naar en van het werk volgens het geslacht van het slachtoffer en de gevolgen van het ongeval - 2013</v>
      </c>
      <c r="B39" s="839"/>
      <c r="C39" s="839"/>
      <c r="D39" s="839"/>
      <c r="E39" s="839"/>
      <c r="F39" s="839"/>
      <c r="G39" s="839"/>
    </row>
    <row r="40" spans="1:7" ht="35.25" customHeight="1" x14ac:dyDescent="0.25">
      <c r="A40" s="839" t="str">
        <f>'B37-41'!A14:J14</f>
        <v>Tabel B38: Verdeling van de ongevallen op de weg naar en van het werk volgens de leeftijd van het slachtoffer - 2009 tot 2013</v>
      </c>
      <c r="B40" s="839"/>
      <c r="C40" s="839"/>
      <c r="D40" s="839"/>
      <c r="E40" s="839"/>
      <c r="F40" s="839"/>
      <c r="G40" s="839"/>
    </row>
    <row r="41" spans="1:7" ht="35.25" customHeight="1" x14ac:dyDescent="0.25">
      <c r="A41" s="839" t="str">
        <f>'B37-41'!A27:J27</f>
        <v>Tabel B39: Verdeling van de ongevallen op de weg naar en van het werk volgens de leeftijd van het slachtoffer en de gevolgen van het ongeval - 2013</v>
      </c>
      <c r="B41" s="839"/>
      <c r="C41" s="839"/>
      <c r="D41" s="839"/>
      <c r="E41" s="839"/>
      <c r="F41" s="839"/>
      <c r="G41" s="839"/>
    </row>
    <row r="42" spans="1:7" ht="35.25" customHeight="1" x14ac:dyDescent="0.25">
      <c r="A42" s="839" t="str">
        <f>'B37-41'!A44:J44</f>
        <v>Tabel B40: Verdeling van de ongevallen op de weg naar en van het werk volgens de anciënniteit van het slachtoffer en de gevolgen van het ongeval - 2013</v>
      </c>
      <c r="B42" s="839"/>
      <c r="C42" s="839"/>
      <c r="D42" s="839"/>
      <c r="E42" s="839"/>
      <c r="F42" s="839"/>
      <c r="G42" s="839"/>
    </row>
    <row r="43" spans="1:7" ht="35.25" customHeight="1" x14ac:dyDescent="0.25">
      <c r="A43" s="839" t="str">
        <f>'B37-41'!A60:J60</f>
        <v>Tabel B41: Verdeling van de ongevallen op de weg naar en van het werk volgens de beroepscategorie van het slachtoffer - 2009 tot 2013</v>
      </c>
      <c r="B43" s="839"/>
      <c r="C43" s="839"/>
      <c r="D43" s="839"/>
      <c r="E43" s="839"/>
      <c r="F43" s="839"/>
      <c r="G43" s="839"/>
    </row>
    <row r="44" spans="1:7" ht="35.25" customHeight="1" x14ac:dyDescent="0.25">
      <c r="A44" s="839" t="str">
        <f>'B42'!A1:G1</f>
        <v>Tabel B42: Verdeling van de arbeidsongevallen volgens de activiteitssector van de administratie (Nace-Bel-code), naar de gevolgen van het ongeval - 2013</v>
      </c>
      <c r="B44" s="839"/>
      <c r="C44" s="839"/>
      <c r="D44" s="839"/>
      <c r="E44" s="839"/>
      <c r="F44" s="839"/>
      <c r="G44" s="839"/>
    </row>
    <row r="45" spans="1:7" ht="35.25" customHeight="1" x14ac:dyDescent="0.25">
      <c r="A45" s="839" t="str">
        <f>'B43'!A1:K1</f>
        <v>Tabel B43: Verdeling van de ongevallen op de weg naar en van het werk volgens de afwijkende gebeurtenis - 2009 tot 2013</v>
      </c>
      <c r="B45" s="839"/>
      <c r="C45" s="839"/>
      <c r="D45" s="839"/>
      <c r="E45" s="839"/>
      <c r="F45" s="839"/>
      <c r="G45" s="839"/>
    </row>
    <row r="46" spans="1:7" ht="35.25" customHeight="1" x14ac:dyDescent="0.25">
      <c r="A46" s="839" t="str">
        <f>'B44'!A1:K1</f>
        <v>Tabel B44: Verdeling van de ongevallen op de weg naar en van het werk volgens de afwijkende gebeurtenis en de gevolgen van het ongeval - 2013</v>
      </c>
      <c r="B46" s="839"/>
      <c r="C46" s="839"/>
      <c r="D46" s="839"/>
      <c r="E46" s="839"/>
      <c r="F46" s="839"/>
      <c r="G46" s="839"/>
    </row>
    <row r="47" spans="1:7" ht="35.25" customHeight="1" x14ac:dyDescent="0.25">
      <c r="A47" s="839" t="str">
        <f>'B45'!A1:K1</f>
        <v>Tabel B45: Verdeling van de ongevallen op de weg naar en van het werk volgens het bij de afwijkende gebeurtenis betrokken voorwerp - 2009 tot 2013</v>
      </c>
      <c r="B47" s="839"/>
      <c r="C47" s="839"/>
      <c r="D47" s="839"/>
      <c r="E47" s="839"/>
      <c r="F47" s="839"/>
      <c r="G47" s="839"/>
    </row>
    <row r="48" spans="1:7" ht="35.25" customHeight="1" x14ac:dyDescent="0.25">
      <c r="A48" s="839" t="str">
        <f>'B46'!A1:K1</f>
        <v>Tabel B46: Verdeling van de ongevallen op de weg naar en van het werk volgens het bij de afwijkende gebeurtenis betrokken voorwerp en de gevolgen van het ongeval - 2013</v>
      </c>
      <c r="B48" s="839"/>
      <c r="C48" s="839"/>
      <c r="D48" s="839"/>
      <c r="E48" s="839"/>
      <c r="F48" s="839"/>
      <c r="G48" s="839"/>
    </row>
    <row r="49" spans="1:7" ht="35.25" customHeight="1" x14ac:dyDescent="0.25">
      <c r="A49" s="839" t="str">
        <f>'B47'!A1:E1</f>
        <v>Tabel B47: Verdeling van de ongevallen op de weg naar en van het werk volgens het bij de afwijkende gebeurtenis betrokken voorwerp in 2 code-elementen * - 2013</v>
      </c>
      <c r="B49" s="839"/>
      <c r="C49" s="839"/>
      <c r="D49" s="839"/>
      <c r="E49" s="839"/>
      <c r="F49" s="839"/>
      <c r="G49" s="839"/>
    </row>
    <row r="50" spans="1:7" ht="35.25" customHeight="1" x14ac:dyDescent="0.25">
      <c r="A50" s="839" t="str">
        <f>'B48'!A1:K1</f>
        <v>Tabel B48: Verdeling van de ongevallen op de weg naar en van het werk volgens de wijze van verwonding - 2009 tot 2013</v>
      </c>
      <c r="B50" s="839"/>
      <c r="C50" s="839"/>
      <c r="D50" s="839"/>
      <c r="E50" s="839"/>
      <c r="F50" s="839"/>
      <c r="G50" s="839"/>
    </row>
    <row r="51" spans="1:7" ht="35.25" customHeight="1" x14ac:dyDescent="0.25">
      <c r="A51" s="839" t="str">
        <f>'B49'!A1:K1</f>
        <v>Tabel B49: Verdeling van de ongevallen op de weg naar en van het werk volgens de wijze van verwonding en de gevolgen van het ongeval - 2013</v>
      </c>
      <c r="B51" s="839"/>
      <c r="C51" s="839"/>
      <c r="D51" s="839"/>
      <c r="E51" s="839"/>
      <c r="F51" s="839"/>
      <c r="G51" s="839"/>
    </row>
    <row r="52" spans="1:7" ht="35.25" customHeight="1" x14ac:dyDescent="0.25">
      <c r="A52" s="839" t="str">
        <f>'B50-53'!A1:J1</f>
        <v>Tabel B50: Verdeling van de ongevallen op de weg naar en van het werk volgens de dag waarop het ongeval gebeurde - 2009 tot 2013</v>
      </c>
      <c r="B52" s="839"/>
      <c r="C52" s="839"/>
      <c r="D52" s="839"/>
      <c r="E52" s="839"/>
      <c r="F52" s="839"/>
      <c r="G52" s="839"/>
    </row>
    <row r="53" spans="1:7" ht="35.25" customHeight="1" x14ac:dyDescent="0.25">
      <c r="A53" s="839" t="str">
        <f>'B50-53'!A16:J16</f>
        <v>Tabel B51: Verdeling van de ongevallen op de weg naar en van het werk volgens de dag waarop het ongeval gebeurde, naar gevolgen - 2013</v>
      </c>
      <c r="B53" s="839"/>
      <c r="C53" s="839"/>
      <c r="D53" s="839"/>
      <c r="E53" s="839"/>
      <c r="F53" s="839"/>
      <c r="G53" s="839"/>
    </row>
    <row r="54" spans="1:7" ht="30.75" customHeight="1" x14ac:dyDescent="0.25">
      <c r="A54" s="839" t="str">
        <f>'B50-53'!A32:J32</f>
        <v>Tabel B52: Verdeling van de ongevallen op de weg naar en van het werk volgens de maand waarin het ongeval gebeurde - 2009 tot 2013</v>
      </c>
      <c r="B54" s="839"/>
      <c r="C54" s="839"/>
      <c r="D54" s="839"/>
      <c r="E54" s="839"/>
      <c r="F54" s="839"/>
      <c r="G54" s="839"/>
    </row>
    <row r="55" spans="1:7" ht="30.75" customHeight="1" x14ac:dyDescent="0.25">
      <c r="A55" s="839" t="str">
        <f>'B50-53'!A52:J52</f>
        <v>Tabel B53: Verdeling van de ongevallen op de weg naar en van het werk volgens de maand waarin het ongeval gebeurde, naar gevolgen - 2013</v>
      </c>
      <c r="B55" s="839"/>
      <c r="C55" s="839"/>
      <c r="D55" s="839"/>
      <c r="E55" s="839"/>
      <c r="F55" s="839"/>
      <c r="G55" s="839"/>
    </row>
    <row r="56" spans="1:7" ht="30.75" customHeight="1" x14ac:dyDescent="0.25">
      <c r="A56" s="839" t="str">
        <f>'B54-55'!A1:J1</f>
        <v>Tabel B54: Verdeling van de ongevallen volgens de provincie waar het ongeval gebeurde - 2009 tot 2013</v>
      </c>
      <c r="B56" s="839"/>
      <c r="C56" s="839"/>
      <c r="D56" s="839"/>
      <c r="E56" s="839"/>
      <c r="F56" s="839"/>
      <c r="G56" s="839"/>
    </row>
    <row r="57" spans="1:7" ht="30.75" customHeight="1" x14ac:dyDescent="0.25">
      <c r="A57" s="839" t="str">
        <f>'B54-55'!A24:J24</f>
        <v>Tabel B55: Verdeling van de ongevallen volgens de provincie waar het ongeval gebeurde, naar gevolgen - 2013</v>
      </c>
      <c r="B57" s="839"/>
      <c r="C57" s="839"/>
      <c r="D57" s="839"/>
      <c r="E57" s="839"/>
      <c r="F57" s="839"/>
      <c r="G57" s="839"/>
    </row>
  </sheetData>
  <mergeCells count="57">
    <mergeCell ref="A37:G37"/>
    <mergeCell ref="A6:G6"/>
    <mergeCell ref="A7:G7"/>
    <mergeCell ref="A34:G34"/>
    <mergeCell ref="A27:G27"/>
    <mergeCell ref="A35:G35"/>
    <mergeCell ref="A36:G36"/>
    <mergeCell ref="A32:G32"/>
    <mergeCell ref="A33:G33"/>
    <mergeCell ref="A16:G16"/>
    <mergeCell ref="A8:G8"/>
    <mergeCell ref="A9:G9"/>
    <mergeCell ref="A10:G10"/>
    <mergeCell ref="A11:G11"/>
    <mergeCell ref="A12:G12"/>
    <mergeCell ref="A13:G13"/>
    <mergeCell ref="A14:G14"/>
    <mergeCell ref="A15:G15"/>
    <mergeCell ref="A1:G1"/>
    <mergeCell ref="A2:G2"/>
    <mergeCell ref="A3:G3"/>
    <mergeCell ref="A4:G4"/>
    <mergeCell ref="A5:G5"/>
    <mergeCell ref="A31:G31"/>
    <mergeCell ref="A22:G22"/>
    <mergeCell ref="A23:G23"/>
    <mergeCell ref="A26:G26"/>
    <mergeCell ref="A17:G17"/>
    <mergeCell ref="A18:G18"/>
    <mergeCell ref="A19:G19"/>
    <mergeCell ref="A24:G24"/>
    <mergeCell ref="A25:G25"/>
    <mergeCell ref="A20:G20"/>
    <mergeCell ref="A21:G21"/>
    <mergeCell ref="A28:G28"/>
    <mergeCell ref="A29:G29"/>
    <mergeCell ref="A30:G30"/>
    <mergeCell ref="A47:G47"/>
    <mergeCell ref="A43:G43"/>
    <mergeCell ref="A38:G38"/>
    <mergeCell ref="A39:G39"/>
    <mergeCell ref="A40:G40"/>
    <mergeCell ref="A41:G41"/>
    <mergeCell ref="A42:G42"/>
    <mergeCell ref="A44:G44"/>
    <mergeCell ref="A45:G45"/>
    <mergeCell ref="A46:G46"/>
    <mergeCell ref="A57:G57"/>
    <mergeCell ref="A48:G48"/>
    <mergeCell ref="A49:G49"/>
    <mergeCell ref="A50:G50"/>
    <mergeCell ref="A51:G51"/>
    <mergeCell ref="A52:G52"/>
    <mergeCell ref="A53:G53"/>
    <mergeCell ref="A54:G54"/>
    <mergeCell ref="A55:G55"/>
    <mergeCell ref="A56:G56"/>
  </mergeCells>
  <hyperlinks>
    <hyperlink ref="A2:G2" location="'B1 - B4'!A1" display="'B1 - B4'!A1"/>
    <hyperlink ref="A3:G3" location="'B1 - B4'!A1" display="'B1 - B4'!A1"/>
    <hyperlink ref="A4:G4" location="'B1 - B4'!A1" display="'B1 - B4'!A1"/>
    <hyperlink ref="A5:G5" location="'B1 - B4'!A1" display="'B1 - B4'!A1"/>
    <hyperlink ref="A6:G6" location="'B5'!A1" display="'B5'!A1"/>
    <hyperlink ref="A8:G8" location="'B6'!A1" display="'B6'!A1"/>
    <hyperlink ref="A9:G9" location="'B7'!A1" display="'B7'!A1"/>
    <hyperlink ref="A10:G10" location="'B8'!A1" display="'B8'!A1"/>
    <hyperlink ref="A11:G11" location="'B9'!A1" display="'B9'!A1"/>
    <hyperlink ref="A12:G12" location="'B10-12'!A1" display="'B10-12'!A1"/>
    <hyperlink ref="A13:G13" location="'B10-12'!A1" display="'B10-12'!A1"/>
    <hyperlink ref="A14:G14" location="'B10-12'!A1" display="'B10-12'!A1"/>
    <hyperlink ref="A15:G15" location="'B13-15'!A1" display="'B13-15'!A1"/>
    <hyperlink ref="A16:G16" location="'B13-15'!A1" display="'B13-15'!A1"/>
    <hyperlink ref="A17:G17" location="'B13-15'!A1" display="'B13-15'!A1"/>
    <hyperlink ref="A18:G18" location="'B17'!A1" display="'B17'!A1"/>
    <hyperlink ref="A19:G19" location="'B18'!A1" display="'B18'!A1"/>
    <hyperlink ref="A20:G20" location="'B19'!A1" display="'B19'!A1"/>
    <hyperlink ref="A21:G21" location="'B20'!A1" display="'B20'!A1"/>
    <hyperlink ref="A22:G22" location="'B21'!A1" display="'B21'!A1"/>
    <hyperlink ref="A23:G23" location="'B22'!A1" display="'B22'!A1"/>
    <hyperlink ref="A24:G24" location="'B23'!A1" display="'B23'!A1"/>
    <hyperlink ref="A25:G25" location="'B24'!A1" display="'B24'!A1"/>
    <hyperlink ref="A26:G26" location="'B25'!A1" display="'B25'!A1"/>
    <hyperlink ref="A27:G27" location="'B26'!A1" display="'B26'!A1"/>
    <hyperlink ref="A28:G28" location="'B27-30'!A1" display="'B27-30'!A1"/>
    <hyperlink ref="A29:G29" location="'B27-30'!A1" display="'B27-30'!A1"/>
    <hyperlink ref="A30:G30" location="'B27-30'!A1" display="'B27-30'!A1"/>
    <hyperlink ref="A31:G31" location="'B27-30'!A1" display="'B27-30'!A1"/>
    <hyperlink ref="A32:G32" location="'B31-32'!A1" display="'B31-32'!A1"/>
    <hyperlink ref="A33:G33" location="'B31-32'!A1" display="'B31-32'!A1"/>
    <hyperlink ref="A35:G35" location="'B33'!A1" display="'B33'!A1"/>
    <hyperlink ref="A36:G36" location="'B34'!A1" display="'B34'!A1"/>
    <hyperlink ref="A37:G37" location="'B35'!A1" display="'B35'!A1"/>
    <hyperlink ref="A38:G38" location="'B36'!A1" display="'B36'!A1"/>
    <hyperlink ref="A39:G39" location="'B37-41'!A1" display="'B37-41'!A1"/>
    <hyperlink ref="A40:G40" location="'B37-41'!A1" display="'B37-41'!A1"/>
    <hyperlink ref="A41:G41" location="'B37-41'!A1" display="'B37-41'!A1"/>
    <hyperlink ref="A42:G42" location="'B37-41'!A1" display="'B37-41'!A1"/>
    <hyperlink ref="A43:G43" location="'B37-41'!A1" display="'B37-41'!A1"/>
    <hyperlink ref="A44:G44" location="'B42'!A1" display="'B42'!A1"/>
    <hyperlink ref="A45:G45" location="'B43'!A1" display="'B43'!A1"/>
    <hyperlink ref="A46:G46" location="'B44'!A1" display="'B44'!A1"/>
    <hyperlink ref="A47:G47" location="'B45'!A1" display="'B45'!A1"/>
    <hyperlink ref="A48:G48" location="'B46'!A1" display="'B46'!A1"/>
    <hyperlink ref="A49:G49" location="'B47'!A1" display="'B47'!A1"/>
    <hyperlink ref="A50:G50" location="'B48'!A1" display="'B48'!A1"/>
    <hyperlink ref="A51:G51" location="'B49'!A1" display="'B49'!A1"/>
    <hyperlink ref="A52:G52" location="'B50-53'!A1" display="'B50-53'!A1"/>
    <hyperlink ref="A53:G53" location="'B50-53'!A1" display="'B50-53'!A1"/>
    <hyperlink ref="A54:G54" location="'B50-53'!A1" display="'B50-53'!A1"/>
    <hyperlink ref="A55:G55" location="'B50-53'!A1" display="'B50-53'!A1"/>
    <hyperlink ref="A56:G56" location="'B54-55'!A1" display="'B54-55'!A1"/>
    <hyperlink ref="A57:G57" location="'B54-55'!A1" display="'B54-55'!A1"/>
  </hyperlinks>
  <pageMargins left="0.70866141732283472" right="0.70866141732283472" top="0.74803149606299213" bottom="0.74803149606299213" header="0.31496062992125984" footer="0.31496062992125984"/>
  <pageSetup paperSize="9" scale="94"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
  <sheetViews>
    <sheetView zoomScale="90" zoomScaleNormal="90" workbookViewId="0">
      <selection sqref="A1:K1"/>
    </sheetView>
  </sheetViews>
  <sheetFormatPr defaultColWidth="11.44140625" defaultRowHeight="13.8" x14ac:dyDescent="0.25"/>
  <cols>
    <col min="1" max="1" width="8.109375" style="86" customWidth="1"/>
    <col min="2" max="2" width="51.5546875" style="34" customWidth="1"/>
    <col min="3" max="3" width="9.33203125" style="1" customWidth="1"/>
    <col min="4" max="8" width="9.33203125" style="85" customWidth="1"/>
    <col min="9" max="9" width="10" style="85" customWidth="1"/>
    <col min="10" max="10" width="9.33203125" style="1" customWidth="1"/>
    <col min="11" max="11" width="9.33203125" style="85" customWidth="1"/>
    <col min="12" max="16384" width="11.44140625" style="1"/>
  </cols>
  <sheetData>
    <row r="1" spans="1:11" ht="35.1" customHeight="1" thickBot="1" x14ac:dyDescent="0.3">
      <c r="A1" s="911" t="s">
        <v>852</v>
      </c>
      <c r="B1" s="928"/>
      <c r="C1" s="928"/>
      <c r="D1" s="928"/>
      <c r="E1" s="928"/>
      <c r="F1" s="928"/>
      <c r="G1" s="928"/>
      <c r="H1" s="928"/>
      <c r="I1" s="928"/>
      <c r="J1" s="928"/>
      <c r="K1" s="929"/>
    </row>
    <row r="2" spans="1:11" ht="14.4" thickBot="1" x14ac:dyDescent="0.3">
      <c r="A2" s="875" t="s">
        <v>87</v>
      </c>
      <c r="B2" s="877" t="s">
        <v>88</v>
      </c>
      <c r="C2" s="911" t="s">
        <v>487</v>
      </c>
      <c r="D2" s="928"/>
      <c r="E2" s="928"/>
      <c r="F2" s="928"/>
      <c r="G2" s="928"/>
      <c r="H2" s="928"/>
      <c r="I2" s="928"/>
      <c r="J2" s="856" t="s">
        <v>578</v>
      </c>
      <c r="K2" s="857"/>
    </row>
    <row r="3" spans="1:11" ht="14.25" customHeight="1" x14ac:dyDescent="0.25">
      <c r="A3" s="889"/>
      <c r="B3" s="942"/>
      <c r="C3" s="860" t="s">
        <v>480</v>
      </c>
      <c r="D3" s="861"/>
      <c r="E3" s="860" t="s">
        <v>481</v>
      </c>
      <c r="F3" s="861"/>
      <c r="G3" s="860" t="s">
        <v>482</v>
      </c>
      <c r="H3" s="861"/>
      <c r="I3" s="342" t="s">
        <v>483</v>
      </c>
      <c r="J3" s="858"/>
      <c r="K3" s="859"/>
    </row>
    <row r="4" spans="1:11" ht="14.4" thickBot="1" x14ac:dyDescent="0.3">
      <c r="A4" s="890"/>
      <c r="B4" s="943"/>
      <c r="C4" s="165" t="s">
        <v>579</v>
      </c>
      <c r="D4" s="164" t="s">
        <v>580</v>
      </c>
      <c r="E4" s="165" t="s">
        <v>579</v>
      </c>
      <c r="F4" s="166" t="s">
        <v>580</v>
      </c>
      <c r="G4" s="163" t="s">
        <v>579</v>
      </c>
      <c r="H4" s="164" t="s">
        <v>580</v>
      </c>
      <c r="I4" s="165" t="s">
        <v>579</v>
      </c>
      <c r="J4" s="165" t="s">
        <v>579</v>
      </c>
      <c r="K4" s="166" t="s">
        <v>580</v>
      </c>
    </row>
    <row r="5" spans="1:11" x14ac:dyDescent="0.25">
      <c r="A5" s="581" t="s">
        <v>906</v>
      </c>
      <c r="B5" s="79" t="s">
        <v>723</v>
      </c>
      <c r="C5" s="298">
        <v>11</v>
      </c>
      <c r="D5" s="812">
        <f>ROUND(C5/$C$129,3)</f>
        <v>1E-3</v>
      </c>
      <c r="E5" s="312">
        <v>5</v>
      </c>
      <c r="F5" s="66">
        <f>ROUND(E5/$E$129,3)</f>
        <v>0</v>
      </c>
      <c r="G5" s="298">
        <v>1</v>
      </c>
      <c r="H5" s="66">
        <f>ROUND(G5/$G$129,3)</f>
        <v>0</v>
      </c>
      <c r="I5" s="314"/>
      <c r="J5" s="813">
        <f>C5+E5+G5+I5</f>
        <v>17</v>
      </c>
      <c r="K5" s="812">
        <f>ROUND(J5/$J$129,3)</f>
        <v>0</v>
      </c>
    </row>
    <row r="6" spans="1:11" x14ac:dyDescent="0.25">
      <c r="A6" s="581" t="s">
        <v>721</v>
      </c>
      <c r="B6" s="79" t="s">
        <v>724</v>
      </c>
      <c r="C6" s="299">
        <v>14</v>
      </c>
      <c r="D6" s="814">
        <f>ROUND(C6/$C$129,3)</f>
        <v>1E-3</v>
      </c>
      <c r="E6" s="313">
        <v>16</v>
      </c>
      <c r="F6" s="69">
        <f>ROUND(E6/$E$129,3)</f>
        <v>1E-3</v>
      </c>
      <c r="G6" s="299">
        <v>3</v>
      </c>
      <c r="H6" s="69">
        <f>ROUND(G6/$G$129,3)</f>
        <v>1E-3</v>
      </c>
      <c r="I6" s="315">
        <v>1</v>
      </c>
      <c r="J6" s="815">
        <f t="shared" ref="J6:J69" si="0">C6+E6+G6+I6</f>
        <v>34</v>
      </c>
      <c r="K6" s="814">
        <f>ROUND(J6/$J$129,3)</f>
        <v>1E-3</v>
      </c>
    </row>
    <row r="7" spans="1:11" x14ac:dyDescent="0.25">
      <c r="A7" s="581" t="s">
        <v>722</v>
      </c>
      <c r="B7" s="79" t="s">
        <v>725</v>
      </c>
      <c r="C7" s="299">
        <v>22</v>
      </c>
      <c r="D7" s="814">
        <f>ROUND(C7/$C$129,3)</f>
        <v>1E-3</v>
      </c>
      <c r="E7" s="313">
        <v>22</v>
      </c>
      <c r="F7" s="69">
        <f>ROUND(E7/$E$129,3)</f>
        <v>1E-3</v>
      </c>
      <c r="G7" s="299">
        <v>9</v>
      </c>
      <c r="H7" s="69">
        <f>ROUND(G7/$G$129,3)</f>
        <v>3.0000000000000001E-3</v>
      </c>
      <c r="I7" s="315"/>
      <c r="J7" s="815">
        <f t="shared" si="0"/>
        <v>53</v>
      </c>
      <c r="K7" s="814">
        <f>ROUND(J7/$J$129,3)</f>
        <v>1E-3</v>
      </c>
    </row>
    <row r="8" spans="1:11" ht="28.5" customHeight="1" x14ac:dyDescent="0.25">
      <c r="A8" s="78">
        <v>111</v>
      </c>
      <c r="B8" s="79" t="s">
        <v>726</v>
      </c>
      <c r="C8" s="299">
        <v>53</v>
      </c>
      <c r="D8" s="814">
        <f>ROUND(C8/$C$129,3)</f>
        <v>3.0000000000000001E-3</v>
      </c>
      <c r="E8" s="313">
        <v>42</v>
      </c>
      <c r="F8" s="69">
        <f>ROUND(E8/$E$129,3)</f>
        <v>2E-3</v>
      </c>
      <c r="G8" s="299">
        <v>15</v>
      </c>
      <c r="H8" s="69">
        <f>ROUND(G8/$G$129,3)</f>
        <v>5.0000000000000001E-3</v>
      </c>
      <c r="I8" s="315"/>
      <c r="J8" s="815">
        <f t="shared" si="0"/>
        <v>110</v>
      </c>
      <c r="K8" s="814">
        <f>ROUND(J8/$J$129,3)</f>
        <v>3.0000000000000001E-3</v>
      </c>
    </row>
    <row r="9" spans="1:11" x14ac:dyDescent="0.25">
      <c r="A9" s="78">
        <v>112</v>
      </c>
      <c r="B9" s="79" t="s">
        <v>727</v>
      </c>
      <c r="C9" s="299">
        <v>2</v>
      </c>
      <c r="D9" s="814"/>
      <c r="E9" s="313"/>
      <c r="F9" s="69"/>
      <c r="G9" s="299"/>
      <c r="H9" s="69"/>
      <c r="I9" s="315"/>
      <c r="J9" s="815">
        <f t="shared" si="0"/>
        <v>2</v>
      </c>
      <c r="K9" s="814"/>
    </row>
    <row r="10" spans="1:11" ht="27.6" x14ac:dyDescent="0.25">
      <c r="A10" s="78">
        <v>121</v>
      </c>
      <c r="B10" s="79" t="s">
        <v>728</v>
      </c>
      <c r="C10" s="299">
        <v>25</v>
      </c>
      <c r="D10" s="814">
        <f t="shared" ref="D10:D73" si="1">ROUND(C10/$C$129,3)</f>
        <v>2E-3</v>
      </c>
      <c r="E10" s="313">
        <v>14</v>
      </c>
      <c r="F10" s="69">
        <f t="shared" ref="F10:F73" si="2">ROUND(E10/$E$129,3)</f>
        <v>1E-3</v>
      </c>
      <c r="G10" s="299">
        <v>3</v>
      </c>
      <c r="H10" s="69">
        <f t="shared" ref="H10:H73" si="3">ROUND(G10/$G$129,3)</f>
        <v>1E-3</v>
      </c>
      <c r="I10" s="315"/>
      <c r="J10" s="815">
        <f t="shared" si="0"/>
        <v>42</v>
      </c>
      <c r="K10" s="814">
        <f t="shared" ref="K10:K73" si="4">ROUND(J10/$J$129,3)</f>
        <v>1E-3</v>
      </c>
    </row>
    <row r="11" spans="1:11" ht="45" customHeight="1" x14ac:dyDescent="0.25">
      <c r="A11" s="78">
        <v>122</v>
      </c>
      <c r="B11" s="79" t="s">
        <v>729</v>
      </c>
      <c r="C11" s="299">
        <v>5</v>
      </c>
      <c r="D11" s="814">
        <f t="shared" si="1"/>
        <v>0</v>
      </c>
      <c r="E11" s="313">
        <v>1</v>
      </c>
      <c r="F11" s="69">
        <f t="shared" si="2"/>
        <v>0</v>
      </c>
      <c r="G11" s="299">
        <v>1</v>
      </c>
      <c r="H11" s="69">
        <f t="shared" si="3"/>
        <v>0</v>
      </c>
      <c r="I11" s="315"/>
      <c r="J11" s="815">
        <f t="shared" si="0"/>
        <v>7</v>
      </c>
      <c r="K11" s="814">
        <f t="shared" si="4"/>
        <v>0</v>
      </c>
    </row>
    <row r="12" spans="1:11" ht="27.6" x14ac:dyDescent="0.25">
      <c r="A12" s="78">
        <v>131</v>
      </c>
      <c r="B12" s="79" t="s">
        <v>907</v>
      </c>
      <c r="C12" s="299">
        <v>2</v>
      </c>
      <c r="D12" s="814">
        <f t="shared" si="1"/>
        <v>0</v>
      </c>
      <c r="E12" s="313">
        <v>1</v>
      </c>
      <c r="F12" s="69">
        <f t="shared" si="2"/>
        <v>0</v>
      </c>
      <c r="G12" s="299"/>
      <c r="H12" s="69">
        <f t="shared" si="3"/>
        <v>0</v>
      </c>
      <c r="I12" s="315"/>
      <c r="J12" s="815">
        <f t="shared" si="0"/>
        <v>3</v>
      </c>
      <c r="K12" s="814">
        <f t="shared" si="4"/>
        <v>0</v>
      </c>
    </row>
    <row r="13" spans="1:11" ht="27.6" x14ac:dyDescent="0.25">
      <c r="A13" s="78">
        <v>132</v>
      </c>
      <c r="B13" s="79" t="s">
        <v>730</v>
      </c>
      <c r="C13" s="299">
        <v>7</v>
      </c>
      <c r="D13" s="814">
        <f t="shared" si="1"/>
        <v>0</v>
      </c>
      <c r="E13" s="313">
        <v>7</v>
      </c>
      <c r="F13" s="69">
        <f t="shared" si="2"/>
        <v>0</v>
      </c>
      <c r="G13" s="299">
        <v>1</v>
      </c>
      <c r="H13" s="69">
        <f t="shared" si="3"/>
        <v>0</v>
      </c>
      <c r="I13" s="315"/>
      <c r="J13" s="815">
        <f t="shared" si="0"/>
        <v>15</v>
      </c>
      <c r="K13" s="814">
        <f t="shared" si="4"/>
        <v>0</v>
      </c>
    </row>
    <row r="14" spans="1:11" ht="27.6" x14ac:dyDescent="0.25">
      <c r="A14" s="78">
        <v>133</v>
      </c>
      <c r="B14" s="79" t="s">
        <v>731</v>
      </c>
      <c r="C14" s="299">
        <v>1</v>
      </c>
      <c r="D14" s="814">
        <f t="shared" si="1"/>
        <v>0</v>
      </c>
      <c r="E14" s="313"/>
      <c r="F14" s="69">
        <f t="shared" si="2"/>
        <v>0</v>
      </c>
      <c r="G14" s="299"/>
      <c r="H14" s="69">
        <f t="shared" si="3"/>
        <v>0</v>
      </c>
      <c r="I14" s="315"/>
      <c r="J14" s="815">
        <f t="shared" si="0"/>
        <v>1</v>
      </c>
      <c r="K14" s="814">
        <f t="shared" si="4"/>
        <v>0</v>
      </c>
    </row>
    <row r="15" spans="1:11" ht="27.6" x14ac:dyDescent="0.25">
      <c r="A15" s="78">
        <v>134</v>
      </c>
      <c r="B15" s="79" t="s">
        <v>732</v>
      </c>
      <c r="C15" s="299">
        <v>117</v>
      </c>
      <c r="D15" s="814">
        <f t="shared" si="1"/>
        <v>7.0000000000000001E-3</v>
      </c>
      <c r="E15" s="313">
        <v>78</v>
      </c>
      <c r="F15" s="69">
        <f t="shared" si="2"/>
        <v>4.0000000000000001E-3</v>
      </c>
      <c r="G15" s="299">
        <v>13</v>
      </c>
      <c r="H15" s="69">
        <f t="shared" si="3"/>
        <v>4.0000000000000001E-3</v>
      </c>
      <c r="I15" s="315"/>
      <c r="J15" s="815">
        <f t="shared" si="0"/>
        <v>208</v>
      </c>
      <c r="K15" s="814">
        <f t="shared" si="4"/>
        <v>5.0000000000000001E-3</v>
      </c>
    </row>
    <row r="16" spans="1:11" x14ac:dyDescent="0.25">
      <c r="A16" s="78">
        <v>141</v>
      </c>
      <c r="B16" s="79" t="s">
        <v>733</v>
      </c>
      <c r="C16" s="299">
        <v>3</v>
      </c>
      <c r="D16" s="814">
        <f t="shared" si="1"/>
        <v>0</v>
      </c>
      <c r="E16" s="313">
        <v>2</v>
      </c>
      <c r="F16" s="69">
        <f t="shared" si="2"/>
        <v>0</v>
      </c>
      <c r="G16" s="299"/>
      <c r="H16" s="69">
        <f t="shared" si="3"/>
        <v>0</v>
      </c>
      <c r="I16" s="315"/>
      <c r="J16" s="815">
        <f t="shared" si="0"/>
        <v>5</v>
      </c>
      <c r="K16" s="814">
        <f t="shared" si="4"/>
        <v>0</v>
      </c>
    </row>
    <row r="17" spans="1:11" x14ac:dyDescent="0.25">
      <c r="A17" s="78">
        <v>143</v>
      </c>
      <c r="B17" s="79" t="s">
        <v>734</v>
      </c>
      <c r="C17" s="299">
        <v>28</v>
      </c>
      <c r="D17" s="814">
        <f t="shared" si="1"/>
        <v>2E-3</v>
      </c>
      <c r="E17" s="313">
        <v>4</v>
      </c>
      <c r="F17" s="69">
        <f t="shared" si="2"/>
        <v>0</v>
      </c>
      <c r="G17" s="299">
        <v>8</v>
      </c>
      <c r="H17" s="69">
        <f t="shared" si="3"/>
        <v>3.0000000000000001E-3</v>
      </c>
      <c r="I17" s="315"/>
      <c r="J17" s="815">
        <f t="shared" si="0"/>
        <v>40</v>
      </c>
      <c r="K17" s="814">
        <f t="shared" si="4"/>
        <v>1E-3</v>
      </c>
    </row>
    <row r="18" spans="1:11" x14ac:dyDescent="0.25">
      <c r="A18" s="78">
        <v>211</v>
      </c>
      <c r="B18" s="79" t="s">
        <v>735</v>
      </c>
      <c r="C18" s="299">
        <v>18</v>
      </c>
      <c r="D18" s="814">
        <f t="shared" si="1"/>
        <v>1E-3</v>
      </c>
      <c r="E18" s="313">
        <v>9</v>
      </c>
      <c r="F18" s="69">
        <f t="shared" si="2"/>
        <v>0</v>
      </c>
      <c r="G18" s="299"/>
      <c r="H18" s="69">
        <f t="shared" si="3"/>
        <v>0</v>
      </c>
      <c r="I18" s="315"/>
      <c r="J18" s="815">
        <f t="shared" si="0"/>
        <v>27</v>
      </c>
      <c r="K18" s="814">
        <f t="shared" si="4"/>
        <v>1E-3</v>
      </c>
    </row>
    <row r="19" spans="1:11" x14ac:dyDescent="0.25">
      <c r="A19" s="78">
        <v>212</v>
      </c>
      <c r="B19" s="838" t="s">
        <v>916</v>
      </c>
      <c r="C19" s="299"/>
      <c r="D19" s="814">
        <f t="shared" si="1"/>
        <v>0</v>
      </c>
      <c r="E19" s="313">
        <v>1</v>
      </c>
      <c r="F19" s="69">
        <f t="shared" si="2"/>
        <v>0</v>
      </c>
      <c r="G19" s="299"/>
      <c r="H19" s="69">
        <f t="shared" si="3"/>
        <v>0</v>
      </c>
      <c r="I19" s="315"/>
      <c r="J19" s="815">
        <f t="shared" si="0"/>
        <v>1</v>
      </c>
      <c r="K19" s="814">
        <f t="shared" si="4"/>
        <v>0</v>
      </c>
    </row>
    <row r="20" spans="1:11" x14ac:dyDescent="0.25">
      <c r="A20" s="78">
        <v>213</v>
      </c>
      <c r="B20" s="79" t="s">
        <v>736</v>
      </c>
      <c r="C20" s="299">
        <v>7</v>
      </c>
      <c r="D20" s="814">
        <f t="shared" si="1"/>
        <v>0</v>
      </c>
      <c r="E20" s="313">
        <v>10</v>
      </c>
      <c r="F20" s="69">
        <f t="shared" si="2"/>
        <v>1E-3</v>
      </c>
      <c r="G20" s="299">
        <v>1</v>
      </c>
      <c r="H20" s="69">
        <f t="shared" si="3"/>
        <v>0</v>
      </c>
      <c r="I20" s="315"/>
      <c r="J20" s="815">
        <f t="shared" si="0"/>
        <v>18</v>
      </c>
      <c r="K20" s="814">
        <f t="shared" si="4"/>
        <v>0</v>
      </c>
    </row>
    <row r="21" spans="1:11" ht="27.6" x14ac:dyDescent="0.25">
      <c r="A21" s="78">
        <v>214</v>
      </c>
      <c r="B21" s="79" t="s">
        <v>737</v>
      </c>
      <c r="C21" s="299">
        <v>21</v>
      </c>
      <c r="D21" s="814">
        <f t="shared" si="1"/>
        <v>1E-3</v>
      </c>
      <c r="E21" s="313">
        <v>13</v>
      </c>
      <c r="F21" s="69">
        <f t="shared" si="2"/>
        <v>1E-3</v>
      </c>
      <c r="G21" s="299"/>
      <c r="H21" s="69">
        <f t="shared" si="3"/>
        <v>0</v>
      </c>
      <c r="I21" s="315"/>
      <c r="J21" s="815">
        <f t="shared" si="0"/>
        <v>34</v>
      </c>
      <c r="K21" s="814">
        <f t="shared" si="4"/>
        <v>1E-3</v>
      </c>
    </row>
    <row r="22" spans="1:11" ht="27.6" x14ac:dyDescent="0.25">
      <c r="A22" s="78">
        <v>215</v>
      </c>
      <c r="B22" s="79" t="s">
        <v>738</v>
      </c>
      <c r="C22" s="299">
        <v>11</v>
      </c>
      <c r="D22" s="814">
        <f t="shared" si="1"/>
        <v>1E-3</v>
      </c>
      <c r="E22" s="313">
        <v>2</v>
      </c>
      <c r="F22" s="69">
        <f t="shared" si="2"/>
        <v>0</v>
      </c>
      <c r="G22" s="299">
        <v>1</v>
      </c>
      <c r="H22" s="69">
        <f t="shared" si="3"/>
        <v>0</v>
      </c>
      <c r="I22" s="315"/>
      <c r="J22" s="815">
        <f t="shared" si="0"/>
        <v>14</v>
      </c>
      <c r="K22" s="814">
        <f t="shared" si="4"/>
        <v>0</v>
      </c>
    </row>
    <row r="23" spans="1:11" x14ac:dyDescent="0.25">
      <c r="A23" s="78">
        <v>216</v>
      </c>
      <c r="B23" s="79" t="s">
        <v>739</v>
      </c>
      <c r="C23" s="299">
        <v>14</v>
      </c>
      <c r="D23" s="814">
        <f t="shared" si="1"/>
        <v>1E-3</v>
      </c>
      <c r="E23" s="313">
        <v>18</v>
      </c>
      <c r="F23" s="69">
        <f t="shared" si="2"/>
        <v>1E-3</v>
      </c>
      <c r="G23" s="299">
        <v>3</v>
      </c>
      <c r="H23" s="69">
        <f t="shared" si="3"/>
        <v>1E-3</v>
      </c>
      <c r="I23" s="315"/>
      <c r="J23" s="815">
        <f t="shared" si="0"/>
        <v>35</v>
      </c>
      <c r="K23" s="814">
        <f t="shared" si="4"/>
        <v>1E-3</v>
      </c>
    </row>
    <row r="24" spans="1:11" x14ac:dyDescent="0.25">
      <c r="A24" s="78">
        <v>221</v>
      </c>
      <c r="B24" s="79" t="s">
        <v>740</v>
      </c>
      <c r="C24" s="299">
        <v>156</v>
      </c>
      <c r="D24" s="814">
        <f t="shared" si="1"/>
        <v>0.01</v>
      </c>
      <c r="E24" s="313">
        <v>7</v>
      </c>
      <c r="F24" s="69">
        <f t="shared" si="2"/>
        <v>0</v>
      </c>
      <c r="G24" s="299">
        <v>3</v>
      </c>
      <c r="H24" s="69">
        <f t="shared" si="3"/>
        <v>1E-3</v>
      </c>
      <c r="I24" s="315"/>
      <c r="J24" s="815">
        <f t="shared" si="0"/>
        <v>166</v>
      </c>
      <c r="K24" s="814">
        <f t="shared" si="4"/>
        <v>4.0000000000000001E-3</v>
      </c>
    </row>
    <row r="25" spans="1:11" ht="27.6" x14ac:dyDescent="0.25">
      <c r="A25" s="78">
        <v>222</v>
      </c>
      <c r="B25" s="79" t="s">
        <v>741</v>
      </c>
      <c r="C25" s="299">
        <v>319</v>
      </c>
      <c r="D25" s="814">
        <f t="shared" si="1"/>
        <v>0.02</v>
      </c>
      <c r="E25" s="313">
        <v>98</v>
      </c>
      <c r="F25" s="69">
        <f t="shared" si="2"/>
        <v>5.0000000000000001E-3</v>
      </c>
      <c r="G25" s="299">
        <v>9</v>
      </c>
      <c r="H25" s="69">
        <f t="shared" si="3"/>
        <v>3.0000000000000001E-3</v>
      </c>
      <c r="I25" s="315"/>
      <c r="J25" s="815">
        <f t="shared" si="0"/>
        <v>426</v>
      </c>
      <c r="K25" s="814">
        <f t="shared" si="4"/>
        <v>1.0999999999999999E-2</v>
      </c>
    </row>
    <row r="26" spans="1:11" ht="28.5" customHeight="1" x14ac:dyDescent="0.25">
      <c r="A26" s="78">
        <v>223</v>
      </c>
      <c r="B26" s="79" t="s">
        <v>742</v>
      </c>
      <c r="C26" s="299">
        <v>1</v>
      </c>
      <c r="D26" s="814">
        <f t="shared" si="1"/>
        <v>0</v>
      </c>
      <c r="E26" s="313">
        <v>5</v>
      </c>
      <c r="F26" s="69">
        <f t="shared" si="2"/>
        <v>0</v>
      </c>
      <c r="G26" s="299"/>
      <c r="H26" s="69">
        <f t="shared" si="3"/>
        <v>0</v>
      </c>
      <c r="I26" s="315"/>
      <c r="J26" s="815">
        <f t="shared" si="0"/>
        <v>6</v>
      </c>
      <c r="K26" s="814">
        <f t="shared" si="4"/>
        <v>0</v>
      </c>
    </row>
    <row r="27" spans="1:11" ht="28.5" customHeight="1" x14ac:dyDescent="0.25">
      <c r="A27" s="78">
        <v>225</v>
      </c>
      <c r="B27" s="79" t="s">
        <v>743</v>
      </c>
      <c r="C27" s="299">
        <v>2</v>
      </c>
      <c r="D27" s="814">
        <f t="shared" si="1"/>
        <v>0</v>
      </c>
      <c r="E27" s="313">
        <v>1</v>
      </c>
      <c r="F27" s="69">
        <f t="shared" si="2"/>
        <v>0</v>
      </c>
      <c r="G27" s="299"/>
      <c r="H27" s="69">
        <f t="shared" si="3"/>
        <v>0</v>
      </c>
      <c r="I27" s="315"/>
      <c r="J27" s="815">
        <f t="shared" si="0"/>
        <v>3</v>
      </c>
      <c r="K27" s="814">
        <f t="shared" si="4"/>
        <v>0</v>
      </c>
    </row>
    <row r="28" spans="1:11" ht="28.5" customHeight="1" x14ac:dyDescent="0.25">
      <c r="A28" s="78">
        <v>226</v>
      </c>
      <c r="B28" s="79" t="s">
        <v>744</v>
      </c>
      <c r="C28" s="299">
        <v>87</v>
      </c>
      <c r="D28" s="814">
        <f t="shared" si="1"/>
        <v>5.0000000000000001E-3</v>
      </c>
      <c r="E28" s="313">
        <v>75</v>
      </c>
      <c r="F28" s="69">
        <f t="shared" si="2"/>
        <v>4.0000000000000001E-3</v>
      </c>
      <c r="G28" s="299">
        <v>14</v>
      </c>
      <c r="H28" s="69">
        <f t="shared" si="3"/>
        <v>5.0000000000000001E-3</v>
      </c>
      <c r="I28" s="315"/>
      <c r="J28" s="815">
        <f t="shared" si="0"/>
        <v>176</v>
      </c>
      <c r="K28" s="814">
        <f t="shared" si="4"/>
        <v>5.0000000000000001E-3</v>
      </c>
    </row>
    <row r="29" spans="1:11" ht="27.6" x14ac:dyDescent="0.25">
      <c r="A29" s="78">
        <v>231</v>
      </c>
      <c r="B29" s="79" t="s">
        <v>745</v>
      </c>
      <c r="C29" s="299">
        <v>72</v>
      </c>
      <c r="D29" s="814">
        <f t="shared" si="1"/>
        <v>4.0000000000000001E-3</v>
      </c>
      <c r="E29" s="313">
        <v>65</v>
      </c>
      <c r="F29" s="69">
        <f t="shared" si="2"/>
        <v>3.0000000000000001E-3</v>
      </c>
      <c r="G29" s="299">
        <v>10</v>
      </c>
      <c r="H29" s="69">
        <f t="shared" si="3"/>
        <v>3.0000000000000001E-3</v>
      </c>
      <c r="I29" s="315"/>
      <c r="J29" s="815">
        <f t="shared" si="0"/>
        <v>147</v>
      </c>
      <c r="K29" s="814">
        <f t="shared" si="4"/>
        <v>4.0000000000000001E-3</v>
      </c>
    </row>
    <row r="30" spans="1:11" ht="27.6" x14ac:dyDescent="0.25">
      <c r="A30" s="78">
        <v>232</v>
      </c>
      <c r="B30" s="79" t="s">
        <v>746</v>
      </c>
      <c r="C30" s="299">
        <v>663</v>
      </c>
      <c r="D30" s="814">
        <f t="shared" si="1"/>
        <v>4.1000000000000002E-2</v>
      </c>
      <c r="E30" s="313">
        <v>863</v>
      </c>
      <c r="F30" s="69">
        <f t="shared" si="2"/>
        <v>4.4999999999999998E-2</v>
      </c>
      <c r="G30" s="299">
        <v>79</v>
      </c>
      <c r="H30" s="69">
        <f t="shared" si="3"/>
        <v>2.5999999999999999E-2</v>
      </c>
      <c r="I30" s="315"/>
      <c r="J30" s="815">
        <f t="shared" si="0"/>
        <v>1605</v>
      </c>
      <c r="K30" s="814">
        <f t="shared" si="4"/>
        <v>4.2000000000000003E-2</v>
      </c>
    </row>
    <row r="31" spans="1:11" ht="27.6" x14ac:dyDescent="0.25">
      <c r="A31" s="78">
        <v>233</v>
      </c>
      <c r="B31" s="79" t="s">
        <v>747</v>
      </c>
      <c r="C31" s="299">
        <v>495</v>
      </c>
      <c r="D31" s="814">
        <f t="shared" si="1"/>
        <v>3.1E-2</v>
      </c>
      <c r="E31" s="313">
        <v>754</v>
      </c>
      <c r="F31" s="69">
        <f t="shared" si="2"/>
        <v>3.9E-2</v>
      </c>
      <c r="G31" s="299">
        <v>71</v>
      </c>
      <c r="H31" s="69">
        <f t="shared" si="3"/>
        <v>2.3E-2</v>
      </c>
      <c r="I31" s="315">
        <v>1</v>
      </c>
      <c r="J31" s="815">
        <f t="shared" si="0"/>
        <v>1321</v>
      </c>
      <c r="K31" s="814">
        <f t="shared" si="4"/>
        <v>3.4000000000000002E-2</v>
      </c>
    </row>
    <row r="32" spans="1:11" x14ac:dyDescent="0.25">
      <c r="A32" s="78">
        <v>234</v>
      </c>
      <c r="B32" s="79" t="s">
        <v>748</v>
      </c>
      <c r="C32" s="299">
        <v>942</v>
      </c>
      <c r="D32" s="814">
        <f t="shared" si="1"/>
        <v>5.8000000000000003E-2</v>
      </c>
      <c r="E32" s="313">
        <v>1038</v>
      </c>
      <c r="F32" s="69">
        <f t="shared" si="2"/>
        <v>5.3999999999999999E-2</v>
      </c>
      <c r="G32" s="299">
        <v>118</v>
      </c>
      <c r="H32" s="69">
        <f t="shared" si="3"/>
        <v>3.9E-2</v>
      </c>
      <c r="I32" s="315"/>
      <c r="J32" s="815">
        <f t="shared" si="0"/>
        <v>2098</v>
      </c>
      <c r="K32" s="814">
        <f t="shared" si="4"/>
        <v>5.3999999999999999E-2</v>
      </c>
    </row>
    <row r="33" spans="1:11" x14ac:dyDescent="0.25">
      <c r="A33" s="78">
        <v>235</v>
      </c>
      <c r="B33" s="79" t="s">
        <v>749</v>
      </c>
      <c r="C33" s="299">
        <v>419</v>
      </c>
      <c r="D33" s="814">
        <f t="shared" si="1"/>
        <v>2.5999999999999999E-2</v>
      </c>
      <c r="E33" s="313">
        <v>616</v>
      </c>
      <c r="F33" s="69">
        <f t="shared" si="2"/>
        <v>3.2000000000000001E-2</v>
      </c>
      <c r="G33" s="299">
        <v>69</v>
      </c>
      <c r="H33" s="69">
        <f t="shared" si="3"/>
        <v>2.3E-2</v>
      </c>
      <c r="I33" s="315"/>
      <c r="J33" s="815">
        <f t="shared" si="0"/>
        <v>1104</v>
      </c>
      <c r="K33" s="814">
        <f t="shared" si="4"/>
        <v>2.9000000000000001E-2</v>
      </c>
    </row>
    <row r="34" spans="1:11" x14ac:dyDescent="0.25">
      <c r="A34" s="78">
        <v>241</v>
      </c>
      <c r="B34" s="79" t="s">
        <v>750</v>
      </c>
      <c r="C34" s="299">
        <v>5</v>
      </c>
      <c r="D34" s="814">
        <f t="shared" si="1"/>
        <v>0</v>
      </c>
      <c r="E34" s="313">
        <v>5</v>
      </c>
      <c r="F34" s="69">
        <f t="shared" si="2"/>
        <v>0</v>
      </c>
      <c r="G34" s="299"/>
      <c r="H34" s="69">
        <f t="shared" si="3"/>
        <v>0</v>
      </c>
      <c r="I34" s="315"/>
      <c r="J34" s="815">
        <f t="shared" si="0"/>
        <v>10</v>
      </c>
      <c r="K34" s="814">
        <f t="shared" si="4"/>
        <v>0</v>
      </c>
    </row>
    <row r="35" spans="1:11" ht="27.6" x14ac:dyDescent="0.25">
      <c r="A35" s="78">
        <v>242</v>
      </c>
      <c r="B35" s="79" t="s">
        <v>751</v>
      </c>
      <c r="C35" s="299">
        <v>19</v>
      </c>
      <c r="D35" s="814">
        <f t="shared" si="1"/>
        <v>1E-3</v>
      </c>
      <c r="E35" s="313">
        <v>12</v>
      </c>
      <c r="F35" s="69">
        <f t="shared" si="2"/>
        <v>1E-3</v>
      </c>
      <c r="G35" s="299"/>
      <c r="H35" s="69">
        <f t="shared" si="3"/>
        <v>0</v>
      </c>
      <c r="I35" s="315"/>
      <c r="J35" s="815">
        <f t="shared" si="0"/>
        <v>31</v>
      </c>
      <c r="K35" s="814">
        <f t="shared" si="4"/>
        <v>1E-3</v>
      </c>
    </row>
    <row r="36" spans="1:11" ht="27.6" x14ac:dyDescent="0.25">
      <c r="A36" s="78">
        <v>243</v>
      </c>
      <c r="B36" s="79" t="s">
        <v>752</v>
      </c>
      <c r="C36" s="299">
        <v>4</v>
      </c>
      <c r="D36" s="814">
        <f t="shared" si="1"/>
        <v>0</v>
      </c>
      <c r="E36" s="313">
        <v>3</v>
      </c>
      <c r="F36" s="69">
        <f t="shared" si="2"/>
        <v>0</v>
      </c>
      <c r="G36" s="299">
        <v>1</v>
      </c>
      <c r="H36" s="69">
        <f t="shared" si="3"/>
        <v>0</v>
      </c>
      <c r="I36" s="315"/>
      <c r="J36" s="815">
        <f t="shared" si="0"/>
        <v>8</v>
      </c>
      <c r="K36" s="814">
        <f t="shared" si="4"/>
        <v>0</v>
      </c>
    </row>
    <row r="37" spans="1:11" x14ac:dyDescent="0.25">
      <c r="A37" s="78">
        <v>251</v>
      </c>
      <c r="B37" s="79" t="s">
        <v>908</v>
      </c>
      <c r="C37" s="299">
        <v>6</v>
      </c>
      <c r="D37" s="814">
        <f t="shared" si="1"/>
        <v>0</v>
      </c>
      <c r="E37" s="313">
        <v>8</v>
      </c>
      <c r="F37" s="69">
        <f t="shared" si="2"/>
        <v>0</v>
      </c>
      <c r="G37" s="299"/>
      <c r="H37" s="69">
        <f t="shared" si="3"/>
        <v>0</v>
      </c>
      <c r="I37" s="315"/>
      <c r="J37" s="815">
        <f t="shared" si="0"/>
        <v>14</v>
      </c>
      <c r="K37" s="814">
        <f t="shared" si="4"/>
        <v>0</v>
      </c>
    </row>
    <row r="38" spans="1:11" ht="28.5" customHeight="1" x14ac:dyDescent="0.25">
      <c r="A38" s="78">
        <v>252</v>
      </c>
      <c r="B38" s="79" t="s">
        <v>753</v>
      </c>
      <c r="C38" s="299">
        <v>11</v>
      </c>
      <c r="D38" s="814">
        <f t="shared" si="1"/>
        <v>1E-3</v>
      </c>
      <c r="E38" s="313">
        <v>9</v>
      </c>
      <c r="F38" s="69">
        <f t="shared" si="2"/>
        <v>0</v>
      </c>
      <c r="G38" s="299">
        <v>3</v>
      </c>
      <c r="H38" s="69">
        <f t="shared" si="3"/>
        <v>1E-3</v>
      </c>
      <c r="I38" s="315"/>
      <c r="J38" s="815">
        <f t="shared" si="0"/>
        <v>23</v>
      </c>
      <c r="K38" s="814">
        <f t="shared" si="4"/>
        <v>1E-3</v>
      </c>
    </row>
    <row r="39" spans="1:11" x14ac:dyDescent="0.25">
      <c r="A39" s="78">
        <v>261</v>
      </c>
      <c r="B39" s="79" t="s">
        <v>89</v>
      </c>
      <c r="C39" s="299">
        <v>12</v>
      </c>
      <c r="D39" s="814">
        <f t="shared" si="1"/>
        <v>1E-3</v>
      </c>
      <c r="E39" s="313">
        <v>2</v>
      </c>
      <c r="F39" s="69">
        <f t="shared" si="2"/>
        <v>0</v>
      </c>
      <c r="G39" s="299">
        <v>3</v>
      </c>
      <c r="H39" s="69">
        <f t="shared" si="3"/>
        <v>1E-3</v>
      </c>
      <c r="I39" s="315"/>
      <c r="J39" s="815">
        <f t="shared" si="0"/>
        <v>17</v>
      </c>
      <c r="K39" s="814">
        <f t="shared" si="4"/>
        <v>0</v>
      </c>
    </row>
    <row r="40" spans="1:11" x14ac:dyDescent="0.25">
      <c r="A40" s="78">
        <v>262</v>
      </c>
      <c r="B40" s="79" t="s">
        <v>754</v>
      </c>
      <c r="C40" s="299">
        <v>12</v>
      </c>
      <c r="D40" s="814">
        <f t="shared" si="1"/>
        <v>1E-3</v>
      </c>
      <c r="E40" s="313">
        <v>5</v>
      </c>
      <c r="F40" s="69">
        <f t="shared" si="2"/>
        <v>0</v>
      </c>
      <c r="G40" s="299">
        <v>1</v>
      </c>
      <c r="H40" s="69">
        <f t="shared" si="3"/>
        <v>0</v>
      </c>
      <c r="I40" s="315"/>
      <c r="J40" s="815">
        <f t="shared" si="0"/>
        <v>18</v>
      </c>
      <c r="K40" s="814">
        <f t="shared" si="4"/>
        <v>0</v>
      </c>
    </row>
    <row r="41" spans="1:11" ht="27.6" x14ac:dyDescent="0.25">
      <c r="A41" s="78">
        <v>263</v>
      </c>
      <c r="B41" s="79" t="s">
        <v>755</v>
      </c>
      <c r="C41" s="299">
        <v>97</v>
      </c>
      <c r="D41" s="814">
        <f t="shared" si="1"/>
        <v>6.0000000000000001E-3</v>
      </c>
      <c r="E41" s="313">
        <v>103</v>
      </c>
      <c r="F41" s="69">
        <f t="shared" si="2"/>
        <v>5.0000000000000001E-3</v>
      </c>
      <c r="G41" s="299">
        <v>10</v>
      </c>
      <c r="H41" s="69">
        <f t="shared" si="3"/>
        <v>3.0000000000000001E-3</v>
      </c>
      <c r="I41" s="315"/>
      <c r="J41" s="815">
        <f t="shared" si="0"/>
        <v>210</v>
      </c>
      <c r="K41" s="814">
        <f t="shared" si="4"/>
        <v>5.0000000000000001E-3</v>
      </c>
    </row>
    <row r="42" spans="1:11" x14ac:dyDescent="0.25">
      <c r="A42" s="78">
        <v>264</v>
      </c>
      <c r="B42" s="79" t="s">
        <v>756</v>
      </c>
      <c r="C42" s="299">
        <v>23</v>
      </c>
      <c r="D42" s="814">
        <f t="shared" si="1"/>
        <v>1E-3</v>
      </c>
      <c r="E42" s="313">
        <v>17</v>
      </c>
      <c r="F42" s="69">
        <f t="shared" si="2"/>
        <v>1E-3</v>
      </c>
      <c r="G42" s="299">
        <v>2</v>
      </c>
      <c r="H42" s="69">
        <f t="shared" si="3"/>
        <v>1E-3</v>
      </c>
      <c r="I42" s="315"/>
      <c r="J42" s="815">
        <f t="shared" si="0"/>
        <v>42</v>
      </c>
      <c r="K42" s="814">
        <f t="shared" si="4"/>
        <v>1E-3</v>
      </c>
    </row>
    <row r="43" spans="1:11" x14ac:dyDescent="0.25">
      <c r="A43" s="78">
        <v>265</v>
      </c>
      <c r="B43" s="79" t="s">
        <v>757</v>
      </c>
      <c r="C43" s="299">
        <v>10</v>
      </c>
      <c r="D43" s="814">
        <f t="shared" si="1"/>
        <v>1E-3</v>
      </c>
      <c r="E43" s="313">
        <v>4</v>
      </c>
      <c r="F43" s="69">
        <f t="shared" si="2"/>
        <v>0</v>
      </c>
      <c r="G43" s="299"/>
      <c r="H43" s="69">
        <f t="shared" si="3"/>
        <v>0</v>
      </c>
      <c r="I43" s="315"/>
      <c r="J43" s="815">
        <f t="shared" si="0"/>
        <v>14</v>
      </c>
      <c r="K43" s="814">
        <f t="shared" si="4"/>
        <v>0</v>
      </c>
    </row>
    <row r="44" spans="1:11" ht="27.6" x14ac:dyDescent="0.25">
      <c r="A44" s="78">
        <v>311</v>
      </c>
      <c r="B44" s="79" t="s">
        <v>758</v>
      </c>
      <c r="C44" s="299">
        <v>334</v>
      </c>
      <c r="D44" s="814">
        <f t="shared" si="1"/>
        <v>2.1000000000000001E-2</v>
      </c>
      <c r="E44" s="313">
        <v>385</v>
      </c>
      <c r="F44" s="69">
        <f t="shared" si="2"/>
        <v>0.02</v>
      </c>
      <c r="G44" s="299">
        <v>42</v>
      </c>
      <c r="H44" s="69">
        <f t="shared" si="3"/>
        <v>1.4E-2</v>
      </c>
      <c r="I44" s="315"/>
      <c r="J44" s="815">
        <f t="shared" si="0"/>
        <v>761</v>
      </c>
      <c r="K44" s="814">
        <f t="shared" si="4"/>
        <v>0.02</v>
      </c>
    </row>
    <row r="45" spans="1:11" ht="27.6" x14ac:dyDescent="0.25">
      <c r="A45" s="78">
        <v>312</v>
      </c>
      <c r="B45" s="79" t="s">
        <v>759</v>
      </c>
      <c r="C45" s="299">
        <v>30</v>
      </c>
      <c r="D45" s="814">
        <f t="shared" si="1"/>
        <v>2E-3</v>
      </c>
      <c r="E45" s="313">
        <v>14</v>
      </c>
      <c r="F45" s="69">
        <f t="shared" si="2"/>
        <v>1E-3</v>
      </c>
      <c r="G45" s="299">
        <v>6</v>
      </c>
      <c r="H45" s="69">
        <f t="shared" si="3"/>
        <v>2E-3</v>
      </c>
      <c r="I45" s="315"/>
      <c r="J45" s="815">
        <f t="shared" si="0"/>
        <v>50</v>
      </c>
      <c r="K45" s="814">
        <f t="shared" si="4"/>
        <v>1E-3</v>
      </c>
    </row>
    <row r="46" spans="1:11" ht="27.6" x14ac:dyDescent="0.25">
      <c r="A46" s="78">
        <v>313</v>
      </c>
      <c r="B46" s="79" t="s">
        <v>760</v>
      </c>
      <c r="C46" s="299">
        <v>15</v>
      </c>
      <c r="D46" s="814">
        <f t="shared" si="1"/>
        <v>1E-3</v>
      </c>
      <c r="E46" s="313">
        <v>27</v>
      </c>
      <c r="F46" s="69">
        <f t="shared" si="2"/>
        <v>1E-3</v>
      </c>
      <c r="G46" s="299">
        <v>3</v>
      </c>
      <c r="H46" s="69">
        <f t="shared" si="3"/>
        <v>1E-3</v>
      </c>
      <c r="I46" s="315"/>
      <c r="J46" s="815">
        <f t="shared" si="0"/>
        <v>45</v>
      </c>
      <c r="K46" s="814">
        <f t="shared" si="4"/>
        <v>1E-3</v>
      </c>
    </row>
    <row r="47" spans="1:11" ht="27.6" x14ac:dyDescent="0.25">
      <c r="A47" s="78">
        <v>314</v>
      </c>
      <c r="B47" s="79" t="s">
        <v>761</v>
      </c>
      <c r="C47" s="299">
        <v>42</v>
      </c>
      <c r="D47" s="814">
        <f t="shared" si="1"/>
        <v>3.0000000000000001E-3</v>
      </c>
      <c r="E47" s="313">
        <v>16</v>
      </c>
      <c r="F47" s="69">
        <f t="shared" si="2"/>
        <v>1E-3</v>
      </c>
      <c r="G47" s="299">
        <v>6</v>
      </c>
      <c r="H47" s="69">
        <f t="shared" si="3"/>
        <v>2E-3</v>
      </c>
      <c r="I47" s="315"/>
      <c r="J47" s="815">
        <f t="shared" si="0"/>
        <v>64</v>
      </c>
      <c r="K47" s="814">
        <f t="shared" si="4"/>
        <v>2E-3</v>
      </c>
    </row>
    <row r="48" spans="1:11" ht="27.6" x14ac:dyDescent="0.25">
      <c r="A48" s="78">
        <v>315</v>
      </c>
      <c r="B48" s="79" t="s">
        <v>762</v>
      </c>
      <c r="C48" s="299">
        <v>22</v>
      </c>
      <c r="D48" s="814">
        <f t="shared" si="1"/>
        <v>1E-3</v>
      </c>
      <c r="E48" s="313">
        <v>33</v>
      </c>
      <c r="F48" s="69">
        <f t="shared" si="2"/>
        <v>2E-3</v>
      </c>
      <c r="G48" s="299">
        <v>4</v>
      </c>
      <c r="H48" s="69">
        <f t="shared" si="3"/>
        <v>1E-3</v>
      </c>
      <c r="I48" s="315"/>
      <c r="J48" s="815">
        <f t="shared" si="0"/>
        <v>59</v>
      </c>
      <c r="K48" s="814">
        <f t="shared" si="4"/>
        <v>2E-3</v>
      </c>
    </row>
    <row r="49" spans="1:11" x14ac:dyDescent="0.25">
      <c r="A49" s="78">
        <v>321</v>
      </c>
      <c r="B49" s="79" t="s">
        <v>763</v>
      </c>
      <c r="C49" s="299">
        <v>87</v>
      </c>
      <c r="D49" s="814">
        <f t="shared" si="1"/>
        <v>5.0000000000000001E-3</v>
      </c>
      <c r="E49" s="313">
        <v>18</v>
      </c>
      <c r="F49" s="69">
        <f t="shared" si="2"/>
        <v>1E-3</v>
      </c>
      <c r="G49" s="299">
        <v>8</v>
      </c>
      <c r="H49" s="69">
        <f t="shared" si="3"/>
        <v>3.0000000000000001E-3</v>
      </c>
      <c r="I49" s="315"/>
      <c r="J49" s="815">
        <f t="shared" si="0"/>
        <v>113</v>
      </c>
      <c r="K49" s="814">
        <f t="shared" si="4"/>
        <v>3.0000000000000001E-3</v>
      </c>
    </row>
    <row r="50" spans="1:11" x14ac:dyDescent="0.25">
      <c r="A50" s="78">
        <v>322</v>
      </c>
      <c r="B50" s="79" t="s">
        <v>764</v>
      </c>
      <c r="C50" s="299">
        <v>1379</v>
      </c>
      <c r="D50" s="814">
        <f t="shared" si="1"/>
        <v>8.5000000000000006E-2</v>
      </c>
      <c r="E50" s="313">
        <v>419</v>
      </c>
      <c r="F50" s="69">
        <f t="shared" si="2"/>
        <v>2.1999999999999999E-2</v>
      </c>
      <c r="G50" s="299">
        <v>79</v>
      </c>
      <c r="H50" s="69">
        <f t="shared" si="3"/>
        <v>2.5999999999999999E-2</v>
      </c>
      <c r="I50" s="315">
        <v>1</v>
      </c>
      <c r="J50" s="815">
        <f t="shared" si="0"/>
        <v>1878</v>
      </c>
      <c r="K50" s="814">
        <f t="shared" si="4"/>
        <v>4.9000000000000002E-2</v>
      </c>
    </row>
    <row r="51" spans="1:11" ht="27.6" x14ac:dyDescent="0.25">
      <c r="A51" s="78">
        <v>323</v>
      </c>
      <c r="B51" s="79" t="s">
        <v>765</v>
      </c>
      <c r="C51" s="299"/>
      <c r="D51" s="814">
        <f t="shared" si="1"/>
        <v>0</v>
      </c>
      <c r="E51" s="313">
        <v>1</v>
      </c>
      <c r="F51" s="69">
        <f t="shared" si="2"/>
        <v>0</v>
      </c>
      <c r="G51" s="299"/>
      <c r="H51" s="69">
        <f t="shared" si="3"/>
        <v>0</v>
      </c>
      <c r="I51" s="315"/>
      <c r="J51" s="815">
        <f t="shared" si="0"/>
        <v>1</v>
      </c>
      <c r="K51" s="814">
        <f t="shared" si="4"/>
        <v>0</v>
      </c>
    </row>
    <row r="52" spans="1:11" ht="27.6" x14ac:dyDescent="0.25">
      <c r="A52" s="78">
        <v>325</v>
      </c>
      <c r="B52" s="79" t="s">
        <v>766</v>
      </c>
      <c r="C52" s="299">
        <v>274</v>
      </c>
      <c r="D52" s="814">
        <f t="shared" si="1"/>
        <v>1.7000000000000001E-2</v>
      </c>
      <c r="E52" s="313">
        <v>154</v>
      </c>
      <c r="F52" s="69">
        <f t="shared" si="2"/>
        <v>8.0000000000000002E-3</v>
      </c>
      <c r="G52" s="299">
        <v>18</v>
      </c>
      <c r="H52" s="69">
        <f t="shared" si="3"/>
        <v>6.0000000000000001E-3</v>
      </c>
      <c r="I52" s="315"/>
      <c r="J52" s="815">
        <f t="shared" si="0"/>
        <v>446</v>
      </c>
      <c r="K52" s="814">
        <f t="shared" si="4"/>
        <v>1.2E-2</v>
      </c>
    </row>
    <row r="53" spans="1:11" ht="27.6" x14ac:dyDescent="0.25">
      <c r="A53" s="78">
        <v>331</v>
      </c>
      <c r="B53" s="79" t="s">
        <v>767</v>
      </c>
      <c r="C53" s="299"/>
      <c r="D53" s="814">
        <f t="shared" si="1"/>
        <v>0</v>
      </c>
      <c r="E53" s="313">
        <v>3</v>
      </c>
      <c r="F53" s="69">
        <f t="shared" si="2"/>
        <v>0</v>
      </c>
      <c r="G53" s="299"/>
      <c r="H53" s="69">
        <f t="shared" si="3"/>
        <v>0</v>
      </c>
      <c r="I53" s="315"/>
      <c r="J53" s="815">
        <f t="shared" si="0"/>
        <v>3</v>
      </c>
      <c r="K53" s="814">
        <f t="shared" si="4"/>
        <v>0</v>
      </c>
    </row>
    <row r="54" spans="1:11" x14ac:dyDescent="0.25">
      <c r="A54" s="78">
        <v>332</v>
      </c>
      <c r="B54" s="79" t="s">
        <v>768</v>
      </c>
      <c r="C54" s="299">
        <v>1</v>
      </c>
      <c r="D54" s="814">
        <f t="shared" si="1"/>
        <v>0</v>
      </c>
      <c r="E54" s="313"/>
      <c r="F54" s="69">
        <f t="shared" si="2"/>
        <v>0</v>
      </c>
      <c r="G54" s="299">
        <v>1</v>
      </c>
      <c r="H54" s="69">
        <f t="shared" si="3"/>
        <v>0</v>
      </c>
      <c r="I54" s="315"/>
      <c r="J54" s="815">
        <f t="shared" si="0"/>
        <v>2</v>
      </c>
      <c r="K54" s="814">
        <f t="shared" si="4"/>
        <v>0</v>
      </c>
    </row>
    <row r="55" spans="1:11" x14ac:dyDescent="0.25">
      <c r="A55" s="78">
        <v>333</v>
      </c>
      <c r="B55" s="79" t="s">
        <v>769</v>
      </c>
      <c r="C55" s="299">
        <v>3</v>
      </c>
      <c r="D55" s="814">
        <f t="shared" si="1"/>
        <v>0</v>
      </c>
      <c r="E55" s="313">
        <v>2</v>
      </c>
      <c r="F55" s="69">
        <f t="shared" si="2"/>
        <v>0</v>
      </c>
      <c r="G55" s="299">
        <v>2</v>
      </c>
      <c r="H55" s="69">
        <f t="shared" si="3"/>
        <v>1E-3</v>
      </c>
      <c r="I55" s="315"/>
      <c r="J55" s="815">
        <f t="shared" si="0"/>
        <v>7</v>
      </c>
      <c r="K55" s="814">
        <f t="shared" si="4"/>
        <v>0</v>
      </c>
    </row>
    <row r="56" spans="1:11" ht="27.6" x14ac:dyDescent="0.25">
      <c r="A56" s="78">
        <v>334</v>
      </c>
      <c r="B56" s="79" t="s">
        <v>770</v>
      </c>
      <c r="C56" s="299">
        <v>31</v>
      </c>
      <c r="D56" s="814">
        <f t="shared" si="1"/>
        <v>2E-3</v>
      </c>
      <c r="E56" s="313">
        <v>14</v>
      </c>
      <c r="F56" s="69">
        <f t="shared" si="2"/>
        <v>1E-3</v>
      </c>
      <c r="G56" s="299">
        <v>2</v>
      </c>
      <c r="H56" s="69">
        <f t="shared" si="3"/>
        <v>1E-3</v>
      </c>
      <c r="I56" s="315"/>
      <c r="J56" s="815">
        <f t="shared" si="0"/>
        <v>47</v>
      </c>
      <c r="K56" s="814">
        <f t="shared" si="4"/>
        <v>1E-3</v>
      </c>
    </row>
    <row r="57" spans="1:11" ht="27.6" x14ac:dyDescent="0.25">
      <c r="A57" s="78">
        <v>335</v>
      </c>
      <c r="B57" s="79" t="s">
        <v>771</v>
      </c>
      <c r="C57" s="299">
        <v>1176</v>
      </c>
      <c r="D57" s="814">
        <f t="shared" si="1"/>
        <v>7.2999999999999995E-2</v>
      </c>
      <c r="E57" s="313">
        <v>1957</v>
      </c>
      <c r="F57" s="69">
        <f t="shared" si="2"/>
        <v>0.10199999999999999</v>
      </c>
      <c r="G57" s="299">
        <v>449</v>
      </c>
      <c r="H57" s="69">
        <f t="shared" si="3"/>
        <v>0.14799999999999999</v>
      </c>
      <c r="I57" s="315">
        <v>2</v>
      </c>
      <c r="J57" s="815">
        <f t="shared" si="0"/>
        <v>3584</v>
      </c>
      <c r="K57" s="814">
        <f t="shared" si="4"/>
        <v>9.2999999999999999E-2</v>
      </c>
    </row>
    <row r="58" spans="1:11" ht="27.6" x14ac:dyDescent="0.25">
      <c r="A58" s="78">
        <v>341</v>
      </c>
      <c r="B58" s="79" t="s">
        <v>772</v>
      </c>
      <c r="C58" s="299">
        <v>72</v>
      </c>
      <c r="D58" s="814">
        <f t="shared" si="1"/>
        <v>4.0000000000000001E-3</v>
      </c>
      <c r="E58" s="313">
        <v>52</v>
      </c>
      <c r="F58" s="69">
        <f t="shared" si="2"/>
        <v>3.0000000000000001E-3</v>
      </c>
      <c r="G58" s="299">
        <v>10</v>
      </c>
      <c r="H58" s="69">
        <f t="shared" si="3"/>
        <v>3.0000000000000001E-3</v>
      </c>
      <c r="I58" s="315"/>
      <c r="J58" s="815">
        <f t="shared" si="0"/>
        <v>134</v>
      </c>
      <c r="K58" s="814">
        <f t="shared" si="4"/>
        <v>3.0000000000000001E-3</v>
      </c>
    </row>
    <row r="59" spans="1:11" ht="27.6" x14ac:dyDescent="0.25">
      <c r="A59" s="78">
        <v>342</v>
      </c>
      <c r="B59" s="79" t="s">
        <v>773</v>
      </c>
      <c r="C59" s="299">
        <v>64</v>
      </c>
      <c r="D59" s="814">
        <f t="shared" si="1"/>
        <v>4.0000000000000001E-3</v>
      </c>
      <c r="E59" s="313">
        <v>31</v>
      </c>
      <c r="F59" s="69">
        <f t="shared" si="2"/>
        <v>2E-3</v>
      </c>
      <c r="G59" s="299">
        <v>6</v>
      </c>
      <c r="H59" s="69">
        <f t="shared" si="3"/>
        <v>2E-3</v>
      </c>
      <c r="I59" s="315"/>
      <c r="J59" s="815">
        <f t="shared" si="0"/>
        <v>101</v>
      </c>
      <c r="K59" s="814">
        <f t="shared" si="4"/>
        <v>3.0000000000000001E-3</v>
      </c>
    </row>
    <row r="60" spans="1:11" ht="27.6" x14ac:dyDescent="0.25">
      <c r="A60" s="78">
        <v>343</v>
      </c>
      <c r="B60" s="79" t="s">
        <v>774</v>
      </c>
      <c r="C60" s="299">
        <v>43</v>
      </c>
      <c r="D60" s="814">
        <f t="shared" si="1"/>
        <v>3.0000000000000001E-3</v>
      </c>
      <c r="E60" s="313">
        <v>35</v>
      </c>
      <c r="F60" s="69">
        <f t="shared" si="2"/>
        <v>2E-3</v>
      </c>
      <c r="G60" s="299">
        <v>7</v>
      </c>
      <c r="H60" s="69">
        <f t="shared" si="3"/>
        <v>2E-3</v>
      </c>
      <c r="I60" s="315"/>
      <c r="J60" s="815">
        <f t="shared" si="0"/>
        <v>85</v>
      </c>
      <c r="K60" s="814">
        <f t="shared" si="4"/>
        <v>2E-3</v>
      </c>
    </row>
    <row r="61" spans="1:11" ht="41.4" x14ac:dyDescent="0.25">
      <c r="A61" s="78">
        <v>351</v>
      </c>
      <c r="B61" s="79" t="s">
        <v>775</v>
      </c>
      <c r="C61" s="299">
        <v>10</v>
      </c>
      <c r="D61" s="814">
        <f t="shared" si="1"/>
        <v>1E-3</v>
      </c>
      <c r="E61" s="313">
        <v>7</v>
      </c>
      <c r="F61" s="69">
        <f t="shared" si="2"/>
        <v>0</v>
      </c>
      <c r="G61" s="299">
        <v>3</v>
      </c>
      <c r="H61" s="69">
        <f t="shared" si="3"/>
        <v>1E-3</v>
      </c>
      <c r="I61" s="315"/>
      <c r="J61" s="815">
        <f t="shared" si="0"/>
        <v>20</v>
      </c>
      <c r="K61" s="814">
        <f t="shared" si="4"/>
        <v>1E-3</v>
      </c>
    </row>
    <row r="62" spans="1:11" x14ac:dyDescent="0.25">
      <c r="A62" s="78">
        <v>352</v>
      </c>
      <c r="B62" s="79" t="s">
        <v>776</v>
      </c>
      <c r="C62" s="299">
        <v>12</v>
      </c>
      <c r="D62" s="814">
        <f t="shared" si="1"/>
        <v>1E-3</v>
      </c>
      <c r="E62" s="313">
        <v>5</v>
      </c>
      <c r="F62" s="69">
        <f t="shared" si="2"/>
        <v>0</v>
      </c>
      <c r="G62" s="299">
        <v>2</v>
      </c>
      <c r="H62" s="69">
        <f t="shared" si="3"/>
        <v>1E-3</v>
      </c>
      <c r="I62" s="315"/>
      <c r="J62" s="815">
        <f t="shared" si="0"/>
        <v>19</v>
      </c>
      <c r="K62" s="814">
        <f t="shared" si="4"/>
        <v>0</v>
      </c>
    </row>
    <row r="63" spans="1:11" ht="28.5" customHeight="1" x14ac:dyDescent="0.25">
      <c r="A63" s="78">
        <v>411</v>
      </c>
      <c r="B63" s="79" t="s">
        <v>777</v>
      </c>
      <c r="C63" s="299">
        <v>682</v>
      </c>
      <c r="D63" s="814">
        <f t="shared" si="1"/>
        <v>4.2000000000000003E-2</v>
      </c>
      <c r="E63" s="313">
        <v>618</v>
      </c>
      <c r="F63" s="69">
        <f t="shared" si="2"/>
        <v>3.2000000000000001E-2</v>
      </c>
      <c r="G63" s="299">
        <v>140</v>
      </c>
      <c r="H63" s="69">
        <f t="shared" si="3"/>
        <v>4.5999999999999999E-2</v>
      </c>
      <c r="I63" s="315"/>
      <c r="J63" s="815">
        <f t="shared" si="0"/>
        <v>1440</v>
      </c>
      <c r="K63" s="814">
        <f t="shared" si="4"/>
        <v>3.6999999999999998E-2</v>
      </c>
    </row>
    <row r="64" spans="1:11" x14ac:dyDescent="0.25">
      <c r="A64" s="78">
        <v>412</v>
      </c>
      <c r="B64" s="79" t="s">
        <v>778</v>
      </c>
      <c r="C64" s="299">
        <v>45</v>
      </c>
      <c r="D64" s="814">
        <f t="shared" si="1"/>
        <v>3.0000000000000001E-3</v>
      </c>
      <c r="E64" s="313">
        <v>34</v>
      </c>
      <c r="F64" s="69">
        <f t="shared" si="2"/>
        <v>2E-3</v>
      </c>
      <c r="G64" s="299">
        <v>4</v>
      </c>
      <c r="H64" s="69">
        <f t="shared" si="3"/>
        <v>1E-3</v>
      </c>
      <c r="I64" s="315"/>
      <c r="J64" s="815">
        <f t="shared" si="0"/>
        <v>83</v>
      </c>
      <c r="K64" s="814">
        <f t="shared" si="4"/>
        <v>2E-3</v>
      </c>
    </row>
    <row r="65" spans="1:11" x14ac:dyDescent="0.25">
      <c r="A65" s="78">
        <v>413</v>
      </c>
      <c r="B65" s="79" t="s">
        <v>779</v>
      </c>
      <c r="C65" s="299">
        <v>5</v>
      </c>
      <c r="D65" s="814">
        <f t="shared" si="1"/>
        <v>0</v>
      </c>
      <c r="E65" s="313"/>
      <c r="F65" s="69">
        <f t="shared" si="2"/>
        <v>0</v>
      </c>
      <c r="G65" s="299"/>
      <c r="H65" s="69">
        <f t="shared" si="3"/>
        <v>0</v>
      </c>
      <c r="I65" s="315"/>
      <c r="J65" s="815">
        <f t="shared" si="0"/>
        <v>5</v>
      </c>
      <c r="K65" s="814">
        <f t="shared" si="4"/>
        <v>0</v>
      </c>
    </row>
    <row r="66" spans="1:11" x14ac:dyDescent="0.25">
      <c r="A66" s="78">
        <v>421</v>
      </c>
      <c r="B66" s="79" t="s">
        <v>780</v>
      </c>
      <c r="C66" s="299">
        <v>30</v>
      </c>
      <c r="D66" s="814">
        <f t="shared" si="1"/>
        <v>2E-3</v>
      </c>
      <c r="E66" s="313">
        <v>30</v>
      </c>
      <c r="F66" s="69">
        <f t="shared" si="2"/>
        <v>2E-3</v>
      </c>
      <c r="G66" s="299">
        <v>11</v>
      </c>
      <c r="H66" s="69">
        <f t="shared" si="3"/>
        <v>4.0000000000000001E-3</v>
      </c>
      <c r="I66" s="315"/>
      <c r="J66" s="815">
        <f t="shared" si="0"/>
        <v>71</v>
      </c>
      <c r="K66" s="814">
        <f t="shared" si="4"/>
        <v>2E-3</v>
      </c>
    </row>
    <row r="67" spans="1:11" x14ac:dyDescent="0.25">
      <c r="A67" s="78">
        <v>422</v>
      </c>
      <c r="B67" s="79" t="s">
        <v>781</v>
      </c>
      <c r="C67" s="299">
        <v>43</v>
      </c>
      <c r="D67" s="814">
        <f t="shared" si="1"/>
        <v>3.0000000000000001E-3</v>
      </c>
      <c r="E67" s="313">
        <v>32</v>
      </c>
      <c r="F67" s="69">
        <f t="shared" si="2"/>
        <v>2E-3</v>
      </c>
      <c r="G67" s="299">
        <v>5</v>
      </c>
      <c r="H67" s="69">
        <f t="shared" si="3"/>
        <v>2E-3</v>
      </c>
      <c r="I67" s="315"/>
      <c r="J67" s="815">
        <f t="shared" si="0"/>
        <v>80</v>
      </c>
      <c r="K67" s="814">
        <f t="shared" si="4"/>
        <v>2E-3</v>
      </c>
    </row>
    <row r="68" spans="1:11" ht="27.6" x14ac:dyDescent="0.25">
      <c r="A68" s="78">
        <v>431</v>
      </c>
      <c r="B68" s="79" t="s">
        <v>782</v>
      </c>
      <c r="C68" s="299">
        <v>18</v>
      </c>
      <c r="D68" s="814">
        <f t="shared" si="1"/>
        <v>1E-3</v>
      </c>
      <c r="E68" s="313">
        <v>22</v>
      </c>
      <c r="F68" s="69">
        <f t="shared" si="2"/>
        <v>1E-3</v>
      </c>
      <c r="G68" s="299">
        <v>3</v>
      </c>
      <c r="H68" s="69">
        <f t="shared" si="3"/>
        <v>1E-3</v>
      </c>
      <c r="I68" s="315"/>
      <c r="J68" s="815">
        <f t="shared" si="0"/>
        <v>43</v>
      </c>
      <c r="K68" s="814">
        <f t="shared" si="4"/>
        <v>1E-3</v>
      </c>
    </row>
    <row r="69" spans="1:11" x14ac:dyDescent="0.25">
      <c r="A69" s="78">
        <v>432</v>
      </c>
      <c r="B69" s="79" t="s">
        <v>783</v>
      </c>
      <c r="C69" s="299">
        <v>77</v>
      </c>
      <c r="D69" s="814">
        <f t="shared" si="1"/>
        <v>5.0000000000000001E-3</v>
      </c>
      <c r="E69" s="313">
        <v>77</v>
      </c>
      <c r="F69" s="69">
        <f t="shared" si="2"/>
        <v>4.0000000000000001E-3</v>
      </c>
      <c r="G69" s="299">
        <v>8</v>
      </c>
      <c r="H69" s="69">
        <f t="shared" si="3"/>
        <v>3.0000000000000001E-3</v>
      </c>
      <c r="I69" s="315"/>
      <c r="J69" s="815">
        <f t="shared" si="0"/>
        <v>162</v>
      </c>
      <c r="K69" s="814">
        <f t="shared" si="4"/>
        <v>4.0000000000000001E-3</v>
      </c>
    </row>
    <row r="70" spans="1:11" x14ac:dyDescent="0.25">
      <c r="A70" s="78">
        <v>441</v>
      </c>
      <c r="B70" s="79" t="s">
        <v>784</v>
      </c>
      <c r="C70" s="299">
        <v>474</v>
      </c>
      <c r="D70" s="814">
        <f t="shared" si="1"/>
        <v>2.9000000000000001E-2</v>
      </c>
      <c r="E70" s="313">
        <v>612</v>
      </c>
      <c r="F70" s="69">
        <f t="shared" si="2"/>
        <v>3.2000000000000001E-2</v>
      </c>
      <c r="G70" s="299">
        <v>129</v>
      </c>
      <c r="H70" s="69">
        <f t="shared" si="3"/>
        <v>4.2000000000000003E-2</v>
      </c>
      <c r="I70" s="315"/>
      <c r="J70" s="815">
        <f t="shared" ref="J70:J128" si="5">C70+E70+G70+I70</f>
        <v>1215</v>
      </c>
      <c r="K70" s="814">
        <f t="shared" si="4"/>
        <v>3.2000000000000001E-2</v>
      </c>
    </row>
    <row r="71" spans="1:11" ht="27.6" x14ac:dyDescent="0.25">
      <c r="A71" s="78">
        <v>511</v>
      </c>
      <c r="B71" s="79" t="s">
        <v>785</v>
      </c>
      <c r="C71" s="299">
        <v>125</v>
      </c>
      <c r="D71" s="814">
        <f t="shared" si="1"/>
        <v>8.0000000000000002E-3</v>
      </c>
      <c r="E71" s="313">
        <v>569</v>
      </c>
      <c r="F71" s="69">
        <f t="shared" si="2"/>
        <v>0.03</v>
      </c>
      <c r="G71" s="299">
        <v>10</v>
      </c>
      <c r="H71" s="69">
        <f t="shared" si="3"/>
        <v>3.0000000000000001E-3</v>
      </c>
      <c r="I71" s="315"/>
      <c r="J71" s="815">
        <f t="shared" si="5"/>
        <v>704</v>
      </c>
      <c r="K71" s="814">
        <f t="shared" si="4"/>
        <v>1.7999999999999999E-2</v>
      </c>
    </row>
    <row r="72" spans="1:11" x14ac:dyDescent="0.25">
      <c r="A72" s="78">
        <v>512</v>
      </c>
      <c r="B72" s="79" t="s">
        <v>786</v>
      </c>
      <c r="C72" s="299">
        <v>62</v>
      </c>
      <c r="D72" s="814">
        <f t="shared" si="1"/>
        <v>4.0000000000000001E-3</v>
      </c>
      <c r="E72" s="313">
        <v>72</v>
      </c>
      <c r="F72" s="69">
        <f t="shared" si="2"/>
        <v>4.0000000000000001E-3</v>
      </c>
      <c r="G72" s="299">
        <v>11</v>
      </c>
      <c r="H72" s="69">
        <f t="shared" si="3"/>
        <v>4.0000000000000001E-3</v>
      </c>
      <c r="I72" s="315"/>
      <c r="J72" s="815">
        <f t="shared" si="5"/>
        <v>145</v>
      </c>
      <c r="K72" s="814">
        <f t="shared" si="4"/>
        <v>4.0000000000000001E-3</v>
      </c>
    </row>
    <row r="73" spans="1:11" x14ac:dyDescent="0.25">
      <c r="A73" s="78">
        <v>513</v>
      </c>
      <c r="B73" s="79" t="s">
        <v>787</v>
      </c>
      <c r="C73" s="299">
        <v>9</v>
      </c>
      <c r="D73" s="814">
        <f t="shared" si="1"/>
        <v>1E-3</v>
      </c>
      <c r="E73" s="313">
        <v>12</v>
      </c>
      <c r="F73" s="69">
        <f t="shared" si="2"/>
        <v>1E-3</v>
      </c>
      <c r="G73" s="299">
        <v>5</v>
      </c>
      <c r="H73" s="69">
        <f t="shared" si="3"/>
        <v>2E-3</v>
      </c>
      <c r="I73" s="315"/>
      <c r="J73" s="815">
        <f t="shared" si="5"/>
        <v>26</v>
      </c>
      <c r="K73" s="814">
        <f t="shared" si="4"/>
        <v>1E-3</v>
      </c>
    </row>
    <row r="74" spans="1:11" x14ac:dyDescent="0.25">
      <c r="A74" s="78">
        <v>514</v>
      </c>
      <c r="B74" s="79" t="s">
        <v>788</v>
      </c>
      <c r="C74" s="299"/>
      <c r="D74" s="814">
        <f t="shared" ref="D74:D129" si="6">ROUND(C74/$C$129,3)</f>
        <v>0</v>
      </c>
      <c r="E74" s="313">
        <v>2</v>
      </c>
      <c r="F74" s="69">
        <f t="shared" ref="F74:F129" si="7">ROUND(E74/$E$129,3)</f>
        <v>0</v>
      </c>
      <c r="G74" s="299"/>
      <c r="H74" s="69">
        <f t="shared" ref="H74:H129" si="8">ROUND(G74/$G$129,3)</f>
        <v>0</v>
      </c>
      <c r="I74" s="315"/>
      <c r="J74" s="815">
        <f t="shared" si="5"/>
        <v>2</v>
      </c>
      <c r="K74" s="814">
        <f t="shared" ref="K74:K129" si="9">ROUND(J74/$J$129,3)</f>
        <v>0</v>
      </c>
    </row>
    <row r="75" spans="1:11" ht="27.6" x14ac:dyDescent="0.25">
      <c r="A75" s="78">
        <v>515</v>
      </c>
      <c r="B75" s="79" t="s">
        <v>789</v>
      </c>
      <c r="C75" s="299">
        <v>39</v>
      </c>
      <c r="D75" s="814">
        <f t="shared" si="6"/>
        <v>2E-3</v>
      </c>
      <c r="E75" s="313">
        <v>44</v>
      </c>
      <c r="F75" s="69">
        <f t="shared" si="7"/>
        <v>2E-3</v>
      </c>
      <c r="G75" s="299">
        <v>13</v>
      </c>
      <c r="H75" s="69">
        <f t="shared" si="8"/>
        <v>4.0000000000000001E-3</v>
      </c>
      <c r="I75" s="315"/>
      <c r="J75" s="815">
        <f t="shared" si="5"/>
        <v>96</v>
      </c>
      <c r="K75" s="814">
        <f t="shared" si="9"/>
        <v>2E-3</v>
      </c>
    </row>
    <row r="76" spans="1:11" x14ac:dyDescent="0.25">
      <c r="A76" s="78">
        <v>516</v>
      </c>
      <c r="B76" s="79" t="s">
        <v>790</v>
      </c>
      <c r="C76" s="299">
        <v>270</v>
      </c>
      <c r="D76" s="814">
        <f t="shared" si="6"/>
        <v>1.7000000000000001E-2</v>
      </c>
      <c r="E76" s="313">
        <v>261</v>
      </c>
      <c r="F76" s="69">
        <f t="shared" si="7"/>
        <v>1.4E-2</v>
      </c>
      <c r="G76" s="299">
        <v>39</v>
      </c>
      <c r="H76" s="69">
        <f t="shared" si="8"/>
        <v>1.2999999999999999E-2</v>
      </c>
      <c r="I76" s="315"/>
      <c r="J76" s="815">
        <f t="shared" si="5"/>
        <v>570</v>
      </c>
      <c r="K76" s="814">
        <f t="shared" si="9"/>
        <v>1.4999999999999999E-2</v>
      </c>
    </row>
    <row r="77" spans="1:11" ht="27.6" x14ac:dyDescent="0.25">
      <c r="A77" s="78">
        <v>521</v>
      </c>
      <c r="B77" s="79" t="s">
        <v>791</v>
      </c>
      <c r="C77" s="299">
        <v>1</v>
      </c>
      <c r="D77" s="814">
        <f t="shared" si="6"/>
        <v>0</v>
      </c>
      <c r="E77" s="313"/>
      <c r="F77" s="69">
        <f t="shared" si="7"/>
        <v>0</v>
      </c>
      <c r="G77" s="299"/>
      <c r="H77" s="69">
        <f t="shared" si="8"/>
        <v>0</v>
      </c>
      <c r="I77" s="315"/>
      <c r="J77" s="815">
        <f t="shared" si="5"/>
        <v>1</v>
      </c>
      <c r="K77" s="814">
        <f t="shared" si="9"/>
        <v>0</v>
      </c>
    </row>
    <row r="78" spans="1:11" x14ac:dyDescent="0.25">
      <c r="A78" s="78">
        <v>522</v>
      </c>
      <c r="B78" s="79" t="s">
        <v>792</v>
      </c>
      <c r="C78" s="299">
        <v>5</v>
      </c>
      <c r="D78" s="814">
        <f t="shared" si="6"/>
        <v>0</v>
      </c>
      <c r="E78" s="313">
        <v>4</v>
      </c>
      <c r="F78" s="69">
        <f t="shared" si="7"/>
        <v>0</v>
      </c>
      <c r="G78" s="299"/>
      <c r="H78" s="69">
        <f t="shared" si="8"/>
        <v>0</v>
      </c>
      <c r="I78" s="315"/>
      <c r="J78" s="815">
        <f t="shared" si="5"/>
        <v>9</v>
      </c>
      <c r="K78" s="814">
        <f t="shared" si="9"/>
        <v>0</v>
      </c>
    </row>
    <row r="79" spans="1:11" x14ac:dyDescent="0.25">
      <c r="A79" s="78">
        <v>524</v>
      </c>
      <c r="B79" s="79" t="s">
        <v>793</v>
      </c>
      <c r="C79" s="299">
        <v>2</v>
      </c>
      <c r="D79" s="814">
        <f t="shared" si="6"/>
        <v>0</v>
      </c>
      <c r="E79" s="313">
        <v>6</v>
      </c>
      <c r="F79" s="69">
        <f t="shared" si="7"/>
        <v>0</v>
      </c>
      <c r="G79" s="299"/>
      <c r="H79" s="69">
        <f t="shared" si="8"/>
        <v>0</v>
      </c>
      <c r="I79" s="315"/>
      <c r="J79" s="815">
        <f t="shared" si="5"/>
        <v>8</v>
      </c>
      <c r="K79" s="814">
        <f t="shared" si="9"/>
        <v>0</v>
      </c>
    </row>
    <row r="80" spans="1:11" ht="41.4" x14ac:dyDescent="0.25">
      <c r="A80" s="78">
        <v>531</v>
      </c>
      <c r="B80" s="79" t="s">
        <v>794</v>
      </c>
      <c r="C80" s="299">
        <v>330</v>
      </c>
      <c r="D80" s="814">
        <f t="shared" si="6"/>
        <v>0.02</v>
      </c>
      <c r="E80" s="313">
        <v>356</v>
      </c>
      <c r="F80" s="69">
        <f t="shared" si="7"/>
        <v>1.7999999999999999E-2</v>
      </c>
      <c r="G80" s="299">
        <v>40</v>
      </c>
      <c r="H80" s="69">
        <f t="shared" si="8"/>
        <v>1.2999999999999999E-2</v>
      </c>
      <c r="I80" s="315"/>
      <c r="J80" s="815">
        <f t="shared" si="5"/>
        <v>726</v>
      </c>
      <c r="K80" s="814">
        <f t="shared" si="9"/>
        <v>1.9E-2</v>
      </c>
    </row>
    <row r="81" spans="1:11" x14ac:dyDescent="0.25">
      <c r="A81" s="78">
        <v>532</v>
      </c>
      <c r="B81" s="79" t="s">
        <v>795</v>
      </c>
      <c r="C81" s="299">
        <v>467</v>
      </c>
      <c r="D81" s="814">
        <f t="shared" si="6"/>
        <v>2.9000000000000001E-2</v>
      </c>
      <c r="E81" s="313">
        <v>424</v>
      </c>
      <c r="F81" s="69">
        <f t="shared" si="7"/>
        <v>2.1999999999999999E-2</v>
      </c>
      <c r="G81" s="299">
        <v>69</v>
      </c>
      <c r="H81" s="69">
        <f t="shared" si="8"/>
        <v>2.3E-2</v>
      </c>
      <c r="I81" s="315"/>
      <c r="J81" s="815">
        <f t="shared" si="5"/>
        <v>960</v>
      </c>
      <c r="K81" s="814">
        <f t="shared" si="9"/>
        <v>2.5000000000000001E-2</v>
      </c>
    </row>
    <row r="82" spans="1:11" ht="27.6" x14ac:dyDescent="0.25">
      <c r="A82" s="78">
        <v>541</v>
      </c>
      <c r="B82" s="79" t="s">
        <v>796</v>
      </c>
      <c r="C82" s="299">
        <v>1507</v>
      </c>
      <c r="D82" s="814">
        <f t="shared" si="6"/>
        <v>9.2999999999999999E-2</v>
      </c>
      <c r="E82" s="313">
        <v>1682</v>
      </c>
      <c r="F82" s="69">
        <f t="shared" si="7"/>
        <v>8.6999999999999994E-2</v>
      </c>
      <c r="G82" s="299">
        <v>252</v>
      </c>
      <c r="H82" s="69">
        <f t="shared" si="8"/>
        <v>8.3000000000000004E-2</v>
      </c>
      <c r="I82" s="315">
        <v>2</v>
      </c>
      <c r="J82" s="815">
        <f t="shared" si="5"/>
        <v>3443</v>
      </c>
      <c r="K82" s="814">
        <f t="shared" si="9"/>
        <v>8.8999999999999996E-2</v>
      </c>
    </row>
    <row r="83" spans="1:11" x14ac:dyDescent="0.25">
      <c r="A83" s="78">
        <v>611</v>
      </c>
      <c r="B83" s="79" t="s">
        <v>797</v>
      </c>
      <c r="C83" s="299">
        <v>136</v>
      </c>
      <c r="D83" s="814">
        <f t="shared" si="6"/>
        <v>8.0000000000000002E-3</v>
      </c>
      <c r="E83" s="313">
        <v>211</v>
      </c>
      <c r="F83" s="69">
        <f t="shared" si="7"/>
        <v>1.0999999999999999E-2</v>
      </c>
      <c r="G83" s="299">
        <v>34</v>
      </c>
      <c r="H83" s="69">
        <f t="shared" si="8"/>
        <v>1.0999999999999999E-2</v>
      </c>
      <c r="I83" s="315"/>
      <c r="J83" s="815">
        <f t="shared" si="5"/>
        <v>381</v>
      </c>
      <c r="K83" s="814">
        <f t="shared" si="9"/>
        <v>0.01</v>
      </c>
    </row>
    <row r="84" spans="1:11" x14ac:dyDescent="0.25">
      <c r="A84" s="78">
        <v>612</v>
      </c>
      <c r="B84" s="79" t="s">
        <v>798</v>
      </c>
      <c r="C84" s="299">
        <v>1</v>
      </c>
      <c r="D84" s="814">
        <f t="shared" si="6"/>
        <v>0</v>
      </c>
      <c r="E84" s="313"/>
      <c r="F84" s="69">
        <f t="shared" si="7"/>
        <v>0</v>
      </c>
      <c r="G84" s="299"/>
      <c r="H84" s="69">
        <f t="shared" si="8"/>
        <v>0</v>
      </c>
      <c r="I84" s="315"/>
      <c r="J84" s="815">
        <f t="shared" si="5"/>
        <v>1</v>
      </c>
      <c r="K84" s="814">
        <f t="shared" si="9"/>
        <v>0</v>
      </c>
    </row>
    <row r="85" spans="1:11" x14ac:dyDescent="0.25">
      <c r="A85" s="78">
        <v>613</v>
      </c>
      <c r="B85" s="79" t="s">
        <v>799</v>
      </c>
      <c r="C85" s="299"/>
      <c r="D85" s="814">
        <f t="shared" si="6"/>
        <v>0</v>
      </c>
      <c r="E85" s="313">
        <v>2</v>
      </c>
      <c r="F85" s="69">
        <f t="shared" si="7"/>
        <v>0</v>
      </c>
      <c r="G85" s="299">
        <v>1</v>
      </c>
      <c r="H85" s="69">
        <f t="shared" si="8"/>
        <v>0</v>
      </c>
      <c r="I85" s="315"/>
      <c r="J85" s="815">
        <f t="shared" si="5"/>
        <v>3</v>
      </c>
      <c r="K85" s="814">
        <f t="shared" si="9"/>
        <v>0</v>
      </c>
    </row>
    <row r="86" spans="1:11" x14ac:dyDescent="0.25">
      <c r="A86" s="78">
        <v>621</v>
      </c>
      <c r="B86" s="79" t="s">
        <v>800</v>
      </c>
      <c r="C86" s="299">
        <v>71</v>
      </c>
      <c r="D86" s="814">
        <f t="shared" si="6"/>
        <v>4.0000000000000001E-3</v>
      </c>
      <c r="E86" s="313">
        <v>69</v>
      </c>
      <c r="F86" s="69">
        <f t="shared" si="7"/>
        <v>4.0000000000000001E-3</v>
      </c>
      <c r="G86" s="299">
        <v>11</v>
      </c>
      <c r="H86" s="69">
        <f t="shared" si="8"/>
        <v>4.0000000000000001E-3</v>
      </c>
      <c r="I86" s="315"/>
      <c r="J86" s="815">
        <f t="shared" si="5"/>
        <v>151</v>
      </c>
      <c r="K86" s="814">
        <f t="shared" si="9"/>
        <v>4.0000000000000001E-3</v>
      </c>
    </row>
    <row r="87" spans="1:11" x14ac:dyDescent="0.25">
      <c r="A87" s="78">
        <v>622</v>
      </c>
      <c r="B87" s="79" t="s">
        <v>801</v>
      </c>
      <c r="C87" s="299">
        <v>4</v>
      </c>
      <c r="D87" s="814">
        <f t="shared" si="6"/>
        <v>0</v>
      </c>
      <c r="E87" s="313">
        <v>2</v>
      </c>
      <c r="F87" s="69">
        <f t="shared" si="7"/>
        <v>0</v>
      </c>
      <c r="G87" s="299"/>
      <c r="H87" s="69">
        <f t="shared" si="8"/>
        <v>0</v>
      </c>
      <c r="I87" s="315"/>
      <c r="J87" s="815">
        <f t="shared" si="5"/>
        <v>6</v>
      </c>
      <c r="K87" s="814">
        <f t="shared" si="9"/>
        <v>0</v>
      </c>
    </row>
    <row r="88" spans="1:11" ht="27.6" x14ac:dyDescent="0.25">
      <c r="A88" s="78">
        <v>631</v>
      </c>
      <c r="B88" s="79" t="s">
        <v>802</v>
      </c>
      <c r="C88" s="299">
        <v>1</v>
      </c>
      <c r="D88" s="814">
        <f t="shared" si="6"/>
        <v>0</v>
      </c>
      <c r="E88" s="313">
        <v>3</v>
      </c>
      <c r="F88" s="69">
        <f t="shared" si="7"/>
        <v>0</v>
      </c>
      <c r="G88" s="299"/>
      <c r="H88" s="69">
        <f t="shared" si="8"/>
        <v>0</v>
      </c>
      <c r="I88" s="315"/>
      <c r="J88" s="815">
        <f t="shared" si="5"/>
        <v>4</v>
      </c>
      <c r="K88" s="814">
        <f t="shared" si="9"/>
        <v>0</v>
      </c>
    </row>
    <row r="89" spans="1:11" ht="27.6" x14ac:dyDescent="0.25">
      <c r="A89" s="78">
        <v>634</v>
      </c>
      <c r="B89" s="79" t="s">
        <v>803</v>
      </c>
      <c r="C89" s="299">
        <v>1</v>
      </c>
      <c r="D89" s="814">
        <f t="shared" si="6"/>
        <v>0</v>
      </c>
      <c r="E89" s="313"/>
      <c r="F89" s="69">
        <f t="shared" si="7"/>
        <v>0</v>
      </c>
      <c r="G89" s="299"/>
      <c r="H89" s="69">
        <f t="shared" si="8"/>
        <v>0</v>
      </c>
      <c r="I89" s="315"/>
      <c r="J89" s="815">
        <f t="shared" si="5"/>
        <v>1</v>
      </c>
      <c r="K89" s="814">
        <f t="shared" si="9"/>
        <v>0</v>
      </c>
    </row>
    <row r="90" spans="1:11" x14ac:dyDescent="0.25">
      <c r="A90" s="78">
        <v>711</v>
      </c>
      <c r="B90" s="79" t="s">
        <v>804</v>
      </c>
      <c r="C90" s="299">
        <v>233</v>
      </c>
      <c r="D90" s="814">
        <f t="shared" si="6"/>
        <v>1.4E-2</v>
      </c>
      <c r="E90" s="313">
        <v>532</v>
      </c>
      <c r="F90" s="69">
        <f t="shared" si="7"/>
        <v>2.8000000000000001E-2</v>
      </c>
      <c r="G90" s="299">
        <v>69</v>
      </c>
      <c r="H90" s="69">
        <f t="shared" si="8"/>
        <v>2.3E-2</v>
      </c>
      <c r="I90" s="315"/>
      <c r="J90" s="815">
        <f t="shared" si="5"/>
        <v>834</v>
      </c>
      <c r="K90" s="814">
        <f t="shared" si="9"/>
        <v>2.1999999999999999E-2</v>
      </c>
    </row>
    <row r="91" spans="1:11" x14ac:dyDescent="0.25">
      <c r="A91" s="78">
        <v>712</v>
      </c>
      <c r="B91" s="79" t="s">
        <v>805</v>
      </c>
      <c r="C91" s="299">
        <v>49</v>
      </c>
      <c r="D91" s="814">
        <f t="shared" si="6"/>
        <v>3.0000000000000001E-3</v>
      </c>
      <c r="E91" s="313">
        <v>83</v>
      </c>
      <c r="F91" s="69">
        <f t="shared" si="7"/>
        <v>4.0000000000000001E-3</v>
      </c>
      <c r="G91" s="299">
        <v>19</v>
      </c>
      <c r="H91" s="69">
        <f t="shared" si="8"/>
        <v>6.0000000000000001E-3</v>
      </c>
      <c r="I91" s="315"/>
      <c r="J91" s="815">
        <f t="shared" si="5"/>
        <v>151</v>
      </c>
      <c r="K91" s="814">
        <f t="shared" si="9"/>
        <v>4.0000000000000001E-3</v>
      </c>
    </row>
    <row r="92" spans="1:11" ht="27.6" x14ac:dyDescent="0.25">
      <c r="A92" s="78">
        <v>713</v>
      </c>
      <c r="B92" s="79" t="s">
        <v>806</v>
      </c>
      <c r="C92" s="299">
        <v>17</v>
      </c>
      <c r="D92" s="814">
        <f t="shared" si="6"/>
        <v>1E-3</v>
      </c>
      <c r="E92" s="313">
        <v>32</v>
      </c>
      <c r="F92" s="69">
        <f t="shared" si="7"/>
        <v>2E-3</v>
      </c>
      <c r="G92" s="299">
        <v>5</v>
      </c>
      <c r="H92" s="69">
        <f t="shared" si="8"/>
        <v>2E-3</v>
      </c>
      <c r="I92" s="315"/>
      <c r="J92" s="815">
        <f t="shared" si="5"/>
        <v>54</v>
      </c>
      <c r="K92" s="814">
        <f t="shared" si="9"/>
        <v>1E-3</v>
      </c>
    </row>
    <row r="93" spans="1:11" ht="27.6" x14ac:dyDescent="0.25">
      <c r="A93" s="78">
        <v>721</v>
      </c>
      <c r="B93" s="79" t="s">
        <v>807</v>
      </c>
      <c r="C93" s="299">
        <v>149</v>
      </c>
      <c r="D93" s="814">
        <f t="shared" si="6"/>
        <v>8.9999999999999993E-3</v>
      </c>
      <c r="E93" s="313">
        <v>248</v>
      </c>
      <c r="F93" s="69">
        <f t="shared" si="7"/>
        <v>1.2999999999999999E-2</v>
      </c>
      <c r="G93" s="299">
        <v>17</v>
      </c>
      <c r="H93" s="69">
        <f t="shared" si="8"/>
        <v>6.0000000000000001E-3</v>
      </c>
      <c r="I93" s="315"/>
      <c r="J93" s="815">
        <f t="shared" si="5"/>
        <v>414</v>
      </c>
      <c r="K93" s="814">
        <f t="shared" si="9"/>
        <v>1.0999999999999999E-2</v>
      </c>
    </row>
    <row r="94" spans="1:11" x14ac:dyDescent="0.25">
      <c r="A94" s="78">
        <v>722</v>
      </c>
      <c r="B94" s="79" t="s">
        <v>808</v>
      </c>
      <c r="C94" s="299">
        <v>13</v>
      </c>
      <c r="D94" s="814">
        <f t="shared" si="6"/>
        <v>1E-3</v>
      </c>
      <c r="E94" s="313">
        <v>9</v>
      </c>
      <c r="F94" s="69">
        <f t="shared" si="7"/>
        <v>0</v>
      </c>
      <c r="G94" s="299">
        <v>2</v>
      </c>
      <c r="H94" s="69">
        <f t="shared" si="8"/>
        <v>1E-3</v>
      </c>
      <c r="I94" s="315"/>
      <c r="J94" s="815">
        <f t="shared" si="5"/>
        <v>24</v>
      </c>
      <c r="K94" s="814">
        <f t="shared" si="9"/>
        <v>1E-3</v>
      </c>
    </row>
    <row r="95" spans="1:11" ht="41.4" x14ac:dyDescent="0.25">
      <c r="A95" s="78">
        <v>723</v>
      </c>
      <c r="B95" s="79" t="s">
        <v>809</v>
      </c>
      <c r="C95" s="299">
        <v>118</v>
      </c>
      <c r="D95" s="814">
        <f t="shared" si="6"/>
        <v>7.0000000000000001E-3</v>
      </c>
      <c r="E95" s="313">
        <v>110</v>
      </c>
      <c r="F95" s="69">
        <f t="shared" si="7"/>
        <v>6.0000000000000001E-3</v>
      </c>
      <c r="G95" s="299">
        <v>27</v>
      </c>
      <c r="H95" s="69">
        <f t="shared" si="8"/>
        <v>8.9999999999999993E-3</v>
      </c>
      <c r="I95" s="315"/>
      <c r="J95" s="815">
        <f t="shared" si="5"/>
        <v>255</v>
      </c>
      <c r="K95" s="814">
        <f t="shared" si="9"/>
        <v>7.0000000000000001E-3</v>
      </c>
    </row>
    <row r="96" spans="1:11" x14ac:dyDescent="0.25">
      <c r="A96" s="78">
        <v>731</v>
      </c>
      <c r="B96" s="79" t="s">
        <v>810</v>
      </c>
      <c r="C96" s="299">
        <v>77</v>
      </c>
      <c r="D96" s="814">
        <f t="shared" si="6"/>
        <v>5.0000000000000001E-3</v>
      </c>
      <c r="E96" s="313">
        <v>165</v>
      </c>
      <c r="F96" s="69">
        <f t="shared" si="7"/>
        <v>8.9999999999999993E-3</v>
      </c>
      <c r="G96" s="299">
        <v>9</v>
      </c>
      <c r="H96" s="69">
        <f t="shared" si="8"/>
        <v>3.0000000000000001E-3</v>
      </c>
      <c r="I96" s="315"/>
      <c r="J96" s="815">
        <f t="shared" si="5"/>
        <v>251</v>
      </c>
      <c r="K96" s="814">
        <f t="shared" si="9"/>
        <v>7.0000000000000001E-3</v>
      </c>
    </row>
    <row r="97" spans="1:11" x14ac:dyDescent="0.25">
      <c r="A97" s="78">
        <v>732</v>
      </c>
      <c r="B97" s="79" t="s">
        <v>811</v>
      </c>
      <c r="C97" s="299">
        <v>2</v>
      </c>
      <c r="D97" s="814">
        <f t="shared" si="6"/>
        <v>0</v>
      </c>
      <c r="E97" s="313">
        <v>4</v>
      </c>
      <c r="F97" s="69">
        <f t="shared" si="7"/>
        <v>0</v>
      </c>
      <c r="G97" s="299">
        <v>1</v>
      </c>
      <c r="H97" s="69">
        <f t="shared" si="8"/>
        <v>0</v>
      </c>
      <c r="I97" s="315"/>
      <c r="J97" s="815">
        <f t="shared" si="5"/>
        <v>7</v>
      </c>
      <c r="K97" s="814">
        <f t="shared" si="9"/>
        <v>0</v>
      </c>
    </row>
    <row r="98" spans="1:11" ht="27.6" x14ac:dyDescent="0.25">
      <c r="A98" s="78">
        <v>741</v>
      </c>
      <c r="B98" s="79" t="s">
        <v>812</v>
      </c>
      <c r="C98" s="299">
        <v>87</v>
      </c>
      <c r="D98" s="814">
        <f t="shared" si="6"/>
        <v>5.0000000000000001E-3</v>
      </c>
      <c r="E98" s="313">
        <v>60</v>
      </c>
      <c r="F98" s="69">
        <f t="shared" si="7"/>
        <v>3.0000000000000001E-3</v>
      </c>
      <c r="G98" s="299">
        <v>15</v>
      </c>
      <c r="H98" s="69">
        <f t="shared" si="8"/>
        <v>5.0000000000000001E-3</v>
      </c>
      <c r="I98" s="315"/>
      <c r="J98" s="815">
        <f t="shared" si="5"/>
        <v>162</v>
      </c>
      <c r="K98" s="814">
        <f t="shared" si="9"/>
        <v>4.0000000000000001E-3</v>
      </c>
    </row>
    <row r="99" spans="1:11" ht="41.4" x14ac:dyDescent="0.25">
      <c r="A99" s="78">
        <v>742</v>
      </c>
      <c r="B99" s="79" t="s">
        <v>813</v>
      </c>
      <c r="C99" s="299">
        <v>8</v>
      </c>
      <c r="D99" s="814">
        <f t="shared" si="6"/>
        <v>0</v>
      </c>
      <c r="E99" s="313">
        <v>18</v>
      </c>
      <c r="F99" s="69">
        <f t="shared" si="7"/>
        <v>1E-3</v>
      </c>
      <c r="G99" s="299">
        <v>6</v>
      </c>
      <c r="H99" s="69">
        <f t="shared" si="8"/>
        <v>2E-3</v>
      </c>
      <c r="I99" s="315"/>
      <c r="J99" s="815">
        <f t="shared" si="5"/>
        <v>32</v>
      </c>
      <c r="K99" s="814">
        <f t="shared" si="9"/>
        <v>1E-3</v>
      </c>
    </row>
    <row r="100" spans="1:11" x14ac:dyDescent="0.25">
      <c r="A100" s="78">
        <v>751</v>
      </c>
      <c r="B100" s="79" t="s">
        <v>814</v>
      </c>
      <c r="C100" s="299">
        <v>1</v>
      </c>
      <c r="D100" s="814">
        <f t="shared" si="6"/>
        <v>0</v>
      </c>
      <c r="E100" s="313">
        <v>4</v>
      </c>
      <c r="F100" s="69">
        <f t="shared" si="7"/>
        <v>0</v>
      </c>
      <c r="G100" s="299"/>
      <c r="H100" s="69">
        <f t="shared" si="8"/>
        <v>0</v>
      </c>
      <c r="I100" s="315"/>
      <c r="J100" s="815">
        <f t="shared" si="5"/>
        <v>5</v>
      </c>
      <c r="K100" s="814">
        <f t="shared" si="9"/>
        <v>0</v>
      </c>
    </row>
    <row r="101" spans="1:11" ht="27.6" x14ac:dyDescent="0.25">
      <c r="A101" s="78">
        <v>752</v>
      </c>
      <c r="B101" s="79" t="s">
        <v>815</v>
      </c>
      <c r="C101" s="299">
        <v>28</v>
      </c>
      <c r="D101" s="814">
        <f t="shared" si="6"/>
        <v>2E-3</v>
      </c>
      <c r="E101" s="313">
        <v>34</v>
      </c>
      <c r="F101" s="69">
        <f t="shared" si="7"/>
        <v>2E-3</v>
      </c>
      <c r="G101" s="299">
        <v>9</v>
      </c>
      <c r="H101" s="69">
        <f t="shared" si="8"/>
        <v>3.0000000000000001E-3</v>
      </c>
      <c r="I101" s="315"/>
      <c r="J101" s="815">
        <f t="shared" si="5"/>
        <v>71</v>
      </c>
      <c r="K101" s="814">
        <f t="shared" si="9"/>
        <v>2E-3</v>
      </c>
    </row>
    <row r="102" spans="1:11" ht="27.6" x14ac:dyDescent="0.25">
      <c r="A102" s="78">
        <v>753</v>
      </c>
      <c r="B102" s="79" t="s">
        <v>816</v>
      </c>
      <c r="C102" s="299">
        <v>1</v>
      </c>
      <c r="D102" s="814">
        <f t="shared" si="6"/>
        <v>0</v>
      </c>
      <c r="E102" s="313">
        <v>1</v>
      </c>
      <c r="F102" s="69">
        <f t="shared" si="7"/>
        <v>0</v>
      </c>
      <c r="G102" s="299"/>
      <c r="H102" s="69">
        <f t="shared" si="8"/>
        <v>0</v>
      </c>
      <c r="I102" s="315"/>
      <c r="J102" s="815">
        <f t="shared" si="5"/>
        <v>2</v>
      </c>
      <c r="K102" s="814">
        <f t="shared" si="9"/>
        <v>0</v>
      </c>
    </row>
    <row r="103" spans="1:11" x14ac:dyDescent="0.25">
      <c r="A103" s="78">
        <v>754</v>
      </c>
      <c r="B103" s="79" t="s">
        <v>817</v>
      </c>
      <c r="C103" s="299">
        <v>77</v>
      </c>
      <c r="D103" s="814">
        <f t="shared" si="6"/>
        <v>5.0000000000000001E-3</v>
      </c>
      <c r="E103" s="313">
        <v>120</v>
      </c>
      <c r="F103" s="69">
        <f t="shared" si="7"/>
        <v>6.0000000000000001E-3</v>
      </c>
      <c r="G103" s="299">
        <v>28</v>
      </c>
      <c r="H103" s="69">
        <f t="shared" si="8"/>
        <v>8.9999999999999993E-3</v>
      </c>
      <c r="I103" s="315"/>
      <c r="J103" s="815">
        <f t="shared" si="5"/>
        <v>225</v>
      </c>
      <c r="K103" s="814">
        <f t="shared" si="9"/>
        <v>6.0000000000000001E-3</v>
      </c>
    </row>
    <row r="104" spans="1:11" ht="27.6" x14ac:dyDescent="0.25">
      <c r="A104" s="78">
        <v>811</v>
      </c>
      <c r="B104" s="79" t="s">
        <v>818</v>
      </c>
      <c r="C104" s="299"/>
      <c r="D104" s="814">
        <f t="shared" si="6"/>
        <v>0</v>
      </c>
      <c r="E104" s="313">
        <v>3</v>
      </c>
      <c r="F104" s="69">
        <f t="shared" si="7"/>
        <v>0</v>
      </c>
      <c r="G104" s="299"/>
      <c r="H104" s="69">
        <f t="shared" si="8"/>
        <v>0</v>
      </c>
      <c r="I104" s="315"/>
      <c r="J104" s="815">
        <f t="shared" si="5"/>
        <v>3</v>
      </c>
      <c r="K104" s="814">
        <f t="shared" si="9"/>
        <v>0</v>
      </c>
    </row>
    <row r="105" spans="1:11" ht="41.4" x14ac:dyDescent="0.25">
      <c r="A105" s="78">
        <v>812</v>
      </c>
      <c r="B105" s="838" t="s">
        <v>917</v>
      </c>
      <c r="C105" s="299">
        <v>2</v>
      </c>
      <c r="D105" s="814">
        <f t="shared" si="6"/>
        <v>0</v>
      </c>
      <c r="E105" s="313">
        <v>8</v>
      </c>
      <c r="F105" s="69">
        <f t="shared" si="7"/>
        <v>0</v>
      </c>
      <c r="G105" s="299"/>
      <c r="H105" s="69">
        <f t="shared" si="8"/>
        <v>0</v>
      </c>
      <c r="I105" s="315"/>
      <c r="J105" s="815">
        <f t="shared" si="5"/>
        <v>10</v>
      </c>
      <c r="K105" s="814">
        <f t="shared" si="9"/>
        <v>0</v>
      </c>
    </row>
    <row r="106" spans="1:11" ht="41.4" x14ac:dyDescent="0.25">
      <c r="A106" s="78">
        <v>813</v>
      </c>
      <c r="B106" s="838" t="s">
        <v>918</v>
      </c>
      <c r="C106" s="299"/>
      <c r="D106" s="814">
        <f t="shared" si="6"/>
        <v>0</v>
      </c>
      <c r="E106" s="302">
        <v>1</v>
      </c>
      <c r="F106" s="69">
        <f t="shared" si="7"/>
        <v>0</v>
      </c>
      <c r="G106" s="299"/>
      <c r="H106" s="69">
        <f t="shared" si="8"/>
        <v>0</v>
      </c>
      <c r="I106" s="816"/>
      <c r="J106" s="815">
        <f t="shared" si="5"/>
        <v>1</v>
      </c>
      <c r="K106" s="814">
        <f t="shared" si="9"/>
        <v>0</v>
      </c>
    </row>
    <row r="107" spans="1:11" ht="27.6" x14ac:dyDescent="0.25">
      <c r="A107" s="78">
        <v>814</v>
      </c>
      <c r="B107" s="838" t="s">
        <v>919</v>
      </c>
      <c r="C107" s="299"/>
      <c r="D107" s="814">
        <f t="shared" si="6"/>
        <v>0</v>
      </c>
      <c r="E107" s="302">
        <v>3</v>
      </c>
      <c r="F107" s="69">
        <f t="shared" si="7"/>
        <v>0</v>
      </c>
      <c r="G107" s="299"/>
      <c r="H107" s="69">
        <f t="shared" si="8"/>
        <v>0</v>
      </c>
      <c r="I107" s="816"/>
      <c r="J107" s="815">
        <f t="shared" si="5"/>
        <v>3</v>
      </c>
      <c r="K107" s="814">
        <f t="shared" si="9"/>
        <v>0</v>
      </c>
    </row>
    <row r="108" spans="1:11" ht="27.6" x14ac:dyDescent="0.25">
      <c r="A108" s="78">
        <v>815</v>
      </c>
      <c r="B108" s="79" t="s">
        <v>819</v>
      </c>
      <c r="C108" s="299">
        <v>2</v>
      </c>
      <c r="D108" s="814">
        <f t="shared" si="6"/>
        <v>0</v>
      </c>
      <c r="E108" s="302"/>
      <c r="F108" s="69">
        <f t="shared" si="7"/>
        <v>0</v>
      </c>
      <c r="G108" s="299"/>
      <c r="H108" s="69">
        <f t="shared" si="8"/>
        <v>0</v>
      </c>
      <c r="I108" s="817"/>
      <c r="J108" s="815">
        <f t="shared" si="5"/>
        <v>2</v>
      </c>
      <c r="K108" s="814">
        <f t="shared" si="9"/>
        <v>0</v>
      </c>
    </row>
    <row r="109" spans="1:11" ht="27.6" x14ac:dyDescent="0.25">
      <c r="A109" s="78">
        <v>816</v>
      </c>
      <c r="B109" s="79" t="s">
        <v>820</v>
      </c>
      <c r="C109" s="468">
        <v>1</v>
      </c>
      <c r="D109" s="814">
        <f t="shared" si="6"/>
        <v>0</v>
      </c>
      <c r="E109" s="469"/>
      <c r="F109" s="69">
        <f t="shared" si="7"/>
        <v>0</v>
      </c>
      <c r="G109" s="468"/>
      <c r="H109" s="69">
        <f t="shared" si="8"/>
        <v>0</v>
      </c>
      <c r="I109" s="582"/>
      <c r="J109" s="815">
        <f t="shared" si="5"/>
        <v>1</v>
      </c>
      <c r="K109" s="814">
        <f t="shared" si="9"/>
        <v>0</v>
      </c>
    </row>
    <row r="110" spans="1:11" ht="27.6" x14ac:dyDescent="0.25">
      <c r="A110" s="78">
        <v>817</v>
      </c>
      <c r="B110" s="838" t="s">
        <v>920</v>
      </c>
      <c r="C110" s="468">
        <v>1</v>
      </c>
      <c r="D110" s="814">
        <f t="shared" si="6"/>
        <v>0</v>
      </c>
      <c r="E110" s="469">
        <v>3</v>
      </c>
      <c r="F110" s="69">
        <f t="shared" si="7"/>
        <v>0</v>
      </c>
      <c r="G110" s="468">
        <v>2</v>
      </c>
      <c r="H110" s="69">
        <f t="shared" si="8"/>
        <v>1E-3</v>
      </c>
      <c r="I110" s="582"/>
      <c r="J110" s="815">
        <f t="shared" si="5"/>
        <v>6</v>
      </c>
      <c r="K110" s="814">
        <f t="shared" si="9"/>
        <v>0</v>
      </c>
    </row>
    <row r="111" spans="1:11" ht="27.6" x14ac:dyDescent="0.25">
      <c r="A111" s="78">
        <v>818</v>
      </c>
      <c r="B111" s="79" t="s">
        <v>821</v>
      </c>
      <c r="C111" s="299">
        <v>4</v>
      </c>
      <c r="D111" s="814">
        <f t="shared" si="6"/>
        <v>0</v>
      </c>
      <c r="E111" s="313">
        <v>7</v>
      </c>
      <c r="F111" s="69">
        <f t="shared" si="7"/>
        <v>0</v>
      </c>
      <c r="G111" s="299">
        <v>1</v>
      </c>
      <c r="H111" s="69">
        <f t="shared" si="8"/>
        <v>0</v>
      </c>
      <c r="I111" s="315"/>
      <c r="J111" s="815">
        <f t="shared" si="5"/>
        <v>12</v>
      </c>
      <c r="K111" s="814">
        <f t="shared" si="9"/>
        <v>0</v>
      </c>
    </row>
    <row r="112" spans="1:11" x14ac:dyDescent="0.25">
      <c r="A112" s="78">
        <v>821</v>
      </c>
      <c r="B112" s="79" t="s">
        <v>822</v>
      </c>
      <c r="C112" s="299">
        <v>18</v>
      </c>
      <c r="D112" s="814">
        <f t="shared" si="6"/>
        <v>1E-3</v>
      </c>
      <c r="E112" s="313">
        <v>10</v>
      </c>
      <c r="F112" s="69">
        <f t="shared" si="7"/>
        <v>1E-3</v>
      </c>
      <c r="G112" s="299">
        <v>2</v>
      </c>
      <c r="H112" s="69">
        <f t="shared" si="8"/>
        <v>1E-3</v>
      </c>
      <c r="I112" s="315"/>
      <c r="J112" s="815">
        <f t="shared" si="5"/>
        <v>30</v>
      </c>
      <c r="K112" s="814">
        <f t="shared" si="9"/>
        <v>1E-3</v>
      </c>
    </row>
    <row r="113" spans="1:11" x14ac:dyDescent="0.25">
      <c r="A113" s="78">
        <v>831</v>
      </c>
      <c r="B113" s="79" t="s">
        <v>823</v>
      </c>
      <c r="C113" s="299">
        <v>94</v>
      </c>
      <c r="D113" s="814">
        <f t="shared" si="6"/>
        <v>6.0000000000000001E-3</v>
      </c>
      <c r="E113" s="313">
        <v>246</v>
      </c>
      <c r="F113" s="69">
        <f t="shared" si="7"/>
        <v>1.2999999999999999E-2</v>
      </c>
      <c r="G113" s="299"/>
      <c r="H113" s="69">
        <f t="shared" si="8"/>
        <v>0</v>
      </c>
      <c r="I113" s="315"/>
      <c r="J113" s="815">
        <f t="shared" si="5"/>
        <v>340</v>
      </c>
      <c r="K113" s="814">
        <f t="shared" si="9"/>
        <v>8.9999999999999993E-3</v>
      </c>
    </row>
    <row r="114" spans="1:11" ht="27.6" x14ac:dyDescent="0.25">
      <c r="A114" s="78">
        <v>832</v>
      </c>
      <c r="B114" s="79" t="s">
        <v>824</v>
      </c>
      <c r="C114" s="299">
        <v>34</v>
      </c>
      <c r="D114" s="814">
        <f t="shared" si="6"/>
        <v>2E-3</v>
      </c>
      <c r="E114" s="313">
        <v>54</v>
      </c>
      <c r="F114" s="69">
        <f t="shared" si="7"/>
        <v>3.0000000000000001E-3</v>
      </c>
      <c r="G114" s="299">
        <v>14</v>
      </c>
      <c r="H114" s="69">
        <f t="shared" si="8"/>
        <v>5.0000000000000001E-3</v>
      </c>
      <c r="I114" s="315"/>
      <c r="J114" s="815">
        <f t="shared" si="5"/>
        <v>102</v>
      </c>
      <c r="K114" s="814">
        <f t="shared" si="9"/>
        <v>3.0000000000000001E-3</v>
      </c>
    </row>
    <row r="115" spans="1:11" x14ac:dyDescent="0.25">
      <c r="A115" s="78">
        <v>833</v>
      </c>
      <c r="B115" s="79" t="s">
        <v>825</v>
      </c>
      <c r="C115" s="299">
        <v>217</v>
      </c>
      <c r="D115" s="814">
        <f t="shared" si="6"/>
        <v>1.2999999999999999E-2</v>
      </c>
      <c r="E115" s="313">
        <v>248</v>
      </c>
      <c r="F115" s="69">
        <f t="shared" si="7"/>
        <v>1.2999999999999999E-2</v>
      </c>
      <c r="G115" s="299">
        <v>65</v>
      </c>
      <c r="H115" s="69">
        <f t="shared" si="8"/>
        <v>2.1000000000000001E-2</v>
      </c>
      <c r="I115" s="315"/>
      <c r="J115" s="815">
        <f t="shared" si="5"/>
        <v>530</v>
      </c>
      <c r="K115" s="814">
        <f t="shared" si="9"/>
        <v>1.4E-2</v>
      </c>
    </row>
    <row r="116" spans="1:11" ht="41.4" x14ac:dyDescent="0.25">
      <c r="A116" s="78">
        <v>834</v>
      </c>
      <c r="B116" s="79" t="s">
        <v>826</v>
      </c>
      <c r="C116" s="299">
        <v>25</v>
      </c>
      <c r="D116" s="814">
        <f t="shared" si="6"/>
        <v>2E-3</v>
      </c>
      <c r="E116" s="313">
        <v>29</v>
      </c>
      <c r="F116" s="69">
        <f t="shared" si="7"/>
        <v>2E-3</v>
      </c>
      <c r="G116" s="299">
        <v>7</v>
      </c>
      <c r="H116" s="69">
        <f t="shared" si="8"/>
        <v>2E-3</v>
      </c>
      <c r="I116" s="315"/>
      <c r="J116" s="815">
        <f t="shared" si="5"/>
        <v>61</v>
      </c>
      <c r="K116" s="814">
        <f t="shared" si="9"/>
        <v>2E-3</v>
      </c>
    </row>
    <row r="117" spans="1:11" x14ac:dyDescent="0.25">
      <c r="A117" s="78">
        <v>835</v>
      </c>
      <c r="B117" s="79" t="s">
        <v>827</v>
      </c>
      <c r="C117" s="299">
        <v>2</v>
      </c>
      <c r="D117" s="814">
        <f t="shared" si="6"/>
        <v>0</v>
      </c>
      <c r="E117" s="313">
        <v>6</v>
      </c>
      <c r="F117" s="69">
        <f t="shared" si="7"/>
        <v>0</v>
      </c>
      <c r="G117" s="299">
        <v>1</v>
      </c>
      <c r="H117" s="69">
        <f t="shared" si="8"/>
        <v>0</v>
      </c>
      <c r="I117" s="315"/>
      <c r="J117" s="815">
        <f t="shared" si="5"/>
        <v>9</v>
      </c>
      <c r="K117" s="814">
        <f t="shared" si="9"/>
        <v>0</v>
      </c>
    </row>
    <row r="118" spans="1:11" ht="27.6" x14ac:dyDescent="0.25">
      <c r="A118" s="78">
        <v>911</v>
      </c>
      <c r="B118" s="79" t="s">
        <v>828</v>
      </c>
      <c r="C118" s="299">
        <v>1035</v>
      </c>
      <c r="D118" s="814">
        <f t="shared" si="6"/>
        <v>6.4000000000000001E-2</v>
      </c>
      <c r="E118" s="313">
        <v>1577</v>
      </c>
      <c r="F118" s="69">
        <f t="shared" si="7"/>
        <v>8.2000000000000003E-2</v>
      </c>
      <c r="G118" s="299">
        <v>266</v>
      </c>
      <c r="H118" s="69">
        <f t="shared" si="8"/>
        <v>8.7999999999999995E-2</v>
      </c>
      <c r="I118" s="315">
        <v>1</v>
      </c>
      <c r="J118" s="815">
        <f t="shared" si="5"/>
        <v>2879</v>
      </c>
      <c r="K118" s="814">
        <f t="shared" si="9"/>
        <v>7.4999999999999997E-2</v>
      </c>
    </row>
    <row r="119" spans="1:11" ht="55.2" x14ac:dyDescent="0.25">
      <c r="A119" s="78">
        <v>912</v>
      </c>
      <c r="B119" s="79" t="s">
        <v>829</v>
      </c>
      <c r="C119" s="299">
        <v>30</v>
      </c>
      <c r="D119" s="814">
        <f t="shared" si="6"/>
        <v>2E-3</v>
      </c>
      <c r="E119" s="313">
        <v>26</v>
      </c>
      <c r="F119" s="69">
        <f t="shared" si="7"/>
        <v>1E-3</v>
      </c>
      <c r="G119" s="299">
        <v>10</v>
      </c>
      <c r="H119" s="69">
        <f t="shared" si="8"/>
        <v>3.0000000000000001E-3</v>
      </c>
      <c r="I119" s="315"/>
      <c r="J119" s="815">
        <f t="shared" si="5"/>
        <v>66</v>
      </c>
      <c r="K119" s="814">
        <f t="shared" si="9"/>
        <v>2E-3</v>
      </c>
    </row>
    <row r="120" spans="1:11" ht="27.6" x14ac:dyDescent="0.25">
      <c r="A120" s="78">
        <v>921</v>
      </c>
      <c r="B120" s="79" t="s">
        <v>830</v>
      </c>
      <c r="C120" s="299">
        <v>260</v>
      </c>
      <c r="D120" s="814">
        <f t="shared" si="6"/>
        <v>1.6E-2</v>
      </c>
      <c r="E120" s="313">
        <v>339</v>
      </c>
      <c r="F120" s="69">
        <f t="shared" si="7"/>
        <v>1.7999999999999999E-2</v>
      </c>
      <c r="G120" s="299">
        <v>33</v>
      </c>
      <c r="H120" s="69">
        <f t="shared" si="8"/>
        <v>1.0999999999999999E-2</v>
      </c>
      <c r="I120" s="315"/>
      <c r="J120" s="815">
        <f t="shared" si="5"/>
        <v>632</v>
      </c>
      <c r="K120" s="814">
        <f t="shared" si="9"/>
        <v>1.6E-2</v>
      </c>
    </row>
    <row r="121" spans="1:11" ht="27.6" x14ac:dyDescent="0.25">
      <c r="A121" s="78">
        <v>931</v>
      </c>
      <c r="B121" s="79" t="s">
        <v>831</v>
      </c>
      <c r="C121" s="299">
        <v>192</v>
      </c>
      <c r="D121" s="814">
        <f t="shared" si="6"/>
        <v>1.2E-2</v>
      </c>
      <c r="E121" s="313">
        <v>356</v>
      </c>
      <c r="F121" s="69">
        <f t="shared" si="7"/>
        <v>1.7999999999999999E-2</v>
      </c>
      <c r="G121" s="299">
        <v>73</v>
      </c>
      <c r="H121" s="69">
        <f t="shared" si="8"/>
        <v>2.4E-2</v>
      </c>
      <c r="I121" s="315"/>
      <c r="J121" s="815">
        <f t="shared" si="5"/>
        <v>621</v>
      </c>
      <c r="K121" s="814">
        <f t="shared" si="9"/>
        <v>1.6E-2</v>
      </c>
    </row>
    <row r="122" spans="1:11" x14ac:dyDescent="0.25">
      <c r="A122" s="78">
        <v>932</v>
      </c>
      <c r="B122" s="79" t="s">
        <v>832</v>
      </c>
      <c r="C122" s="299">
        <v>19</v>
      </c>
      <c r="D122" s="814">
        <f t="shared" si="6"/>
        <v>1E-3</v>
      </c>
      <c r="E122" s="313">
        <v>40</v>
      </c>
      <c r="F122" s="69">
        <f t="shared" si="7"/>
        <v>2E-3</v>
      </c>
      <c r="G122" s="299">
        <v>4</v>
      </c>
      <c r="H122" s="69">
        <f t="shared" si="8"/>
        <v>1E-3</v>
      </c>
      <c r="I122" s="315"/>
      <c r="J122" s="815">
        <f t="shared" si="5"/>
        <v>63</v>
      </c>
      <c r="K122" s="814">
        <f t="shared" si="9"/>
        <v>2E-3</v>
      </c>
    </row>
    <row r="123" spans="1:11" ht="27.6" x14ac:dyDescent="0.25">
      <c r="A123" s="78">
        <v>933</v>
      </c>
      <c r="B123" s="79" t="s">
        <v>833</v>
      </c>
      <c r="C123" s="299">
        <v>113</v>
      </c>
      <c r="D123" s="814">
        <f t="shared" si="6"/>
        <v>7.0000000000000001E-3</v>
      </c>
      <c r="E123" s="313">
        <v>276</v>
      </c>
      <c r="F123" s="69">
        <f t="shared" si="7"/>
        <v>1.4E-2</v>
      </c>
      <c r="G123" s="299">
        <v>37</v>
      </c>
      <c r="H123" s="69">
        <f t="shared" si="8"/>
        <v>1.2E-2</v>
      </c>
      <c r="I123" s="315"/>
      <c r="J123" s="815">
        <f t="shared" si="5"/>
        <v>426</v>
      </c>
      <c r="K123" s="814">
        <f t="shared" si="9"/>
        <v>1.0999999999999999E-2</v>
      </c>
    </row>
    <row r="124" spans="1:11" x14ac:dyDescent="0.25">
      <c r="A124" s="78">
        <v>941</v>
      </c>
      <c r="B124" s="79" t="s">
        <v>834</v>
      </c>
      <c r="C124" s="299">
        <v>164</v>
      </c>
      <c r="D124" s="814">
        <f t="shared" si="6"/>
        <v>0.01</v>
      </c>
      <c r="E124" s="313">
        <v>238</v>
      </c>
      <c r="F124" s="69">
        <f t="shared" si="7"/>
        <v>1.2E-2</v>
      </c>
      <c r="G124" s="299">
        <v>41</v>
      </c>
      <c r="H124" s="69">
        <f t="shared" si="8"/>
        <v>1.2999999999999999E-2</v>
      </c>
      <c r="I124" s="315"/>
      <c r="J124" s="815">
        <f t="shared" si="5"/>
        <v>443</v>
      </c>
      <c r="K124" s="814">
        <f t="shared" si="9"/>
        <v>1.2E-2</v>
      </c>
    </row>
    <row r="125" spans="1:11" ht="41.4" x14ac:dyDescent="0.25">
      <c r="A125" s="78">
        <v>951</v>
      </c>
      <c r="B125" s="79" t="s">
        <v>835</v>
      </c>
      <c r="C125" s="299">
        <v>2</v>
      </c>
      <c r="D125" s="814">
        <f t="shared" si="6"/>
        <v>0</v>
      </c>
      <c r="E125" s="313">
        <v>7</v>
      </c>
      <c r="F125" s="69">
        <f t="shared" si="7"/>
        <v>0</v>
      </c>
      <c r="G125" s="299"/>
      <c r="H125" s="69">
        <f t="shared" si="8"/>
        <v>0</v>
      </c>
      <c r="I125" s="315"/>
      <c r="J125" s="815">
        <f t="shared" si="5"/>
        <v>9</v>
      </c>
      <c r="K125" s="814">
        <f t="shared" si="9"/>
        <v>0</v>
      </c>
    </row>
    <row r="126" spans="1:11" x14ac:dyDescent="0.25">
      <c r="A126" s="78">
        <v>961</v>
      </c>
      <c r="B126" s="79" t="s">
        <v>836</v>
      </c>
      <c r="C126" s="299">
        <v>421</v>
      </c>
      <c r="D126" s="814">
        <f t="shared" si="6"/>
        <v>2.5999999999999999E-2</v>
      </c>
      <c r="E126" s="313">
        <v>604</v>
      </c>
      <c r="F126" s="69">
        <f t="shared" si="7"/>
        <v>3.1E-2</v>
      </c>
      <c r="G126" s="299">
        <v>121</v>
      </c>
      <c r="H126" s="69">
        <f t="shared" si="8"/>
        <v>0.04</v>
      </c>
      <c r="I126" s="315">
        <v>1</v>
      </c>
      <c r="J126" s="815">
        <f t="shared" si="5"/>
        <v>1147</v>
      </c>
      <c r="K126" s="814">
        <f t="shared" si="9"/>
        <v>0.03</v>
      </c>
    </row>
    <row r="127" spans="1:11" x14ac:dyDescent="0.25">
      <c r="A127" s="78">
        <v>962</v>
      </c>
      <c r="B127" s="79" t="s">
        <v>837</v>
      </c>
      <c r="C127" s="299">
        <v>913</v>
      </c>
      <c r="D127" s="814">
        <f t="shared" si="6"/>
        <v>5.6000000000000001E-2</v>
      </c>
      <c r="E127" s="313">
        <v>1425</v>
      </c>
      <c r="F127" s="69">
        <f t="shared" si="7"/>
        <v>7.3999999999999996E-2</v>
      </c>
      <c r="G127" s="299">
        <v>258</v>
      </c>
      <c r="H127" s="69">
        <f t="shared" si="8"/>
        <v>8.5000000000000006E-2</v>
      </c>
      <c r="I127" s="315">
        <v>1</v>
      </c>
      <c r="J127" s="815">
        <f t="shared" si="5"/>
        <v>2597</v>
      </c>
      <c r="K127" s="814">
        <f t="shared" si="9"/>
        <v>6.7000000000000004E-2</v>
      </c>
    </row>
    <row r="128" spans="1:11" ht="14.4" thickBot="1" x14ac:dyDescent="0.3">
      <c r="A128" s="78"/>
      <c r="B128" s="79" t="s">
        <v>80</v>
      </c>
      <c r="C128" s="300">
        <v>60</v>
      </c>
      <c r="D128" s="818">
        <f t="shared" si="6"/>
        <v>4.0000000000000001E-3</v>
      </c>
      <c r="E128" s="579">
        <v>91</v>
      </c>
      <c r="F128" s="200">
        <f t="shared" si="7"/>
        <v>5.0000000000000001E-3</v>
      </c>
      <c r="G128" s="300">
        <v>11</v>
      </c>
      <c r="H128" s="200">
        <f t="shared" si="8"/>
        <v>4.0000000000000001E-3</v>
      </c>
      <c r="I128" s="819"/>
      <c r="J128" s="820">
        <f t="shared" si="5"/>
        <v>162</v>
      </c>
      <c r="K128" s="818">
        <f t="shared" si="9"/>
        <v>4.0000000000000001E-3</v>
      </c>
    </row>
    <row r="129" spans="1:11" ht="14.4" thickBot="1" x14ac:dyDescent="0.3">
      <c r="A129" s="82"/>
      <c r="B129" s="83" t="s">
        <v>578</v>
      </c>
      <c r="C129" s="821">
        <f>SUM(C5:C128)</f>
        <v>16185</v>
      </c>
      <c r="D129" s="822">
        <f t="shared" si="6"/>
        <v>1</v>
      </c>
      <c r="E129" s="823">
        <f>SUM(E5:E128)</f>
        <v>19269</v>
      </c>
      <c r="F129" s="822">
        <f t="shared" si="7"/>
        <v>1</v>
      </c>
      <c r="G129" s="823">
        <f>SUM(G5:G128)</f>
        <v>3038</v>
      </c>
      <c r="H129" s="822">
        <f t="shared" si="8"/>
        <v>1</v>
      </c>
      <c r="I129" s="823">
        <f>SUM(I5:I128)</f>
        <v>10</v>
      </c>
      <c r="J129" s="824">
        <f>SUM(J5:J128)</f>
        <v>38502</v>
      </c>
      <c r="K129" s="822">
        <f t="shared" si="9"/>
        <v>1</v>
      </c>
    </row>
    <row r="130" spans="1:11" x14ac:dyDescent="0.25">
      <c r="A130" s="171"/>
    </row>
    <row r="131" spans="1:11" x14ac:dyDescent="0.25">
      <c r="A131" s="467"/>
    </row>
  </sheetData>
  <mergeCells count="8">
    <mergeCell ref="E3:F3"/>
    <mergeCell ref="G3:H3"/>
    <mergeCell ref="A1:K1"/>
    <mergeCell ref="C3:D3"/>
    <mergeCell ref="A2:A4"/>
    <mergeCell ref="B2:B4"/>
    <mergeCell ref="C2:I2"/>
    <mergeCell ref="J2:K3"/>
  </mergeCells>
  <phoneticPr fontId="0" type="noConversion"/>
  <printOptions horizontalCentered="1"/>
  <pageMargins left="0.78740157480314965" right="0.78740157480314965" top="0.98425196850393704" bottom="0.98425196850393704" header="0.51181102362204722" footer="0.51181102362204722"/>
  <pageSetup paperSize="9" scale="49"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4"/>
  <sheetViews>
    <sheetView zoomScaleNormal="100" zoomScaleSheetLayoutView="100" workbookViewId="0">
      <selection sqref="A1:G1"/>
    </sheetView>
  </sheetViews>
  <sheetFormatPr defaultColWidth="11.44140625" defaultRowHeight="12.6" x14ac:dyDescent="0.25"/>
  <cols>
    <col min="1" max="1" width="7.44140625" style="477" customWidth="1"/>
    <col min="2" max="2" width="91" style="477" customWidth="1"/>
    <col min="3" max="6" width="9.109375" style="470" customWidth="1"/>
    <col min="7" max="7" width="9.109375" style="475" customWidth="1"/>
    <col min="8" max="8" width="3.109375" style="470" customWidth="1"/>
    <col min="9" max="16384" width="11.44140625" style="470"/>
  </cols>
  <sheetData>
    <row r="1" spans="1:7" ht="35.1" customHeight="1" thickBot="1" x14ac:dyDescent="0.3">
      <c r="A1" s="946" t="s">
        <v>853</v>
      </c>
      <c r="B1" s="947"/>
      <c r="C1" s="947"/>
      <c r="D1" s="947"/>
      <c r="E1" s="947"/>
      <c r="F1" s="947"/>
      <c r="G1" s="948"/>
    </row>
    <row r="2" spans="1:7" x14ac:dyDescent="0.25">
      <c r="A2" s="954" t="s">
        <v>494</v>
      </c>
      <c r="B2" s="956" t="s">
        <v>495</v>
      </c>
      <c r="C2" s="949" t="s">
        <v>487</v>
      </c>
      <c r="D2" s="950"/>
      <c r="E2" s="950"/>
      <c r="F2" s="951"/>
      <c r="G2" s="952" t="s">
        <v>562</v>
      </c>
    </row>
    <row r="3" spans="1:7" ht="13.2" thickBot="1" x14ac:dyDescent="0.3">
      <c r="A3" s="955"/>
      <c r="B3" s="957"/>
      <c r="C3" s="471" t="s">
        <v>480</v>
      </c>
      <c r="D3" s="472" t="s">
        <v>481</v>
      </c>
      <c r="E3" s="472" t="s">
        <v>482</v>
      </c>
      <c r="F3" s="473" t="s">
        <v>483</v>
      </c>
      <c r="G3" s="953"/>
    </row>
    <row r="4" spans="1:7" s="475" customFormat="1" ht="12.75" customHeight="1" thickBot="1" x14ac:dyDescent="0.3">
      <c r="A4" s="523">
        <v>35</v>
      </c>
      <c r="B4" s="524" t="s">
        <v>565</v>
      </c>
      <c r="C4" s="583">
        <f>SUM(C5:C8)</f>
        <v>62</v>
      </c>
      <c r="D4" s="583">
        <f t="shared" ref="D4:G4" si="0">SUM(D5:D8)</f>
        <v>59</v>
      </c>
      <c r="E4" s="583">
        <f t="shared" si="0"/>
        <v>20</v>
      </c>
      <c r="F4" s="583">
        <f t="shared" si="0"/>
        <v>0</v>
      </c>
      <c r="G4" s="583">
        <f t="shared" si="0"/>
        <v>141</v>
      </c>
    </row>
    <row r="5" spans="1:7" ht="12.75" customHeight="1" x14ac:dyDescent="0.25">
      <c r="A5" s="779">
        <v>35110</v>
      </c>
      <c r="B5" s="584" t="s">
        <v>640</v>
      </c>
      <c r="C5" s="780"/>
      <c r="D5" s="780">
        <v>1</v>
      </c>
      <c r="E5" s="780"/>
      <c r="F5" s="780"/>
      <c r="G5" s="780">
        <f t="shared" ref="G5:G68" si="1">SUM(C5:F5)</f>
        <v>1</v>
      </c>
    </row>
    <row r="6" spans="1:7" ht="12.75" customHeight="1" x14ac:dyDescent="0.25">
      <c r="A6" s="779">
        <v>35120</v>
      </c>
      <c r="B6" s="584" t="s">
        <v>641</v>
      </c>
      <c r="C6" s="780">
        <v>4</v>
      </c>
      <c r="D6" s="780">
        <v>1</v>
      </c>
      <c r="E6" s="780"/>
      <c r="F6" s="780"/>
      <c r="G6" s="780">
        <f t="shared" si="1"/>
        <v>5</v>
      </c>
    </row>
    <row r="7" spans="1:7" ht="12.75" customHeight="1" x14ac:dyDescent="0.25">
      <c r="A7" s="779">
        <v>35130</v>
      </c>
      <c r="B7" s="584" t="s">
        <v>642</v>
      </c>
      <c r="C7" s="780">
        <v>28</v>
      </c>
      <c r="D7" s="780">
        <v>14</v>
      </c>
      <c r="E7" s="780">
        <v>3</v>
      </c>
      <c r="F7" s="780"/>
      <c r="G7" s="780">
        <f t="shared" si="1"/>
        <v>45</v>
      </c>
    </row>
    <row r="8" spans="1:7" ht="12.75" customHeight="1" thickBot="1" x14ac:dyDescent="0.3">
      <c r="A8" s="779">
        <v>35140</v>
      </c>
      <c r="B8" s="584" t="s">
        <v>643</v>
      </c>
      <c r="C8" s="780">
        <v>30</v>
      </c>
      <c r="D8" s="780">
        <v>43</v>
      </c>
      <c r="E8" s="780">
        <v>17</v>
      </c>
      <c r="F8" s="780"/>
      <c r="G8" s="780">
        <f t="shared" si="1"/>
        <v>90</v>
      </c>
    </row>
    <row r="9" spans="1:7" ht="12.75" customHeight="1" thickBot="1" x14ac:dyDescent="0.3">
      <c r="A9" s="523">
        <v>36</v>
      </c>
      <c r="B9" s="524" t="s">
        <v>566</v>
      </c>
      <c r="C9" s="583">
        <f>C10</f>
        <v>162</v>
      </c>
      <c r="D9" s="583">
        <f t="shared" ref="D9:G9" si="2">D10</f>
        <v>281</v>
      </c>
      <c r="E9" s="583">
        <f t="shared" si="2"/>
        <v>73</v>
      </c>
      <c r="F9" s="583">
        <f t="shared" si="2"/>
        <v>0</v>
      </c>
      <c r="G9" s="583">
        <f t="shared" si="2"/>
        <v>516</v>
      </c>
    </row>
    <row r="10" spans="1:7" s="475" customFormat="1" ht="12.75" customHeight="1" thickBot="1" x14ac:dyDescent="0.3">
      <c r="A10" s="779">
        <v>36000</v>
      </c>
      <c r="B10" s="533" t="s">
        <v>566</v>
      </c>
      <c r="C10" s="780">
        <v>162</v>
      </c>
      <c r="D10" s="780">
        <v>281</v>
      </c>
      <c r="E10" s="780">
        <v>73</v>
      </c>
      <c r="F10" s="780"/>
      <c r="G10" s="780">
        <f t="shared" si="1"/>
        <v>516</v>
      </c>
    </row>
    <row r="11" spans="1:7" ht="12.75" customHeight="1" thickBot="1" x14ac:dyDescent="0.3">
      <c r="A11" s="523">
        <v>37</v>
      </c>
      <c r="B11" s="524" t="s">
        <v>644</v>
      </c>
      <c r="C11" s="583">
        <f>C12</f>
        <v>16</v>
      </c>
      <c r="D11" s="583">
        <f t="shared" ref="D11:G11" si="3">D12</f>
        <v>0</v>
      </c>
      <c r="E11" s="583">
        <f t="shared" si="3"/>
        <v>1</v>
      </c>
      <c r="F11" s="583">
        <f t="shared" si="3"/>
        <v>1</v>
      </c>
      <c r="G11" s="583">
        <f t="shared" si="3"/>
        <v>18</v>
      </c>
    </row>
    <row r="12" spans="1:7" s="475" customFormat="1" ht="12.75" customHeight="1" thickBot="1" x14ac:dyDescent="0.3">
      <c r="A12" s="779">
        <v>37000</v>
      </c>
      <c r="B12" s="533" t="s">
        <v>644</v>
      </c>
      <c r="C12" s="780">
        <v>16</v>
      </c>
      <c r="D12" s="780"/>
      <c r="E12" s="780">
        <v>1</v>
      </c>
      <c r="F12" s="780">
        <v>1</v>
      </c>
      <c r="G12" s="780">
        <f t="shared" si="1"/>
        <v>18</v>
      </c>
    </row>
    <row r="13" spans="1:7" ht="12.75" customHeight="1" thickBot="1" x14ac:dyDescent="0.3">
      <c r="A13" s="523">
        <v>38</v>
      </c>
      <c r="B13" s="524" t="s">
        <v>567</v>
      </c>
      <c r="C13" s="583">
        <f>SUM(C14:C16)</f>
        <v>151</v>
      </c>
      <c r="D13" s="583">
        <f t="shared" ref="D13:G13" si="4">SUM(D14:D16)</f>
        <v>231</v>
      </c>
      <c r="E13" s="583">
        <f t="shared" si="4"/>
        <v>45</v>
      </c>
      <c r="F13" s="583">
        <f t="shared" si="4"/>
        <v>0</v>
      </c>
      <c r="G13" s="583">
        <f t="shared" si="4"/>
        <v>427</v>
      </c>
    </row>
    <row r="14" spans="1:7" s="475" customFormat="1" ht="12.75" customHeight="1" x14ac:dyDescent="0.25">
      <c r="A14" s="779">
        <v>38110</v>
      </c>
      <c r="B14" s="533" t="s">
        <v>645</v>
      </c>
      <c r="C14" s="780">
        <v>45</v>
      </c>
      <c r="D14" s="780">
        <v>94</v>
      </c>
      <c r="E14" s="780">
        <v>19</v>
      </c>
      <c r="F14" s="780"/>
      <c r="G14" s="780">
        <f t="shared" si="1"/>
        <v>158</v>
      </c>
    </row>
    <row r="15" spans="1:7" ht="12.75" customHeight="1" x14ac:dyDescent="0.25">
      <c r="A15" s="779">
        <v>38213</v>
      </c>
      <c r="B15" s="533" t="s">
        <v>646</v>
      </c>
      <c r="C15" s="780">
        <v>31</v>
      </c>
      <c r="D15" s="780">
        <v>77</v>
      </c>
      <c r="E15" s="780">
        <v>17</v>
      </c>
      <c r="F15" s="780"/>
      <c r="G15" s="780">
        <f t="shared" si="1"/>
        <v>125</v>
      </c>
    </row>
    <row r="16" spans="1:7" ht="12.75" customHeight="1" thickBot="1" x14ac:dyDescent="0.3">
      <c r="A16" s="779">
        <v>38219</v>
      </c>
      <c r="B16" s="533" t="s">
        <v>647</v>
      </c>
      <c r="C16" s="780">
        <v>75</v>
      </c>
      <c r="D16" s="780">
        <v>60</v>
      </c>
      <c r="E16" s="780">
        <v>9</v>
      </c>
      <c r="F16" s="780"/>
      <c r="G16" s="780">
        <f t="shared" si="1"/>
        <v>144</v>
      </c>
    </row>
    <row r="17" spans="1:7" ht="12.75" customHeight="1" thickBot="1" x14ac:dyDescent="0.3">
      <c r="A17" s="523">
        <v>49</v>
      </c>
      <c r="B17" s="524" t="s">
        <v>693</v>
      </c>
      <c r="C17" s="583">
        <f>SUM(C18:C19)</f>
        <v>948</v>
      </c>
      <c r="D17" s="583">
        <f t="shared" ref="D17:G17" si="5">SUM(D18:D19)</f>
        <v>2046</v>
      </c>
      <c r="E17" s="583">
        <f t="shared" si="5"/>
        <v>47</v>
      </c>
      <c r="F17" s="583">
        <f t="shared" si="5"/>
        <v>0</v>
      </c>
      <c r="G17" s="583">
        <f t="shared" si="5"/>
        <v>3041</v>
      </c>
    </row>
    <row r="18" spans="1:7" s="475" customFormat="1" ht="12.75" customHeight="1" x14ac:dyDescent="0.25">
      <c r="A18" s="779">
        <v>49200</v>
      </c>
      <c r="B18" s="533" t="s">
        <v>682</v>
      </c>
      <c r="C18" s="780">
        <v>697</v>
      </c>
      <c r="D18" s="780">
        <v>1794</v>
      </c>
      <c r="E18" s="780">
        <v>2</v>
      </c>
      <c r="F18" s="780"/>
      <c r="G18" s="780">
        <f t="shared" si="1"/>
        <v>2493</v>
      </c>
    </row>
    <row r="19" spans="1:7" ht="13.8" thickBot="1" x14ac:dyDescent="0.3">
      <c r="A19" s="779">
        <v>49390</v>
      </c>
      <c r="B19" s="533" t="s">
        <v>648</v>
      </c>
      <c r="C19" s="780">
        <v>251</v>
      </c>
      <c r="D19" s="780">
        <v>252</v>
      </c>
      <c r="E19" s="780">
        <v>45</v>
      </c>
      <c r="F19" s="780"/>
      <c r="G19" s="780">
        <f t="shared" si="1"/>
        <v>548</v>
      </c>
    </row>
    <row r="20" spans="1:7" ht="12.75" customHeight="1" thickBot="1" x14ac:dyDescent="0.3">
      <c r="A20" s="523">
        <v>52</v>
      </c>
      <c r="B20" s="524" t="s">
        <v>694</v>
      </c>
      <c r="C20" s="583">
        <f>SUM(C21:C22)</f>
        <v>40</v>
      </c>
      <c r="D20" s="583">
        <f t="shared" ref="D20:G20" si="6">SUM(D21:D22)</f>
        <v>41</v>
      </c>
      <c r="E20" s="583">
        <f t="shared" si="6"/>
        <v>7</v>
      </c>
      <c r="F20" s="583">
        <f t="shared" si="6"/>
        <v>0</v>
      </c>
      <c r="G20" s="583">
        <f t="shared" si="6"/>
        <v>88</v>
      </c>
    </row>
    <row r="21" spans="1:7" s="475" customFormat="1" ht="12.75" customHeight="1" x14ac:dyDescent="0.25">
      <c r="A21" s="779">
        <v>52220</v>
      </c>
      <c r="B21" s="533" t="s">
        <v>649</v>
      </c>
      <c r="C21" s="780">
        <v>37</v>
      </c>
      <c r="D21" s="780">
        <v>40</v>
      </c>
      <c r="E21" s="780">
        <v>7</v>
      </c>
      <c r="F21" s="780"/>
      <c r="G21" s="780">
        <f t="shared" si="1"/>
        <v>84</v>
      </c>
    </row>
    <row r="22" spans="1:7" ht="12.75" customHeight="1" thickBot="1" x14ac:dyDescent="0.3">
      <c r="A22" s="779">
        <v>52230</v>
      </c>
      <c r="B22" s="533" t="s">
        <v>650</v>
      </c>
      <c r="C22" s="780">
        <v>3</v>
      </c>
      <c r="D22" s="780">
        <v>1</v>
      </c>
      <c r="E22" s="780"/>
      <c r="F22" s="780"/>
      <c r="G22" s="780">
        <f t="shared" si="1"/>
        <v>4</v>
      </c>
    </row>
    <row r="23" spans="1:7" ht="12.75" customHeight="1" thickBot="1" x14ac:dyDescent="0.3">
      <c r="A23" s="523">
        <v>53</v>
      </c>
      <c r="B23" s="524" t="s">
        <v>695</v>
      </c>
      <c r="C23" s="583">
        <f>C24</f>
        <v>244</v>
      </c>
      <c r="D23" s="583">
        <f t="shared" ref="D23:G23" si="7">D24</f>
        <v>411</v>
      </c>
      <c r="E23" s="583">
        <f t="shared" si="7"/>
        <v>85</v>
      </c>
      <c r="F23" s="583">
        <f t="shared" si="7"/>
        <v>0</v>
      </c>
      <c r="G23" s="583">
        <f t="shared" si="7"/>
        <v>740</v>
      </c>
    </row>
    <row r="24" spans="1:7" s="475" customFormat="1" ht="12.75" customHeight="1" thickBot="1" x14ac:dyDescent="0.3">
      <c r="A24" s="779">
        <v>53100</v>
      </c>
      <c r="B24" s="533" t="s">
        <v>563</v>
      </c>
      <c r="C24" s="780">
        <v>244</v>
      </c>
      <c r="D24" s="780">
        <v>411</v>
      </c>
      <c r="E24" s="780">
        <v>85</v>
      </c>
      <c r="F24" s="780"/>
      <c r="G24" s="780">
        <f t="shared" si="1"/>
        <v>740</v>
      </c>
    </row>
    <row r="25" spans="1:7" ht="12.75" customHeight="1" thickBot="1" x14ac:dyDescent="0.3">
      <c r="A25" s="536">
        <v>55</v>
      </c>
      <c r="B25" s="524" t="s">
        <v>696</v>
      </c>
      <c r="C25" s="583">
        <f>C26</f>
        <v>14</v>
      </c>
      <c r="D25" s="583">
        <f t="shared" ref="D25:G25" si="8">D26</f>
        <v>43</v>
      </c>
      <c r="E25" s="583">
        <f t="shared" si="8"/>
        <v>2</v>
      </c>
      <c r="F25" s="583">
        <f t="shared" si="8"/>
        <v>0</v>
      </c>
      <c r="G25" s="583">
        <f t="shared" si="8"/>
        <v>59</v>
      </c>
    </row>
    <row r="26" spans="1:7" s="475" customFormat="1" ht="12.75" customHeight="1" thickBot="1" x14ac:dyDescent="0.3">
      <c r="A26" s="779">
        <v>55900</v>
      </c>
      <c r="B26" s="533" t="s">
        <v>651</v>
      </c>
      <c r="C26" s="780">
        <v>14</v>
      </c>
      <c r="D26" s="780">
        <v>43</v>
      </c>
      <c r="E26" s="780">
        <v>2</v>
      </c>
      <c r="F26" s="780"/>
      <c r="G26" s="780">
        <f t="shared" si="1"/>
        <v>59</v>
      </c>
    </row>
    <row r="27" spans="1:7" ht="12.75" customHeight="1" thickBot="1" x14ac:dyDescent="0.3">
      <c r="A27" s="523">
        <v>56</v>
      </c>
      <c r="B27" s="524" t="s">
        <v>697</v>
      </c>
      <c r="C27" s="583">
        <f>C28</f>
        <v>1</v>
      </c>
      <c r="D27" s="583">
        <f t="shared" ref="D27:G27" si="9">D28</f>
        <v>2</v>
      </c>
      <c r="E27" s="583">
        <f t="shared" si="9"/>
        <v>0</v>
      </c>
      <c r="F27" s="583">
        <f t="shared" si="9"/>
        <v>0</v>
      </c>
      <c r="G27" s="583">
        <f t="shared" si="9"/>
        <v>3</v>
      </c>
    </row>
    <row r="28" spans="1:7" s="475" customFormat="1" ht="12.75" customHeight="1" thickBot="1" x14ac:dyDescent="0.3">
      <c r="A28" s="779">
        <v>56210</v>
      </c>
      <c r="B28" s="533" t="s">
        <v>683</v>
      </c>
      <c r="C28" s="780">
        <v>1</v>
      </c>
      <c r="D28" s="780">
        <v>2</v>
      </c>
      <c r="E28" s="780"/>
      <c r="F28" s="780"/>
      <c r="G28" s="780">
        <f t="shared" si="1"/>
        <v>3</v>
      </c>
    </row>
    <row r="29" spans="1:7" ht="12.75" customHeight="1" thickBot="1" x14ac:dyDescent="0.3">
      <c r="A29" s="523">
        <v>60</v>
      </c>
      <c r="B29" s="524" t="s">
        <v>698</v>
      </c>
      <c r="C29" s="583">
        <f>SUM(C30:C30)</f>
        <v>39</v>
      </c>
      <c r="D29" s="583">
        <f>SUM(D30:D30)</f>
        <v>24</v>
      </c>
      <c r="E29" s="583">
        <f>SUM(E30:E30)</f>
        <v>9</v>
      </c>
      <c r="F29" s="583">
        <f>SUM(F30:F30)</f>
        <v>0</v>
      </c>
      <c r="G29" s="583">
        <f>G30</f>
        <v>72</v>
      </c>
    </row>
    <row r="30" spans="1:7" s="475" customFormat="1" ht="12.75" customHeight="1" thickBot="1" x14ac:dyDescent="0.3">
      <c r="A30" s="779">
        <v>60200</v>
      </c>
      <c r="B30" s="533" t="s">
        <v>652</v>
      </c>
      <c r="C30" s="780">
        <v>39</v>
      </c>
      <c r="D30" s="780">
        <v>24</v>
      </c>
      <c r="E30" s="780">
        <v>9</v>
      </c>
      <c r="F30" s="780"/>
      <c r="G30" s="780">
        <f t="shared" si="1"/>
        <v>72</v>
      </c>
    </row>
    <row r="31" spans="1:7" ht="12.75" customHeight="1" thickBot="1" x14ac:dyDescent="0.3">
      <c r="A31" s="523">
        <v>61</v>
      </c>
      <c r="B31" s="524" t="s">
        <v>673</v>
      </c>
      <c r="C31" s="583">
        <f>C32</f>
        <v>5</v>
      </c>
      <c r="D31" s="583">
        <f t="shared" ref="D31:G31" si="10">D32</f>
        <v>5</v>
      </c>
      <c r="E31" s="583">
        <f t="shared" si="10"/>
        <v>1</v>
      </c>
      <c r="F31" s="583">
        <f t="shared" si="10"/>
        <v>0</v>
      </c>
      <c r="G31" s="583">
        <f t="shared" si="10"/>
        <v>11</v>
      </c>
    </row>
    <row r="32" spans="1:7" s="475" customFormat="1" ht="12.75" customHeight="1" thickBot="1" x14ac:dyDescent="0.3">
      <c r="A32" s="779">
        <v>61100</v>
      </c>
      <c r="B32" s="533" t="s">
        <v>653</v>
      </c>
      <c r="C32" s="780">
        <v>5</v>
      </c>
      <c r="D32" s="780">
        <v>5</v>
      </c>
      <c r="E32" s="780">
        <v>1</v>
      </c>
      <c r="F32" s="780"/>
      <c r="G32" s="780">
        <f t="shared" si="1"/>
        <v>11</v>
      </c>
    </row>
    <row r="33" spans="1:7" ht="12.75" customHeight="1" thickBot="1" x14ac:dyDescent="0.3">
      <c r="A33" s="523">
        <v>62</v>
      </c>
      <c r="B33" s="524" t="s">
        <v>699</v>
      </c>
      <c r="C33" s="583">
        <f>SUM(C34:C35)</f>
        <v>9</v>
      </c>
      <c r="D33" s="583">
        <f t="shared" ref="D33:G33" si="11">SUM(D34:D35)</f>
        <v>22</v>
      </c>
      <c r="E33" s="583">
        <f t="shared" si="11"/>
        <v>2</v>
      </c>
      <c r="F33" s="583">
        <f t="shared" si="11"/>
        <v>0</v>
      </c>
      <c r="G33" s="583">
        <f t="shared" si="11"/>
        <v>33</v>
      </c>
    </row>
    <row r="34" spans="1:7" ht="12.75" customHeight="1" x14ac:dyDescent="0.25">
      <c r="A34" s="779">
        <v>62020</v>
      </c>
      <c r="B34" s="533" t="s">
        <v>654</v>
      </c>
      <c r="C34" s="780">
        <v>1</v>
      </c>
      <c r="D34" s="780">
        <v>1</v>
      </c>
      <c r="E34" s="780"/>
      <c r="F34" s="780"/>
      <c r="G34" s="780">
        <f t="shared" si="1"/>
        <v>2</v>
      </c>
    </row>
    <row r="35" spans="1:7" ht="12.75" customHeight="1" thickBot="1" x14ac:dyDescent="0.3">
      <c r="A35" s="782">
        <v>62090</v>
      </c>
      <c r="B35" s="775" t="s">
        <v>700</v>
      </c>
      <c r="C35" s="781">
        <v>8</v>
      </c>
      <c r="D35" s="781">
        <v>21</v>
      </c>
      <c r="E35" s="781">
        <v>2</v>
      </c>
      <c r="F35" s="781"/>
      <c r="G35" s="780">
        <f t="shared" si="1"/>
        <v>31</v>
      </c>
    </row>
    <row r="36" spans="1:7" s="475" customFormat="1" ht="12.75" customHeight="1" thickBot="1" x14ac:dyDescent="0.3">
      <c r="A36" s="523">
        <v>64</v>
      </c>
      <c r="B36" s="524" t="s">
        <v>701</v>
      </c>
      <c r="C36" s="583">
        <f>SUM(C37:C37)</f>
        <v>123</v>
      </c>
      <c r="D36" s="583">
        <f>SUM(D37:D37)</f>
        <v>0</v>
      </c>
      <c r="E36" s="583">
        <f>SUM(E37:E37)</f>
        <v>13</v>
      </c>
      <c r="F36" s="583">
        <f>SUM(F37:F37)</f>
        <v>0</v>
      </c>
      <c r="G36" s="583">
        <f>G37</f>
        <v>136</v>
      </c>
    </row>
    <row r="37" spans="1:7" ht="12.75" customHeight="1" thickBot="1" x14ac:dyDescent="0.3">
      <c r="A37" s="779">
        <v>64999</v>
      </c>
      <c r="B37" s="533" t="s">
        <v>655</v>
      </c>
      <c r="C37" s="780">
        <v>123</v>
      </c>
      <c r="D37" s="780"/>
      <c r="E37" s="780">
        <v>13</v>
      </c>
      <c r="F37" s="780"/>
      <c r="G37" s="780">
        <f t="shared" si="1"/>
        <v>136</v>
      </c>
    </row>
    <row r="38" spans="1:7" s="475" customFormat="1" ht="12.75" customHeight="1" thickBot="1" x14ac:dyDescent="0.3">
      <c r="A38" s="523">
        <v>68</v>
      </c>
      <c r="B38" s="524" t="s">
        <v>703</v>
      </c>
      <c r="C38" s="583">
        <f>SUM(C39:C39)</f>
        <v>3</v>
      </c>
      <c r="D38" s="583">
        <f>SUM(D39:D39)</f>
        <v>10</v>
      </c>
      <c r="E38" s="583">
        <f>SUM(E39:E39)</f>
        <v>2</v>
      </c>
      <c r="F38" s="583">
        <f>SUM(F39:F39)</f>
        <v>0</v>
      </c>
      <c r="G38" s="583">
        <f>G39</f>
        <v>15</v>
      </c>
    </row>
    <row r="39" spans="1:7" ht="12.75" customHeight="1" thickBot="1" x14ac:dyDescent="0.3">
      <c r="A39" s="779">
        <v>68202</v>
      </c>
      <c r="B39" s="533" t="s">
        <v>692</v>
      </c>
      <c r="C39" s="780">
        <v>3</v>
      </c>
      <c r="D39" s="780">
        <v>10</v>
      </c>
      <c r="E39" s="780">
        <v>2</v>
      </c>
      <c r="F39" s="780"/>
      <c r="G39" s="780">
        <f t="shared" si="1"/>
        <v>15</v>
      </c>
    </row>
    <row r="40" spans="1:7" ht="12.75" customHeight="1" thickBot="1" x14ac:dyDescent="0.3">
      <c r="A40" s="523">
        <v>70</v>
      </c>
      <c r="B40" s="524" t="s">
        <v>915</v>
      </c>
      <c r="C40" s="583">
        <f>SUM(C41:C41)</f>
        <v>3</v>
      </c>
      <c r="D40" s="583">
        <f>SUM(D41:D41)</f>
        <v>1</v>
      </c>
      <c r="E40" s="583">
        <f>SUM(E41:E41)</f>
        <v>1</v>
      </c>
      <c r="F40" s="583">
        <f>SUM(F41:F41)</f>
        <v>0</v>
      </c>
      <c r="G40" s="583">
        <f>SUM(G41:G41)</f>
        <v>5</v>
      </c>
    </row>
    <row r="41" spans="1:7" ht="12.75" customHeight="1" thickBot="1" x14ac:dyDescent="0.3">
      <c r="A41" s="779">
        <v>70100</v>
      </c>
      <c r="B41" s="533" t="s">
        <v>909</v>
      </c>
      <c r="C41" s="780">
        <v>3</v>
      </c>
      <c r="D41" s="780">
        <v>1</v>
      </c>
      <c r="E41" s="780">
        <v>1</v>
      </c>
      <c r="F41" s="780"/>
      <c r="G41" s="780">
        <f t="shared" si="1"/>
        <v>5</v>
      </c>
    </row>
    <row r="42" spans="1:7" ht="12.75" customHeight="1" thickBot="1" x14ac:dyDescent="0.3">
      <c r="A42" s="523">
        <v>71</v>
      </c>
      <c r="B42" s="524" t="s">
        <v>704</v>
      </c>
      <c r="C42" s="583">
        <f>SUM(C43:C43)</f>
        <v>1</v>
      </c>
      <c r="D42" s="583">
        <f>SUM(D43:D43)</f>
        <v>2</v>
      </c>
      <c r="E42" s="583">
        <f>SUM(E43:E43)</f>
        <v>0</v>
      </c>
      <c r="F42" s="583">
        <f>SUM(F43:F43)</f>
        <v>0</v>
      </c>
      <c r="G42" s="583">
        <f>SUM(G43:G43)</f>
        <v>3</v>
      </c>
    </row>
    <row r="43" spans="1:7" ht="12.75" customHeight="1" thickBot="1" x14ac:dyDescent="0.3">
      <c r="A43" s="779">
        <v>71209</v>
      </c>
      <c r="B43" s="533" t="s">
        <v>684</v>
      </c>
      <c r="C43" s="780">
        <v>1</v>
      </c>
      <c r="D43" s="780">
        <v>2</v>
      </c>
      <c r="E43" s="780"/>
      <c r="F43" s="780"/>
      <c r="G43" s="780">
        <f t="shared" si="1"/>
        <v>3</v>
      </c>
    </row>
    <row r="44" spans="1:7" ht="12.75" customHeight="1" thickBot="1" x14ac:dyDescent="0.3">
      <c r="A44" s="523">
        <v>72</v>
      </c>
      <c r="B44" s="524" t="s">
        <v>705</v>
      </c>
      <c r="C44" s="583">
        <f>SUM(C45:C46)</f>
        <v>7</v>
      </c>
      <c r="D44" s="583">
        <f t="shared" ref="D44:G44" si="12">SUM(D45:D46)</f>
        <v>19</v>
      </c>
      <c r="E44" s="583">
        <f t="shared" si="12"/>
        <v>4</v>
      </c>
      <c r="F44" s="583">
        <f t="shared" si="12"/>
        <v>0</v>
      </c>
      <c r="G44" s="583">
        <f t="shared" si="12"/>
        <v>30</v>
      </c>
    </row>
    <row r="45" spans="1:7" ht="12.75" customHeight="1" x14ac:dyDescent="0.25">
      <c r="A45" s="779">
        <v>72190</v>
      </c>
      <c r="B45" s="533" t="s">
        <v>657</v>
      </c>
      <c r="C45" s="780">
        <v>4</v>
      </c>
      <c r="D45" s="780">
        <v>8</v>
      </c>
      <c r="E45" s="780">
        <v>1</v>
      </c>
      <c r="F45" s="780"/>
      <c r="G45" s="780">
        <f t="shared" si="1"/>
        <v>13</v>
      </c>
    </row>
    <row r="46" spans="1:7" ht="12.75" customHeight="1" thickBot="1" x14ac:dyDescent="0.3">
      <c r="A46" s="779">
        <v>72200</v>
      </c>
      <c r="B46" s="533" t="s">
        <v>658</v>
      </c>
      <c r="C46" s="780">
        <v>3</v>
      </c>
      <c r="D46" s="780">
        <v>11</v>
      </c>
      <c r="E46" s="780">
        <v>3</v>
      </c>
      <c r="F46" s="780"/>
      <c r="G46" s="780">
        <f t="shared" si="1"/>
        <v>17</v>
      </c>
    </row>
    <row r="47" spans="1:7" ht="12.75" customHeight="1" thickBot="1" x14ac:dyDescent="0.3">
      <c r="A47" s="523">
        <v>78</v>
      </c>
      <c r="B47" s="524" t="s">
        <v>706</v>
      </c>
      <c r="C47" s="583">
        <f>SUM(C48:C48)</f>
        <v>67</v>
      </c>
      <c r="D47" s="583">
        <f>SUM(D48:D48)</f>
        <v>49</v>
      </c>
      <c r="E47" s="583">
        <f>SUM(E48:E48)</f>
        <v>19</v>
      </c>
      <c r="F47" s="583">
        <f>SUM(F48:F48)</f>
        <v>0</v>
      </c>
      <c r="G47" s="583">
        <f>SUM(G48:G48)</f>
        <v>135</v>
      </c>
    </row>
    <row r="48" spans="1:7" ht="12.75" customHeight="1" thickBot="1" x14ac:dyDescent="0.3">
      <c r="A48" s="779">
        <v>78100</v>
      </c>
      <c r="B48" s="533" t="s">
        <v>564</v>
      </c>
      <c r="C48" s="780">
        <v>67</v>
      </c>
      <c r="D48" s="780">
        <v>49</v>
      </c>
      <c r="E48" s="780">
        <v>19</v>
      </c>
      <c r="F48" s="780"/>
      <c r="G48" s="780">
        <f t="shared" si="1"/>
        <v>135</v>
      </c>
    </row>
    <row r="49" spans="1:7" ht="12.75" customHeight="1" thickBot="1" x14ac:dyDescent="0.3">
      <c r="A49" s="523">
        <v>84</v>
      </c>
      <c r="B49" s="524" t="s">
        <v>637</v>
      </c>
      <c r="C49" s="583">
        <f>C50+C60+C71</f>
        <v>8934</v>
      </c>
      <c r="D49" s="583">
        <f>D50+D60+D71</f>
        <v>11352</v>
      </c>
      <c r="E49" s="583">
        <f>E50+E60+E71</f>
        <v>2172</v>
      </c>
      <c r="F49" s="583">
        <f>F50+F60+F71</f>
        <v>7</v>
      </c>
      <c r="G49" s="583">
        <f>G50+G60+G71</f>
        <v>22465</v>
      </c>
    </row>
    <row r="50" spans="1:7" ht="12.75" customHeight="1" thickBot="1" x14ac:dyDescent="0.3">
      <c r="A50" s="523" t="s">
        <v>498</v>
      </c>
      <c r="B50" s="524" t="s">
        <v>499</v>
      </c>
      <c r="C50" s="583">
        <f>C51</f>
        <v>6874</v>
      </c>
      <c r="D50" s="583">
        <f t="shared" ref="D50:G50" si="13">D51</f>
        <v>8004</v>
      </c>
      <c r="E50" s="583">
        <f t="shared" si="13"/>
        <v>1581</v>
      </c>
      <c r="F50" s="583">
        <f t="shared" si="13"/>
        <v>2</v>
      </c>
      <c r="G50" s="583">
        <f t="shared" si="13"/>
        <v>16461</v>
      </c>
    </row>
    <row r="51" spans="1:7" ht="12.75" customHeight="1" thickBot="1" x14ac:dyDescent="0.3">
      <c r="A51" s="523" t="s">
        <v>500</v>
      </c>
      <c r="B51" s="524" t="s">
        <v>467</v>
      </c>
      <c r="C51" s="583">
        <f>SUM(C52:C59)</f>
        <v>6874</v>
      </c>
      <c r="D51" s="583">
        <f t="shared" ref="D51:G51" si="14">SUM(D52:D59)</f>
        <v>8004</v>
      </c>
      <c r="E51" s="583">
        <f t="shared" si="14"/>
        <v>1581</v>
      </c>
      <c r="F51" s="583">
        <f t="shared" si="14"/>
        <v>2</v>
      </c>
      <c r="G51" s="583">
        <f t="shared" si="14"/>
        <v>16461</v>
      </c>
    </row>
    <row r="52" spans="1:7" ht="12.75" customHeight="1" x14ac:dyDescent="0.25">
      <c r="A52" s="779">
        <v>84111</v>
      </c>
      <c r="B52" s="533" t="s">
        <v>501</v>
      </c>
      <c r="C52" s="780">
        <v>206</v>
      </c>
      <c r="D52" s="780">
        <v>338</v>
      </c>
      <c r="E52" s="780">
        <v>137</v>
      </c>
      <c r="F52" s="780"/>
      <c r="G52" s="780">
        <f t="shared" si="1"/>
        <v>681</v>
      </c>
    </row>
    <row r="53" spans="1:7" ht="12.75" customHeight="1" x14ac:dyDescent="0.25">
      <c r="A53" s="779">
        <v>84112</v>
      </c>
      <c r="B53" s="533" t="s">
        <v>468</v>
      </c>
      <c r="C53" s="780">
        <v>563</v>
      </c>
      <c r="D53" s="780">
        <v>646</v>
      </c>
      <c r="E53" s="780">
        <v>110</v>
      </c>
      <c r="F53" s="780"/>
      <c r="G53" s="780">
        <f t="shared" si="1"/>
        <v>1319</v>
      </c>
    </row>
    <row r="54" spans="1:7" ht="12.75" customHeight="1" x14ac:dyDescent="0.25">
      <c r="A54" s="779">
        <v>84113</v>
      </c>
      <c r="B54" s="533" t="s">
        <v>469</v>
      </c>
      <c r="C54" s="780">
        <v>290</v>
      </c>
      <c r="D54" s="780">
        <v>126</v>
      </c>
      <c r="E54" s="780">
        <v>49</v>
      </c>
      <c r="F54" s="780"/>
      <c r="G54" s="780">
        <f t="shared" si="1"/>
        <v>465</v>
      </c>
    </row>
    <row r="55" spans="1:7" s="475" customFormat="1" ht="12.75" customHeight="1" x14ac:dyDescent="0.25">
      <c r="A55" s="779">
        <v>84114</v>
      </c>
      <c r="B55" s="533" t="s">
        <v>708</v>
      </c>
      <c r="C55" s="780">
        <v>3434</v>
      </c>
      <c r="D55" s="780">
        <v>3858</v>
      </c>
      <c r="E55" s="780">
        <v>840</v>
      </c>
      <c r="F55" s="780"/>
      <c r="G55" s="780">
        <f t="shared" si="1"/>
        <v>8132</v>
      </c>
    </row>
    <row r="56" spans="1:7" ht="12.75" customHeight="1" x14ac:dyDescent="0.25">
      <c r="A56" s="779">
        <v>84115</v>
      </c>
      <c r="B56" s="533" t="s">
        <v>709</v>
      </c>
      <c r="C56" s="780">
        <v>1944</v>
      </c>
      <c r="D56" s="780">
        <v>2632</v>
      </c>
      <c r="E56" s="780">
        <v>362</v>
      </c>
      <c r="F56" s="780">
        <v>2</v>
      </c>
      <c r="G56" s="780">
        <f t="shared" si="1"/>
        <v>4940</v>
      </c>
    </row>
    <row r="57" spans="1:7" ht="12.75" customHeight="1" x14ac:dyDescent="0.25">
      <c r="A57" s="779">
        <v>84119</v>
      </c>
      <c r="B57" s="533" t="s">
        <v>502</v>
      </c>
      <c r="C57" s="780">
        <v>34</v>
      </c>
      <c r="D57" s="780">
        <v>41</v>
      </c>
      <c r="E57" s="780">
        <v>8</v>
      </c>
      <c r="F57" s="780"/>
      <c r="G57" s="780">
        <f t="shared" si="1"/>
        <v>83</v>
      </c>
    </row>
    <row r="58" spans="1:7" s="475" customFormat="1" ht="12.75" customHeight="1" x14ac:dyDescent="0.25">
      <c r="A58" s="779">
        <v>84120</v>
      </c>
      <c r="B58" s="533" t="s">
        <v>503</v>
      </c>
      <c r="C58" s="780">
        <v>391</v>
      </c>
      <c r="D58" s="780">
        <v>325</v>
      </c>
      <c r="E58" s="780">
        <v>68</v>
      </c>
      <c r="F58" s="780"/>
      <c r="G58" s="780">
        <f t="shared" si="1"/>
        <v>784</v>
      </c>
    </row>
    <row r="59" spans="1:7" ht="12.75" customHeight="1" thickBot="1" x14ac:dyDescent="0.3">
      <c r="A59" s="779">
        <v>84130</v>
      </c>
      <c r="B59" s="533" t="s">
        <v>504</v>
      </c>
      <c r="C59" s="780">
        <v>12</v>
      </c>
      <c r="D59" s="780">
        <v>38</v>
      </c>
      <c r="E59" s="780">
        <v>7</v>
      </c>
      <c r="F59" s="780"/>
      <c r="G59" s="780">
        <f t="shared" si="1"/>
        <v>57</v>
      </c>
    </row>
    <row r="60" spans="1:7" s="475" customFormat="1" ht="12.75" customHeight="1" thickBot="1" x14ac:dyDescent="0.3">
      <c r="A60" s="523" t="s">
        <v>505</v>
      </c>
      <c r="B60" s="524" t="s">
        <v>470</v>
      </c>
      <c r="C60" s="583">
        <f>C61+C62+C63+C67</f>
        <v>2035</v>
      </c>
      <c r="D60" s="583">
        <f t="shared" ref="D60:G60" si="15">D61+D62+D63+D67</f>
        <v>3271</v>
      </c>
      <c r="E60" s="583">
        <f t="shared" si="15"/>
        <v>577</v>
      </c>
      <c r="F60" s="583">
        <f t="shared" si="15"/>
        <v>5</v>
      </c>
      <c r="G60" s="583">
        <f t="shared" si="15"/>
        <v>5888</v>
      </c>
    </row>
    <row r="61" spans="1:7" ht="12.75" customHeight="1" x14ac:dyDescent="0.25">
      <c r="A61" s="779">
        <v>84210</v>
      </c>
      <c r="B61" s="533" t="s">
        <v>471</v>
      </c>
      <c r="C61" s="780">
        <v>4</v>
      </c>
      <c r="D61" s="780">
        <v>6</v>
      </c>
      <c r="E61" s="780">
        <v>2</v>
      </c>
      <c r="F61" s="780"/>
      <c r="G61" s="780">
        <f t="shared" si="1"/>
        <v>12</v>
      </c>
    </row>
    <row r="62" spans="1:7" ht="12.75" customHeight="1" thickBot="1" x14ac:dyDescent="0.3">
      <c r="A62" s="779">
        <v>84220</v>
      </c>
      <c r="B62" s="533" t="s">
        <v>898</v>
      </c>
      <c r="C62" s="780">
        <v>28</v>
      </c>
      <c r="D62" s="780">
        <v>48</v>
      </c>
      <c r="E62" s="780">
        <v>8</v>
      </c>
      <c r="F62" s="780"/>
      <c r="G62" s="780">
        <f t="shared" si="1"/>
        <v>84</v>
      </c>
    </row>
    <row r="63" spans="1:7" ht="12.75" customHeight="1" thickBot="1" x14ac:dyDescent="0.3">
      <c r="A63" s="523" t="s">
        <v>506</v>
      </c>
      <c r="B63" s="524" t="s">
        <v>472</v>
      </c>
      <c r="C63" s="583">
        <f>SUM(C64:C66)</f>
        <v>207</v>
      </c>
      <c r="D63" s="583">
        <f t="shared" ref="D63:G63" si="16">SUM(D64:D66)</f>
        <v>592</v>
      </c>
      <c r="E63" s="583">
        <f t="shared" si="16"/>
        <v>37</v>
      </c>
      <c r="F63" s="583">
        <f t="shared" si="16"/>
        <v>0</v>
      </c>
      <c r="G63" s="583">
        <f t="shared" si="16"/>
        <v>836</v>
      </c>
    </row>
    <row r="64" spans="1:7" s="475" customFormat="1" ht="12.75" customHeight="1" x14ac:dyDescent="0.25">
      <c r="A64" s="779">
        <v>84231</v>
      </c>
      <c r="B64" s="533" t="s">
        <v>473</v>
      </c>
      <c r="C64" s="780">
        <v>48</v>
      </c>
      <c r="D64" s="780">
        <v>59</v>
      </c>
      <c r="E64" s="780">
        <v>10</v>
      </c>
      <c r="F64" s="780"/>
      <c r="G64" s="780">
        <f t="shared" si="1"/>
        <v>117</v>
      </c>
    </row>
    <row r="65" spans="1:7" ht="12.75" customHeight="1" x14ac:dyDescent="0.25">
      <c r="A65" s="779">
        <v>84232</v>
      </c>
      <c r="B65" s="533" t="s">
        <v>507</v>
      </c>
      <c r="C65" s="780">
        <v>159</v>
      </c>
      <c r="D65" s="780">
        <v>532</v>
      </c>
      <c r="E65" s="780">
        <v>27</v>
      </c>
      <c r="F65" s="780"/>
      <c r="G65" s="780">
        <f t="shared" si="1"/>
        <v>718</v>
      </c>
    </row>
    <row r="66" spans="1:7" s="475" customFormat="1" ht="12.75" customHeight="1" thickBot="1" x14ac:dyDescent="0.3">
      <c r="A66" s="779">
        <v>84239</v>
      </c>
      <c r="B66" s="533" t="s">
        <v>659</v>
      </c>
      <c r="C66" s="780"/>
      <c r="D66" s="780">
        <v>1</v>
      </c>
      <c r="E66" s="780"/>
      <c r="F66" s="780"/>
      <c r="G66" s="780">
        <f t="shared" si="1"/>
        <v>1</v>
      </c>
    </row>
    <row r="67" spans="1:7" ht="12.75" customHeight="1" thickBot="1" x14ac:dyDescent="0.3">
      <c r="A67" s="523" t="s">
        <v>508</v>
      </c>
      <c r="B67" s="524" t="s">
        <v>509</v>
      </c>
      <c r="C67" s="583">
        <f>SUM(C68:C70)</f>
        <v>1796</v>
      </c>
      <c r="D67" s="583">
        <f>SUM(D68:D70)</f>
        <v>2625</v>
      </c>
      <c r="E67" s="583">
        <f>SUM(E68:E70)</f>
        <v>530</v>
      </c>
      <c r="F67" s="583">
        <f>SUM(F68:F70)</f>
        <v>5</v>
      </c>
      <c r="G67" s="583">
        <f>SUM(G68:G70)</f>
        <v>4956</v>
      </c>
    </row>
    <row r="68" spans="1:7" s="475" customFormat="1" ht="12.75" customHeight="1" x14ac:dyDescent="0.25">
      <c r="A68" s="779">
        <v>84241</v>
      </c>
      <c r="B68" s="533" t="s">
        <v>474</v>
      </c>
      <c r="C68" s="780">
        <v>332</v>
      </c>
      <c r="D68" s="780">
        <v>651</v>
      </c>
      <c r="E68" s="780">
        <v>85</v>
      </c>
      <c r="F68" s="780">
        <v>1</v>
      </c>
      <c r="G68" s="780">
        <f t="shared" si="1"/>
        <v>1069</v>
      </c>
    </row>
    <row r="69" spans="1:7" s="475" customFormat="1" ht="12.75" customHeight="1" x14ac:dyDescent="0.25">
      <c r="A69" s="779">
        <v>84242</v>
      </c>
      <c r="B69" s="533" t="s">
        <v>475</v>
      </c>
      <c r="C69" s="780">
        <v>1337</v>
      </c>
      <c r="D69" s="780">
        <v>1924</v>
      </c>
      <c r="E69" s="780">
        <v>428</v>
      </c>
      <c r="F69" s="780">
        <v>4</v>
      </c>
      <c r="G69" s="780">
        <f t="shared" ref="G69:G132" si="17">SUM(C69:F69)</f>
        <v>3693</v>
      </c>
    </row>
    <row r="70" spans="1:7" ht="12.75" customHeight="1" thickBot="1" x14ac:dyDescent="0.3">
      <c r="A70" s="779">
        <v>84250</v>
      </c>
      <c r="B70" s="533" t="s">
        <v>510</v>
      </c>
      <c r="C70" s="780">
        <v>127</v>
      </c>
      <c r="D70" s="780">
        <v>50</v>
      </c>
      <c r="E70" s="780">
        <v>17</v>
      </c>
      <c r="F70" s="780"/>
      <c r="G70" s="780">
        <f t="shared" si="17"/>
        <v>194</v>
      </c>
    </row>
    <row r="71" spans="1:7" ht="12.75" customHeight="1" thickBot="1" x14ac:dyDescent="0.3">
      <c r="A71" s="523" t="s">
        <v>676</v>
      </c>
      <c r="B71" s="524" t="s">
        <v>677</v>
      </c>
      <c r="C71" s="583">
        <f>C72</f>
        <v>25</v>
      </c>
      <c r="D71" s="583">
        <f t="shared" ref="D71:G71" si="18">D72</f>
        <v>77</v>
      </c>
      <c r="E71" s="583">
        <f t="shared" si="18"/>
        <v>14</v>
      </c>
      <c r="F71" s="583">
        <f t="shared" si="18"/>
        <v>0</v>
      </c>
      <c r="G71" s="583">
        <f t="shared" si="18"/>
        <v>116</v>
      </c>
    </row>
    <row r="72" spans="1:7" ht="12.75" customHeight="1" thickBot="1" x14ac:dyDescent="0.3">
      <c r="A72" s="779">
        <v>84301</v>
      </c>
      <c r="B72" s="533" t="s">
        <v>511</v>
      </c>
      <c r="C72" s="780">
        <v>25</v>
      </c>
      <c r="D72" s="780">
        <v>77</v>
      </c>
      <c r="E72" s="780">
        <v>14</v>
      </c>
      <c r="F72" s="780"/>
      <c r="G72" s="780">
        <f t="shared" si="17"/>
        <v>116</v>
      </c>
    </row>
    <row r="73" spans="1:7" s="474" customFormat="1" ht="12.75" customHeight="1" thickBot="1" x14ac:dyDescent="0.3">
      <c r="A73" s="523">
        <v>85</v>
      </c>
      <c r="B73" s="524" t="s">
        <v>512</v>
      </c>
      <c r="C73" s="583">
        <f>C74+C80+C88+C101+C106+C111</f>
        <v>2979</v>
      </c>
      <c r="D73" s="583">
        <f>D74+D80+D88+D101+D106+D111</f>
        <v>3950</v>
      </c>
      <c r="E73" s="583">
        <f>E74+E80+E88+E101+E106+E111</f>
        <v>375</v>
      </c>
      <c r="F73" s="583">
        <f>F74+F80+F88+F101+F106+F111</f>
        <v>1</v>
      </c>
      <c r="G73" s="583">
        <f>G74+G80+G88+G101+G106+G111</f>
        <v>7305</v>
      </c>
    </row>
    <row r="74" spans="1:7" ht="12.75" customHeight="1" thickBot="1" x14ac:dyDescent="0.3">
      <c r="A74" s="523" t="s">
        <v>513</v>
      </c>
      <c r="B74" s="524" t="s">
        <v>514</v>
      </c>
      <c r="C74" s="583">
        <f>SUM(C75:C79)</f>
        <v>475</v>
      </c>
      <c r="D74" s="583">
        <f>SUM(D75:D79)</f>
        <v>562</v>
      </c>
      <c r="E74" s="583">
        <f>SUM(E75:E79)</f>
        <v>46</v>
      </c>
      <c r="F74" s="583">
        <f>SUM(F75:F79)</f>
        <v>0</v>
      </c>
      <c r="G74" s="583">
        <f>SUM(G75:G79)</f>
        <v>1083</v>
      </c>
    </row>
    <row r="75" spans="1:7" ht="12.75" customHeight="1" x14ac:dyDescent="0.25">
      <c r="A75" s="779">
        <v>85101</v>
      </c>
      <c r="B75" s="533" t="s">
        <v>515</v>
      </c>
      <c r="C75" s="780">
        <v>217</v>
      </c>
      <c r="D75" s="780">
        <v>269</v>
      </c>
      <c r="E75" s="780">
        <v>19</v>
      </c>
      <c r="F75" s="780"/>
      <c r="G75" s="780">
        <f t="shared" si="17"/>
        <v>505</v>
      </c>
    </row>
    <row r="76" spans="1:7" ht="12.75" customHeight="1" x14ac:dyDescent="0.25">
      <c r="A76" s="779">
        <v>85103</v>
      </c>
      <c r="B76" s="533" t="s">
        <v>517</v>
      </c>
      <c r="C76" s="780">
        <v>60</v>
      </c>
      <c r="D76" s="780">
        <v>74</v>
      </c>
      <c r="E76" s="780">
        <v>8</v>
      </c>
      <c r="F76" s="780"/>
      <c r="G76" s="780">
        <f t="shared" si="17"/>
        <v>142</v>
      </c>
    </row>
    <row r="77" spans="1:7" ht="12.75" customHeight="1" x14ac:dyDescent="0.25">
      <c r="A77" s="779">
        <v>85104</v>
      </c>
      <c r="B77" s="533" t="s">
        <v>518</v>
      </c>
      <c r="C77" s="780">
        <v>183</v>
      </c>
      <c r="D77" s="780">
        <v>208</v>
      </c>
      <c r="E77" s="780">
        <v>17</v>
      </c>
      <c r="F77" s="780"/>
      <c r="G77" s="780">
        <f t="shared" si="17"/>
        <v>408</v>
      </c>
    </row>
    <row r="78" spans="1:7" s="475" customFormat="1" ht="12.75" customHeight="1" x14ac:dyDescent="0.25">
      <c r="A78" s="779">
        <v>85106</v>
      </c>
      <c r="B78" s="533" t="s">
        <v>520</v>
      </c>
      <c r="C78" s="780">
        <v>15</v>
      </c>
      <c r="D78" s="780">
        <v>10</v>
      </c>
      <c r="E78" s="780">
        <v>2</v>
      </c>
      <c r="F78" s="780"/>
      <c r="G78" s="780">
        <f t="shared" si="17"/>
        <v>27</v>
      </c>
    </row>
    <row r="79" spans="1:7" ht="12.75" customHeight="1" thickBot="1" x14ac:dyDescent="0.3">
      <c r="A79" s="779">
        <v>85109</v>
      </c>
      <c r="B79" s="533" t="s">
        <v>521</v>
      </c>
      <c r="C79" s="780"/>
      <c r="D79" s="780">
        <v>1</v>
      </c>
      <c r="E79" s="780"/>
      <c r="F79" s="780"/>
      <c r="G79" s="780">
        <f t="shared" si="17"/>
        <v>1</v>
      </c>
    </row>
    <row r="80" spans="1:7" ht="12.75" customHeight="1" thickBot="1" x14ac:dyDescent="0.3">
      <c r="A80" s="523" t="s">
        <v>522</v>
      </c>
      <c r="B80" s="524" t="s">
        <v>523</v>
      </c>
      <c r="C80" s="583">
        <f>SUM(C81:C87)</f>
        <v>876</v>
      </c>
      <c r="D80" s="583">
        <f t="shared" ref="D80:G80" si="19">SUM(D81:D87)</f>
        <v>992</v>
      </c>
      <c r="E80" s="583">
        <f t="shared" si="19"/>
        <v>107</v>
      </c>
      <c r="F80" s="583">
        <f t="shared" si="19"/>
        <v>0</v>
      </c>
      <c r="G80" s="583">
        <f t="shared" si="19"/>
        <v>1975</v>
      </c>
    </row>
    <row r="81" spans="1:7" s="475" customFormat="1" ht="12.75" customHeight="1" x14ac:dyDescent="0.25">
      <c r="A81" s="779">
        <v>85201</v>
      </c>
      <c r="B81" s="533" t="s">
        <v>524</v>
      </c>
      <c r="C81" s="780">
        <v>124</v>
      </c>
      <c r="D81" s="780">
        <v>155</v>
      </c>
      <c r="E81" s="780">
        <v>20</v>
      </c>
      <c r="F81" s="780"/>
      <c r="G81" s="780">
        <f t="shared" si="17"/>
        <v>299</v>
      </c>
    </row>
    <row r="82" spans="1:7" ht="12.75" customHeight="1" x14ac:dyDescent="0.25">
      <c r="A82" s="779">
        <v>85202</v>
      </c>
      <c r="B82" s="533" t="s">
        <v>525</v>
      </c>
      <c r="C82" s="780">
        <v>1</v>
      </c>
      <c r="D82" s="780">
        <v>3</v>
      </c>
      <c r="E82" s="780"/>
      <c r="F82" s="780"/>
      <c r="G82" s="780">
        <f t="shared" si="17"/>
        <v>4</v>
      </c>
    </row>
    <row r="83" spans="1:7" ht="12.75" customHeight="1" x14ac:dyDescent="0.25">
      <c r="A83" s="779">
        <v>85203</v>
      </c>
      <c r="B83" s="533" t="s">
        <v>526</v>
      </c>
      <c r="C83" s="780">
        <v>269</v>
      </c>
      <c r="D83" s="780">
        <v>324</v>
      </c>
      <c r="E83" s="780">
        <v>39</v>
      </c>
      <c r="F83" s="780"/>
      <c r="G83" s="780">
        <f t="shared" si="17"/>
        <v>632</v>
      </c>
    </row>
    <row r="84" spans="1:7" s="475" customFormat="1" ht="12.75" customHeight="1" x14ac:dyDescent="0.25">
      <c r="A84" s="779">
        <v>85204</v>
      </c>
      <c r="B84" s="533" t="s">
        <v>527</v>
      </c>
      <c r="C84" s="780">
        <v>386</v>
      </c>
      <c r="D84" s="780">
        <v>388</v>
      </c>
      <c r="E84" s="780">
        <v>40</v>
      </c>
      <c r="F84" s="780"/>
      <c r="G84" s="780">
        <f t="shared" si="17"/>
        <v>814</v>
      </c>
    </row>
    <row r="85" spans="1:7" ht="12.75" customHeight="1" x14ac:dyDescent="0.25">
      <c r="A85" s="779">
        <v>85205</v>
      </c>
      <c r="B85" s="533" t="s">
        <v>528</v>
      </c>
      <c r="C85" s="780">
        <v>6</v>
      </c>
      <c r="D85" s="780">
        <v>21</v>
      </c>
      <c r="E85" s="780">
        <v>1</v>
      </c>
      <c r="F85" s="780"/>
      <c r="G85" s="780">
        <f t="shared" si="17"/>
        <v>28</v>
      </c>
    </row>
    <row r="86" spans="1:7" ht="12.75" customHeight="1" x14ac:dyDescent="0.25">
      <c r="A86" s="779">
        <v>85206</v>
      </c>
      <c r="B86" s="533" t="s">
        <v>529</v>
      </c>
      <c r="C86" s="780">
        <v>87</v>
      </c>
      <c r="D86" s="780">
        <v>95</v>
      </c>
      <c r="E86" s="780">
        <v>7</v>
      </c>
      <c r="F86" s="780"/>
      <c r="G86" s="780">
        <f t="shared" si="17"/>
        <v>189</v>
      </c>
    </row>
    <row r="87" spans="1:7" ht="12.75" customHeight="1" thickBot="1" x14ac:dyDescent="0.3">
      <c r="A87" s="779">
        <v>85207</v>
      </c>
      <c r="B87" s="533" t="s">
        <v>530</v>
      </c>
      <c r="C87" s="780">
        <v>3</v>
      </c>
      <c r="D87" s="780">
        <v>6</v>
      </c>
      <c r="E87" s="780"/>
      <c r="F87" s="780"/>
      <c r="G87" s="780">
        <f t="shared" si="17"/>
        <v>9</v>
      </c>
    </row>
    <row r="88" spans="1:7" ht="12.75" customHeight="1" thickBot="1" x14ac:dyDescent="0.3">
      <c r="A88" s="523" t="s">
        <v>531</v>
      </c>
      <c r="B88" s="524" t="s">
        <v>532</v>
      </c>
      <c r="C88" s="583">
        <f>SUM(C89:C100)</f>
        <v>1416</v>
      </c>
      <c r="D88" s="583">
        <f t="shared" ref="D88:G88" si="20">SUM(D89:D100)</f>
        <v>2139</v>
      </c>
      <c r="E88" s="583">
        <f t="shared" si="20"/>
        <v>194</v>
      </c>
      <c r="F88" s="583">
        <f t="shared" si="20"/>
        <v>1</v>
      </c>
      <c r="G88" s="583">
        <f t="shared" si="20"/>
        <v>3750</v>
      </c>
    </row>
    <row r="89" spans="1:7" s="475" customFormat="1" ht="12.75" customHeight="1" x14ac:dyDescent="0.25">
      <c r="A89" s="779">
        <v>85311</v>
      </c>
      <c r="B89" s="533" t="s">
        <v>533</v>
      </c>
      <c r="C89" s="780">
        <v>219</v>
      </c>
      <c r="D89" s="780">
        <v>460</v>
      </c>
      <c r="E89" s="780">
        <v>47</v>
      </c>
      <c r="F89" s="780"/>
      <c r="G89" s="780">
        <f t="shared" si="17"/>
        <v>726</v>
      </c>
    </row>
    <row r="90" spans="1:7" ht="12.75" customHeight="1" x14ac:dyDescent="0.25">
      <c r="A90" s="779">
        <v>85312</v>
      </c>
      <c r="B90" s="533" t="s">
        <v>534</v>
      </c>
      <c r="C90" s="780">
        <v>21</v>
      </c>
      <c r="D90" s="780">
        <v>31</v>
      </c>
      <c r="E90" s="780">
        <v>5</v>
      </c>
      <c r="F90" s="780"/>
      <c r="G90" s="780">
        <f t="shared" si="17"/>
        <v>57</v>
      </c>
    </row>
    <row r="91" spans="1:7" ht="12.75" customHeight="1" x14ac:dyDescent="0.25">
      <c r="A91" s="779">
        <v>85313</v>
      </c>
      <c r="B91" s="533" t="s">
        <v>535</v>
      </c>
      <c r="C91" s="780">
        <v>18</v>
      </c>
      <c r="D91" s="780">
        <v>19</v>
      </c>
      <c r="E91" s="780">
        <v>4</v>
      </c>
      <c r="F91" s="780"/>
      <c r="G91" s="780">
        <f t="shared" si="17"/>
        <v>41</v>
      </c>
    </row>
    <row r="92" spans="1:7" s="475" customFormat="1" ht="12.75" customHeight="1" x14ac:dyDescent="0.25">
      <c r="A92" s="779">
        <v>85314</v>
      </c>
      <c r="B92" s="533" t="s">
        <v>536</v>
      </c>
      <c r="C92" s="780">
        <v>313</v>
      </c>
      <c r="D92" s="780">
        <v>404</v>
      </c>
      <c r="E92" s="780">
        <v>33</v>
      </c>
      <c r="F92" s="780">
        <v>1</v>
      </c>
      <c r="G92" s="780">
        <f t="shared" si="17"/>
        <v>751</v>
      </c>
    </row>
    <row r="93" spans="1:7" s="475" customFormat="1" ht="12.75" customHeight="1" x14ac:dyDescent="0.25">
      <c r="A93" s="779">
        <v>85319</v>
      </c>
      <c r="B93" s="533" t="s">
        <v>910</v>
      </c>
      <c r="C93" s="780">
        <v>1</v>
      </c>
      <c r="D93" s="780"/>
      <c r="E93" s="780"/>
      <c r="F93" s="780"/>
      <c r="G93" s="780">
        <f t="shared" si="17"/>
        <v>1</v>
      </c>
    </row>
    <row r="94" spans="1:7" s="475" customFormat="1" ht="12.75" customHeight="1" x14ac:dyDescent="0.25">
      <c r="A94" s="779">
        <v>85321</v>
      </c>
      <c r="B94" s="533" t="s">
        <v>537</v>
      </c>
      <c r="C94" s="780">
        <v>83</v>
      </c>
      <c r="D94" s="780">
        <v>126</v>
      </c>
      <c r="E94" s="780">
        <v>12</v>
      </c>
      <c r="F94" s="780"/>
      <c r="G94" s="780">
        <f t="shared" si="17"/>
        <v>221</v>
      </c>
    </row>
    <row r="95" spans="1:7" ht="12.75" customHeight="1" x14ac:dyDescent="0.25">
      <c r="A95" s="779">
        <v>85322</v>
      </c>
      <c r="B95" s="533" t="s">
        <v>538</v>
      </c>
      <c r="C95" s="780">
        <v>45</v>
      </c>
      <c r="D95" s="780">
        <v>95</v>
      </c>
      <c r="E95" s="780">
        <v>6</v>
      </c>
      <c r="F95" s="780"/>
      <c r="G95" s="780">
        <f t="shared" si="17"/>
        <v>146</v>
      </c>
    </row>
    <row r="96" spans="1:7" ht="12.75" customHeight="1" x14ac:dyDescent="0.25">
      <c r="A96" s="779">
        <v>85323</v>
      </c>
      <c r="B96" s="533" t="s">
        <v>539</v>
      </c>
      <c r="C96" s="780">
        <v>41</v>
      </c>
      <c r="D96" s="780">
        <v>75</v>
      </c>
      <c r="E96" s="780">
        <v>9</v>
      </c>
      <c r="F96" s="780"/>
      <c r="G96" s="780">
        <f t="shared" si="17"/>
        <v>125</v>
      </c>
    </row>
    <row r="97" spans="1:7" ht="12.75" customHeight="1" x14ac:dyDescent="0.25">
      <c r="A97" s="779">
        <v>85324</v>
      </c>
      <c r="B97" s="533" t="s">
        <v>540</v>
      </c>
      <c r="C97" s="780">
        <v>502</v>
      </c>
      <c r="D97" s="780">
        <v>613</v>
      </c>
      <c r="E97" s="780">
        <v>53</v>
      </c>
      <c r="F97" s="780"/>
      <c r="G97" s="780">
        <f t="shared" si="17"/>
        <v>1168</v>
      </c>
    </row>
    <row r="98" spans="1:7" ht="12.75" customHeight="1" x14ac:dyDescent="0.25">
      <c r="A98" s="779">
        <v>85325</v>
      </c>
      <c r="B98" s="533" t="s">
        <v>541</v>
      </c>
      <c r="C98" s="780">
        <v>38</v>
      </c>
      <c r="D98" s="780">
        <v>131</v>
      </c>
      <c r="E98" s="780">
        <v>12</v>
      </c>
      <c r="F98" s="780"/>
      <c r="G98" s="780">
        <f t="shared" si="17"/>
        <v>181</v>
      </c>
    </row>
    <row r="99" spans="1:7" ht="12.75" customHeight="1" x14ac:dyDescent="0.25">
      <c r="A99" s="779">
        <v>85326</v>
      </c>
      <c r="B99" s="533" t="s">
        <v>542</v>
      </c>
      <c r="C99" s="780">
        <v>135</v>
      </c>
      <c r="D99" s="780">
        <v>184</v>
      </c>
      <c r="E99" s="780">
        <v>13</v>
      </c>
      <c r="F99" s="780"/>
      <c r="G99" s="780">
        <f t="shared" si="17"/>
        <v>332</v>
      </c>
    </row>
    <row r="100" spans="1:7" ht="12.75" customHeight="1" thickBot="1" x14ac:dyDescent="0.3">
      <c r="A100" s="779">
        <v>85329</v>
      </c>
      <c r="B100" s="533" t="s">
        <v>543</v>
      </c>
      <c r="C100" s="780"/>
      <c r="D100" s="780">
        <v>1</v>
      </c>
      <c r="E100" s="780"/>
      <c r="F100" s="780"/>
      <c r="G100" s="780">
        <f t="shared" si="17"/>
        <v>1</v>
      </c>
    </row>
    <row r="101" spans="1:7" ht="13.8" thickBot="1" x14ac:dyDescent="0.3">
      <c r="A101" s="523" t="s">
        <v>544</v>
      </c>
      <c r="B101" s="524" t="s">
        <v>545</v>
      </c>
      <c r="C101" s="583">
        <f>SUM(C102:C105)</f>
        <v>107</v>
      </c>
      <c r="D101" s="583">
        <f t="shared" ref="D101:G101" si="21">SUM(D102:D105)</f>
        <v>113</v>
      </c>
      <c r="E101" s="583">
        <f t="shared" si="21"/>
        <v>19</v>
      </c>
      <c r="F101" s="583">
        <f t="shared" si="21"/>
        <v>0</v>
      </c>
      <c r="G101" s="583">
        <f t="shared" si="21"/>
        <v>239</v>
      </c>
    </row>
    <row r="102" spans="1:7" ht="13.2" x14ac:dyDescent="0.25">
      <c r="A102" s="779">
        <v>85410</v>
      </c>
      <c r="B102" s="828" t="s">
        <v>900</v>
      </c>
      <c r="C102" s="780">
        <v>2</v>
      </c>
      <c r="D102" s="780">
        <v>2</v>
      </c>
      <c r="E102" s="780"/>
      <c r="F102" s="780"/>
      <c r="G102" s="780">
        <f t="shared" si="17"/>
        <v>4</v>
      </c>
    </row>
    <row r="103" spans="1:7" s="475" customFormat="1" ht="13.5" customHeight="1" x14ac:dyDescent="0.25">
      <c r="A103" s="779">
        <v>85421</v>
      </c>
      <c r="B103" s="533" t="s">
        <v>546</v>
      </c>
      <c r="C103" s="780">
        <v>18</v>
      </c>
      <c r="D103" s="780">
        <v>30</v>
      </c>
      <c r="E103" s="780">
        <v>3</v>
      </c>
      <c r="F103" s="780"/>
      <c r="G103" s="780">
        <f t="shared" si="17"/>
        <v>51</v>
      </c>
    </row>
    <row r="104" spans="1:7" s="475" customFormat="1" ht="13.2" x14ac:dyDescent="0.25">
      <c r="A104" s="779">
        <v>85422</v>
      </c>
      <c r="B104" s="533" t="s">
        <v>547</v>
      </c>
      <c r="C104" s="780">
        <v>72</v>
      </c>
      <c r="D104" s="780">
        <v>51</v>
      </c>
      <c r="E104" s="780">
        <v>11</v>
      </c>
      <c r="F104" s="780"/>
      <c r="G104" s="780">
        <f t="shared" si="17"/>
        <v>134</v>
      </c>
    </row>
    <row r="105" spans="1:7" ht="13.8" thickBot="1" x14ac:dyDescent="0.3">
      <c r="A105" s="779">
        <v>85429</v>
      </c>
      <c r="B105" s="533" t="s">
        <v>548</v>
      </c>
      <c r="C105" s="780">
        <v>15</v>
      </c>
      <c r="D105" s="780">
        <v>30</v>
      </c>
      <c r="E105" s="780">
        <v>5</v>
      </c>
      <c r="F105" s="780"/>
      <c r="G105" s="780">
        <f t="shared" si="17"/>
        <v>50</v>
      </c>
    </row>
    <row r="106" spans="1:7" s="476" customFormat="1" ht="12.75" customHeight="1" thickBot="1" x14ac:dyDescent="0.25">
      <c r="A106" s="523" t="s">
        <v>549</v>
      </c>
      <c r="B106" s="524" t="s">
        <v>550</v>
      </c>
      <c r="C106" s="583">
        <f>SUM(C107:C110)</f>
        <v>67</v>
      </c>
      <c r="D106" s="583">
        <f t="shared" ref="D106:G106" si="22">SUM(D107:D110)</f>
        <v>108</v>
      </c>
      <c r="E106" s="583">
        <f t="shared" si="22"/>
        <v>6</v>
      </c>
      <c r="F106" s="583">
        <f t="shared" si="22"/>
        <v>0</v>
      </c>
      <c r="G106" s="583">
        <f t="shared" si="22"/>
        <v>181</v>
      </c>
    </row>
    <row r="107" spans="1:7" ht="13.2" x14ac:dyDescent="0.25">
      <c r="A107" s="779">
        <v>85520</v>
      </c>
      <c r="B107" s="533" t="s">
        <v>551</v>
      </c>
      <c r="C107" s="780">
        <v>26</v>
      </c>
      <c r="D107" s="780">
        <v>37</v>
      </c>
      <c r="E107" s="780">
        <v>2</v>
      </c>
      <c r="F107" s="780"/>
      <c r="G107" s="780">
        <f t="shared" si="17"/>
        <v>65</v>
      </c>
    </row>
    <row r="108" spans="1:7" ht="13.2" x14ac:dyDescent="0.25">
      <c r="A108" s="779">
        <v>85591</v>
      </c>
      <c r="B108" s="533" t="s">
        <v>552</v>
      </c>
      <c r="C108" s="780">
        <v>26</v>
      </c>
      <c r="D108" s="780">
        <v>55</v>
      </c>
      <c r="E108" s="780">
        <v>3</v>
      </c>
      <c r="F108" s="780"/>
      <c r="G108" s="780">
        <f t="shared" si="17"/>
        <v>84</v>
      </c>
    </row>
    <row r="109" spans="1:7" ht="13.2" x14ac:dyDescent="0.25">
      <c r="A109" s="779">
        <v>85592</v>
      </c>
      <c r="B109" s="533" t="s">
        <v>553</v>
      </c>
      <c r="C109" s="780">
        <v>4</v>
      </c>
      <c r="D109" s="780">
        <v>10</v>
      </c>
      <c r="E109" s="780">
        <v>1</v>
      </c>
      <c r="F109" s="780"/>
      <c r="G109" s="780">
        <f t="shared" si="17"/>
        <v>15</v>
      </c>
    </row>
    <row r="110" spans="1:7" ht="13.8" thickBot="1" x14ac:dyDescent="0.3">
      <c r="A110" s="779">
        <v>85599</v>
      </c>
      <c r="B110" s="533" t="s">
        <v>554</v>
      </c>
      <c r="C110" s="780">
        <v>11</v>
      </c>
      <c r="D110" s="780">
        <v>6</v>
      </c>
      <c r="E110" s="780"/>
      <c r="F110" s="780"/>
      <c r="G110" s="780">
        <f t="shared" si="17"/>
        <v>17</v>
      </c>
    </row>
    <row r="111" spans="1:7" ht="13.8" thickBot="1" x14ac:dyDescent="0.3">
      <c r="A111" s="523" t="s">
        <v>555</v>
      </c>
      <c r="B111" s="524" t="s">
        <v>556</v>
      </c>
      <c r="C111" s="583">
        <f>SUM(C112:C113)</f>
        <v>38</v>
      </c>
      <c r="D111" s="583">
        <f t="shared" ref="D111:G111" si="23">SUM(D112:D113)</f>
        <v>36</v>
      </c>
      <c r="E111" s="583">
        <f t="shared" si="23"/>
        <v>3</v>
      </c>
      <c r="F111" s="583">
        <f t="shared" si="23"/>
        <v>0</v>
      </c>
      <c r="G111" s="583">
        <f t="shared" si="23"/>
        <v>77</v>
      </c>
    </row>
    <row r="112" spans="1:7" ht="13.2" x14ac:dyDescent="0.25">
      <c r="A112" s="779">
        <v>85601</v>
      </c>
      <c r="B112" s="533" t="s">
        <v>557</v>
      </c>
      <c r="C112" s="780">
        <v>4</v>
      </c>
      <c r="D112" s="780">
        <v>9</v>
      </c>
      <c r="E112" s="780">
        <v>2</v>
      </c>
      <c r="F112" s="780"/>
      <c r="G112" s="780">
        <f t="shared" si="17"/>
        <v>15</v>
      </c>
    </row>
    <row r="113" spans="1:7" s="475" customFormat="1" ht="13.8" thickBot="1" x14ac:dyDescent="0.3">
      <c r="A113" s="779">
        <v>85609</v>
      </c>
      <c r="B113" s="533" t="s">
        <v>661</v>
      </c>
      <c r="C113" s="780">
        <v>34</v>
      </c>
      <c r="D113" s="780">
        <v>27</v>
      </c>
      <c r="E113" s="780">
        <v>1</v>
      </c>
      <c r="F113" s="780"/>
      <c r="G113" s="780">
        <f t="shared" si="17"/>
        <v>62</v>
      </c>
    </row>
    <row r="114" spans="1:7" ht="13.8" thickBot="1" x14ac:dyDescent="0.3">
      <c r="A114" s="523">
        <v>86</v>
      </c>
      <c r="B114" s="524" t="s">
        <v>558</v>
      </c>
      <c r="C114" s="583">
        <f>SUM(C115:C118)</f>
        <v>2271</v>
      </c>
      <c r="D114" s="583">
        <f>SUM(D115:D118)</f>
        <v>586</v>
      </c>
      <c r="E114" s="583">
        <f>SUM(E115:E118)</f>
        <v>142</v>
      </c>
      <c r="F114" s="583">
        <f>SUM(F115:F118)</f>
        <v>1</v>
      </c>
      <c r="G114" s="583">
        <f>SUM(G115:G118)</f>
        <v>3000</v>
      </c>
    </row>
    <row r="115" spans="1:7" ht="13.2" x14ac:dyDescent="0.25">
      <c r="A115" s="779">
        <v>86101</v>
      </c>
      <c r="B115" s="533" t="s">
        <v>559</v>
      </c>
      <c r="C115" s="780">
        <v>2133</v>
      </c>
      <c r="D115" s="780">
        <v>519</v>
      </c>
      <c r="E115" s="780">
        <v>129</v>
      </c>
      <c r="F115" s="780">
        <v>1</v>
      </c>
      <c r="G115" s="780">
        <f t="shared" si="17"/>
        <v>2782</v>
      </c>
    </row>
    <row r="116" spans="1:7" ht="13.2" x14ac:dyDescent="0.25">
      <c r="A116" s="779">
        <v>86104</v>
      </c>
      <c r="B116" s="533" t="s">
        <v>662</v>
      </c>
      <c r="C116" s="780">
        <v>59</v>
      </c>
      <c r="D116" s="780">
        <v>52</v>
      </c>
      <c r="E116" s="780">
        <v>9</v>
      </c>
      <c r="F116" s="780"/>
      <c r="G116" s="780">
        <f t="shared" si="17"/>
        <v>120</v>
      </c>
    </row>
    <row r="117" spans="1:7" ht="13.2" x14ac:dyDescent="0.25">
      <c r="A117" s="779">
        <v>86109</v>
      </c>
      <c r="B117" s="533" t="s">
        <v>901</v>
      </c>
      <c r="C117" s="780">
        <v>3</v>
      </c>
      <c r="D117" s="780">
        <v>1</v>
      </c>
      <c r="E117" s="780">
        <v>1</v>
      </c>
      <c r="F117" s="780"/>
      <c r="G117" s="780">
        <f t="shared" si="17"/>
        <v>5</v>
      </c>
    </row>
    <row r="118" spans="1:7" ht="13.8" thickBot="1" x14ac:dyDescent="0.3">
      <c r="A118" s="779">
        <v>86220</v>
      </c>
      <c r="B118" s="533" t="s">
        <v>560</v>
      </c>
      <c r="C118" s="780">
        <v>76</v>
      </c>
      <c r="D118" s="780">
        <v>14</v>
      </c>
      <c r="E118" s="780">
        <v>3</v>
      </c>
      <c r="F118" s="780"/>
      <c r="G118" s="780">
        <f t="shared" si="17"/>
        <v>93</v>
      </c>
    </row>
    <row r="119" spans="1:7" ht="13.8" thickBot="1" x14ac:dyDescent="0.3">
      <c r="A119" s="523">
        <v>87</v>
      </c>
      <c r="B119" s="524" t="s">
        <v>674</v>
      </c>
      <c r="C119" s="583">
        <f>SUM(C120:C125)</f>
        <v>55</v>
      </c>
      <c r="D119" s="583">
        <f t="shared" ref="D119:G119" si="24">SUM(D120:D125)</f>
        <v>36</v>
      </c>
      <c r="E119" s="583">
        <f t="shared" si="24"/>
        <v>10</v>
      </c>
      <c r="F119" s="583">
        <f t="shared" si="24"/>
        <v>0</v>
      </c>
      <c r="G119" s="583">
        <f t="shared" si="24"/>
        <v>101</v>
      </c>
    </row>
    <row r="120" spans="1:7" ht="13.2" x14ac:dyDescent="0.25">
      <c r="A120" s="779">
        <v>87101</v>
      </c>
      <c r="B120" s="533" t="s">
        <v>663</v>
      </c>
      <c r="C120" s="780">
        <v>2</v>
      </c>
      <c r="D120" s="780">
        <v>3</v>
      </c>
      <c r="E120" s="780"/>
      <c r="F120" s="780"/>
      <c r="G120" s="780">
        <f t="shared" si="17"/>
        <v>5</v>
      </c>
    </row>
    <row r="121" spans="1:7" ht="13.2" x14ac:dyDescent="0.25">
      <c r="A121" s="779">
        <v>87201</v>
      </c>
      <c r="B121" s="533" t="s">
        <v>711</v>
      </c>
      <c r="C121" s="780">
        <v>1</v>
      </c>
      <c r="D121" s="780">
        <v>2</v>
      </c>
      <c r="E121" s="780"/>
      <c r="F121" s="780"/>
      <c r="G121" s="780">
        <f t="shared" si="17"/>
        <v>3</v>
      </c>
    </row>
    <row r="122" spans="1:7" ht="13.2" x14ac:dyDescent="0.25">
      <c r="A122" s="779">
        <v>87301</v>
      </c>
      <c r="B122" s="533" t="s">
        <v>664</v>
      </c>
      <c r="C122" s="780">
        <v>41</v>
      </c>
      <c r="D122" s="780">
        <v>16</v>
      </c>
      <c r="E122" s="780">
        <v>5</v>
      </c>
      <c r="F122" s="780"/>
      <c r="G122" s="780">
        <f t="shared" si="17"/>
        <v>62</v>
      </c>
    </row>
    <row r="123" spans="1:7" ht="13.2" x14ac:dyDescent="0.25">
      <c r="A123" s="779">
        <v>87302</v>
      </c>
      <c r="B123" s="533" t="s">
        <v>665</v>
      </c>
      <c r="C123" s="780">
        <v>10</v>
      </c>
      <c r="D123" s="780">
        <v>13</v>
      </c>
      <c r="E123" s="780">
        <v>4</v>
      </c>
      <c r="F123" s="780"/>
      <c r="G123" s="780">
        <f t="shared" si="17"/>
        <v>27</v>
      </c>
    </row>
    <row r="124" spans="1:7" ht="13.2" x14ac:dyDescent="0.25">
      <c r="A124" s="779">
        <v>87901</v>
      </c>
      <c r="B124" s="533" t="s">
        <v>712</v>
      </c>
      <c r="C124" s="780">
        <v>1</v>
      </c>
      <c r="D124" s="780">
        <v>1</v>
      </c>
      <c r="E124" s="780">
        <v>1</v>
      </c>
      <c r="F124" s="780"/>
      <c r="G124" s="780">
        <f>SUM(C124:F124)</f>
        <v>3</v>
      </c>
    </row>
    <row r="125" spans="1:7" ht="13.8" thickBot="1" x14ac:dyDescent="0.3">
      <c r="A125" s="779">
        <v>87909</v>
      </c>
      <c r="B125" s="533"/>
      <c r="C125" s="780"/>
      <c r="D125" s="780">
        <v>1</v>
      </c>
      <c r="E125" s="780"/>
      <c r="F125" s="780"/>
      <c r="G125" s="780">
        <f>SUM(C125:F125)</f>
        <v>1</v>
      </c>
    </row>
    <row r="126" spans="1:7" ht="13.5" customHeight="1" thickBot="1" x14ac:dyDescent="0.3">
      <c r="A126" s="523">
        <v>88</v>
      </c>
      <c r="B126" s="524" t="s">
        <v>675</v>
      </c>
      <c r="C126" s="583">
        <f>SUM(C127:C130)</f>
        <v>10</v>
      </c>
      <c r="D126" s="583">
        <f t="shared" ref="D126:G126" si="25">SUM(D127:D130)</f>
        <v>41</v>
      </c>
      <c r="E126" s="583">
        <f t="shared" si="25"/>
        <v>4</v>
      </c>
      <c r="F126" s="583">
        <f t="shared" si="25"/>
        <v>0</v>
      </c>
      <c r="G126" s="583">
        <f t="shared" si="25"/>
        <v>55</v>
      </c>
    </row>
    <row r="127" spans="1:7" ht="13.5" customHeight="1" x14ac:dyDescent="0.25">
      <c r="A127" s="779">
        <v>88101</v>
      </c>
      <c r="B127" s="829" t="s">
        <v>903</v>
      </c>
      <c r="C127" s="780">
        <v>3</v>
      </c>
      <c r="D127" s="780"/>
      <c r="E127" s="780"/>
      <c r="F127" s="780"/>
      <c r="G127" s="780">
        <f t="shared" si="17"/>
        <v>3</v>
      </c>
    </row>
    <row r="128" spans="1:7" s="475" customFormat="1" ht="13.2" x14ac:dyDescent="0.25">
      <c r="A128" s="779">
        <v>88911</v>
      </c>
      <c r="B128" s="533" t="s">
        <v>666</v>
      </c>
      <c r="C128" s="780">
        <v>6</v>
      </c>
      <c r="D128" s="780">
        <v>7</v>
      </c>
      <c r="E128" s="780">
        <v>2</v>
      </c>
      <c r="F128" s="780"/>
      <c r="G128" s="780">
        <f t="shared" si="17"/>
        <v>15</v>
      </c>
    </row>
    <row r="129" spans="1:7" ht="13.2" x14ac:dyDescent="0.25">
      <c r="A129" s="779">
        <v>88919</v>
      </c>
      <c r="B129" s="533" t="s">
        <v>667</v>
      </c>
      <c r="C129" s="780">
        <v>1</v>
      </c>
      <c r="D129" s="780">
        <v>33</v>
      </c>
      <c r="E129" s="780">
        <v>2</v>
      </c>
      <c r="F129" s="780"/>
      <c r="G129" s="780">
        <f t="shared" si="17"/>
        <v>36</v>
      </c>
    </row>
    <row r="130" spans="1:7" ht="13.8" thickBot="1" x14ac:dyDescent="0.3">
      <c r="A130" s="782">
        <v>88996</v>
      </c>
      <c r="B130" s="775" t="s">
        <v>714</v>
      </c>
      <c r="C130" s="780"/>
      <c r="D130" s="780">
        <v>1</v>
      </c>
      <c r="E130" s="780"/>
      <c r="F130" s="780"/>
      <c r="G130" s="780">
        <f>SUM(C130:F130)</f>
        <v>1</v>
      </c>
    </row>
    <row r="131" spans="1:7" ht="13.8" thickBot="1" x14ac:dyDescent="0.3">
      <c r="A131" s="523" t="s">
        <v>561</v>
      </c>
      <c r="B131" s="524" t="s">
        <v>715</v>
      </c>
      <c r="C131" s="583">
        <f>SUM(C132:C139)</f>
        <v>31</v>
      </c>
      <c r="D131" s="583">
        <f>SUM(D132:D139)</f>
        <v>30</v>
      </c>
      <c r="E131" s="583">
        <f>SUM(E132:E139)</f>
        <v>3</v>
      </c>
      <c r="F131" s="583">
        <f>SUM(F132:F139)</f>
        <v>0</v>
      </c>
      <c r="G131" s="583">
        <f>SUM(G132:G139)</f>
        <v>64</v>
      </c>
    </row>
    <row r="132" spans="1:7" ht="13.2" x14ac:dyDescent="0.25">
      <c r="A132" s="779">
        <v>90012</v>
      </c>
      <c r="B132" s="533" t="s">
        <v>668</v>
      </c>
      <c r="C132" s="780">
        <v>11</v>
      </c>
      <c r="D132" s="780">
        <v>8</v>
      </c>
      <c r="E132" s="780"/>
      <c r="F132" s="780"/>
      <c r="G132" s="780">
        <f t="shared" si="17"/>
        <v>19</v>
      </c>
    </row>
    <row r="133" spans="1:7" ht="13.2" x14ac:dyDescent="0.25">
      <c r="A133" s="779">
        <v>90041</v>
      </c>
      <c r="B133" s="533" t="s">
        <v>686</v>
      </c>
      <c r="C133" s="780">
        <v>2</v>
      </c>
      <c r="D133" s="780">
        <v>5</v>
      </c>
      <c r="E133" s="780"/>
      <c r="F133" s="780"/>
      <c r="G133" s="780">
        <f t="shared" ref="G133:G148" si="26">SUM(C133:F133)</f>
        <v>7</v>
      </c>
    </row>
    <row r="134" spans="1:7" s="475" customFormat="1" ht="13.2" x14ac:dyDescent="0.25">
      <c r="A134" s="779">
        <v>91020</v>
      </c>
      <c r="B134" s="533" t="s">
        <v>717</v>
      </c>
      <c r="C134" s="780">
        <v>3</v>
      </c>
      <c r="D134" s="780">
        <v>1</v>
      </c>
      <c r="E134" s="780"/>
      <c r="F134" s="780"/>
      <c r="G134" s="780">
        <f t="shared" si="26"/>
        <v>4</v>
      </c>
    </row>
    <row r="135" spans="1:7" ht="13.2" x14ac:dyDescent="0.25">
      <c r="A135" s="779">
        <v>91030</v>
      </c>
      <c r="B135" s="533" t="s">
        <v>687</v>
      </c>
      <c r="C135" s="780">
        <v>4</v>
      </c>
      <c r="D135" s="780">
        <v>1</v>
      </c>
      <c r="E135" s="780"/>
      <c r="F135" s="780"/>
      <c r="G135" s="780">
        <f t="shared" si="26"/>
        <v>5</v>
      </c>
    </row>
    <row r="136" spans="1:7" ht="13.2" x14ac:dyDescent="0.25">
      <c r="A136" s="779">
        <v>91042</v>
      </c>
      <c r="B136" s="533" t="s">
        <v>688</v>
      </c>
      <c r="C136" s="780"/>
      <c r="D136" s="780">
        <v>6</v>
      </c>
      <c r="E136" s="780">
        <v>2</v>
      </c>
      <c r="F136" s="780"/>
      <c r="G136" s="780">
        <f t="shared" si="26"/>
        <v>8</v>
      </c>
    </row>
    <row r="137" spans="1:7" ht="13.2" x14ac:dyDescent="0.25">
      <c r="A137" s="779">
        <v>92000</v>
      </c>
      <c r="B137" s="533" t="s">
        <v>669</v>
      </c>
      <c r="C137" s="780">
        <v>9</v>
      </c>
      <c r="D137" s="780">
        <v>2</v>
      </c>
      <c r="E137" s="780">
        <v>1</v>
      </c>
      <c r="F137" s="780"/>
      <c r="G137" s="780">
        <f t="shared" si="26"/>
        <v>12</v>
      </c>
    </row>
    <row r="138" spans="1:7" s="475" customFormat="1" ht="13.2" x14ac:dyDescent="0.25">
      <c r="A138" s="779">
        <v>93110</v>
      </c>
      <c r="B138" s="533" t="s">
        <v>670</v>
      </c>
      <c r="C138" s="780">
        <v>1</v>
      </c>
      <c r="D138" s="780">
        <v>2</v>
      </c>
      <c r="E138" s="780"/>
      <c r="F138" s="780"/>
      <c r="G138" s="780">
        <f t="shared" si="26"/>
        <v>3</v>
      </c>
    </row>
    <row r="139" spans="1:7" ht="13.8" thickBot="1" x14ac:dyDescent="0.3">
      <c r="A139" s="779">
        <v>93292</v>
      </c>
      <c r="B139" s="533" t="s">
        <v>718</v>
      </c>
      <c r="C139" s="780">
        <v>1</v>
      </c>
      <c r="D139" s="780">
        <v>5</v>
      </c>
      <c r="E139" s="780"/>
      <c r="F139" s="780"/>
      <c r="G139" s="780">
        <f t="shared" si="26"/>
        <v>6</v>
      </c>
    </row>
    <row r="140" spans="1:7" s="475" customFormat="1" ht="13.8" thickBot="1" x14ac:dyDescent="0.3">
      <c r="A140" s="523">
        <v>94</v>
      </c>
      <c r="B140" s="524" t="s">
        <v>719</v>
      </c>
      <c r="C140" s="583">
        <f>SUM(C141:C145)</f>
        <v>1</v>
      </c>
      <c r="D140" s="583">
        <f t="shared" ref="D140:G140" si="27">SUM(D141:D145)</f>
        <v>27</v>
      </c>
      <c r="E140" s="583">
        <f t="shared" si="27"/>
        <v>0</v>
      </c>
      <c r="F140" s="583">
        <f t="shared" si="27"/>
        <v>0</v>
      </c>
      <c r="G140" s="583">
        <f t="shared" si="27"/>
        <v>28</v>
      </c>
    </row>
    <row r="141" spans="1:7" ht="13.2" x14ac:dyDescent="0.25">
      <c r="A141" s="779">
        <v>94110</v>
      </c>
      <c r="B141" s="533" t="s">
        <v>689</v>
      </c>
      <c r="C141" s="780"/>
      <c r="D141" s="780">
        <v>13</v>
      </c>
      <c r="E141" s="780"/>
      <c r="F141" s="780"/>
      <c r="G141" s="780">
        <f t="shared" si="26"/>
        <v>13</v>
      </c>
    </row>
    <row r="142" spans="1:7" ht="13.2" x14ac:dyDescent="0.25">
      <c r="A142" s="779">
        <v>94120</v>
      </c>
      <c r="B142" s="533" t="s">
        <v>720</v>
      </c>
      <c r="C142" s="780"/>
      <c r="D142" s="780">
        <v>11</v>
      </c>
      <c r="E142" s="780"/>
      <c r="F142" s="780"/>
      <c r="G142" s="780">
        <f t="shared" si="26"/>
        <v>11</v>
      </c>
    </row>
    <row r="143" spans="1:7" ht="13.2" x14ac:dyDescent="0.25">
      <c r="A143" s="779">
        <v>94910</v>
      </c>
      <c r="B143" s="533" t="s">
        <v>671</v>
      </c>
      <c r="C143" s="780"/>
      <c r="D143" s="780">
        <v>2</v>
      </c>
      <c r="E143" s="780"/>
      <c r="F143" s="780"/>
      <c r="G143" s="780">
        <f t="shared" si="26"/>
        <v>2</v>
      </c>
    </row>
    <row r="144" spans="1:7" ht="13.2" x14ac:dyDescent="0.25">
      <c r="A144" s="779">
        <v>94991</v>
      </c>
      <c r="B144" s="533" t="s">
        <v>911</v>
      </c>
      <c r="C144" s="780">
        <v>1</v>
      </c>
      <c r="D144" s="780"/>
      <c r="E144" s="780"/>
      <c r="F144" s="780"/>
      <c r="G144" s="780">
        <f t="shared" si="26"/>
        <v>1</v>
      </c>
    </row>
    <row r="145" spans="1:7" s="475" customFormat="1" ht="13.8" thickBot="1" x14ac:dyDescent="0.3">
      <c r="A145" s="779">
        <v>94999</v>
      </c>
      <c r="B145" s="533" t="s">
        <v>690</v>
      </c>
      <c r="C145" s="780"/>
      <c r="D145" s="780">
        <v>1</v>
      </c>
      <c r="E145" s="780"/>
      <c r="F145" s="780"/>
      <c r="G145" s="780">
        <f t="shared" si="26"/>
        <v>1</v>
      </c>
    </row>
    <row r="146" spans="1:7" ht="13.8" thickBot="1" x14ac:dyDescent="0.3">
      <c r="A146" s="523">
        <v>96</v>
      </c>
      <c r="B146" s="524" t="s">
        <v>691</v>
      </c>
      <c r="C146" s="583">
        <f>SUM(C147:C148)</f>
        <v>9</v>
      </c>
      <c r="D146" s="583">
        <f t="shared" ref="D146:G146" si="28">SUM(D147:D148)</f>
        <v>1</v>
      </c>
      <c r="E146" s="583">
        <f t="shared" si="28"/>
        <v>1</v>
      </c>
      <c r="F146" s="583">
        <f t="shared" si="28"/>
        <v>0</v>
      </c>
      <c r="G146" s="583">
        <f t="shared" si="28"/>
        <v>11</v>
      </c>
    </row>
    <row r="147" spans="1:7" ht="13.2" x14ac:dyDescent="0.25">
      <c r="A147" s="779">
        <v>96032</v>
      </c>
      <c r="B147" s="533" t="s">
        <v>672</v>
      </c>
      <c r="C147" s="780">
        <v>8</v>
      </c>
      <c r="D147" s="780">
        <v>1</v>
      </c>
      <c r="E147" s="780">
        <v>1</v>
      </c>
      <c r="F147" s="780"/>
      <c r="G147" s="826">
        <f t="shared" si="26"/>
        <v>10</v>
      </c>
    </row>
    <row r="148" spans="1:7" ht="13.8" thickBot="1" x14ac:dyDescent="0.3">
      <c r="A148" s="779">
        <v>96099</v>
      </c>
      <c r="B148" s="533" t="s">
        <v>691</v>
      </c>
      <c r="C148" s="204">
        <v>1</v>
      </c>
      <c r="D148" s="780"/>
      <c r="E148" s="780"/>
      <c r="F148" s="780"/>
      <c r="G148" s="780">
        <f t="shared" si="26"/>
        <v>1</v>
      </c>
    </row>
    <row r="149" spans="1:7" ht="13.8" thickBot="1" x14ac:dyDescent="0.3">
      <c r="A149" s="866" t="s">
        <v>578</v>
      </c>
      <c r="B149" s="958"/>
      <c r="C149" s="783">
        <f>C4+C9+C11+C13+C17+C20+C23+C25+C27+C29+C31+C33+C36+C38+C40+C42+C44+C47+C49+C73+C114+C119+C126+C131+C140+C146</f>
        <v>16185</v>
      </c>
      <c r="D149" s="783">
        <f>D4+D9+D11+D13+D17+D20+D23+D25+D27+D29+D31+D33+D36+D38+D40+D42+D44+D47+D49+D73+D114+D119+D126+D131+D140+D146</f>
        <v>19269</v>
      </c>
      <c r="E149" s="783">
        <f>E4+E9+E11+E13+E17+E20+E23+E25+E27+E29+E31+E33+E36+E38+E40+E42+E44+E47+E49+E73+E114+E119+E126+E131+E140+E146</f>
        <v>3038</v>
      </c>
      <c r="F149" s="783">
        <f>F4+F9+F11+F13+F17+F20+F23+F25+F27+F29+F31+F33+F36+F38+F40+F42+F44+F47+F49+F73+F114+F119+F126+F131+F140+F146</f>
        <v>10</v>
      </c>
      <c r="G149" s="825">
        <f>G4+G9+G11+G13+G17+G20+G23+G25+G27+G29+G31+G33+G36+G38+G40+G42+G44+G47+G49+G73+G114+G119+G126+G131+G140+G146</f>
        <v>38502</v>
      </c>
    </row>
    <row r="151" spans="1:7" s="588" customFormat="1" x14ac:dyDescent="0.25">
      <c r="A151" s="585" t="s">
        <v>105</v>
      </c>
      <c r="B151" s="586"/>
      <c r="C151" s="587"/>
    </row>
    <row r="152" spans="1:7" s="588" customFormat="1" ht="25.5" customHeight="1" x14ac:dyDescent="0.25">
      <c r="A152" s="944" t="s">
        <v>496</v>
      </c>
      <c r="B152" s="945"/>
      <c r="C152" s="945"/>
      <c r="D152" s="945"/>
      <c r="E152" s="945"/>
      <c r="F152" s="945"/>
      <c r="G152" s="945"/>
    </row>
    <row r="154" spans="1:7" x14ac:dyDescent="0.25">
      <c r="G154" s="470"/>
    </row>
  </sheetData>
  <mergeCells count="7">
    <mergeCell ref="A152:G152"/>
    <mergeCell ref="A1:G1"/>
    <mergeCell ref="C2:F2"/>
    <mergeCell ref="G2:G3"/>
    <mergeCell ref="A2:A3"/>
    <mergeCell ref="B2:B3"/>
    <mergeCell ref="A149:B149"/>
  </mergeCells>
  <phoneticPr fontId="0" type="noConversion"/>
  <printOptions horizontalCentered="1"/>
  <pageMargins left="0.74803149606299213" right="0.74803149606299213" top="0.98425196850393704" bottom="0.98425196850393704" header="0.51181102362204722" footer="0.51181102362204722"/>
  <pageSetup paperSize="9" scale="58"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sqref="A1:K1"/>
    </sheetView>
  </sheetViews>
  <sheetFormatPr defaultColWidth="11.44140625" defaultRowHeight="13.8" x14ac:dyDescent="0.25"/>
  <cols>
    <col min="1" max="1" width="7.6640625" style="1" customWidth="1"/>
    <col min="2" max="2" width="50.6640625" style="34" customWidth="1"/>
    <col min="3" max="3" width="9" style="1" customWidth="1"/>
    <col min="4" max="5" width="8.5546875" style="1" customWidth="1"/>
    <col min="6" max="6" width="8.6640625" style="1" bestFit="1" customWidth="1"/>
    <col min="7" max="7" width="9" style="1" customWidth="1"/>
    <col min="8" max="8" width="8.6640625" style="1" bestFit="1" customWidth="1"/>
    <col min="9" max="9" width="9.6640625" style="1" customWidth="1"/>
    <col min="10" max="10" width="9.5546875" style="34" customWidth="1"/>
    <col min="11" max="11" width="8.44140625" style="1" customWidth="1"/>
    <col min="12" max="16384" width="11.44140625" style="1"/>
  </cols>
  <sheetData>
    <row r="1" spans="1:11" s="35" customFormat="1" ht="35.1" customHeight="1" thickBot="1" x14ac:dyDescent="0.3">
      <c r="A1" s="911" t="s">
        <v>854</v>
      </c>
      <c r="B1" s="928"/>
      <c r="C1" s="928"/>
      <c r="D1" s="928"/>
      <c r="E1" s="928"/>
      <c r="F1" s="928"/>
      <c r="G1" s="928"/>
      <c r="H1" s="928"/>
      <c r="I1" s="928"/>
      <c r="J1" s="928"/>
      <c r="K1" s="929"/>
    </row>
    <row r="2" spans="1:11" ht="14.25" customHeight="1" x14ac:dyDescent="0.25">
      <c r="A2" s="960" t="s">
        <v>127</v>
      </c>
      <c r="B2" s="963" t="s">
        <v>205</v>
      </c>
      <c r="C2" s="898" t="s">
        <v>487</v>
      </c>
      <c r="D2" s="966"/>
      <c r="E2" s="966"/>
      <c r="F2" s="966"/>
      <c r="G2" s="966"/>
      <c r="H2" s="966"/>
      <c r="I2" s="966"/>
      <c r="J2" s="881" t="s">
        <v>578</v>
      </c>
      <c r="K2" s="882"/>
    </row>
    <row r="3" spans="1:11" ht="14.25" customHeight="1" x14ac:dyDescent="0.25">
      <c r="A3" s="961"/>
      <c r="B3" s="964"/>
      <c r="C3" s="924" t="s">
        <v>480</v>
      </c>
      <c r="D3" s="924"/>
      <c r="E3" s="924" t="s">
        <v>481</v>
      </c>
      <c r="F3" s="924"/>
      <c r="G3" s="924" t="s">
        <v>482</v>
      </c>
      <c r="H3" s="924"/>
      <c r="I3" s="402" t="s">
        <v>483</v>
      </c>
      <c r="J3" s="967"/>
      <c r="K3" s="968"/>
    </row>
    <row r="4" spans="1:11" ht="14.4" thickBot="1" x14ac:dyDescent="0.3">
      <c r="A4" s="962"/>
      <c r="B4" s="965"/>
      <c r="C4" s="2" t="s">
        <v>579</v>
      </c>
      <c r="D4" s="42" t="s">
        <v>580</v>
      </c>
      <c r="E4" s="2" t="s">
        <v>579</v>
      </c>
      <c r="F4" s="42" t="s">
        <v>580</v>
      </c>
      <c r="G4" s="2" t="s">
        <v>579</v>
      </c>
      <c r="H4" s="42" t="s">
        <v>580</v>
      </c>
      <c r="I4" s="2" t="s">
        <v>579</v>
      </c>
      <c r="J4" s="161" t="s">
        <v>579</v>
      </c>
      <c r="K4" s="403" t="s">
        <v>580</v>
      </c>
    </row>
    <row r="5" spans="1:11" ht="14.4" thickBot="1" x14ac:dyDescent="0.3">
      <c r="A5" s="427" t="s">
        <v>632</v>
      </c>
      <c r="B5" s="418" t="s">
        <v>129</v>
      </c>
      <c r="C5" s="419">
        <v>516</v>
      </c>
      <c r="D5" s="420">
        <f>ROUND(C5/$C$41,3)</f>
        <v>3.2000000000000001E-2</v>
      </c>
      <c r="E5" s="421">
        <v>1210</v>
      </c>
      <c r="F5" s="422">
        <f>ROUND(E5/$E$41,3)</f>
        <v>6.3E-2</v>
      </c>
      <c r="G5" s="423">
        <v>37</v>
      </c>
      <c r="H5" s="420">
        <f>ROUND(G5/$G$41,3)</f>
        <v>1.2E-2</v>
      </c>
      <c r="I5" s="421"/>
      <c r="J5" s="424">
        <f>C5+E5+G5+I5</f>
        <v>1763</v>
      </c>
      <c r="K5" s="425">
        <f>ROUND(J5/$J$41,3)</f>
        <v>4.5999999999999999E-2</v>
      </c>
    </row>
    <row r="6" spans="1:11" ht="26.4" x14ac:dyDescent="0.25">
      <c r="A6" s="590">
        <v>10</v>
      </c>
      <c r="B6" s="591" t="s">
        <v>206</v>
      </c>
      <c r="C6" s="407">
        <v>81</v>
      </c>
      <c r="D6" s="145">
        <f t="shared" ref="D6:D40" si="0">ROUND(C6/$C$41,3)</f>
        <v>5.0000000000000001E-3</v>
      </c>
      <c r="E6" s="408">
        <v>71</v>
      </c>
      <c r="F6" s="385">
        <f t="shared" ref="F6:F40" si="1">ROUND(E6/$E$41,3)</f>
        <v>4.0000000000000001E-3</v>
      </c>
      <c r="G6" s="407">
        <v>13</v>
      </c>
      <c r="H6" s="145">
        <f t="shared" ref="H6:H40" si="2">ROUND(G6/$G$41,3)</f>
        <v>4.0000000000000001E-3</v>
      </c>
      <c r="I6" s="408"/>
      <c r="J6" s="409">
        <f>C6+E6+G6+I6</f>
        <v>165</v>
      </c>
      <c r="K6" s="49">
        <f t="shared" ref="K6:K40" si="3">ROUND(J6/$J$41,3)</f>
        <v>4.0000000000000001E-3</v>
      </c>
    </row>
    <row r="7" spans="1:11" ht="12" customHeight="1" x14ac:dyDescent="0.25">
      <c r="A7" s="589">
        <v>11</v>
      </c>
      <c r="B7" s="592" t="s">
        <v>207</v>
      </c>
      <c r="C7" s="410">
        <v>127</v>
      </c>
      <c r="D7" s="133">
        <f t="shared" si="0"/>
        <v>8.0000000000000002E-3</v>
      </c>
      <c r="E7" s="411">
        <v>203</v>
      </c>
      <c r="F7" s="388">
        <f t="shared" si="1"/>
        <v>1.0999999999999999E-2</v>
      </c>
      <c r="G7" s="412">
        <v>23</v>
      </c>
      <c r="H7" s="133">
        <f t="shared" si="2"/>
        <v>8.0000000000000002E-3</v>
      </c>
      <c r="I7" s="411"/>
      <c r="J7" s="413">
        <f t="shared" ref="J7:J40" si="4">C7+E7+G7+I7</f>
        <v>353</v>
      </c>
      <c r="K7" s="15">
        <f t="shared" si="3"/>
        <v>8.9999999999999993E-3</v>
      </c>
    </row>
    <row r="8" spans="1:11" x14ac:dyDescent="0.25">
      <c r="A8" s="589">
        <v>12</v>
      </c>
      <c r="B8" s="592" t="s">
        <v>208</v>
      </c>
      <c r="C8" s="410">
        <v>81</v>
      </c>
      <c r="D8" s="133">
        <f t="shared" si="0"/>
        <v>5.0000000000000001E-3</v>
      </c>
      <c r="E8" s="411">
        <v>150</v>
      </c>
      <c r="F8" s="388">
        <f t="shared" si="1"/>
        <v>8.0000000000000002E-3</v>
      </c>
      <c r="G8" s="412">
        <v>18</v>
      </c>
      <c r="H8" s="133">
        <f t="shared" si="2"/>
        <v>6.0000000000000001E-3</v>
      </c>
      <c r="I8" s="411"/>
      <c r="J8" s="413">
        <f t="shared" si="4"/>
        <v>249</v>
      </c>
      <c r="K8" s="15">
        <f t="shared" si="3"/>
        <v>6.0000000000000001E-3</v>
      </c>
    </row>
    <row r="9" spans="1:11" ht="27" thickBot="1" x14ac:dyDescent="0.3">
      <c r="A9" s="165">
        <v>19</v>
      </c>
      <c r="B9" s="593" t="s">
        <v>209</v>
      </c>
      <c r="C9" s="414">
        <v>49</v>
      </c>
      <c r="D9" s="134">
        <f t="shared" si="0"/>
        <v>3.0000000000000001E-3</v>
      </c>
      <c r="E9" s="415">
        <v>104</v>
      </c>
      <c r="F9" s="389">
        <f t="shared" si="1"/>
        <v>5.0000000000000001E-3</v>
      </c>
      <c r="G9" s="416">
        <v>12</v>
      </c>
      <c r="H9" s="134">
        <f t="shared" si="2"/>
        <v>4.0000000000000001E-3</v>
      </c>
      <c r="I9" s="415"/>
      <c r="J9" s="417">
        <f t="shared" si="4"/>
        <v>165</v>
      </c>
      <c r="K9" s="20">
        <f t="shared" si="3"/>
        <v>4.0000000000000001E-3</v>
      </c>
    </row>
    <row r="10" spans="1:11" ht="26.4" x14ac:dyDescent="0.25">
      <c r="A10" s="590">
        <v>20</v>
      </c>
      <c r="B10" s="594" t="s">
        <v>210</v>
      </c>
      <c r="C10" s="407">
        <v>92</v>
      </c>
      <c r="D10" s="145">
        <f t="shared" si="0"/>
        <v>6.0000000000000001E-3</v>
      </c>
      <c r="E10" s="408">
        <v>130</v>
      </c>
      <c r="F10" s="385">
        <f t="shared" si="1"/>
        <v>7.0000000000000001E-3</v>
      </c>
      <c r="G10" s="407">
        <v>24</v>
      </c>
      <c r="H10" s="145">
        <f t="shared" si="2"/>
        <v>8.0000000000000002E-3</v>
      </c>
      <c r="I10" s="408"/>
      <c r="J10" s="409">
        <f t="shared" si="4"/>
        <v>246</v>
      </c>
      <c r="K10" s="49">
        <f t="shared" si="3"/>
        <v>6.0000000000000001E-3</v>
      </c>
    </row>
    <row r="11" spans="1:11" x14ac:dyDescent="0.25">
      <c r="A11" s="589">
        <v>21</v>
      </c>
      <c r="B11" s="592" t="s">
        <v>211</v>
      </c>
      <c r="C11" s="412">
        <v>36</v>
      </c>
      <c r="D11" s="133">
        <f t="shared" si="0"/>
        <v>2E-3</v>
      </c>
      <c r="E11" s="411">
        <v>61</v>
      </c>
      <c r="F11" s="388">
        <f t="shared" si="1"/>
        <v>3.0000000000000001E-3</v>
      </c>
      <c r="G11" s="412">
        <v>12</v>
      </c>
      <c r="H11" s="133">
        <f t="shared" si="2"/>
        <v>4.0000000000000001E-3</v>
      </c>
      <c r="I11" s="411"/>
      <c r="J11" s="413">
        <f t="shared" si="4"/>
        <v>109</v>
      </c>
      <c r="K11" s="15">
        <f t="shared" si="3"/>
        <v>3.0000000000000001E-3</v>
      </c>
    </row>
    <row r="12" spans="1:11" x14ac:dyDescent="0.25">
      <c r="A12" s="589">
        <v>22</v>
      </c>
      <c r="B12" s="592" t="s">
        <v>212</v>
      </c>
      <c r="C12" s="410">
        <v>3</v>
      </c>
      <c r="D12" s="133">
        <f t="shared" si="0"/>
        <v>0</v>
      </c>
      <c r="E12" s="411">
        <v>6</v>
      </c>
      <c r="F12" s="388">
        <f t="shared" si="1"/>
        <v>0</v>
      </c>
      <c r="G12" s="412">
        <v>1</v>
      </c>
      <c r="H12" s="133">
        <f t="shared" si="2"/>
        <v>0</v>
      </c>
      <c r="I12" s="411"/>
      <c r="J12" s="413">
        <f t="shared" si="4"/>
        <v>10</v>
      </c>
      <c r="K12" s="15">
        <f t="shared" si="3"/>
        <v>0</v>
      </c>
    </row>
    <row r="13" spans="1:11" ht="26.4" x14ac:dyDescent="0.25">
      <c r="A13" s="589">
        <v>23</v>
      </c>
      <c r="B13" s="592" t="s">
        <v>213</v>
      </c>
      <c r="C13" s="410">
        <v>25</v>
      </c>
      <c r="D13" s="133">
        <f t="shared" si="0"/>
        <v>2E-3</v>
      </c>
      <c r="E13" s="411">
        <v>27</v>
      </c>
      <c r="F13" s="388">
        <f t="shared" si="1"/>
        <v>1E-3</v>
      </c>
      <c r="G13" s="412">
        <v>6</v>
      </c>
      <c r="H13" s="133">
        <f t="shared" si="2"/>
        <v>2E-3</v>
      </c>
      <c r="I13" s="411"/>
      <c r="J13" s="413">
        <f t="shared" si="4"/>
        <v>58</v>
      </c>
      <c r="K13" s="15">
        <f t="shared" si="3"/>
        <v>2E-3</v>
      </c>
    </row>
    <row r="14" spans="1:11" ht="26.4" x14ac:dyDescent="0.25">
      <c r="A14" s="589">
        <v>24</v>
      </c>
      <c r="B14" s="592" t="s">
        <v>214</v>
      </c>
      <c r="C14" s="410">
        <v>322</v>
      </c>
      <c r="D14" s="133">
        <f t="shared" si="0"/>
        <v>0.02</v>
      </c>
      <c r="E14" s="411">
        <v>502</v>
      </c>
      <c r="F14" s="388">
        <f t="shared" si="1"/>
        <v>2.5999999999999999E-2</v>
      </c>
      <c r="G14" s="412">
        <v>114</v>
      </c>
      <c r="H14" s="133">
        <f t="shared" si="2"/>
        <v>3.7999999999999999E-2</v>
      </c>
      <c r="I14" s="411">
        <v>1</v>
      </c>
      <c r="J14" s="413">
        <f t="shared" si="4"/>
        <v>939</v>
      </c>
      <c r="K14" s="15">
        <f t="shared" si="3"/>
        <v>2.4E-2</v>
      </c>
    </row>
    <row r="15" spans="1:11" x14ac:dyDescent="0.25">
      <c r="A15" s="589">
        <v>25</v>
      </c>
      <c r="B15" s="592" t="s">
        <v>215</v>
      </c>
      <c r="C15" s="410">
        <v>10</v>
      </c>
      <c r="D15" s="133">
        <f t="shared" si="0"/>
        <v>1E-3</v>
      </c>
      <c r="E15" s="411">
        <v>20</v>
      </c>
      <c r="F15" s="388">
        <f t="shared" si="1"/>
        <v>1E-3</v>
      </c>
      <c r="G15" s="412">
        <v>3</v>
      </c>
      <c r="H15" s="133">
        <f t="shared" si="2"/>
        <v>1E-3</v>
      </c>
      <c r="I15" s="411"/>
      <c r="J15" s="413">
        <f t="shared" si="4"/>
        <v>33</v>
      </c>
      <c r="K15" s="15">
        <f t="shared" si="3"/>
        <v>1E-3</v>
      </c>
    </row>
    <row r="16" spans="1:11" ht="27" thickBot="1" x14ac:dyDescent="0.3">
      <c r="A16" s="405">
        <v>29</v>
      </c>
      <c r="B16" s="595" t="s">
        <v>216</v>
      </c>
      <c r="C16" s="414">
        <v>32</v>
      </c>
      <c r="D16" s="134">
        <f t="shared" si="0"/>
        <v>2E-3</v>
      </c>
      <c r="E16" s="415">
        <v>56</v>
      </c>
      <c r="F16" s="389">
        <f t="shared" si="1"/>
        <v>3.0000000000000001E-3</v>
      </c>
      <c r="G16" s="416">
        <v>14</v>
      </c>
      <c r="H16" s="134">
        <f t="shared" si="2"/>
        <v>5.0000000000000001E-3</v>
      </c>
      <c r="I16" s="415"/>
      <c r="J16" s="417">
        <f t="shared" si="4"/>
        <v>102</v>
      </c>
      <c r="K16" s="20">
        <f t="shared" si="3"/>
        <v>3.0000000000000001E-3</v>
      </c>
    </row>
    <row r="17" spans="1:11" ht="36.75" customHeight="1" x14ac:dyDescent="0.25">
      <c r="A17" s="596">
        <v>30</v>
      </c>
      <c r="B17" s="597" t="s">
        <v>217</v>
      </c>
      <c r="C17" s="407">
        <v>232</v>
      </c>
      <c r="D17" s="145">
        <f t="shared" si="0"/>
        <v>1.4E-2</v>
      </c>
      <c r="E17" s="408">
        <v>278</v>
      </c>
      <c r="F17" s="385">
        <f t="shared" si="1"/>
        <v>1.4E-2</v>
      </c>
      <c r="G17" s="407">
        <v>34</v>
      </c>
      <c r="H17" s="145">
        <f t="shared" si="2"/>
        <v>1.0999999999999999E-2</v>
      </c>
      <c r="I17" s="408"/>
      <c r="J17" s="409">
        <f t="shared" si="4"/>
        <v>544</v>
      </c>
      <c r="K17" s="49">
        <f t="shared" si="3"/>
        <v>1.4E-2</v>
      </c>
    </row>
    <row r="18" spans="1:11" x14ac:dyDescent="0.25">
      <c r="A18" s="589">
        <v>31</v>
      </c>
      <c r="B18" s="592" t="s">
        <v>218</v>
      </c>
      <c r="C18" s="410">
        <v>17</v>
      </c>
      <c r="D18" s="133">
        <f t="shared" si="0"/>
        <v>1E-3</v>
      </c>
      <c r="E18" s="411">
        <v>27</v>
      </c>
      <c r="F18" s="388">
        <f t="shared" si="1"/>
        <v>1E-3</v>
      </c>
      <c r="G18" s="412">
        <v>4</v>
      </c>
      <c r="H18" s="133">
        <f t="shared" si="2"/>
        <v>1E-3</v>
      </c>
      <c r="I18" s="411"/>
      <c r="J18" s="413">
        <f t="shared" si="4"/>
        <v>48</v>
      </c>
      <c r="K18" s="15">
        <f t="shared" si="3"/>
        <v>1E-3</v>
      </c>
    </row>
    <row r="19" spans="1:11" ht="27" customHeight="1" x14ac:dyDescent="0.25">
      <c r="A19" s="589">
        <v>32</v>
      </c>
      <c r="B19" s="592" t="s">
        <v>219</v>
      </c>
      <c r="C19" s="410">
        <v>133</v>
      </c>
      <c r="D19" s="133">
        <f t="shared" si="0"/>
        <v>8.0000000000000002E-3</v>
      </c>
      <c r="E19" s="411">
        <v>202</v>
      </c>
      <c r="F19" s="388">
        <f t="shared" si="1"/>
        <v>0.01</v>
      </c>
      <c r="G19" s="412">
        <v>26</v>
      </c>
      <c r="H19" s="133">
        <f t="shared" si="2"/>
        <v>8.9999999999999993E-3</v>
      </c>
      <c r="I19" s="411"/>
      <c r="J19" s="413">
        <f t="shared" si="4"/>
        <v>361</v>
      </c>
      <c r="K19" s="15">
        <f t="shared" si="3"/>
        <v>8.9999999999999993E-3</v>
      </c>
    </row>
    <row r="20" spans="1:11" ht="28.5" customHeight="1" x14ac:dyDescent="0.25">
      <c r="A20" s="589">
        <v>33</v>
      </c>
      <c r="B20" s="592" t="s">
        <v>220</v>
      </c>
      <c r="C20" s="410">
        <v>19</v>
      </c>
      <c r="D20" s="133">
        <f t="shared" si="0"/>
        <v>1E-3</v>
      </c>
      <c r="E20" s="411">
        <v>70</v>
      </c>
      <c r="F20" s="388">
        <f t="shared" si="1"/>
        <v>4.0000000000000001E-3</v>
      </c>
      <c r="G20" s="412">
        <v>7</v>
      </c>
      <c r="H20" s="133">
        <f t="shared" si="2"/>
        <v>2E-3</v>
      </c>
      <c r="I20" s="411"/>
      <c r="J20" s="413">
        <f t="shared" si="4"/>
        <v>96</v>
      </c>
      <c r="K20" s="15">
        <f t="shared" si="3"/>
        <v>2E-3</v>
      </c>
    </row>
    <row r="21" spans="1:11" x14ac:dyDescent="0.25">
      <c r="A21" s="589">
        <v>34</v>
      </c>
      <c r="B21" s="592" t="s">
        <v>221</v>
      </c>
      <c r="C21" s="410">
        <v>121</v>
      </c>
      <c r="D21" s="133">
        <f t="shared" si="0"/>
        <v>7.0000000000000001E-3</v>
      </c>
      <c r="E21" s="411">
        <v>157</v>
      </c>
      <c r="F21" s="388">
        <f t="shared" si="1"/>
        <v>8.0000000000000002E-3</v>
      </c>
      <c r="G21" s="412">
        <v>21</v>
      </c>
      <c r="H21" s="133">
        <f t="shared" si="2"/>
        <v>7.0000000000000001E-3</v>
      </c>
      <c r="I21" s="411"/>
      <c r="J21" s="413">
        <f t="shared" si="4"/>
        <v>299</v>
      </c>
      <c r="K21" s="15">
        <f t="shared" si="3"/>
        <v>8.0000000000000002E-3</v>
      </c>
    </row>
    <row r="22" spans="1:11" x14ac:dyDescent="0.25">
      <c r="A22" s="589">
        <v>35</v>
      </c>
      <c r="B22" s="592" t="s">
        <v>222</v>
      </c>
      <c r="C22" s="410">
        <v>2</v>
      </c>
      <c r="D22" s="133">
        <f t="shared" si="0"/>
        <v>0</v>
      </c>
      <c r="E22" s="411"/>
      <c r="F22" s="388">
        <f t="shared" si="1"/>
        <v>0</v>
      </c>
      <c r="G22" s="412"/>
      <c r="H22" s="133">
        <f t="shared" si="2"/>
        <v>0</v>
      </c>
      <c r="I22" s="411"/>
      <c r="J22" s="413">
        <f t="shared" si="4"/>
        <v>2</v>
      </c>
      <c r="K22" s="15">
        <f t="shared" si="3"/>
        <v>0</v>
      </c>
    </row>
    <row r="23" spans="1:11" ht="27" thickBot="1" x14ac:dyDescent="0.3">
      <c r="A23" s="165">
        <v>39</v>
      </c>
      <c r="B23" s="593" t="s">
        <v>223</v>
      </c>
      <c r="C23" s="414">
        <v>57</v>
      </c>
      <c r="D23" s="134">
        <f t="shared" si="0"/>
        <v>4.0000000000000001E-3</v>
      </c>
      <c r="E23" s="415">
        <v>142</v>
      </c>
      <c r="F23" s="389">
        <f t="shared" si="1"/>
        <v>7.0000000000000001E-3</v>
      </c>
      <c r="G23" s="416">
        <v>6</v>
      </c>
      <c r="H23" s="134">
        <f t="shared" si="2"/>
        <v>2E-3</v>
      </c>
      <c r="I23" s="415"/>
      <c r="J23" s="417">
        <f t="shared" si="4"/>
        <v>205</v>
      </c>
      <c r="K23" s="20">
        <f t="shared" si="3"/>
        <v>5.0000000000000001E-3</v>
      </c>
    </row>
    <row r="24" spans="1:11" ht="36.75" customHeight="1" x14ac:dyDescent="0.25">
      <c r="A24" s="590">
        <v>40</v>
      </c>
      <c r="B24" s="594" t="s">
        <v>224</v>
      </c>
      <c r="C24" s="407">
        <v>494</v>
      </c>
      <c r="D24" s="145">
        <f t="shared" si="0"/>
        <v>3.1E-2</v>
      </c>
      <c r="E24" s="408">
        <v>518</v>
      </c>
      <c r="F24" s="385">
        <f t="shared" si="1"/>
        <v>2.7E-2</v>
      </c>
      <c r="G24" s="407">
        <v>125</v>
      </c>
      <c r="H24" s="145">
        <f t="shared" si="2"/>
        <v>4.1000000000000002E-2</v>
      </c>
      <c r="I24" s="408"/>
      <c r="J24" s="409">
        <f t="shared" si="4"/>
        <v>1137</v>
      </c>
      <c r="K24" s="49">
        <f t="shared" si="3"/>
        <v>0.03</v>
      </c>
    </row>
    <row r="25" spans="1:11" x14ac:dyDescent="0.25">
      <c r="A25" s="589">
        <v>41</v>
      </c>
      <c r="B25" s="592" t="s">
        <v>225</v>
      </c>
      <c r="C25" s="410">
        <v>4680</v>
      </c>
      <c r="D25" s="133">
        <f t="shared" si="0"/>
        <v>0.28899999999999998</v>
      </c>
      <c r="E25" s="411">
        <v>3260</v>
      </c>
      <c r="F25" s="388">
        <f t="shared" si="1"/>
        <v>0.16900000000000001</v>
      </c>
      <c r="G25" s="412">
        <v>582</v>
      </c>
      <c r="H25" s="133">
        <f t="shared" si="2"/>
        <v>0.192</v>
      </c>
      <c r="I25" s="411">
        <v>3</v>
      </c>
      <c r="J25" s="413">
        <f t="shared" si="4"/>
        <v>8525</v>
      </c>
      <c r="K25" s="15">
        <f t="shared" si="3"/>
        <v>0.221</v>
      </c>
    </row>
    <row r="26" spans="1:11" ht="39.6" x14ac:dyDescent="0.25">
      <c r="A26" s="589">
        <v>42</v>
      </c>
      <c r="B26" s="592" t="s">
        <v>226</v>
      </c>
      <c r="C26" s="410">
        <v>3537</v>
      </c>
      <c r="D26" s="133">
        <f t="shared" si="0"/>
        <v>0.219</v>
      </c>
      <c r="E26" s="411">
        <v>4076</v>
      </c>
      <c r="F26" s="388">
        <f t="shared" si="1"/>
        <v>0.21199999999999999</v>
      </c>
      <c r="G26" s="412">
        <v>500</v>
      </c>
      <c r="H26" s="133">
        <f t="shared" si="2"/>
        <v>0.16500000000000001</v>
      </c>
      <c r="I26" s="411"/>
      <c r="J26" s="413">
        <f t="shared" si="4"/>
        <v>8113</v>
      </c>
      <c r="K26" s="15">
        <f t="shared" si="3"/>
        <v>0.21099999999999999</v>
      </c>
    </row>
    <row r="27" spans="1:11" ht="26.4" x14ac:dyDescent="0.25">
      <c r="A27" s="589">
        <v>43</v>
      </c>
      <c r="B27" s="592" t="s">
        <v>227</v>
      </c>
      <c r="C27" s="410">
        <v>255</v>
      </c>
      <c r="D27" s="133">
        <f t="shared" si="0"/>
        <v>1.6E-2</v>
      </c>
      <c r="E27" s="411">
        <v>431</v>
      </c>
      <c r="F27" s="388">
        <f t="shared" si="1"/>
        <v>2.1999999999999999E-2</v>
      </c>
      <c r="G27" s="412">
        <v>92</v>
      </c>
      <c r="H27" s="133">
        <f t="shared" si="2"/>
        <v>0.03</v>
      </c>
      <c r="I27" s="411"/>
      <c r="J27" s="413">
        <f t="shared" si="4"/>
        <v>778</v>
      </c>
      <c r="K27" s="15">
        <f t="shared" si="3"/>
        <v>0.02</v>
      </c>
    </row>
    <row r="28" spans="1:11" ht="27" thickBot="1" x14ac:dyDescent="0.3">
      <c r="A28" s="405">
        <v>49</v>
      </c>
      <c r="B28" s="595" t="s">
        <v>228</v>
      </c>
      <c r="C28" s="414">
        <v>154</v>
      </c>
      <c r="D28" s="134">
        <f t="shared" si="0"/>
        <v>0.01</v>
      </c>
      <c r="E28" s="415">
        <v>260</v>
      </c>
      <c r="F28" s="389">
        <f t="shared" si="1"/>
        <v>1.2999999999999999E-2</v>
      </c>
      <c r="G28" s="416">
        <v>27</v>
      </c>
      <c r="H28" s="134">
        <f t="shared" si="2"/>
        <v>8.9999999999999993E-3</v>
      </c>
      <c r="I28" s="415"/>
      <c r="J28" s="417">
        <f t="shared" si="4"/>
        <v>441</v>
      </c>
      <c r="K28" s="20">
        <f t="shared" si="3"/>
        <v>1.0999999999999999E-2</v>
      </c>
    </row>
    <row r="29" spans="1:11" ht="26.4" x14ac:dyDescent="0.25">
      <c r="A29" s="596">
        <v>50</v>
      </c>
      <c r="B29" s="597" t="s">
        <v>229</v>
      </c>
      <c r="C29" s="407">
        <v>34</v>
      </c>
      <c r="D29" s="145">
        <f t="shared" si="0"/>
        <v>2E-3</v>
      </c>
      <c r="E29" s="408">
        <v>98</v>
      </c>
      <c r="F29" s="385">
        <f t="shared" si="1"/>
        <v>5.0000000000000001E-3</v>
      </c>
      <c r="G29" s="407">
        <v>18</v>
      </c>
      <c r="H29" s="145">
        <f t="shared" si="2"/>
        <v>6.0000000000000001E-3</v>
      </c>
      <c r="I29" s="408"/>
      <c r="J29" s="409">
        <f t="shared" si="4"/>
        <v>150</v>
      </c>
      <c r="K29" s="49">
        <f t="shared" si="3"/>
        <v>4.0000000000000001E-3</v>
      </c>
    </row>
    <row r="30" spans="1:11" ht="26.4" x14ac:dyDescent="0.25">
      <c r="A30" s="589">
        <v>51</v>
      </c>
      <c r="B30" s="592" t="s">
        <v>230</v>
      </c>
      <c r="C30" s="410">
        <v>584</v>
      </c>
      <c r="D30" s="133">
        <f t="shared" si="0"/>
        <v>3.5999999999999997E-2</v>
      </c>
      <c r="E30" s="411">
        <v>801</v>
      </c>
      <c r="F30" s="388">
        <f t="shared" si="1"/>
        <v>4.2000000000000003E-2</v>
      </c>
      <c r="G30" s="412">
        <v>132</v>
      </c>
      <c r="H30" s="133">
        <f t="shared" si="2"/>
        <v>4.2999999999999997E-2</v>
      </c>
      <c r="I30" s="411">
        <v>1</v>
      </c>
      <c r="J30" s="413">
        <f t="shared" si="4"/>
        <v>1518</v>
      </c>
      <c r="K30" s="15">
        <f t="shared" si="3"/>
        <v>3.9E-2</v>
      </c>
    </row>
    <row r="31" spans="1:11" x14ac:dyDescent="0.25">
      <c r="A31" s="589">
        <v>52</v>
      </c>
      <c r="B31" s="592" t="s">
        <v>231</v>
      </c>
      <c r="C31" s="410">
        <v>550</v>
      </c>
      <c r="D31" s="133">
        <f t="shared" si="0"/>
        <v>3.4000000000000002E-2</v>
      </c>
      <c r="E31" s="411">
        <v>774</v>
      </c>
      <c r="F31" s="388">
        <f t="shared" si="1"/>
        <v>0.04</v>
      </c>
      <c r="G31" s="412">
        <v>103</v>
      </c>
      <c r="H31" s="133">
        <f t="shared" si="2"/>
        <v>3.4000000000000002E-2</v>
      </c>
      <c r="I31" s="411"/>
      <c r="J31" s="413">
        <f t="shared" si="4"/>
        <v>1427</v>
      </c>
      <c r="K31" s="15">
        <f t="shared" si="3"/>
        <v>3.6999999999999998E-2</v>
      </c>
    </row>
    <row r="32" spans="1:11" ht="26.4" x14ac:dyDescent="0.25">
      <c r="A32" s="589">
        <v>53</v>
      </c>
      <c r="B32" s="592" t="s">
        <v>232</v>
      </c>
      <c r="C32" s="410">
        <v>767</v>
      </c>
      <c r="D32" s="133">
        <f t="shared" si="0"/>
        <v>4.7E-2</v>
      </c>
      <c r="E32" s="411">
        <v>978</v>
      </c>
      <c r="F32" s="388">
        <f t="shared" si="1"/>
        <v>5.0999999999999997E-2</v>
      </c>
      <c r="G32" s="412">
        <v>208</v>
      </c>
      <c r="H32" s="133">
        <f t="shared" si="2"/>
        <v>6.8000000000000005E-2</v>
      </c>
      <c r="I32" s="411"/>
      <c r="J32" s="413">
        <f t="shared" si="4"/>
        <v>1953</v>
      </c>
      <c r="K32" s="15">
        <f t="shared" si="3"/>
        <v>5.0999999999999997E-2</v>
      </c>
    </row>
    <row r="33" spans="1:11" ht="26.4" x14ac:dyDescent="0.25">
      <c r="A33" s="589">
        <v>54</v>
      </c>
      <c r="B33" s="592" t="s">
        <v>233</v>
      </c>
      <c r="C33" s="410">
        <v>567</v>
      </c>
      <c r="D33" s="133">
        <f t="shared" si="0"/>
        <v>3.5000000000000003E-2</v>
      </c>
      <c r="E33" s="411">
        <v>714</v>
      </c>
      <c r="F33" s="388">
        <f t="shared" si="1"/>
        <v>3.6999999999999998E-2</v>
      </c>
      <c r="G33" s="412">
        <v>152</v>
      </c>
      <c r="H33" s="133">
        <f t="shared" si="2"/>
        <v>0.05</v>
      </c>
      <c r="I33" s="411">
        <v>1</v>
      </c>
      <c r="J33" s="413">
        <f t="shared" si="4"/>
        <v>1434</v>
      </c>
      <c r="K33" s="15">
        <f t="shared" si="3"/>
        <v>3.6999999999999998E-2</v>
      </c>
    </row>
    <row r="34" spans="1:11" ht="37.5" customHeight="1" x14ac:dyDescent="0.25">
      <c r="A34" s="589">
        <v>55</v>
      </c>
      <c r="B34" s="592" t="s">
        <v>234</v>
      </c>
      <c r="C34" s="410">
        <v>280</v>
      </c>
      <c r="D34" s="133">
        <f t="shared" si="0"/>
        <v>1.7000000000000001E-2</v>
      </c>
      <c r="E34" s="411">
        <v>466</v>
      </c>
      <c r="F34" s="388">
        <f t="shared" si="1"/>
        <v>2.4E-2</v>
      </c>
      <c r="G34" s="412">
        <v>68</v>
      </c>
      <c r="H34" s="133">
        <f t="shared" si="2"/>
        <v>2.1999999999999999E-2</v>
      </c>
      <c r="I34" s="411"/>
      <c r="J34" s="413">
        <f t="shared" si="4"/>
        <v>814</v>
      </c>
      <c r="K34" s="15">
        <f t="shared" si="3"/>
        <v>2.1000000000000001E-2</v>
      </c>
    </row>
    <row r="35" spans="1:11" ht="27" thickBot="1" x14ac:dyDescent="0.3">
      <c r="A35" s="165">
        <v>59</v>
      </c>
      <c r="B35" s="593" t="s">
        <v>235</v>
      </c>
      <c r="C35" s="414">
        <v>125</v>
      </c>
      <c r="D35" s="134">
        <f t="shared" si="0"/>
        <v>8.0000000000000002E-3</v>
      </c>
      <c r="E35" s="415">
        <v>192</v>
      </c>
      <c r="F35" s="389">
        <f t="shared" si="1"/>
        <v>0.01</v>
      </c>
      <c r="G35" s="416">
        <v>47</v>
      </c>
      <c r="H35" s="134">
        <f t="shared" si="2"/>
        <v>1.4999999999999999E-2</v>
      </c>
      <c r="I35" s="415"/>
      <c r="J35" s="417">
        <f t="shared" si="4"/>
        <v>364</v>
      </c>
      <c r="K35" s="20">
        <f t="shared" si="3"/>
        <v>8.9999999999999993E-3</v>
      </c>
    </row>
    <row r="36" spans="1:11" ht="27.75" customHeight="1" x14ac:dyDescent="0.25">
      <c r="A36" s="590">
        <v>60</v>
      </c>
      <c r="B36" s="594" t="s">
        <v>236</v>
      </c>
      <c r="C36" s="407">
        <v>73</v>
      </c>
      <c r="D36" s="145">
        <f t="shared" si="0"/>
        <v>5.0000000000000001E-3</v>
      </c>
      <c r="E36" s="408">
        <v>82</v>
      </c>
      <c r="F36" s="385">
        <f t="shared" si="1"/>
        <v>4.0000000000000001E-3</v>
      </c>
      <c r="G36" s="407">
        <v>29</v>
      </c>
      <c r="H36" s="145">
        <f t="shared" si="2"/>
        <v>0.01</v>
      </c>
      <c r="I36" s="408"/>
      <c r="J36" s="409">
        <f t="shared" si="4"/>
        <v>184</v>
      </c>
      <c r="K36" s="49">
        <f t="shared" si="3"/>
        <v>5.0000000000000001E-3</v>
      </c>
    </row>
    <row r="37" spans="1:11" ht="14.25" customHeight="1" x14ac:dyDescent="0.25">
      <c r="A37" s="589">
        <v>61</v>
      </c>
      <c r="B37" s="592" t="s">
        <v>237</v>
      </c>
      <c r="C37" s="410">
        <v>596</v>
      </c>
      <c r="D37" s="133">
        <f t="shared" si="0"/>
        <v>3.6999999999999998E-2</v>
      </c>
      <c r="E37" s="411">
        <v>988</v>
      </c>
      <c r="F37" s="388">
        <f t="shared" si="1"/>
        <v>5.0999999999999997E-2</v>
      </c>
      <c r="G37" s="412">
        <v>190</v>
      </c>
      <c r="H37" s="133">
        <f t="shared" si="2"/>
        <v>6.3E-2</v>
      </c>
      <c r="I37" s="411"/>
      <c r="J37" s="413">
        <f t="shared" si="4"/>
        <v>1774</v>
      </c>
      <c r="K37" s="15">
        <f t="shared" si="3"/>
        <v>4.5999999999999999E-2</v>
      </c>
    </row>
    <row r="38" spans="1:11" x14ac:dyDescent="0.25">
      <c r="A38" s="589">
        <v>62</v>
      </c>
      <c r="B38" s="592" t="s">
        <v>238</v>
      </c>
      <c r="C38" s="410">
        <v>490</v>
      </c>
      <c r="D38" s="133">
        <f t="shared" si="0"/>
        <v>0.03</v>
      </c>
      <c r="E38" s="411">
        <v>711</v>
      </c>
      <c r="F38" s="388">
        <f t="shared" si="1"/>
        <v>3.6999999999999998E-2</v>
      </c>
      <c r="G38" s="412">
        <v>124</v>
      </c>
      <c r="H38" s="133">
        <f t="shared" si="2"/>
        <v>4.1000000000000002E-2</v>
      </c>
      <c r="I38" s="411">
        <v>1</v>
      </c>
      <c r="J38" s="413">
        <f t="shared" si="4"/>
        <v>1326</v>
      </c>
      <c r="K38" s="15">
        <f t="shared" si="3"/>
        <v>3.4000000000000002E-2</v>
      </c>
    </row>
    <row r="39" spans="1:11" ht="27" thickBot="1" x14ac:dyDescent="0.3">
      <c r="A39" s="405">
        <v>69</v>
      </c>
      <c r="B39" s="595" t="s">
        <v>239</v>
      </c>
      <c r="C39" s="414">
        <v>24</v>
      </c>
      <c r="D39" s="134">
        <f t="shared" si="0"/>
        <v>1E-3</v>
      </c>
      <c r="E39" s="415">
        <v>33</v>
      </c>
      <c r="F39" s="389">
        <f t="shared" si="1"/>
        <v>2E-3</v>
      </c>
      <c r="G39" s="416">
        <v>3</v>
      </c>
      <c r="H39" s="134">
        <f t="shared" si="2"/>
        <v>1E-3</v>
      </c>
      <c r="I39" s="415"/>
      <c r="J39" s="417">
        <f t="shared" si="4"/>
        <v>60</v>
      </c>
      <c r="K39" s="20">
        <f t="shared" si="3"/>
        <v>2E-3</v>
      </c>
    </row>
    <row r="40" spans="1:11" ht="22.5" customHeight="1" thickBot="1" x14ac:dyDescent="0.3">
      <c r="A40" s="598">
        <v>99</v>
      </c>
      <c r="B40" s="599" t="s">
        <v>240</v>
      </c>
      <c r="C40" s="600">
        <v>1020</v>
      </c>
      <c r="D40" s="138">
        <f t="shared" si="0"/>
        <v>6.3E-2</v>
      </c>
      <c r="E40" s="601">
        <v>1471</v>
      </c>
      <c r="F40" s="602">
        <f t="shared" si="1"/>
        <v>7.5999999999999998E-2</v>
      </c>
      <c r="G40" s="600">
        <v>263</v>
      </c>
      <c r="H40" s="138">
        <f t="shared" si="2"/>
        <v>8.6999999999999994E-2</v>
      </c>
      <c r="I40" s="601">
        <v>3</v>
      </c>
      <c r="J40" s="603">
        <f t="shared" si="4"/>
        <v>2757</v>
      </c>
      <c r="K40" s="56">
        <f t="shared" si="3"/>
        <v>7.1999999999999995E-2</v>
      </c>
    </row>
    <row r="41" spans="1:11" s="34" customFormat="1" ht="14.4" thickBot="1" x14ac:dyDescent="0.3">
      <c r="A41" s="843" t="s">
        <v>578</v>
      </c>
      <c r="B41" s="959"/>
      <c r="C41" s="426">
        <f t="shared" ref="C41:K41" si="5">SUM(C5:C40)</f>
        <v>16185</v>
      </c>
      <c r="D41" s="429">
        <f t="shared" si="5"/>
        <v>1.0010000000000003</v>
      </c>
      <c r="E41" s="426">
        <f t="shared" si="5"/>
        <v>19269</v>
      </c>
      <c r="F41" s="429">
        <f t="shared" si="5"/>
        <v>0.99800000000000033</v>
      </c>
      <c r="G41" s="426">
        <f t="shared" si="5"/>
        <v>3038</v>
      </c>
      <c r="H41" s="429">
        <f t="shared" si="5"/>
        <v>1.0010000000000003</v>
      </c>
      <c r="I41" s="426">
        <f t="shared" si="5"/>
        <v>10</v>
      </c>
      <c r="J41" s="426">
        <f t="shared" si="5"/>
        <v>38502</v>
      </c>
      <c r="K41" s="429">
        <f t="shared" si="5"/>
        <v>0.99700000000000022</v>
      </c>
    </row>
    <row r="42" spans="1:11" x14ac:dyDescent="0.25">
      <c r="A42" s="144" t="s">
        <v>105</v>
      </c>
      <c r="E42" s="428"/>
      <c r="F42" s="428"/>
      <c r="G42" s="428"/>
    </row>
    <row r="43" spans="1:11" x14ac:dyDescent="0.25">
      <c r="A43" s="1" t="s">
        <v>181</v>
      </c>
    </row>
    <row r="46" spans="1:11" x14ac:dyDescent="0.25">
      <c r="A46" s="34"/>
    </row>
  </sheetData>
  <mergeCells count="9">
    <mergeCell ref="G3:H3"/>
    <mergeCell ref="A41:B41"/>
    <mergeCell ref="A1:K1"/>
    <mergeCell ref="A2:A4"/>
    <mergeCell ref="B2:B4"/>
    <mergeCell ref="C2:I2"/>
    <mergeCell ref="J2:K3"/>
    <mergeCell ref="C3:D3"/>
    <mergeCell ref="E3:F3"/>
  </mergeCells>
  <phoneticPr fontId="0"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workbookViewId="0">
      <selection sqref="A1:K1"/>
    </sheetView>
  </sheetViews>
  <sheetFormatPr defaultColWidth="11.44140625" defaultRowHeight="13.8" x14ac:dyDescent="0.25"/>
  <cols>
    <col min="1" max="1" width="8.33203125" style="1" customWidth="1"/>
    <col min="2" max="2" width="64" style="34" customWidth="1"/>
    <col min="3" max="3" width="9.6640625" style="1" customWidth="1"/>
    <col min="4" max="6" width="8.88671875" style="1" customWidth="1"/>
    <col min="7" max="7" width="9.6640625" style="1" customWidth="1"/>
    <col min="8" max="10" width="8.88671875" style="1" customWidth="1"/>
    <col min="11" max="11" width="15.88671875" style="35" customWidth="1"/>
    <col min="12" max="12" width="3.33203125" style="1" customWidth="1"/>
    <col min="13" max="16384" width="11.44140625" style="1"/>
  </cols>
  <sheetData>
    <row r="1" spans="1:11" ht="35.1" customHeight="1" thickBot="1" x14ac:dyDescent="0.3">
      <c r="A1" s="911" t="s">
        <v>855</v>
      </c>
      <c r="B1" s="928"/>
      <c r="C1" s="928"/>
      <c r="D1" s="928"/>
      <c r="E1" s="928"/>
      <c r="F1" s="928"/>
      <c r="G1" s="915"/>
      <c r="H1" s="915"/>
      <c r="I1" s="915"/>
      <c r="J1" s="915"/>
      <c r="K1" s="916"/>
    </row>
    <row r="2" spans="1:11" ht="15" customHeight="1" x14ac:dyDescent="0.25">
      <c r="A2" s="875" t="s">
        <v>127</v>
      </c>
      <c r="B2" s="968" t="s">
        <v>128</v>
      </c>
      <c r="C2" s="881">
        <v>2009</v>
      </c>
      <c r="D2" s="882"/>
      <c r="E2" s="881">
        <v>2011</v>
      </c>
      <c r="F2" s="882"/>
      <c r="G2" s="881">
        <v>2012</v>
      </c>
      <c r="H2" s="882"/>
      <c r="I2" s="881">
        <v>2013</v>
      </c>
      <c r="J2" s="882"/>
      <c r="K2" s="870" t="s">
        <v>887</v>
      </c>
    </row>
    <row r="3" spans="1:11" ht="35.25" customHeight="1" thickBot="1" x14ac:dyDescent="0.3">
      <c r="A3" s="876"/>
      <c r="B3" s="970"/>
      <c r="C3" s="127" t="s">
        <v>579</v>
      </c>
      <c r="D3" s="128" t="s">
        <v>580</v>
      </c>
      <c r="E3" s="127" t="s">
        <v>579</v>
      </c>
      <c r="F3" s="128" t="s">
        <v>580</v>
      </c>
      <c r="G3" s="127" t="s">
        <v>579</v>
      </c>
      <c r="H3" s="128" t="s">
        <v>580</v>
      </c>
      <c r="I3" s="127" t="s">
        <v>579</v>
      </c>
      <c r="J3" s="128" t="s">
        <v>580</v>
      </c>
      <c r="K3" s="969"/>
    </row>
    <row r="4" spans="1:11" ht="14.4" thickBot="1" x14ac:dyDescent="0.3">
      <c r="A4" s="129" t="s">
        <v>632</v>
      </c>
      <c r="B4" s="604" t="s">
        <v>129</v>
      </c>
      <c r="C4" s="47">
        <v>942</v>
      </c>
      <c r="D4" s="130">
        <f t="shared" ref="D4:D55" si="0">C4/$C$56</f>
        <v>2.1630309988518944E-2</v>
      </c>
      <c r="E4" s="47">
        <v>579</v>
      </c>
      <c r="F4" s="130">
        <f>E4/$E$56</f>
        <v>1.3977741834246675E-2</v>
      </c>
      <c r="G4" s="47">
        <v>656</v>
      </c>
      <c r="H4" s="130">
        <f>ROUND(G4/$G$56,3)</f>
        <v>1.6E-2</v>
      </c>
      <c r="I4" s="47">
        <v>623</v>
      </c>
      <c r="J4" s="130">
        <f>ROUND(I4/$I$56,3)</f>
        <v>1.6E-2</v>
      </c>
      <c r="K4" s="605">
        <f>J4-H4</f>
        <v>0</v>
      </c>
    </row>
    <row r="5" spans="1:11" ht="27.6" x14ac:dyDescent="0.25">
      <c r="A5" s="131">
        <v>10</v>
      </c>
      <c r="B5" s="606" t="s">
        <v>130</v>
      </c>
      <c r="C5" s="136">
        <v>8</v>
      </c>
      <c r="D5" s="130">
        <f t="shared" si="0"/>
        <v>1.8369690011481055E-4</v>
      </c>
      <c r="E5" s="136">
        <v>53</v>
      </c>
      <c r="F5" s="145">
        <f t="shared" ref="F5:F55" si="1">E5/$E$56</f>
        <v>1.2794824131521136E-3</v>
      </c>
      <c r="G5" s="136">
        <v>18</v>
      </c>
      <c r="H5" s="145">
        <f t="shared" ref="H5:H55" si="2">ROUND(G5/$G$56,3)</f>
        <v>0</v>
      </c>
      <c r="I5" s="136">
        <v>36</v>
      </c>
      <c r="J5" s="145">
        <f t="shared" ref="J5:J55" si="3">ROUND(I5/$I$56,3)</f>
        <v>1E-3</v>
      </c>
      <c r="K5" s="607">
        <f t="shared" ref="K5:K55" si="4">J5-H5</f>
        <v>1E-3</v>
      </c>
    </row>
    <row r="6" spans="1:11" ht="27.6" x14ac:dyDescent="0.25">
      <c r="A6" s="132">
        <v>11</v>
      </c>
      <c r="B6" s="608" t="s">
        <v>131</v>
      </c>
      <c r="C6" s="52">
        <v>30</v>
      </c>
      <c r="D6" s="133">
        <f t="shared" si="0"/>
        <v>6.8886337543053958E-4</v>
      </c>
      <c r="E6" s="52">
        <v>23</v>
      </c>
      <c r="F6" s="133">
        <f t="shared" si="1"/>
        <v>5.5524708495280405E-4</v>
      </c>
      <c r="G6" s="52">
        <v>16</v>
      </c>
      <c r="H6" s="133">
        <f t="shared" si="2"/>
        <v>0</v>
      </c>
      <c r="I6" s="52">
        <v>30</v>
      </c>
      <c r="J6" s="133">
        <f t="shared" si="3"/>
        <v>1E-3</v>
      </c>
      <c r="K6" s="609">
        <f t="shared" si="4"/>
        <v>1E-3</v>
      </c>
    </row>
    <row r="7" spans="1:11" x14ac:dyDescent="0.25">
      <c r="A7" s="132">
        <v>12</v>
      </c>
      <c r="B7" s="608" t="s">
        <v>132</v>
      </c>
      <c r="C7" s="52">
        <v>26</v>
      </c>
      <c r="D7" s="133">
        <f t="shared" si="0"/>
        <v>5.9701492537313433E-4</v>
      </c>
      <c r="E7" s="52">
        <v>31</v>
      </c>
      <c r="F7" s="133">
        <f t="shared" si="1"/>
        <v>7.4837650580595325E-4</v>
      </c>
      <c r="G7" s="52">
        <v>39</v>
      </c>
      <c r="H7" s="133">
        <f t="shared" si="2"/>
        <v>1E-3</v>
      </c>
      <c r="I7" s="52">
        <v>18</v>
      </c>
      <c r="J7" s="133">
        <f t="shared" si="3"/>
        <v>0</v>
      </c>
      <c r="K7" s="609">
        <f t="shared" si="4"/>
        <v>-1E-3</v>
      </c>
    </row>
    <row r="8" spans="1:11" x14ac:dyDescent="0.25">
      <c r="A8" s="132">
        <v>13</v>
      </c>
      <c r="B8" s="608" t="s">
        <v>133</v>
      </c>
      <c r="C8" s="52">
        <v>26</v>
      </c>
      <c r="D8" s="133">
        <f t="shared" si="0"/>
        <v>5.9701492537313433E-4</v>
      </c>
      <c r="E8" s="52">
        <v>28</v>
      </c>
      <c r="F8" s="133">
        <f t="shared" si="1"/>
        <v>6.7595297298602222E-4</v>
      </c>
      <c r="G8" s="52">
        <v>37</v>
      </c>
      <c r="H8" s="133">
        <f t="shared" si="2"/>
        <v>1E-3</v>
      </c>
      <c r="I8" s="52">
        <v>41</v>
      </c>
      <c r="J8" s="133">
        <f t="shared" si="3"/>
        <v>1E-3</v>
      </c>
      <c r="K8" s="609">
        <f t="shared" si="4"/>
        <v>0</v>
      </c>
    </row>
    <row r="9" spans="1:11" x14ac:dyDescent="0.25">
      <c r="A9" s="132">
        <v>14</v>
      </c>
      <c r="B9" s="608" t="s">
        <v>134</v>
      </c>
      <c r="C9" s="52">
        <v>106</v>
      </c>
      <c r="D9" s="133">
        <f t="shared" si="0"/>
        <v>2.4339839265212397E-3</v>
      </c>
      <c r="E9" s="52">
        <v>143</v>
      </c>
      <c r="F9" s="133">
        <f t="shared" si="1"/>
        <v>3.4521883977500422E-3</v>
      </c>
      <c r="G9" s="52">
        <v>111</v>
      </c>
      <c r="H9" s="133">
        <f t="shared" si="2"/>
        <v>3.0000000000000001E-3</v>
      </c>
      <c r="I9" s="52">
        <v>182</v>
      </c>
      <c r="J9" s="133">
        <f t="shared" si="3"/>
        <v>5.0000000000000001E-3</v>
      </c>
      <c r="K9" s="609">
        <f t="shared" si="4"/>
        <v>2E-3</v>
      </c>
    </row>
    <row r="10" spans="1:11" ht="28.2" thickBot="1" x14ac:dyDescent="0.3">
      <c r="A10" s="2">
        <v>19</v>
      </c>
      <c r="B10" s="610" t="s">
        <v>135</v>
      </c>
      <c r="C10" s="54">
        <v>40</v>
      </c>
      <c r="D10" s="134">
        <f t="shared" si="0"/>
        <v>9.1848450057405281E-4</v>
      </c>
      <c r="E10" s="54">
        <v>22</v>
      </c>
      <c r="F10" s="134">
        <f t="shared" si="1"/>
        <v>5.3110590734616037E-4</v>
      </c>
      <c r="G10" s="54">
        <v>41</v>
      </c>
      <c r="H10" s="134">
        <f t="shared" si="2"/>
        <v>1E-3</v>
      </c>
      <c r="I10" s="54">
        <v>37</v>
      </c>
      <c r="J10" s="134">
        <f t="shared" si="3"/>
        <v>1E-3</v>
      </c>
      <c r="K10" s="611">
        <f t="shared" si="4"/>
        <v>0</v>
      </c>
    </row>
    <row r="11" spans="1:11" ht="27.6" x14ac:dyDescent="0.25">
      <c r="A11" s="135">
        <v>20</v>
      </c>
      <c r="B11" s="606" t="s">
        <v>136</v>
      </c>
      <c r="C11" s="136">
        <v>73</v>
      </c>
      <c r="D11" s="130">
        <f t="shared" si="0"/>
        <v>1.6762342135476463E-3</v>
      </c>
      <c r="E11" s="136">
        <v>111</v>
      </c>
      <c r="F11" s="145">
        <f t="shared" si="1"/>
        <v>2.6796707143374454E-3</v>
      </c>
      <c r="G11" s="136">
        <v>116</v>
      </c>
      <c r="H11" s="145">
        <f t="shared" si="2"/>
        <v>3.0000000000000001E-3</v>
      </c>
      <c r="I11" s="136">
        <v>142</v>
      </c>
      <c r="J11" s="145">
        <f t="shared" si="3"/>
        <v>4.0000000000000001E-3</v>
      </c>
      <c r="K11" s="607">
        <f t="shared" si="4"/>
        <v>1E-3</v>
      </c>
    </row>
    <row r="12" spans="1:11" x14ac:dyDescent="0.25">
      <c r="A12" s="132">
        <v>21</v>
      </c>
      <c r="B12" s="608" t="s">
        <v>137</v>
      </c>
      <c r="C12" s="52">
        <v>67</v>
      </c>
      <c r="D12" s="133">
        <f t="shared" si="0"/>
        <v>1.5384615384615385E-3</v>
      </c>
      <c r="E12" s="52">
        <v>68</v>
      </c>
      <c r="F12" s="133">
        <f t="shared" si="1"/>
        <v>1.6416000772517684E-3</v>
      </c>
      <c r="G12" s="52">
        <v>69</v>
      </c>
      <c r="H12" s="133">
        <f t="shared" si="2"/>
        <v>2E-3</v>
      </c>
      <c r="I12" s="52">
        <v>63</v>
      </c>
      <c r="J12" s="133">
        <f t="shared" si="3"/>
        <v>2E-3</v>
      </c>
      <c r="K12" s="609">
        <f t="shared" si="4"/>
        <v>0</v>
      </c>
    </row>
    <row r="13" spans="1:11" ht="27.6" x14ac:dyDescent="0.25">
      <c r="A13" s="132">
        <v>22</v>
      </c>
      <c r="B13" s="608" t="s">
        <v>138</v>
      </c>
      <c r="C13" s="52">
        <v>410</v>
      </c>
      <c r="D13" s="133">
        <f t="shared" si="0"/>
        <v>9.4144661308840413E-3</v>
      </c>
      <c r="E13" s="52">
        <v>439</v>
      </c>
      <c r="F13" s="133">
        <f t="shared" si="1"/>
        <v>1.0597976969316563E-2</v>
      </c>
      <c r="G13" s="52">
        <v>468</v>
      </c>
      <c r="H13" s="133">
        <f t="shared" si="2"/>
        <v>1.2E-2</v>
      </c>
      <c r="I13" s="52">
        <v>463</v>
      </c>
      <c r="J13" s="133">
        <f t="shared" si="3"/>
        <v>1.2E-2</v>
      </c>
      <c r="K13" s="609">
        <f t="shared" si="4"/>
        <v>0</v>
      </c>
    </row>
    <row r="14" spans="1:11" ht="27.6" x14ac:dyDescent="0.25">
      <c r="A14" s="132">
        <v>23</v>
      </c>
      <c r="B14" s="608" t="s">
        <v>139</v>
      </c>
      <c r="C14" s="52">
        <v>164</v>
      </c>
      <c r="D14" s="133">
        <f t="shared" si="0"/>
        <v>3.7657864523536165E-3</v>
      </c>
      <c r="E14" s="52">
        <v>131</v>
      </c>
      <c r="F14" s="133">
        <f t="shared" si="1"/>
        <v>3.1624942664703185E-3</v>
      </c>
      <c r="G14" s="52">
        <v>232</v>
      </c>
      <c r="H14" s="133">
        <f t="shared" si="2"/>
        <v>6.0000000000000001E-3</v>
      </c>
      <c r="I14" s="52">
        <v>445</v>
      </c>
      <c r="J14" s="133">
        <f t="shared" si="3"/>
        <v>1.2E-2</v>
      </c>
      <c r="K14" s="609">
        <f t="shared" si="4"/>
        <v>6.0000000000000001E-3</v>
      </c>
    </row>
    <row r="15" spans="1:11" ht="27" customHeight="1" x14ac:dyDescent="0.25">
      <c r="A15" s="132">
        <v>24</v>
      </c>
      <c r="B15" s="608" t="s">
        <v>140</v>
      </c>
      <c r="C15" s="52">
        <v>376</v>
      </c>
      <c r="D15" s="133">
        <f t="shared" si="0"/>
        <v>8.633754305396096E-3</v>
      </c>
      <c r="E15" s="52">
        <v>273</v>
      </c>
      <c r="F15" s="133">
        <f t="shared" si="1"/>
        <v>6.5905414866137173E-3</v>
      </c>
      <c r="G15" s="52">
        <v>248</v>
      </c>
      <c r="H15" s="133">
        <f t="shared" si="2"/>
        <v>6.0000000000000001E-3</v>
      </c>
      <c r="I15" s="52">
        <v>231</v>
      </c>
      <c r="J15" s="133">
        <f t="shared" si="3"/>
        <v>6.0000000000000001E-3</v>
      </c>
      <c r="K15" s="609">
        <f t="shared" si="4"/>
        <v>0</v>
      </c>
    </row>
    <row r="16" spans="1:11" ht="28.2" thickBot="1" x14ac:dyDescent="0.3">
      <c r="A16" s="127">
        <v>29</v>
      </c>
      <c r="B16" s="458" t="s">
        <v>141</v>
      </c>
      <c r="C16" s="54">
        <v>118</v>
      </c>
      <c r="D16" s="134">
        <f t="shared" si="0"/>
        <v>2.7095292766934559E-3</v>
      </c>
      <c r="E16" s="54">
        <v>97</v>
      </c>
      <c r="F16" s="134">
        <f t="shared" si="1"/>
        <v>2.3416942278444344E-3</v>
      </c>
      <c r="G16" s="54">
        <v>84</v>
      </c>
      <c r="H16" s="134">
        <f t="shared" si="2"/>
        <v>2E-3</v>
      </c>
      <c r="I16" s="54">
        <v>85</v>
      </c>
      <c r="J16" s="134">
        <f t="shared" si="3"/>
        <v>2E-3</v>
      </c>
      <c r="K16" s="611">
        <f t="shared" si="4"/>
        <v>0</v>
      </c>
    </row>
    <row r="17" spans="1:11" ht="27.6" x14ac:dyDescent="0.25">
      <c r="A17" s="131">
        <v>30</v>
      </c>
      <c r="B17" s="612" t="s">
        <v>142</v>
      </c>
      <c r="C17" s="136">
        <v>411</v>
      </c>
      <c r="D17" s="130">
        <f t="shared" si="0"/>
        <v>9.4374282433983929E-3</v>
      </c>
      <c r="E17" s="136">
        <v>607</v>
      </c>
      <c r="F17" s="145">
        <f t="shared" si="1"/>
        <v>1.4653694807232697E-2</v>
      </c>
      <c r="G17" s="136">
        <v>558</v>
      </c>
      <c r="H17" s="145">
        <f t="shared" si="2"/>
        <v>1.4E-2</v>
      </c>
      <c r="I17" s="136">
        <v>470</v>
      </c>
      <c r="J17" s="145">
        <f t="shared" si="3"/>
        <v>1.2E-2</v>
      </c>
      <c r="K17" s="607">
        <f t="shared" si="4"/>
        <v>-2E-3</v>
      </c>
    </row>
    <row r="18" spans="1:11" x14ac:dyDescent="0.25">
      <c r="A18" s="132">
        <v>31</v>
      </c>
      <c r="B18" s="608" t="s">
        <v>143</v>
      </c>
      <c r="C18" s="52">
        <v>211</v>
      </c>
      <c r="D18" s="133">
        <f t="shared" si="0"/>
        <v>4.8450057405281287E-3</v>
      </c>
      <c r="E18" s="52">
        <v>175</v>
      </c>
      <c r="F18" s="133">
        <f t="shared" si="1"/>
        <v>4.2247060811626391E-3</v>
      </c>
      <c r="G18" s="52">
        <v>190</v>
      </c>
      <c r="H18" s="133">
        <f t="shared" si="2"/>
        <v>5.0000000000000001E-3</v>
      </c>
      <c r="I18" s="52">
        <v>197</v>
      </c>
      <c r="J18" s="133">
        <f t="shared" si="3"/>
        <v>5.0000000000000001E-3</v>
      </c>
      <c r="K18" s="609">
        <f t="shared" si="4"/>
        <v>0</v>
      </c>
    </row>
    <row r="19" spans="1:11" ht="27.6" x14ac:dyDescent="0.25">
      <c r="A19" s="132">
        <v>32</v>
      </c>
      <c r="B19" s="608" t="s">
        <v>144</v>
      </c>
      <c r="C19" s="52">
        <v>512</v>
      </c>
      <c r="D19" s="133">
        <f t="shared" si="0"/>
        <v>1.1756601607347875E-2</v>
      </c>
      <c r="E19" s="52">
        <v>573</v>
      </c>
      <c r="F19" s="133">
        <f t="shared" si="1"/>
        <v>1.3832894768606812E-2</v>
      </c>
      <c r="G19" s="52">
        <v>471</v>
      </c>
      <c r="H19" s="133">
        <f t="shared" si="2"/>
        <v>1.2E-2</v>
      </c>
      <c r="I19" s="52">
        <v>429</v>
      </c>
      <c r="J19" s="133">
        <f t="shared" si="3"/>
        <v>1.0999999999999999E-2</v>
      </c>
      <c r="K19" s="609">
        <f t="shared" si="4"/>
        <v>-1.0000000000000009E-3</v>
      </c>
    </row>
    <row r="20" spans="1:11" ht="27.6" x14ac:dyDescent="0.25">
      <c r="A20" s="132">
        <v>33</v>
      </c>
      <c r="B20" s="608" t="s">
        <v>145</v>
      </c>
      <c r="C20" s="52">
        <v>1673</v>
      </c>
      <c r="D20" s="133">
        <f t="shared" si="0"/>
        <v>3.8415614236509757E-2</v>
      </c>
      <c r="E20" s="52">
        <v>1240</v>
      </c>
      <c r="F20" s="133">
        <f t="shared" si="1"/>
        <v>2.9935060232238127E-2</v>
      </c>
      <c r="G20" s="52">
        <v>1131</v>
      </c>
      <c r="H20" s="133">
        <f t="shared" si="2"/>
        <v>2.8000000000000001E-2</v>
      </c>
      <c r="I20" s="52">
        <v>970</v>
      </c>
      <c r="J20" s="133">
        <f t="shared" si="3"/>
        <v>2.5000000000000001E-2</v>
      </c>
      <c r="K20" s="609">
        <f t="shared" si="4"/>
        <v>-2.9999999999999992E-3</v>
      </c>
    </row>
    <row r="21" spans="1:11" ht="27.6" x14ac:dyDescent="0.25">
      <c r="A21" s="132">
        <v>34</v>
      </c>
      <c r="B21" s="608" t="s">
        <v>146</v>
      </c>
      <c r="C21" s="52">
        <v>407</v>
      </c>
      <c r="D21" s="133">
        <f t="shared" si="0"/>
        <v>9.3455797933409881E-3</v>
      </c>
      <c r="E21" s="52">
        <v>299</v>
      </c>
      <c r="F21" s="133">
        <f t="shared" si="1"/>
        <v>7.2182121043864516E-3</v>
      </c>
      <c r="G21" s="52">
        <v>239</v>
      </c>
      <c r="H21" s="133">
        <f t="shared" si="2"/>
        <v>6.0000000000000001E-3</v>
      </c>
      <c r="I21" s="52">
        <v>193</v>
      </c>
      <c r="J21" s="133">
        <f t="shared" si="3"/>
        <v>5.0000000000000001E-3</v>
      </c>
      <c r="K21" s="609">
        <f t="shared" si="4"/>
        <v>-1E-3</v>
      </c>
    </row>
    <row r="22" spans="1:11" ht="27.6" x14ac:dyDescent="0.25">
      <c r="A22" s="132">
        <v>35</v>
      </c>
      <c r="B22" s="608" t="s">
        <v>147</v>
      </c>
      <c r="C22" s="52">
        <v>1384</v>
      </c>
      <c r="D22" s="133">
        <f t="shared" si="0"/>
        <v>3.1779563719862229E-2</v>
      </c>
      <c r="E22" s="52">
        <v>951</v>
      </c>
      <c r="F22" s="133">
        <f t="shared" si="1"/>
        <v>2.2958259903918112E-2</v>
      </c>
      <c r="G22" s="52">
        <v>834</v>
      </c>
      <c r="H22" s="133">
        <f t="shared" si="2"/>
        <v>2.1000000000000001E-2</v>
      </c>
      <c r="I22" s="52">
        <v>817</v>
      </c>
      <c r="J22" s="133">
        <f t="shared" si="3"/>
        <v>2.1000000000000001E-2</v>
      </c>
      <c r="K22" s="609">
        <f t="shared" si="4"/>
        <v>0</v>
      </c>
    </row>
    <row r="23" spans="1:11" ht="28.2" thickBot="1" x14ac:dyDescent="0.3">
      <c r="A23" s="2">
        <v>39</v>
      </c>
      <c r="B23" s="610" t="s">
        <v>148</v>
      </c>
      <c r="C23" s="54">
        <v>161</v>
      </c>
      <c r="D23" s="134">
        <f t="shared" si="0"/>
        <v>3.6969001148105625E-3</v>
      </c>
      <c r="E23" s="54">
        <v>207</v>
      </c>
      <c r="F23" s="134">
        <f t="shared" si="1"/>
        <v>4.9972237645752359E-3</v>
      </c>
      <c r="G23" s="54">
        <v>185</v>
      </c>
      <c r="H23" s="134">
        <f t="shared" si="2"/>
        <v>5.0000000000000001E-3</v>
      </c>
      <c r="I23" s="54">
        <v>256</v>
      </c>
      <c r="J23" s="134">
        <f t="shared" si="3"/>
        <v>7.0000000000000001E-3</v>
      </c>
      <c r="K23" s="611">
        <f t="shared" si="4"/>
        <v>2E-3</v>
      </c>
    </row>
    <row r="24" spans="1:11" ht="41.4" x14ac:dyDescent="0.25">
      <c r="A24" s="135">
        <v>40</v>
      </c>
      <c r="B24" s="606" t="s">
        <v>149</v>
      </c>
      <c r="C24" s="136">
        <v>387</v>
      </c>
      <c r="D24" s="130">
        <f t="shared" si="0"/>
        <v>8.8863375430539605E-3</v>
      </c>
      <c r="E24" s="136">
        <v>736</v>
      </c>
      <c r="F24" s="145">
        <f t="shared" si="1"/>
        <v>1.7767906718489729E-2</v>
      </c>
      <c r="G24" s="136">
        <v>812</v>
      </c>
      <c r="H24" s="145">
        <f t="shared" si="2"/>
        <v>0.02</v>
      </c>
      <c r="I24" s="136">
        <v>730</v>
      </c>
      <c r="J24" s="145">
        <f t="shared" si="3"/>
        <v>1.9E-2</v>
      </c>
      <c r="K24" s="607">
        <f t="shared" si="4"/>
        <v>-1.0000000000000009E-3</v>
      </c>
    </row>
    <row r="25" spans="1:11" ht="41.4" x14ac:dyDescent="0.25">
      <c r="A25" s="132">
        <v>41</v>
      </c>
      <c r="B25" s="608" t="s">
        <v>150</v>
      </c>
      <c r="C25" s="52">
        <v>248</v>
      </c>
      <c r="D25" s="133">
        <f t="shared" si="0"/>
        <v>5.6946039035591272E-3</v>
      </c>
      <c r="E25" s="52">
        <v>224</v>
      </c>
      <c r="F25" s="133">
        <f t="shared" si="1"/>
        <v>5.4076237838881778E-3</v>
      </c>
      <c r="G25" s="52">
        <v>224</v>
      </c>
      <c r="H25" s="133">
        <f t="shared" si="2"/>
        <v>6.0000000000000001E-3</v>
      </c>
      <c r="I25" s="52">
        <v>211</v>
      </c>
      <c r="J25" s="133">
        <f t="shared" si="3"/>
        <v>5.0000000000000001E-3</v>
      </c>
      <c r="K25" s="609">
        <f t="shared" si="4"/>
        <v>-1E-3</v>
      </c>
    </row>
    <row r="26" spans="1:11" ht="42" customHeight="1" x14ac:dyDescent="0.25">
      <c r="A26" s="132">
        <v>42</v>
      </c>
      <c r="B26" s="608" t="s">
        <v>151</v>
      </c>
      <c r="C26" s="52">
        <v>1434</v>
      </c>
      <c r="D26" s="133">
        <f t="shared" si="0"/>
        <v>3.2927669345579794E-2</v>
      </c>
      <c r="E26" s="52">
        <v>1253</v>
      </c>
      <c r="F26" s="133">
        <f t="shared" si="1"/>
        <v>3.0248895541124497E-2</v>
      </c>
      <c r="G26" s="52">
        <v>1021</v>
      </c>
      <c r="H26" s="133">
        <f t="shared" si="2"/>
        <v>2.5999999999999999E-2</v>
      </c>
      <c r="I26" s="52">
        <v>1009</v>
      </c>
      <c r="J26" s="133">
        <f t="shared" si="3"/>
        <v>2.5999999999999999E-2</v>
      </c>
      <c r="K26" s="609">
        <f t="shared" si="4"/>
        <v>0</v>
      </c>
    </row>
    <row r="27" spans="1:11" ht="41.4" x14ac:dyDescent="0.25">
      <c r="A27" s="132">
        <v>43</v>
      </c>
      <c r="B27" s="608" t="s">
        <v>152</v>
      </c>
      <c r="C27" s="52">
        <v>1474</v>
      </c>
      <c r="D27" s="133">
        <f t="shared" si="0"/>
        <v>3.3846153846153845E-2</v>
      </c>
      <c r="E27" s="52">
        <v>1166</v>
      </c>
      <c r="F27" s="133">
        <f t="shared" si="1"/>
        <v>2.8148613089346498E-2</v>
      </c>
      <c r="G27" s="52">
        <v>1205</v>
      </c>
      <c r="H27" s="133">
        <f t="shared" si="2"/>
        <v>0.03</v>
      </c>
      <c r="I27" s="52">
        <v>1096</v>
      </c>
      <c r="J27" s="133">
        <f t="shared" si="3"/>
        <v>2.8000000000000001E-2</v>
      </c>
      <c r="K27" s="609">
        <f t="shared" si="4"/>
        <v>-1.9999999999999983E-3</v>
      </c>
    </row>
    <row r="28" spans="1:11" ht="27.6" x14ac:dyDescent="0.25">
      <c r="A28" s="137">
        <v>44</v>
      </c>
      <c r="B28" s="608" t="s">
        <v>153</v>
      </c>
      <c r="C28" s="52">
        <v>2924</v>
      </c>
      <c r="D28" s="133">
        <f t="shared" si="0"/>
        <v>6.7141216991963265E-2</v>
      </c>
      <c r="E28" s="52">
        <v>2508</v>
      </c>
      <c r="F28" s="133">
        <f t="shared" si="1"/>
        <v>6.0546073437462281E-2</v>
      </c>
      <c r="G28" s="52">
        <v>2414</v>
      </c>
      <c r="H28" s="133">
        <f t="shared" si="2"/>
        <v>6.0999999999999999E-2</v>
      </c>
      <c r="I28" s="52">
        <v>2235</v>
      </c>
      <c r="J28" s="133">
        <f t="shared" si="3"/>
        <v>5.8000000000000003E-2</v>
      </c>
      <c r="K28" s="609">
        <f t="shared" si="4"/>
        <v>-2.9999999999999957E-3</v>
      </c>
    </row>
    <row r="29" spans="1:11" x14ac:dyDescent="0.25">
      <c r="A29" s="132">
        <v>45</v>
      </c>
      <c r="B29" s="608" t="s">
        <v>154</v>
      </c>
      <c r="C29" s="52">
        <v>82</v>
      </c>
      <c r="D29" s="133">
        <f t="shared" si="0"/>
        <v>1.8828932261768083E-3</v>
      </c>
      <c r="E29" s="52">
        <v>72</v>
      </c>
      <c r="F29" s="133">
        <f t="shared" si="1"/>
        <v>1.7381647876783428E-3</v>
      </c>
      <c r="G29" s="52">
        <v>91</v>
      </c>
      <c r="H29" s="133">
        <f t="shared" si="2"/>
        <v>2E-3</v>
      </c>
      <c r="I29" s="52">
        <v>85</v>
      </c>
      <c r="J29" s="133">
        <f t="shared" si="3"/>
        <v>2E-3</v>
      </c>
      <c r="K29" s="609">
        <f t="shared" si="4"/>
        <v>0</v>
      </c>
    </row>
    <row r="30" spans="1:11" ht="28.2" thickBot="1" x14ac:dyDescent="0.3">
      <c r="A30" s="127">
        <v>49</v>
      </c>
      <c r="B30" s="458" t="s">
        <v>155</v>
      </c>
      <c r="C30" s="54">
        <v>215</v>
      </c>
      <c r="D30" s="134">
        <f t="shared" si="0"/>
        <v>4.9368541905855335E-3</v>
      </c>
      <c r="E30" s="54">
        <v>318</v>
      </c>
      <c r="F30" s="134">
        <f t="shared" si="1"/>
        <v>7.6768944789126813E-3</v>
      </c>
      <c r="G30" s="54">
        <v>289</v>
      </c>
      <c r="H30" s="134">
        <f t="shared" si="2"/>
        <v>7.0000000000000001E-3</v>
      </c>
      <c r="I30" s="54">
        <v>281</v>
      </c>
      <c r="J30" s="134">
        <f t="shared" si="3"/>
        <v>7.0000000000000001E-3</v>
      </c>
      <c r="K30" s="611">
        <f t="shared" si="4"/>
        <v>0</v>
      </c>
    </row>
    <row r="31" spans="1:11" ht="27.6" x14ac:dyDescent="0.25">
      <c r="A31" s="131">
        <v>50</v>
      </c>
      <c r="B31" s="612" t="s">
        <v>156</v>
      </c>
      <c r="C31" s="136">
        <v>1081</v>
      </c>
      <c r="D31" s="130">
        <f t="shared" si="0"/>
        <v>2.4822043628013778E-2</v>
      </c>
      <c r="E31" s="136">
        <v>1081</v>
      </c>
      <c r="F31" s="145">
        <f t="shared" si="1"/>
        <v>2.6096612992781789E-2</v>
      </c>
      <c r="G31" s="136">
        <v>1140</v>
      </c>
      <c r="H31" s="145">
        <f t="shared" si="2"/>
        <v>2.9000000000000001E-2</v>
      </c>
      <c r="I31" s="136">
        <v>1119</v>
      </c>
      <c r="J31" s="145">
        <f t="shared" si="3"/>
        <v>2.9000000000000001E-2</v>
      </c>
      <c r="K31" s="607">
        <f t="shared" si="4"/>
        <v>0</v>
      </c>
    </row>
    <row r="32" spans="1:11" x14ac:dyDescent="0.25">
      <c r="A32" s="132">
        <v>51</v>
      </c>
      <c r="B32" s="608" t="s">
        <v>157</v>
      </c>
      <c r="C32" s="52">
        <v>1613</v>
      </c>
      <c r="D32" s="133">
        <f t="shared" si="0"/>
        <v>3.7037887485648679E-2</v>
      </c>
      <c r="E32" s="52">
        <v>1253</v>
      </c>
      <c r="F32" s="133">
        <f t="shared" si="1"/>
        <v>3.0248895541124497E-2</v>
      </c>
      <c r="G32" s="52">
        <v>1308</v>
      </c>
      <c r="H32" s="133">
        <f t="shared" si="2"/>
        <v>3.3000000000000002E-2</v>
      </c>
      <c r="I32" s="52">
        <v>1181</v>
      </c>
      <c r="J32" s="133">
        <f t="shared" si="3"/>
        <v>3.1E-2</v>
      </c>
      <c r="K32" s="609">
        <f t="shared" si="4"/>
        <v>-2.0000000000000018E-3</v>
      </c>
    </row>
    <row r="33" spans="1:11" ht="27.6" x14ac:dyDescent="0.25">
      <c r="A33" s="137">
        <v>52</v>
      </c>
      <c r="B33" s="608" t="s">
        <v>158</v>
      </c>
      <c r="C33" s="52">
        <v>6860</v>
      </c>
      <c r="D33" s="133">
        <f t="shared" si="0"/>
        <v>0.15752009184845006</v>
      </c>
      <c r="E33" s="52">
        <v>6139</v>
      </c>
      <c r="F33" s="133">
        <f t="shared" si="1"/>
        <v>0.14820268932718539</v>
      </c>
      <c r="G33" s="52">
        <v>6013</v>
      </c>
      <c r="H33" s="133">
        <f t="shared" si="2"/>
        <v>0.151</v>
      </c>
      <c r="I33" s="52">
        <v>6410</v>
      </c>
      <c r="J33" s="133">
        <f t="shared" si="3"/>
        <v>0.16600000000000001</v>
      </c>
      <c r="K33" s="609">
        <f t="shared" si="4"/>
        <v>1.5000000000000013E-2</v>
      </c>
    </row>
    <row r="34" spans="1:11" ht="28.2" thickBot="1" x14ac:dyDescent="0.3">
      <c r="A34" s="2">
        <v>59</v>
      </c>
      <c r="B34" s="610" t="s">
        <v>159</v>
      </c>
      <c r="C34" s="54">
        <v>204</v>
      </c>
      <c r="D34" s="133">
        <f t="shared" si="0"/>
        <v>4.684270952927669E-3</v>
      </c>
      <c r="E34" s="54">
        <v>232</v>
      </c>
      <c r="F34" s="134">
        <f t="shared" si="1"/>
        <v>5.6007532047413272E-3</v>
      </c>
      <c r="G34" s="54">
        <v>222</v>
      </c>
      <c r="H34" s="134">
        <f t="shared" si="2"/>
        <v>6.0000000000000001E-3</v>
      </c>
      <c r="I34" s="54">
        <v>240</v>
      </c>
      <c r="J34" s="134">
        <f t="shared" si="3"/>
        <v>6.0000000000000001E-3</v>
      </c>
      <c r="K34" s="611">
        <f t="shared" si="4"/>
        <v>0</v>
      </c>
    </row>
    <row r="35" spans="1:11" ht="27.6" x14ac:dyDescent="0.25">
      <c r="A35" s="135">
        <v>60</v>
      </c>
      <c r="B35" s="606" t="s">
        <v>160</v>
      </c>
      <c r="C35" s="136">
        <v>507</v>
      </c>
      <c r="D35" s="130">
        <f t="shared" si="0"/>
        <v>1.1641791044776119E-2</v>
      </c>
      <c r="E35" s="136">
        <v>601</v>
      </c>
      <c r="F35" s="145">
        <f t="shared" si="1"/>
        <v>1.4508847741592834E-2</v>
      </c>
      <c r="G35" s="136">
        <v>583</v>
      </c>
      <c r="H35" s="145">
        <f t="shared" si="2"/>
        <v>1.4999999999999999E-2</v>
      </c>
      <c r="I35" s="136">
        <v>555</v>
      </c>
      <c r="J35" s="145">
        <f t="shared" si="3"/>
        <v>1.4E-2</v>
      </c>
      <c r="K35" s="607">
        <f t="shared" si="4"/>
        <v>-9.9999999999999915E-4</v>
      </c>
    </row>
    <row r="36" spans="1:11" x14ac:dyDescent="0.25">
      <c r="A36" s="132">
        <v>61</v>
      </c>
      <c r="B36" s="608" t="s">
        <v>161</v>
      </c>
      <c r="C36" s="52">
        <v>63</v>
      </c>
      <c r="D36" s="133">
        <f t="shared" si="0"/>
        <v>1.4466130884041332E-3</v>
      </c>
      <c r="E36" s="52">
        <v>54</v>
      </c>
      <c r="F36" s="133">
        <f t="shared" si="1"/>
        <v>1.3036235907587573E-3</v>
      </c>
      <c r="G36" s="52">
        <v>79</v>
      </c>
      <c r="H36" s="133">
        <f t="shared" si="2"/>
        <v>2E-3</v>
      </c>
      <c r="I36" s="52">
        <v>63</v>
      </c>
      <c r="J36" s="133">
        <f t="shared" si="3"/>
        <v>2E-3</v>
      </c>
      <c r="K36" s="609">
        <f t="shared" si="4"/>
        <v>0</v>
      </c>
    </row>
    <row r="37" spans="1:11" x14ac:dyDescent="0.25">
      <c r="A37" s="132">
        <v>62</v>
      </c>
      <c r="B37" s="608" t="s">
        <v>162</v>
      </c>
      <c r="C37" s="52">
        <v>123</v>
      </c>
      <c r="D37" s="133">
        <f t="shared" si="0"/>
        <v>2.8243398392652124E-3</v>
      </c>
      <c r="E37" s="52">
        <v>141</v>
      </c>
      <c r="F37" s="133">
        <f t="shared" si="1"/>
        <v>3.4039060425367549E-3</v>
      </c>
      <c r="G37" s="52">
        <v>146</v>
      </c>
      <c r="H37" s="133">
        <f t="shared" si="2"/>
        <v>4.0000000000000001E-3</v>
      </c>
      <c r="I37" s="52">
        <v>119</v>
      </c>
      <c r="J37" s="133">
        <f t="shared" si="3"/>
        <v>3.0000000000000001E-3</v>
      </c>
      <c r="K37" s="609">
        <f t="shared" si="4"/>
        <v>-1E-3</v>
      </c>
    </row>
    <row r="38" spans="1:11" ht="27.6" x14ac:dyDescent="0.25">
      <c r="A38" s="132">
        <v>63</v>
      </c>
      <c r="B38" s="608" t="s">
        <v>163</v>
      </c>
      <c r="C38" s="52">
        <v>1452</v>
      </c>
      <c r="D38" s="133">
        <f t="shared" si="0"/>
        <v>3.334098737083812E-2</v>
      </c>
      <c r="E38" s="52">
        <v>1388</v>
      </c>
      <c r="F38" s="133">
        <f t="shared" si="1"/>
        <v>3.3507954518021389E-2</v>
      </c>
      <c r="G38" s="52">
        <v>1415</v>
      </c>
      <c r="H38" s="133">
        <f t="shared" si="2"/>
        <v>3.5000000000000003E-2</v>
      </c>
      <c r="I38" s="52">
        <v>1221</v>
      </c>
      <c r="J38" s="133">
        <f t="shared" si="3"/>
        <v>3.2000000000000001E-2</v>
      </c>
      <c r="K38" s="609">
        <f t="shared" si="4"/>
        <v>-3.0000000000000027E-3</v>
      </c>
    </row>
    <row r="39" spans="1:11" x14ac:dyDescent="0.25">
      <c r="A39" s="137">
        <v>64</v>
      </c>
      <c r="B39" s="608" t="s">
        <v>164</v>
      </c>
      <c r="C39" s="52">
        <v>3156</v>
      </c>
      <c r="D39" s="133">
        <f t="shared" si="0"/>
        <v>7.2468427095292762E-2</v>
      </c>
      <c r="E39" s="52">
        <v>3302</v>
      </c>
      <c r="F39" s="133">
        <f t="shared" si="1"/>
        <v>7.9714168457137344E-2</v>
      </c>
      <c r="G39" s="52">
        <v>3130</v>
      </c>
      <c r="H39" s="133">
        <f t="shared" si="2"/>
        <v>7.8E-2</v>
      </c>
      <c r="I39" s="52">
        <v>2999</v>
      </c>
      <c r="J39" s="133">
        <f t="shared" si="3"/>
        <v>7.8E-2</v>
      </c>
      <c r="K39" s="609">
        <f t="shared" si="4"/>
        <v>0</v>
      </c>
    </row>
    <row r="40" spans="1:11" ht="28.2" thickBot="1" x14ac:dyDescent="0.3">
      <c r="A40" s="127">
        <v>69</v>
      </c>
      <c r="B40" s="458" t="s">
        <v>165</v>
      </c>
      <c r="C40" s="54">
        <v>501</v>
      </c>
      <c r="D40" s="134">
        <f t="shared" si="0"/>
        <v>1.1504018369690011E-2</v>
      </c>
      <c r="E40" s="54">
        <v>473</v>
      </c>
      <c r="F40" s="134">
        <f t="shared" si="1"/>
        <v>1.1418777007942447E-2</v>
      </c>
      <c r="G40" s="54">
        <v>450</v>
      </c>
      <c r="H40" s="134">
        <f t="shared" si="2"/>
        <v>1.0999999999999999E-2</v>
      </c>
      <c r="I40" s="54">
        <v>425</v>
      </c>
      <c r="J40" s="134">
        <f t="shared" si="3"/>
        <v>1.0999999999999999E-2</v>
      </c>
      <c r="K40" s="611">
        <f t="shared" si="4"/>
        <v>0</v>
      </c>
    </row>
    <row r="41" spans="1:11" ht="27.6" x14ac:dyDescent="0.25">
      <c r="A41" s="131">
        <v>70</v>
      </c>
      <c r="B41" s="612" t="s">
        <v>166</v>
      </c>
      <c r="C41" s="136">
        <v>592</v>
      </c>
      <c r="D41" s="138">
        <f t="shared" si="0"/>
        <v>1.3593570608495982E-2</v>
      </c>
      <c r="E41" s="136">
        <v>832</v>
      </c>
      <c r="F41" s="145">
        <f t="shared" si="1"/>
        <v>2.0085459768727519E-2</v>
      </c>
      <c r="G41" s="136">
        <v>900</v>
      </c>
      <c r="H41" s="145">
        <f t="shared" si="2"/>
        <v>2.3E-2</v>
      </c>
      <c r="I41" s="136">
        <v>864</v>
      </c>
      <c r="J41" s="145">
        <f t="shared" si="3"/>
        <v>2.1999999999999999E-2</v>
      </c>
      <c r="K41" s="607">
        <f t="shared" si="4"/>
        <v>-1.0000000000000009E-3</v>
      </c>
    </row>
    <row r="42" spans="1:11" x14ac:dyDescent="0.25">
      <c r="A42" s="137">
        <v>71</v>
      </c>
      <c r="B42" s="608" t="s">
        <v>167</v>
      </c>
      <c r="C42" s="52">
        <v>2500</v>
      </c>
      <c r="D42" s="133">
        <f t="shared" si="0"/>
        <v>5.7405281285878303E-2</v>
      </c>
      <c r="E42" s="52">
        <v>2546</v>
      </c>
      <c r="F42" s="133">
        <f t="shared" si="1"/>
        <v>6.1463438186514736E-2</v>
      </c>
      <c r="G42" s="52">
        <v>2272</v>
      </c>
      <c r="H42" s="133">
        <f t="shared" si="2"/>
        <v>5.7000000000000002E-2</v>
      </c>
      <c r="I42" s="52">
        <v>2054</v>
      </c>
      <c r="J42" s="133">
        <f t="shared" si="3"/>
        <v>5.2999999999999999E-2</v>
      </c>
      <c r="K42" s="609">
        <f t="shared" si="4"/>
        <v>-4.0000000000000036E-3</v>
      </c>
    </row>
    <row r="43" spans="1:11" x14ac:dyDescent="0.25">
      <c r="A43" s="132">
        <v>72</v>
      </c>
      <c r="B43" s="608" t="s">
        <v>168</v>
      </c>
      <c r="C43" s="52">
        <v>950</v>
      </c>
      <c r="D43" s="133">
        <f t="shared" si="0"/>
        <v>2.1814006888633754E-2</v>
      </c>
      <c r="E43" s="52">
        <v>833</v>
      </c>
      <c r="F43" s="133">
        <f t="shared" si="1"/>
        <v>2.0109600946334162E-2</v>
      </c>
      <c r="G43" s="52">
        <v>766</v>
      </c>
      <c r="H43" s="133">
        <f t="shared" si="2"/>
        <v>1.9E-2</v>
      </c>
      <c r="I43" s="52">
        <v>718</v>
      </c>
      <c r="J43" s="133">
        <f t="shared" si="3"/>
        <v>1.9E-2</v>
      </c>
      <c r="K43" s="609">
        <f t="shared" si="4"/>
        <v>0</v>
      </c>
    </row>
    <row r="44" spans="1:11" x14ac:dyDescent="0.25">
      <c r="A44" s="132">
        <v>73</v>
      </c>
      <c r="B44" s="608" t="s">
        <v>169</v>
      </c>
      <c r="C44" s="52">
        <v>223</v>
      </c>
      <c r="D44" s="133">
        <f t="shared" si="0"/>
        <v>5.120551090700344E-3</v>
      </c>
      <c r="E44" s="52">
        <v>245</v>
      </c>
      <c r="F44" s="133">
        <f t="shared" si="1"/>
        <v>5.9145885136276943E-3</v>
      </c>
      <c r="G44" s="52">
        <v>234</v>
      </c>
      <c r="H44" s="133">
        <f t="shared" si="2"/>
        <v>6.0000000000000001E-3</v>
      </c>
      <c r="I44" s="52">
        <v>223</v>
      </c>
      <c r="J44" s="133">
        <f t="shared" si="3"/>
        <v>6.0000000000000001E-3</v>
      </c>
      <c r="K44" s="609">
        <f t="shared" si="4"/>
        <v>0</v>
      </c>
    </row>
    <row r="45" spans="1:11" x14ac:dyDescent="0.25">
      <c r="A45" s="132">
        <v>74</v>
      </c>
      <c r="B45" s="608" t="s">
        <v>170</v>
      </c>
      <c r="C45" s="52">
        <v>584</v>
      </c>
      <c r="D45" s="133">
        <f t="shared" si="0"/>
        <v>1.3409873708381171E-2</v>
      </c>
      <c r="E45" s="52">
        <v>478</v>
      </c>
      <c r="F45" s="133">
        <f t="shared" si="1"/>
        <v>1.1539482895975665E-2</v>
      </c>
      <c r="G45" s="52">
        <v>461</v>
      </c>
      <c r="H45" s="133">
        <f t="shared" si="2"/>
        <v>1.2E-2</v>
      </c>
      <c r="I45" s="52">
        <v>425</v>
      </c>
      <c r="J45" s="133">
        <f t="shared" si="3"/>
        <v>1.0999999999999999E-2</v>
      </c>
      <c r="K45" s="609">
        <f t="shared" si="4"/>
        <v>-1.0000000000000009E-3</v>
      </c>
    </row>
    <row r="46" spans="1:11" ht="27.75" customHeight="1" x14ac:dyDescent="0.25">
      <c r="A46" s="132">
        <v>75</v>
      </c>
      <c r="B46" s="608" t="s">
        <v>171</v>
      </c>
      <c r="C46" s="52">
        <v>1805</v>
      </c>
      <c r="D46" s="133">
        <f t="shared" si="0"/>
        <v>4.1446613088404131E-2</v>
      </c>
      <c r="E46" s="52">
        <v>1591</v>
      </c>
      <c r="F46" s="133">
        <f t="shared" si="1"/>
        <v>3.8408613572170049E-2</v>
      </c>
      <c r="G46" s="52">
        <v>1440</v>
      </c>
      <c r="H46" s="133">
        <f t="shared" si="2"/>
        <v>3.5999999999999997E-2</v>
      </c>
      <c r="I46" s="52">
        <v>1339</v>
      </c>
      <c r="J46" s="133">
        <f t="shared" si="3"/>
        <v>3.5000000000000003E-2</v>
      </c>
      <c r="K46" s="609">
        <f t="shared" si="4"/>
        <v>-9.9999999999999395E-4</v>
      </c>
    </row>
    <row r="47" spans="1:11" ht="28.2" thickBot="1" x14ac:dyDescent="0.3">
      <c r="A47" s="2">
        <v>79</v>
      </c>
      <c r="B47" s="610" t="s">
        <v>172</v>
      </c>
      <c r="C47" s="54">
        <v>480</v>
      </c>
      <c r="D47" s="133">
        <f t="shared" si="0"/>
        <v>1.1021814006888633E-2</v>
      </c>
      <c r="E47" s="54">
        <v>478</v>
      </c>
      <c r="F47" s="134">
        <f t="shared" si="1"/>
        <v>1.1539482895975665E-2</v>
      </c>
      <c r="G47" s="54">
        <v>428</v>
      </c>
      <c r="H47" s="134">
        <f t="shared" si="2"/>
        <v>1.0999999999999999E-2</v>
      </c>
      <c r="I47" s="54">
        <v>439</v>
      </c>
      <c r="J47" s="134">
        <f t="shared" si="3"/>
        <v>1.0999999999999999E-2</v>
      </c>
      <c r="K47" s="611">
        <f t="shared" si="4"/>
        <v>0</v>
      </c>
    </row>
    <row r="48" spans="1:11" ht="27.6" x14ac:dyDescent="0.25">
      <c r="A48" s="135">
        <v>80</v>
      </c>
      <c r="B48" s="606" t="s">
        <v>173</v>
      </c>
      <c r="C48" s="136">
        <v>381</v>
      </c>
      <c r="D48" s="130">
        <f t="shared" si="0"/>
        <v>8.7485648679678524E-3</v>
      </c>
      <c r="E48" s="136">
        <v>536</v>
      </c>
      <c r="F48" s="145">
        <f t="shared" si="1"/>
        <v>1.2939671197160997E-2</v>
      </c>
      <c r="G48" s="136">
        <v>527</v>
      </c>
      <c r="H48" s="145">
        <f t="shared" si="2"/>
        <v>1.2999999999999999E-2</v>
      </c>
      <c r="I48" s="136">
        <v>508</v>
      </c>
      <c r="J48" s="145">
        <f t="shared" si="3"/>
        <v>1.2999999999999999E-2</v>
      </c>
      <c r="K48" s="607">
        <f t="shared" si="4"/>
        <v>0</v>
      </c>
    </row>
    <row r="49" spans="1:11" x14ac:dyDescent="0.25">
      <c r="A49" s="132">
        <v>81</v>
      </c>
      <c r="B49" s="608" t="s">
        <v>174</v>
      </c>
      <c r="C49" s="52">
        <v>465</v>
      </c>
      <c r="D49" s="133">
        <f t="shared" si="0"/>
        <v>1.0677382319173364E-2</v>
      </c>
      <c r="E49" s="52">
        <v>532</v>
      </c>
      <c r="F49" s="133">
        <f t="shared" si="1"/>
        <v>1.2843106486734424E-2</v>
      </c>
      <c r="G49" s="52">
        <v>555</v>
      </c>
      <c r="H49" s="133">
        <f t="shared" si="2"/>
        <v>1.4E-2</v>
      </c>
      <c r="I49" s="52">
        <v>475</v>
      </c>
      <c r="J49" s="133">
        <f t="shared" si="3"/>
        <v>1.2E-2</v>
      </c>
      <c r="K49" s="609">
        <f t="shared" si="4"/>
        <v>-2E-3</v>
      </c>
    </row>
    <row r="50" spans="1:11" ht="27.6" x14ac:dyDescent="0.25">
      <c r="A50" s="132">
        <v>82</v>
      </c>
      <c r="B50" s="608" t="s">
        <v>175</v>
      </c>
      <c r="C50" s="52">
        <v>321</v>
      </c>
      <c r="D50" s="133">
        <f t="shared" si="0"/>
        <v>7.3708381171067741E-3</v>
      </c>
      <c r="E50" s="52">
        <v>336</v>
      </c>
      <c r="F50" s="133">
        <f t="shared" si="1"/>
        <v>8.1114356758322671E-3</v>
      </c>
      <c r="G50" s="52">
        <v>253</v>
      </c>
      <c r="H50" s="133">
        <f t="shared" si="2"/>
        <v>6.0000000000000001E-3</v>
      </c>
      <c r="I50" s="52">
        <v>194</v>
      </c>
      <c r="J50" s="133">
        <f t="shared" si="3"/>
        <v>5.0000000000000001E-3</v>
      </c>
      <c r="K50" s="609">
        <f t="shared" si="4"/>
        <v>-1E-3</v>
      </c>
    </row>
    <row r="51" spans="1:11" ht="41.4" x14ac:dyDescent="0.25">
      <c r="A51" s="137">
        <v>83</v>
      </c>
      <c r="B51" s="608" t="s">
        <v>176</v>
      </c>
      <c r="C51" s="52">
        <v>2954</v>
      </c>
      <c r="D51" s="133">
        <f t="shared" si="0"/>
        <v>6.7830080367393797E-2</v>
      </c>
      <c r="E51" s="52">
        <v>2836</v>
      </c>
      <c r="F51" s="133">
        <f t="shared" si="1"/>
        <v>6.8464379692441402E-2</v>
      </c>
      <c r="G51" s="52">
        <v>2872</v>
      </c>
      <c r="H51" s="133">
        <f t="shared" si="2"/>
        <v>7.1999999999999995E-2</v>
      </c>
      <c r="I51" s="52">
        <v>2665</v>
      </c>
      <c r="J51" s="133">
        <f t="shared" si="3"/>
        <v>6.9000000000000006E-2</v>
      </c>
      <c r="K51" s="609">
        <f t="shared" si="4"/>
        <v>-2.9999999999999888E-3</v>
      </c>
    </row>
    <row r="52" spans="1:11" x14ac:dyDescent="0.25">
      <c r="A52" s="132">
        <v>84</v>
      </c>
      <c r="B52" s="608" t="s">
        <v>177</v>
      </c>
      <c r="C52" s="52">
        <v>623</v>
      </c>
      <c r="D52" s="133">
        <f t="shared" si="0"/>
        <v>1.4305396096440872E-2</v>
      </c>
      <c r="E52" s="52">
        <v>529</v>
      </c>
      <c r="F52" s="133">
        <f t="shared" si="1"/>
        <v>1.2770682953914493E-2</v>
      </c>
      <c r="G52" s="52">
        <v>442</v>
      </c>
      <c r="H52" s="133">
        <f t="shared" si="2"/>
        <v>1.0999999999999999E-2</v>
      </c>
      <c r="I52" s="52">
        <v>406</v>
      </c>
      <c r="J52" s="133">
        <f t="shared" si="3"/>
        <v>1.0999999999999999E-2</v>
      </c>
      <c r="K52" s="609">
        <f t="shared" si="4"/>
        <v>0</v>
      </c>
    </row>
    <row r="53" spans="1:11" ht="41.4" x14ac:dyDescent="0.25">
      <c r="A53" s="132">
        <v>85</v>
      </c>
      <c r="B53" s="608" t="s">
        <v>178</v>
      </c>
      <c r="C53" s="52">
        <v>258</v>
      </c>
      <c r="D53" s="133">
        <f t="shared" si="0"/>
        <v>5.9242250287026409E-3</v>
      </c>
      <c r="E53" s="52">
        <v>265</v>
      </c>
      <c r="F53" s="133">
        <f t="shared" si="1"/>
        <v>6.3974120657605679E-3</v>
      </c>
      <c r="G53" s="52">
        <v>224</v>
      </c>
      <c r="H53" s="133">
        <f t="shared" si="2"/>
        <v>6.0000000000000001E-3</v>
      </c>
      <c r="I53" s="52">
        <v>289</v>
      </c>
      <c r="J53" s="133">
        <f t="shared" si="3"/>
        <v>8.0000000000000002E-3</v>
      </c>
      <c r="K53" s="609">
        <f t="shared" si="4"/>
        <v>2E-3</v>
      </c>
    </row>
    <row r="54" spans="1:11" ht="28.2" thickBot="1" x14ac:dyDescent="0.3">
      <c r="A54" s="127">
        <v>89</v>
      </c>
      <c r="B54" s="458" t="s">
        <v>179</v>
      </c>
      <c r="C54" s="54">
        <v>177</v>
      </c>
      <c r="D54" s="140">
        <f t="shared" si="0"/>
        <v>4.0642939150401835E-3</v>
      </c>
      <c r="E54" s="54">
        <v>252</v>
      </c>
      <c r="F54" s="134">
        <f t="shared" si="1"/>
        <v>6.0835767568742007E-3</v>
      </c>
      <c r="G54" s="54">
        <v>315</v>
      </c>
      <c r="H54" s="134">
        <f t="shared" si="2"/>
        <v>8.0000000000000002E-3</v>
      </c>
      <c r="I54" s="54">
        <v>355</v>
      </c>
      <c r="J54" s="134">
        <f t="shared" si="3"/>
        <v>8.9999999999999993E-3</v>
      </c>
      <c r="K54" s="611">
        <f t="shared" si="4"/>
        <v>9.9999999999999915E-4</v>
      </c>
    </row>
    <row r="55" spans="1:11" ht="14.4" thickBot="1" x14ac:dyDescent="0.3">
      <c r="A55" s="141">
        <v>99</v>
      </c>
      <c r="B55" s="613" t="s">
        <v>180</v>
      </c>
      <c r="C55" s="329">
        <v>1768</v>
      </c>
      <c r="D55" s="143">
        <f t="shared" si="0"/>
        <v>4.0597014925373133E-2</v>
      </c>
      <c r="E55" s="329">
        <v>2143</v>
      </c>
      <c r="F55" s="138">
        <f t="shared" si="1"/>
        <v>5.1734543611037347E-2</v>
      </c>
      <c r="G55" s="329">
        <v>1912</v>
      </c>
      <c r="H55" s="138">
        <f t="shared" si="2"/>
        <v>4.8000000000000001E-2</v>
      </c>
      <c r="I55" s="329">
        <v>1841</v>
      </c>
      <c r="J55" s="138">
        <f t="shared" si="3"/>
        <v>4.8000000000000001E-2</v>
      </c>
      <c r="K55" s="614">
        <f t="shared" si="4"/>
        <v>0</v>
      </c>
    </row>
    <row r="56" spans="1:11" ht="15" customHeight="1" thickBot="1" x14ac:dyDescent="0.3">
      <c r="A56" s="843" t="s">
        <v>578</v>
      </c>
      <c r="B56" s="850"/>
      <c r="C56" s="98">
        <f t="shared" ref="C56:J56" si="5">SUM(C4:C55)</f>
        <v>43550</v>
      </c>
      <c r="D56" s="75">
        <f t="shared" si="5"/>
        <v>1</v>
      </c>
      <c r="E56" s="98">
        <f t="shared" si="5"/>
        <v>41423</v>
      </c>
      <c r="F56" s="75">
        <f t="shared" si="5"/>
        <v>0.99999999999999978</v>
      </c>
      <c r="G56" s="98">
        <f t="shared" si="5"/>
        <v>39886</v>
      </c>
      <c r="H56" s="75">
        <f t="shared" si="5"/>
        <v>1.0020000000000002</v>
      </c>
      <c r="I56" s="98">
        <f t="shared" si="5"/>
        <v>38502</v>
      </c>
      <c r="J56" s="75">
        <f t="shared" si="5"/>
        <v>0.99800000000000022</v>
      </c>
      <c r="K56" s="615"/>
    </row>
    <row r="57" spans="1:11" x14ac:dyDescent="0.25">
      <c r="C57" s="34"/>
      <c r="G57" s="34"/>
    </row>
    <row r="58" spans="1:11" x14ac:dyDescent="0.25">
      <c r="C58" s="34"/>
      <c r="G58" s="34"/>
    </row>
    <row r="59" spans="1:11" x14ac:dyDescent="0.25">
      <c r="C59" s="34"/>
      <c r="G59" s="34"/>
    </row>
    <row r="60" spans="1:11" x14ac:dyDescent="0.25">
      <c r="C60" s="34"/>
      <c r="G60" s="34"/>
    </row>
    <row r="61" spans="1:11" x14ac:dyDescent="0.25">
      <c r="C61" s="34"/>
      <c r="G61" s="34"/>
    </row>
    <row r="62" spans="1:11" x14ac:dyDescent="0.25">
      <c r="C62" s="34"/>
      <c r="G62" s="34"/>
    </row>
    <row r="63" spans="1:11" x14ac:dyDescent="0.25">
      <c r="C63" s="34"/>
      <c r="G63" s="34"/>
    </row>
    <row r="64" spans="1:11" x14ac:dyDescent="0.25">
      <c r="C64" s="34"/>
      <c r="G64" s="34"/>
    </row>
    <row r="65" spans="3:7" x14ac:dyDescent="0.25">
      <c r="C65" s="34"/>
      <c r="G65" s="34"/>
    </row>
    <row r="66" spans="3:7" x14ac:dyDescent="0.25">
      <c r="C66" s="34"/>
      <c r="G66" s="34"/>
    </row>
    <row r="67" spans="3:7" x14ac:dyDescent="0.25">
      <c r="C67" s="34"/>
      <c r="G67" s="34"/>
    </row>
    <row r="68" spans="3:7" x14ac:dyDescent="0.25">
      <c r="C68" s="34"/>
      <c r="G68" s="34"/>
    </row>
    <row r="69" spans="3:7" x14ac:dyDescent="0.25">
      <c r="C69" s="34"/>
      <c r="G69" s="34"/>
    </row>
  </sheetData>
  <mergeCells count="9">
    <mergeCell ref="I2:J2"/>
    <mergeCell ref="G2:H2"/>
    <mergeCell ref="K2:K3"/>
    <mergeCell ref="A1:K1"/>
    <mergeCell ref="A56:B56"/>
    <mergeCell ref="A2:A3"/>
    <mergeCell ref="B2:B3"/>
    <mergeCell ref="C2:D2"/>
    <mergeCell ref="E2:F2"/>
  </mergeCells>
  <phoneticPr fontId="0" type="noConversion"/>
  <printOptions horizontalCentered="1"/>
  <pageMargins left="0.78740157480314965" right="0.78740157480314965" top="0.98425196850393704" bottom="0.98425196850393704" header="0.51181102362204722" footer="0.51181102362204722"/>
  <pageSetup paperSize="9" scale="4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sqref="A1:K1"/>
    </sheetView>
  </sheetViews>
  <sheetFormatPr defaultColWidth="11.44140625" defaultRowHeight="13.8" x14ac:dyDescent="0.25"/>
  <cols>
    <col min="1" max="1" width="8.33203125" style="1" customWidth="1"/>
    <col min="2" max="2" width="64" style="34"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16384" width="11.44140625" style="1"/>
  </cols>
  <sheetData>
    <row r="1" spans="1:11" ht="35.1" customHeight="1" thickBot="1" x14ac:dyDescent="0.3">
      <c r="A1" s="872" t="s">
        <v>856</v>
      </c>
      <c r="B1" s="873"/>
      <c r="C1" s="873"/>
      <c r="D1" s="873"/>
      <c r="E1" s="873"/>
      <c r="F1" s="873"/>
      <c r="G1" s="873"/>
      <c r="H1" s="873"/>
      <c r="I1" s="873"/>
      <c r="J1" s="873"/>
      <c r="K1" s="874"/>
    </row>
    <row r="2" spans="1:11" ht="23.25" customHeight="1" thickBot="1" x14ac:dyDescent="0.3">
      <c r="A2" s="875" t="s">
        <v>127</v>
      </c>
      <c r="B2" s="882" t="s">
        <v>128</v>
      </c>
      <c r="C2" s="911" t="s">
        <v>487</v>
      </c>
      <c r="D2" s="928"/>
      <c r="E2" s="928"/>
      <c r="F2" s="928"/>
      <c r="G2" s="928"/>
      <c r="H2" s="928"/>
      <c r="I2" s="929"/>
      <c r="J2" s="919" t="s">
        <v>578</v>
      </c>
      <c r="K2" s="933"/>
    </row>
    <row r="3" spans="1:11" ht="17.25" customHeight="1" x14ac:dyDescent="0.25">
      <c r="A3" s="971"/>
      <c r="B3" s="968"/>
      <c r="C3" s="879" t="s">
        <v>480</v>
      </c>
      <c r="D3" s="887"/>
      <c r="E3" s="879" t="s">
        <v>481</v>
      </c>
      <c r="F3" s="887"/>
      <c r="G3" s="879" t="s">
        <v>482</v>
      </c>
      <c r="H3" s="887"/>
      <c r="I3" s="343" t="s">
        <v>483</v>
      </c>
      <c r="J3" s="926"/>
      <c r="K3" s="927"/>
    </row>
    <row r="4" spans="1:11" ht="14.4" thickBot="1" x14ac:dyDescent="0.3">
      <c r="A4" s="876"/>
      <c r="B4" s="970"/>
      <c r="C4" s="43" t="s">
        <v>579</v>
      </c>
      <c r="D4" s="126" t="s">
        <v>580</v>
      </c>
      <c r="E4" s="127" t="s">
        <v>579</v>
      </c>
      <c r="F4" s="128" t="s">
        <v>580</v>
      </c>
      <c r="G4" s="43" t="s">
        <v>579</v>
      </c>
      <c r="H4" s="126" t="s">
        <v>580</v>
      </c>
      <c r="I4" s="344" t="s">
        <v>579</v>
      </c>
      <c r="J4" s="43" t="s">
        <v>579</v>
      </c>
      <c r="K4" s="128" t="s">
        <v>580</v>
      </c>
    </row>
    <row r="5" spans="1:11" ht="18.75" customHeight="1" thickBot="1" x14ac:dyDescent="0.3">
      <c r="A5" s="129" t="s">
        <v>632</v>
      </c>
      <c r="B5" s="604" t="s">
        <v>129</v>
      </c>
      <c r="C5" s="280">
        <v>321</v>
      </c>
      <c r="D5" s="130">
        <f>ROUND(C5/$C$57,3)</f>
        <v>0.02</v>
      </c>
      <c r="E5" s="281">
        <v>273</v>
      </c>
      <c r="F5" s="130">
        <f>ROUND(E5/$E$57,3)</f>
        <v>1.4E-2</v>
      </c>
      <c r="G5" s="281">
        <v>29</v>
      </c>
      <c r="H5" s="130">
        <f>ROUND(G5/$G$57,3)</f>
        <v>0.01</v>
      </c>
      <c r="I5" s="371"/>
      <c r="J5" s="282">
        <f>C5+E5+G5+I5</f>
        <v>623</v>
      </c>
      <c r="K5" s="130">
        <f>ROUND(J5/$J$57,3)</f>
        <v>1.6E-2</v>
      </c>
    </row>
    <row r="6" spans="1:11" ht="27.6" x14ac:dyDescent="0.25">
      <c r="A6" s="131">
        <v>10</v>
      </c>
      <c r="B6" s="606" t="s">
        <v>130</v>
      </c>
      <c r="C6" s="277">
        <v>27</v>
      </c>
      <c r="D6" s="145">
        <f t="shared" ref="D6:D56" si="0">ROUND(C6/$C$57,3)</f>
        <v>2E-3</v>
      </c>
      <c r="E6" s="278">
        <v>7</v>
      </c>
      <c r="F6" s="145">
        <f t="shared" ref="F6:F56" si="1">ROUND(E6/$E$57,3)</f>
        <v>0</v>
      </c>
      <c r="G6" s="278">
        <v>2</v>
      </c>
      <c r="H6" s="145">
        <f t="shared" ref="H6:H56" si="2">ROUND(G6/$G$57,3)</f>
        <v>1E-3</v>
      </c>
      <c r="I6" s="372"/>
      <c r="J6" s="279">
        <f t="shared" ref="J6:J56" si="3">C6+E6+G6+I6</f>
        <v>36</v>
      </c>
      <c r="K6" s="145">
        <f t="shared" ref="K6:K56" si="4">ROUND(J6/$J$57,3)</f>
        <v>1E-3</v>
      </c>
    </row>
    <row r="7" spans="1:11" ht="27.6" x14ac:dyDescent="0.25">
      <c r="A7" s="132">
        <v>11</v>
      </c>
      <c r="B7" s="608" t="s">
        <v>131</v>
      </c>
      <c r="C7" s="273">
        <v>14</v>
      </c>
      <c r="D7" s="133">
        <f t="shared" si="0"/>
        <v>1E-3</v>
      </c>
      <c r="E7" s="275">
        <v>15</v>
      </c>
      <c r="F7" s="133">
        <f t="shared" si="1"/>
        <v>1E-3</v>
      </c>
      <c r="G7" s="275">
        <v>1</v>
      </c>
      <c r="H7" s="133">
        <f t="shared" si="2"/>
        <v>0</v>
      </c>
      <c r="I7" s="373"/>
      <c r="J7" s="271">
        <f t="shared" si="3"/>
        <v>30</v>
      </c>
      <c r="K7" s="133">
        <f t="shared" si="4"/>
        <v>1E-3</v>
      </c>
    </row>
    <row r="8" spans="1:11" x14ac:dyDescent="0.25">
      <c r="A8" s="132">
        <v>12</v>
      </c>
      <c r="B8" s="608" t="s">
        <v>132</v>
      </c>
      <c r="C8" s="273">
        <v>8</v>
      </c>
      <c r="D8" s="133">
        <f t="shared" si="0"/>
        <v>0</v>
      </c>
      <c r="E8" s="275">
        <v>9</v>
      </c>
      <c r="F8" s="133">
        <f t="shared" si="1"/>
        <v>0</v>
      </c>
      <c r="G8" s="275">
        <v>1</v>
      </c>
      <c r="H8" s="133">
        <f t="shared" si="2"/>
        <v>0</v>
      </c>
      <c r="I8" s="373"/>
      <c r="J8" s="271">
        <f t="shared" si="3"/>
        <v>18</v>
      </c>
      <c r="K8" s="133">
        <f t="shared" si="4"/>
        <v>0</v>
      </c>
    </row>
    <row r="9" spans="1:11" x14ac:dyDescent="0.25">
      <c r="A9" s="132">
        <v>13</v>
      </c>
      <c r="B9" s="608" t="s">
        <v>133</v>
      </c>
      <c r="C9" s="273">
        <v>22</v>
      </c>
      <c r="D9" s="133">
        <f t="shared" si="0"/>
        <v>1E-3</v>
      </c>
      <c r="E9" s="275">
        <v>10</v>
      </c>
      <c r="F9" s="133">
        <f t="shared" si="1"/>
        <v>1E-3</v>
      </c>
      <c r="G9" s="275">
        <v>8</v>
      </c>
      <c r="H9" s="133">
        <f t="shared" si="2"/>
        <v>3.0000000000000001E-3</v>
      </c>
      <c r="I9" s="373">
        <v>1</v>
      </c>
      <c r="J9" s="271">
        <f t="shared" si="3"/>
        <v>41</v>
      </c>
      <c r="K9" s="133">
        <f t="shared" si="4"/>
        <v>1E-3</v>
      </c>
    </row>
    <row r="10" spans="1:11" x14ac:dyDescent="0.25">
      <c r="A10" s="132">
        <v>14</v>
      </c>
      <c r="B10" s="608" t="s">
        <v>134</v>
      </c>
      <c r="C10" s="273">
        <v>113</v>
      </c>
      <c r="D10" s="133">
        <f t="shared" si="0"/>
        <v>7.0000000000000001E-3</v>
      </c>
      <c r="E10" s="275">
        <v>62</v>
      </c>
      <c r="F10" s="133">
        <f t="shared" si="1"/>
        <v>3.0000000000000001E-3</v>
      </c>
      <c r="G10" s="275">
        <v>7</v>
      </c>
      <c r="H10" s="133">
        <f t="shared" si="2"/>
        <v>2E-3</v>
      </c>
      <c r="I10" s="373"/>
      <c r="J10" s="271">
        <f t="shared" si="3"/>
        <v>182</v>
      </c>
      <c r="K10" s="133">
        <f t="shared" si="4"/>
        <v>5.0000000000000001E-3</v>
      </c>
    </row>
    <row r="11" spans="1:11" ht="28.2" thickBot="1" x14ac:dyDescent="0.3">
      <c r="A11" s="2">
        <v>19</v>
      </c>
      <c r="B11" s="610" t="s">
        <v>135</v>
      </c>
      <c r="C11" s="274">
        <v>21</v>
      </c>
      <c r="D11" s="134">
        <f t="shared" si="0"/>
        <v>1E-3</v>
      </c>
      <c r="E11" s="276">
        <v>15</v>
      </c>
      <c r="F11" s="134">
        <f t="shared" si="1"/>
        <v>1E-3</v>
      </c>
      <c r="G11" s="276">
        <v>1</v>
      </c>
      <c r="H11" s="134">
        <f t="shared" si="2"/>
        <v>0</v>
      </c>
      <c r="I11" s="374"/>
      <c r="J11" s="272">
        <f t="shared" si="3"/>
        <v>37</v>
      </c>
      <c r="K11" s="134">
        <f t="shared" si="4"/>
        <v>1E-3</v>
      </c>
    </row>
    <row r="12" spans="1:11" ht="27.6" x14ac:dyDescent="0.25">
      <c r="A12" s="135">
        <v>20</v>
      </c>
      <c r="B12" s="606" t="s">
        <v>136</v>
      </c>
      <c r="C12" s="283">
        <v>101</v>
      </c>
      <c r="D12" s="198">
        <f t="shared" si="0"/>
        <v>6.0000000000000001E-3</v>
      </c>
      <c r="E12" s="284">
        <v>35</v>
      </c>
      <c r="F12" s="198">
        <f t="shared" si="1"/>
        <v>2E-3</v>
      </c>
      <c r="G12" s="284">
        <v>6</v>
      </c>
      <c r="H12" s="198">
        <f t="shared" si="2"/>
        <v>2E-3</v>
      </c>
      <c r="I12" s="375"/>
      <c r="J12" s="285">
        <f t="shared" si="3"/>
        <v>142</v>
      </c>
      <c r="K12" s="198">
        <f t="shared" si="4"/>
        <v>4.0000000000000001E-3</v>
      </c>
    </row>
    <row r="13" spans="1:11" x14ac:dyDescent="0.25">
      <c r="A13" s="132">
        <v>21</v>
      </c>
      <c r="B13" s="608" t="s">
        <v>137</v>
      </c>
      <c r="C13" s="273">
        <v>27</v>
      </c>
      <c r="D13" s="133">
        <f t="shared" si="0"/>
        <v>2E-3</v>
      </c>
      <c r="E13" s="275">
        <v>33</v>
      </c>
      <c r="F13" s="133">
        <f t="shared" si="1"/>
        <v>2E-3</v>
      </c>
      <c r="G13" s="275">
        <v>3</v>
      </c>
      <c r="H13" s="133">
        <f t="shared" si="2"/>
        <v>1E-3</v>
      </c>
      <c r="I13" s="373"/>
      <c r="J13" s="271">
        <f t="shared" si="3"/>
        <v>63</v>
      </c>
      <c r="K13" s="133">
        <f t="shared" si="4"/>
        <v>2E-3</v>
      </c>
    </row>
    <row r="14" spans="1:11" ht="27.6" x14ac:dyDescent="0.25">
      <c r="A14" s="132">
        <v>22</v>
      </c>
      <c r="B14" s="608" t="s">
        <v>138</v>
      </c>
      <c r="C14" s="273">
        <v>299</v>
      </c>
      <c r="D14" s="133">
        <f t="shared" si="0"/>
        <v>1.7999999999999999E-2</v>
      </c>
      <c r="E14" s="275">
        <v>158</v>
      </c>
      <c r="F14" s="133">
        <f t="shared" si="1"/>
        <v>8.0000000000000002E-3</v>
      </c>
      <c r="G14" s="275">
        <v>6</v>
      </c>
      <c r="H14" s="133">
        <f t="shared" si="2"/>
        <v>2E-3</v>
      </c>
      <c r="I14" s="373"/>
      <c r="J14" s="271">
        <f t="shared" si="3"/>
        <v>463</v>
      </c>
      <c r="K14" s="133">
        <f t="shared" si="4"/>
        <v>1.2E-2</v>
      </c>
    </row>
    <row r="15" spans="1:11" ht="27.6" x14ac:dyDescent="0.25">
      <c r="A15" s="132">
        <v>23</v>
      </c>
      <c r="B15" s="608" t="s">
        <v>139</v>
      </c>
      <c r="C15" s="273">
        <v>383</v>
      </c>
      <c r="D15" s="133">
        <f t="shared" si="0"/>
        <v>2.4E-2</v>
      </c>
      <c r="E15" s="275">
        <v>60</v>
      </c>
      <c r="F15" s="133">
        <f t="shared" si="1"/>
        <v>3.0000000000000001E-3</v>
      </c>
      <c r="G15" s="275">
        <v>1</v>
      </c>
      <c r="H15" s="133">
        <f t="shared" si="2"/>
        <v>0</v>
      </c>
      <c r="I15" s="373">
        <v>1</v>
      </c>
      <c r="J15" s="271">
        <f t="shared" si="3"/>
        <v>445</v>
      </c>
      <c r="K15" s="133">
        <f t="shared" si="4"/>
        <v>1.2E-2</v>
      </c>
    </row>
    <row r="16" spans="1:11" ht="27.75" customHeight="1" x14ac:dyDescent="0.25">
      <c r="A16" s="132">
        <v>24</v>
      </c>
      <c r="B16" s="608" t="s">
        <v>140</v>
      </c>
      <c r="C16" s="273">
        <v>131</v>
      </c>
      <c r="D16" s="133">
        <f t="shared" si="0"/>
        <v>8.0000000000000002E-3</v>
      </c>
      <c r="E16" s="275">
        <v>94</v>
      </c>
      <c r="F16" s="133">
        <f t="shared" si="1"/>
        <v>5.0000000000000001E-3</v>
      </c>
      <c r="G16" s="275">
        <v>6</v>
      </c>
      <c r="H16" s="133">
        <f t="shared" si="2"/>
        <v>2E-3</v>
      </c>
      <c r="I16" s="373"/>
      <c r="J16" s="271">
        <f t="shared" si="3"/>
        <v>231</v>
      </c>
      <c r="K16" s="133">
        <f t="shared" si="4"/>
        <v>6.0000000000000001E-3</v>
      </c>
    </row>
    <row r="17" spans="1:11" ht="28.2" thickBot="1" x14ac:dyDescent="0.3">
      <c r="A17" s="127">
        <v>29</v>
      </c>
      <c r="B17" s="458" t="s">
        <v>141</v>
      </c>
      <c r="C17" s="286">
        <v>48</v>
      </c>
      <c r="D17" s="140">
        <f t="shared" si="0"/>
        <v>3.0000000000000001E-3</v>
      </c>
      <c r="E17" s="287">
        <v>37</v>
      </c>
      <c r="F17" s="140">
        <f t="shared" si="1"/>
        <v>2E-3</v>
      </c>
      <c r="G17" s="287"/>
      <c r="H17" s="140">
        <f t="shared" si="2"/>
        <v>0</v>
      </c>
      <c r="I17" s="376"/>
      <c r="J17" s="288">
        <f t="shared" si="3"/>
        <v>85</v>
      </c>
      <c r="K17" s="140">
        <f t="shared" si="4"/>
        <v>2E-3</v>
      </c>
    </row>
    <row r="18" spans="1:11" ht="27.6" x14ac:dyDescent="0.25">
      <c r="A18" s="131">
        <v>30</v>
      </c>
      <c r="B18" s="612" t="s">
        <v>142</v>
      </c>
      <c r="C18" s="277">
        <v>187</v>
      </c>
      <c r="D18" s="145">
        <f t="shared" si="0"/>
        <v>1.2E-2</v>
      </c>
      <c r="E18" s="278">
        <v>233</v>
      </c>
      <c r="F18" s="145">
        <f t="shared" si="1"/>
        <v>1.2E-2</v>
      </c>
      <c r="G18" s="278">
        <v>50</v>
      </c>
      <c r="H18" s="145">
        <f t="shared" si="2"/>
        <v>1.6E-2</v>
      </c>
      <c r="I18" s="372"/>
      <c r="J18" s="279">
        <f t="shared" si="3"/>
        <v>470</v>
      </c>
      <c r="K18" s="145">
        <f t="shared" si="4"/>
        <v>1.2E-2</v>
      </c>
    </row>
    <row r="19" spans="1:11" x14ac:dyDescent="0.25">
      <c r="A19" s="132">
        <v>31</v>
      </c>
      <c r="B19" s="608" t="s">
        <v>143</v>
      </c>
      <c r="C19" s="273">
        <v>99</v>
      </c>
      <c r="D19" s="133">
        <f t="shared" si="0"/>
        <v>6.0000000000000001E-3</v>
      </c>
      <c r="E19" s="275">
        <v>87</v>
      </c>
      <c r="F19" s="133">
        <f t="shared" si="1"/>
        <v>5.0000000000000001E-3</v>
      </c>
      <c r="G19" s="275">
        <v>11</v>
      </c>
      <c r="H19" s="133">
        <f t="shared" si="2"/>
        <v>4.0000000000000001E-3</v>
      </c>
      <c r="I19" s="373"/>
      <c r="J19" s="271">
        <f t="shared" si="3"/>
        <v>197</v>
      </c>
      <c r="K19" s="133">
        <f t="shared" si="4"/>
        <v>5.0000000000000001E-3</v>
      </c>
    </row>
    <row r="20" spans="1:11" ht="27.6" x14ac:dyDescent="0.25">
      <c r="A20" s="132">
        <v>32</v>
      </c>
      <c r="B20" s="608" t="s">
        <v>144</v>
      </c>
      <c r="C20" s="273">
        <v>220</v>
      </c>
      <c r="D20" s="133">
        <f t="shared" si="0"/>
        <v>1.4E-2</v>
      </c>
      <c r="E20" s="275">
        <v>201</v>
      </c>
      <c r="F20" s="133">
        <f t="shared" si="1"/>
        <v>0.01</v>
      </c>
      <c r="G20" s="275">
        <v>8</v>
      </c>
      <c r="H20" s="133">
        <f t="shared" si="2"/>
        <v>3.0000000000000001E-3</v>
      </c>
      <c r="I20" s="373"/>
      <c r="J20" s="271">
        <f t="shared" si="3"/>
        <v>429</v>
      </c>
      <c r="K20" s="133">
        <f t="shared" si="4"/>
        <v>1.0999999999999999E-2</v>
      </c>
    </row>
    <row r="21" spans="1:11" ht="27.6" x14ac:dyDescent="0.25">
      <c r="A21" s="132">
        <v>33</v>
      </c>
      <c r="B21" s="608" t="s">
        <v>145</v>
      </c>
      <c r="C21" s="273">
        <v>393</v>
      </c>
      <c r="D21" s="133">
        <f t="shared" si="0"/>
        <v>2.4E-2</v>
      </c>
      <c r="E21" s="275">
        <v>497</v>
      </c>
      <c r="F21" s="133">
        <f t="shared" si="1"/>
        <v>2.5999999999999999E-2</v>
      </c>
      <c r="G21" s="275">
        <v>80</v>
      </c>
      <c r="H21" s="133">
        <f t="shared" si="2"/>
        <v>2.5999999999999999E-2</v>
      </c>
      <c r="I21" s="373"/>
      <c r="J21" s="271">
        <f t="shared" si="3"/>
        <v>970</v>
      </c>
      <c r="K21" s="133">
        <f t="shared" si="4"/>
        <v>2.5000000000000001E-2</v>
      </c>
    </row>
    <row r="22" spans="1:11" ht="27.6" x14ac:dyDescent="0.25">
      <c r="A22" s="132">
        <v>34</v>
      </c>
      <c r="B22" s="608" t="s">
        <v>146</v>
      </c>
      <c r="C22" s="273">
        <v>55</v>
      </c>
      <c r="D22" s="133">
        <f t="shared" si="0"/>
        <v>3.0000000000000001E-3</v>
      </c>
      <c r="E22" s="275">
        <v>111</v>
      </c>
      <c r="F22" s="133">
        <f t="shared" si="1"/>
        <v>6.0000000000000001E-3</v>
      </c>
      <c r="G22" s="275">
        <v>27</v>
      </c>
      <c r="H22" s="133">
        <f t="shared" si="2"/>
        <v>8.9999999999999993E-3</v>
      </c>
      <c r="I22" s="373"/>
      <c r="J22" s="271">
        <f t="shared" si="3"/>
        <v>193</v>
      </c>
      <c r="K22" s="133">
        <f t="shared" si="4"/>
        <v>5.0000000000000001E-3</v>
      </c>
    </row>
    <row r="23" spans="1:11" ht="27.6" x14ac:dyDescent="0.25">
      <c r="A23" s="132">
        <v>35</v>
      </c>
      <c r="B23" s="608" t="s">
        <v>147</v>
      </c>
      <c r="C23" s="273">
        <v>285</v>
      </c>
      <c r="D23" s="133">
        <f t="shared" si="0"/>
        <v>1.7999999999999999E-2</v>
      </c>
      <c r="E23" s="275">
        <v>425</v>
      </c>
      <c r="F23" s="133">
        <f t="shared" si="1"/>
        <v>2.1999999999999999E-2</v>
      </c>
      <c r="G23" s="275">
        <v>107</v>
      </c>
      <c r="H23" s="133">
        <f t="shared" si="2"/>
        <v>3.5000000000000003E-2</v>
      </c>
      <c r="I23" s="373"/>
      <c r="J23" s="271">
        <f t="shared" si="3"/>
        <v>817</v>
      </c>
      <c r="K23" s="133">
        <f t="shared" si="4"/>
        <v>2.1000000000000001E-2</v>
      </c>
    </row>
    <row r="24" spans="1:11" ht="28.2" thickBot="1" x14ac:dyDescent="0.3">
      <c r="A24" s="2">
        <v>39</v>
      </c>
      <c r="B24" s="610" t="s">
        <v>148</v>
      </c>
      <c r="C24" s="274">
        <v>113</v>
      </c>
      <c r="D24" s="134">
        <f t="shared" si="0"/>
        <v>7.0000000000000001E-3</v>
      </c>
      <c r="E24" s="276">
        <v>128</v>
      </c>
      <c r="F24" s="134">
        <f t="shared" si="1"/>
        <v>7.0000000000000001E-3</v>
      </c>
      <c r="G24" s="276">
        <v>15</v>
      </c>
      <c r="H24" s="134">
        <f t="shared" si="2"/>
        <v>5.0000000000000001E-3</v>
      </c>
      <c r="I24" s="374"/>
      <c r="J24" s="272">
        <f t="shared" si="3"/>
        <v>256</v>
      </c>
      <c r="K24" s="134">
        <f t="shared" si="4"/>
        <v>7.0000000000000001E-3</v>
      </c>
    </row>
    <row r="25" spans="1:11" ht="41.4" x14ac:dyDescent="0.25">
      <c r="A25" s="135">
        <v>40</v>
      </c>
      <c r="B25" s="606" t="s">
        <v>149</v>
      </c>
      <c r="C25" s="283">
        <v>383</v>
      </c>
      <c r="D25" s="198">
        <f t="shared" si="0"/>
        <v>2.4E-2</v>
      </c>
      <c r="E25" s="284">
        <v>287</v>
      </c>
      <c r="F25" s="198">
        <f t="shared" si="1"/>
        <v>1.4999999999999999E-2</v>
      </c>
      <c r="G25" s="284">
        <v>60</v>
      </c>
      <c r="H25" s="198">
        <f t="shared" si="2"/>
        <v>0.02</v>
      </c>
      <c r="I25" s="375"/>
      <c r="J25" s="285">
        <f t="shared" si="3"/>
        <v>730</v>
      </c>
      <c r="K25" s="198">
        <f t="shared" si="4"/>
        <v>1.9E-2</v>
      </c>
    </row>
    <row r="26" spans="1:11" ht="41.4" x14ac:dyDescent="0.25">
      <c r="A26" s="132">
        <v>41</v>
      </c>
      <c r="B26" s="608" t="s">
        <v>150</v>
      </c>
      <c r="C26" s="273">
        <v>85</v>
      </c>
      <c r="D26" s="133">
        <f t="shared" si="0"/>
        <v>5.0000000000000001E-3</v>
      </c>
      <c r="E26" s="275">
        <v>109</v>
      </c>
      <c r="F26" s="133">
        <f t="shared" si="1"/>
        <v>6.0000000000000001E-3</v>
      </c>
      <c r="G26" s="275">
        <v>17</v>
      </c>
      <c r="H26" s="133">
        <f t="shared" si="2"/>
        <v>6.0000000000000001E-3</v>
      </c>
      <c r="I26" s="373"/>
      <c r="J26" s="271">
        <f t="shared" si="3"/>
        <v>211</v>
      </c>
      <c r="K26" s="133">
        <f t="shared" si="4"/>
        <v>5.0000000000000001E-3</v>
      </c>
    </row>
    <row r="27" spans="1:11" ht="41.25" customHeight="1" x14ac:dyDescent="0.25">
      <c r="A27" s="132">
        <v>42</v>
      </c>
      <c r="B27" s="608" t="s">
        <v>151</v>
      </c>
      <c r="C27" s="273">
        <v>348</v>
      </c>
      <c r="D27" s="133">
        <f t="shared" si="0"/>
        <v>2.1999999999999999E-2</v>
      </c>
      <c r="E27" s="275">
        <v>563</v>
      </c>
      <c r="F27" s="133">
        <f t="shared" si="1"/>
        <v>2.9000000000000001E-2</v>
      </c>
      <c r="G27" s="275">
        <v>98</v>
      </c>
      <c r="H27" s="133">
        <f t="shared" si="2"/>
        <v>3.2000000000000001E-2</v>
      </c>
      <c r="I27" s="373"/>
      <c r="J27" s="271">
        <f t="shared" si="3"/>
        <v>1009</v>
      </c>
      <c r="K27" s="133">
        <f t="shared" si="4"/>
        <v>2.5999999999999999E-2</v>
      </c>
    </row>
    <row r="28" spans="1:11" ht="41.4" x14ac:dyDescent="0.25">
      <c r="A28" s="132">
        <v>43</v>
      </c>
      <c r="B28" s="608" t="s">
        <v>152</v>
      </c>
      <c r="C28" s="273">
        <v>699</v>
      </c>
      <c r="D28" s="133">
        <f t="shared" si="0"/>
        <v>4.2999999999999997E-2</v>
      </c>
      <c r="E28" s="275">
        <v>367</v>
      </c>
      <c r="F28" s="133">
        <f t="shared" si="1"/>
        <v>1.9E-2</v>
      </c>
      <c r="G28" s="275">
        <v>30</v>
      </c>
      <c r="H28" s="133">
        <f t="shared" si="2"/>
        <v>0.01</v>
      </c>
      <c r="I28" s="373"/>
      <c r="J28" s="271">
        <f t="shared" si="3"/>
        <v>1096</v>
      </c>
      <c r="K28" s="133">
        <f t="shared" si="4"/>
        <v>2.8000000000000001E-2</v>
      </c>
    </row>
    <row r="29" spans="1:11" ht="27.6" x14ac:dyDescent="0.25">
      <c r="A29" s="137">
        <v>44</v>
      </c>
      <c r="B29" s="608" t="s">
        <v>153</v>
      </c>
      <c r="C29" s="273">
        <v>1243</v>
      </c>
      <c r="D29" s="133">
        <f t="shared" si="0"/>
        <v>7.6999999999999999E-2</v>
      </c>
      <c r="E29" s="275">
        <v>874</v>
      </c>
      <c r="F29" s="133">
        <f t="shared" si="1"/>
        <v>4.4999999999999998E-2</v>
      </c>
      <c r="G29" s="275">
        <v>118</v>
      </c>
      <c r="H29" s="133">
        <f t="shared" si="2"/>
        <v>3.9E-2</v>
      </c>
      <c r="I29" s="373"/>
      <c r="J29" s="271">
        <f t="shared" si="3"/>
        <v>2235</v>
      </c>
      <c r="K29" s="133">
        <f t="shared" si="4"/>
        <v>5.8000000000000003E-2</v>
      </c>
    </row>
    <row r="30" spans="1:11" x14ac:dyDescent="0.25">
      <c r="A30" s="132">
        <v>45</v>
      </c>
      <c r="B30" s="608" t="s">
        <v>154</v>
      </c>
      <c r="C30" s="273">
        <v>43</v>
      </c>
      <c r="D30" s="133">
        <f t="shared" si="0"/>
        <v>3.0000000000000001E-3</v>
      </c>
      <c r="E30" s="275">
        <v>36</v>
      </c>
      <c r="F30" s="133">
        <f t="shared" si="1"/>
        <v>2E-3</v>
      </c>
      <c r="G30" s="275">
        <v>6</v>
      </c>
      <c r="H30" s="133">
        <f t="shared" si="2"/>
        <v>2E-3</v>
      </c>
      <c r="I30" s="373"/>
      <c r="J30" s="271">
        <f t="shared" si="3"/>
        <v>85</v>
      </c>
      <c r="K30" s="133">
        <f t="shared" si="4"/>
        <v>2E-3</v>
      </c>
    </row>
    <row r="31" spans="1:11" ht="28.2" thickBot="1" x14ac:dyDescent="0.3">
      <c r="A31" s="127">
        <v>49</v>
      </c>
      <c r="B31" s="458" t="s">
        <v>155</v>
      </c>
      <c r="C31" s="286">
        <v>129</v>
      </c>
      <c r="D31" s="140">
        <f t="shared" si="0"/>
        <v>8.0000000000000002E-3</v>
      </c>
      <c r="E31" s="287">
        <v>142</v>
      </c>
      <c r="F31" s="140">
        <f t="shared" si="1"/>
        <v>7.0000000000000001E-3</v>
      </c>
      <c r="G31" s="287">
        <v>10</v>
      </c>
      <c r="H31" s="140">
        <f t="shared" si="2"/>
        <v>3.0000000000000001E-3</v>
      </c>
      <c r="I31" s="376"/>
      <c r="J31" s="288">
        <f t="shared" si="3"/>
        <v>281</v>
      </c>
      <c r="K31" s="140">
        <f t="shared" si="4"/>
        <v>7.0000000000000001E-3</v>
      </c>
    </row>
    <row r="32" spans="1:11" ht="27.6" x14ac:dyDescent="0.25">
      <c r="A32" s="131">
        <v>50</v>
      </c>
      <c r="B32" s="612" t="s">
        <v>156</v>
      </c>
      <c r="C32" s="277">
        <v>405</v>
      </c>
      <c r="D32" s="145">
        <f t="shared" si="0"/>
        <v>2.5000000000000001E-2</v>
      </c>
      <c r="E32" s="278">
        <v>558</v>
      </c>
      <c r="F32" s="145">
        <f t="shared" si="1"/>
        <v>2.9000000000000001E-2</v>
      </c>
      <c r="G32" s="278">
        <v>156</v>
      </c>
      <c r="H32" s="145">
        <f t="shared" si="2"/>
        <v>5.0999999999999997E-2</v>
      </c>
      <c r="I32" s="372"/>
      <c r="J32" s="279">
        <f t="shared" si="3"/>
        <v>1119</v>
      </c>
      <c r="K32" s="145">
        <f t="shared" si="4"/>
        <v>2.9000000000000001E-2</v>
      </c>
    </row>
    <row r="33" spans="1:11" x14ac:dyDescent="0.25">
      <c r="A33" s="132">
        <v>51</v>
      </c>
      <c r="B33" s="608" t="s">
        <v>157</v>
      </c>
      <c r="C33" s="273">
        <v>380</v>
      </c>
      <c r="D33" s="133">
        <f t="shared" si="0"/>
        <v>2.3E-2</v>
      </c>
      <c r="E33" s="275">
        <v>644</v>
      </c>
      <c r="F33" s="133">
        <f t="shared" si="1"/>
        <v>3.3000000000000002E-2</v>
      </c>
      <c r="G33" s="275">
        <v>157</v>
      </c>
      <c r="H33" s="133">
        <f t="shared" si="2"/>
        <v>5.1999999999999998E-2</v>
      </c>
      <c r="I33" s="373"/>
      <c r="J33" s="271">
        <f t="shared" si="3"/>
        <v>1181</v>
      </c>
      <c r="K33" s="133">
        <f t="shared" si="4"/>
        <v>3.1E-2</v>
      </c>
    </row>
    <row r="34" spans="1:11" ht="27.6" x14ac:dyDescent="0.25">
      <c r="A34" s="137">
        <v>52</v>
      </c>
      <c r="B34" s="608" t="s">
        <v>158</v>
      </c>
      <c r="C34" s="273">
        <v>2223</v>
      </c>
      <c r="D34" s="133">
        <f t="shared" si="0"/>
        <v>0.13700000000000001</v>
      </c>
      <c r="E34" s="275">
        <v>3543</v>
      </c>
      <c r="F34" s="133">
        <f t="shared" si="1"/>
        <v>0.184</v>
      </c>
      <c r="G34" s="275">
        <v>639</v>
      </c>
      <c r="H34" s="133">
        <f t="shared" si="2"/>
        <v>0.21</v>
      </c>
      <c r="I34" s="373">
        <v>5</v>
      </c>
      <c r="J34" s="271">
        <f t="shared" si="3"/>
        <v>6410</v>
      </c>
      <c r="K34" s="133">
        <f t="shared" si="4"/>
        <v>0.16600000000000001</v>
      </c>
    </row>
    <row r="35" spans="1:11" ht="28.2" thickBot="1" x14ac:dyDescent="0.3">
      <c r="A35" s="2">
        <v>59</v>
      </c>
      <c r="B35" s="610" t="s">
        <v>159</v>
      </c>
      <c r="C35" s="274">
        <v>82</v>
      </c>
      <c r="D35" s="134">
        <f t="shared" si="0"/>
        <v>5.0000000000000001E-3</v>
      </c>
      <c r="E35" s="276">
        <v>130</v>
      </c>
      <c r="F35" s="134">
        <f t="shared" si="1"/>
        <v>7.0000000000000001E-3</v>
      </c>
      <c r="G35" s="276">
        <v>28</v>
      </c>
      <c r="H35" s="134">
        <f t="shared" si="2"/>
        <v>8.9999999999999993E-3</v>
      </c>
      <c r="I35" s="374"/>
      <c r="J35" s="272">
        <f t="shared" si="3"/>
        <v>240</v>
      </c>
      <c r="K35" s="134">
        <f t="shared" si="4"/>
        <v>6.0000000000000001E-3</v>
      </c>
    </row>
    <row r="36" spans="1:11" ht="27.6" x14ac:dyDescent="0.25">
      <c r="A36" s="135">
        <v>60</v>
      </c>
      <c r="B36" s="606" t="s">
        <v>160</v>
      </c>
      <c r="C36" s="283">
        <v>283</v>
      </c>
      <c r="D36" s="198">
        <f t="shared" si="0"/>
        <v>1.7000000000000001E-2</v>
      </c>
      <c r="E36" s="284">
        <v>228</v>
      </c>
      <c r="F36" s="198">
        <f t="shared" si="1"/>
        <v>1.2E-2</v>
      </c>
      <c r="G36" s="284">
        <v>43</v>
      </c>
      <c r="H36" s="198">
        <f t="shared" si="2"/>
        <v>1.4E-2</v>
      </c>
      <c r="I36" s="375">
        <v>1</v>
      </c>
      <c r="J36" s="285">
        <f t="shared" si="3"/>
        <v>555</v>
      </c>
      <c r="K36" s="198">
        <f t="shared" si="4"/>
        <v>1.4E-2</v>
      </c>
    </row>
    <row r="37" spans="1:11" x14ac:dyDescent="0.25">
      <c r="A37" s="132">
        <v>61</v>
      </c>
      <c r="B37" s="608" t="s">
        <v>161</v>
      </c>
      <c r="C37" s="273">
        <v>31</v>
      </c>
      <c r="D37" s="133">
        <f t="shared" si="0"/>
        <v>2E-3</v>
      </c>
      <c r="E37" s="275">
        <v>29</v>
      </c>
      <c r="F37" s="133">
        <f t="shared" si="1"/>
        <v>2E-3</v>
      </c>
      <c r="G37" s="275">
        <v>3</v>
      </c>
      <c r="H37" s="133">
        <f t="shared" si="2"/>
        <v>1E-3</v>
      </c>
      <c r="I37" s="373"/>
      <c r="J37" s="271">
        <f t="shared" si="3"/>
        <v>63</v>
      </c>
      <c r="K37" s="133">
        <f t="shared" si="4"/>
        <v>2E-3</v>
      </c>
    </row>
    <row r="38" spans="1:11" x14ac:dyDescent="0.25">
      <c r="A38" s="132">
        <v>62</v>
      </c>
      <c r="B38" s="608" t="s">
        <v>162</v>
      </c>
      <c r="C38" s="273">
        <v>59</v>
      </c>
      <c r="D38" s="133">
        <f t="shared" si="0"/>
        <v>4.0000000000000001E-3</v>
      </c>
      <c r="E38" s="275">
        <v>50</v>
      </c>
      <c r="F38" s="133">
        <f t="shared" si="1"/>
        <v>3.0000000000000001E-3</v>
      </c>
      <c r="G38" s="275">
        <v>10</v>
      </c>
      <c r="H38" s="133">
        <f t="shared" si="2"/>
        <v>3.0000000000000001E-3</v>
      </c>
      <c r="I38" s="373"/>
      <c r="J38" s="271">
        <f t="shared" si="3"/>
        <v>119</v>
      </c>
      <c r="K38" s="133">
        <f t="shared" si="4"/>
        <v>3.0000000000000001E-3</v>
      </c>
    </row>
    <row r="39" spans="1:11" ht="27.6" x14ac:dyDescent="0.25">
      <c r="A39" s="132">
        <v>63</v>
      </c>
      <c r="B39" s="608" t="s">
        <v>163</v>
      </c>
      <c r="C39" s="273">
        <v>570</v>
      </c>
      <c r="D39" s="133">
        <f t="shared" si="0"/>
        <v>3.5000000000000003E-2</v>
      </c>
      <c r="E39" s="275">
        <v>568</v>
      </c>
      <c r="F39" s="133">
        <f t="shared" si="1"/>
        <v>2.9000000000000001E-2</v>
      </c>
      <c r="G39" s="275">
        <v>83</v>
      </c>
      <c r="H39" s="133">
        <f t="shared" si="2"/>
        <v>2.7E-2</v>
      </c>
      <c r="I39" s="373"/>
      <c r="J39" s="271">
        <f t="shared" si="3"/>
        <v>1221</v>
      </c>
      <c r="K39" s="133">
        <f t="shared" si="4"/>
        <v>3.2000000000000001E-2</v>
      </c>
    </row>
    <row r="40" spans="1:11" x14ac:dyDescent="0.25">
      <c r="A40" s="137">
        <v>64</v>
      </c>
      <c r="B40" s="608" t="s">
        <v>164</v>
      </c>
      <c r="C40" s="273">
        <v>1337</v>
      </c>
      <c r="D40" s="133">
        <f t="shared" si="0"/>
        <v>8.3000000000000004E-2</v>
      </c>
      <c r="E40" s="275">
        <v>1470</v>
      </c>
      <c r="F40" s="133">
        <f t="shared" si="1"/>
        <v>7.5999999999999998E-2</v>
      </c>
      <c r="G40" s="275">
        <v>192</v>
      </c>
      <c r="H40" s="133">
        <f t="shared" si="2"/>
        <v>6.3E-2</v>
      </c>
      <c r="I40" s="373"/>
      <c r="J40" s="271">
        <f t="shared" si="3"/>
        <v>2999</v>
      </c>
      <c r="K40" s="133">
        <f t="shared" si="4"/>
        <v>7.8E-2</v>
      </c>
    </row>
    <row r="41" spans="1:11" ht="28.2" thickBot="1" x14ac:dyDescent="0.3">
      <c r="A41" s="127">
        <v>69</v>
      </c>
      <c r="B41" s="458" t="s">
        <v>165</v>
      </c>
      <c r="C41" s="286">
        <v>234</v>
      </c>
      <c r="D41" s="140">
        <f t="shared" si="0"/>
        <v>1.4E-2</v>
      </c>
      <c r="E41" s="287">
        <v>169</v>
      </c>
      <c r="F41" s="140">
        <f t="shared" si="1"/>
        <v>8.9999999999999993E-3</v>
      </c>
      <c r="G41" s="287">
        <v>22</v>
      </c>
      <c r="H41" s="140">
        <f t="shared" si="2"/>
        <v>7.0000000000000001E-3</v>
      </c>
      <c r="I41" s="376"/>
      <c r="J41" s="288">
        <f>C41+E41+G41+I41</f>
        <v>425</v>
      </c>
      <c r="K41" s="140">
        <f t="shared" si="4"/>
        <v>1.0999999999999999E-2</v>
      </c>
    </row>
    <row r="42" spans="1:11" ht="27.6" x14ac:dyDescent="0.25">
      <c r="A42" s="131">
        <v>70</v>
      </c>
      <c r="B42" s="612" t="s">
        <v>166</v>
      </c>
      <c r="C42" s="277">
        <v>301</v>
      </c>
      <c r="D42" s="145">
        <f t="shared" si="0"/>
        <v>1.9E-2</v>
      </c>
      <c r="E42" s="278">
        <v>466</v>
      </c>
      <c r="F42" s="145">
        <f t="shared" si="1"/>
        <v>2.4E-2</v>
      </c>
      <c r="G42" s="278">
        <v>97</v>
      </c>
      <c r="H42" s="145">
        <f t="shared" si="2"/>
        <v>3.2000000000000001E-2</v>
      </c>
      <c r="I42" s="372"/>
      <c r="J42" s="279">
        <f t="shared" si="3"/>
        <v>864</v>
      </c>
      <c r="K42" s="145">
        <f t="shared" si="4"/>
        <v>2.1999999999999999E-2</v>
      </c>
    </row>
    <row r="43" spans="1:11" x14ac:dyDescent="0.25">
      <c r="A43" s="137">
        <v>71</v>
      </c>
      <c r="B43" s="608" t="s">
        <v>167</v>
      </c>
      <c r="C43" s="273">
        <v>620</v>
      </c>
      <c r="D43" s="133">
        <f t="shared" si="0"/>
        <v>3.7999999999999999E-2</v>
      </c>
      <c r="E43" s="275">
        <v>1199</v>
      </c>
      <c r="F43" s="133">
        <f t="shared" si="1"/>
        <v>6.2E-2</v>
      </c>
      <c r="G43" s="275">
        <v>234</v>
      </c>
      <c r="H43" s="133">
        <f t="shared" si="2"/>
        <v>7.6999999999999999E-2</v>
      </c>
      <c r="I43" s="373">
        <v>1</v>
      </c>
      <c r="J43" s="271">
        <f t="shared" si="3"/>
        <v>2054</v>
      </c>
      <c r="K43" s="133">
        <f t="shared" si="4"/>
        <v>5.2999999999999999E-2</v>
      </c>
    </row>
    <row r="44" spans="1:11" x14ac:dyDescent="0.25">
      <c r="A44" s="132">
        <v>72</v>
      </c>
      <c r="B44" s="608" t="s">
        <v>168</v>
      </c>
      <c r="C44" s="273">
        <v>287</v>
      </c>
      <c r="D44" s="133">
        <f t="shared" si="0"/>
        <v>1.7999999999999999E-2</v>
      </c>
      <c r="E44" s="275">
        <v>379</v>
      </c>
      <c r="F44" s="133">
        <f t="shared" si="1"/>
        <v>0.02</v>
      </c>
      <c r="G44" s="275">
        <v>52</v>
      </c>
      <c r="H44" s="133">
        <f t="shared" si="2"/>
        <v>1.7000000000000001E-2</v>
      </c>
      <c r="I44" s="373"/>
      <c r="J44" s="271">
        <f t="shared" si="3"/>
        <v>718</v>
      </c>
      <c r="K44" s="133">
        <f t="shared" si="4"/>
        <v>1.9E-2</v>
      </c>
    </row>
    <row r="45" spans="1:11" x14ac:dyDescent="0.25">
      <c r="A45" s="132">
        <v>73</v>
      </c>
      <c r="B45" s="608" t="s">
        <v>169</v>
      </c>
      <c r="C45" s="273">
        <v>88</v>
      </c>
      <c r="D45" s="133">
        <f t="shared" si="0"/>
        <v>5.0000000000000001E-3</v>
      </c>
      <c r="E45" s="275">
        <v>118</v>
      </c>
      <c r="F45" s="133">
        <f t="shared" si="1"/>
        <v>6.0000000000000001E-3</v>
      </c>
      <c r="G45" s="275">
        <v>17</v>
      </c>
      <c r="H45" s="133">
        <f t="shared" si="2"/>
        <v>6.0000000000000001E-3</v>
      </c>
      <c r="I45" s="373"/>
      <c r="J45" s="271">
        <f t="shared" si="3"/>
        <v>223</v>
      </c>
      <c r="K45" s="133">
        <f t="shared" si="4"/>
        <v>6.0000000000000001E-3</v>
      </c>
    </row>
    <row r="46" spans="1:11" x14ac:dyDescent="0.25">
      <c r="A46" s="132">
        <v>74</v>
      </c>
      <c r="B46" s="608" t="s">
        <v>170</v>
      </c>
      <c r="C46" s="273">
        <v>146</v>
      </c>
      <c r="D46" s="133">
        <f t="shared" si="0"/>
        <v>8.9999999999999993E-3</v>
      </c>
      <c r="E46" s="275">
        <v>217</v>
      </c>
      <c r="F46" s="133">
        <f t="shared" si="1"/>
        <v>1.0999999999999999E-2</v>
      </c>
      <c r="G46" s="275">
        <v>62</v>
      </c>
      <c r="H46" s="133">
        <f t="shared" si="2"/>
        <v>0.02</v>
      </c>
      <c r="I46" s="373"/>
      <c r="J46" s="271">
        <f t="shared" si="3"/>
        <v>425</v>
      </c>
      <c r="K46" s="133">
        <f t="shared" si="4"/>
        <v>1.0999999999999999E-2</v>
      </c>
    </row>
    <row r="47" spans="1:11" ht="27.75" customHeight="1" x14ac:dyDescent="0.25">
      <c r="A47" s="132">
        <v>75</v>
      </c>
      <c r="B47" s="608" t="s">
        <v>171</v>
      </c>
      <c r="C47" s="273">
        <v>381</v>
      </c>
      <c r="D47" s="133">
        <f t="shared" si="0"/>
        <v>2.4E-2</v>
      </c>
      <c r="E47" s="275">
        <v>855</v>
      </c>
      <c r="F47" s="133">
        <f t="shared" si="1"/>
        <v>4.3999999999999997E-2</v>
      </c>
      <c r="G47" s="275">
        <v>103</v>
      </c>
      <c r="H47" s="133">
        <f t="shared" si="2"/>
        <v>3.4000000000000002E-2</v>
      </c>
      <c r="I47" s="373"/>
      <c r="J47" s="271">
        <f t="shared" si="3"/>
        <v>1339</v>
      </c>
      <c r="K47" s="133">
        <f t="shared" si="4"/>
        <v>3.5000000000000003E-2</v>
      </c>
    </row>
    <row r="48" spans="1:11" ht="28.2" thickBot="1" x14ac:dyDescent="0.3">
      <c r="A48" s="2">
        <v>79</v>
      </c>
      <c r="B48" s="610" t="s">
        <v>172</v>
      </c>
      <c r="C48" s="274">
        <v>141</v>
      </c>
      <c r="D48" s="134">
        <f t="shared" si="0"/>
        <v>8.9999999999999993E-3</v>
      </c>
      <c r="E48" s="276">
        <v>257</v>
      </c>
      <c r="F48" s="134">
        <f t="shared" si="1"/>
        <v>1.2999999999999999E-2</v>
      </c>
      <c r="G48" s="276">
        <v>41</v>
      </c>
      <c r="H48" s="134">
        <f t="shared" si="2"/>
        <v>1.2999999999999999E-2</v>
      </c>
      <c r="I48" s="374"/>
      <c r="J48" s="272">
        <f t="shared" si="3"/>
        <v>439</v>
      </c>
      <c r="K48" s="134">
        <f t="shared" si="4"/>
        <v>1.0999999999999999E-2</v>
      </c>
    </row>
    <row r="49" spans="1:11" ht="27.6" x14ac:dyDescent="0.25">
      <c r="A49" s="135">
        <v>80</v>
      </c>
      <c r="B49" s="606" t="s">
        <v>173</v>
      </c>
      <c r="C49" s="283">
        <v>233</v>
      </c>
      <c r="D49" s="198">
        <f t="shared" si="0"/>
        <v>1.4E-2</v>
      </c>
      <c r="E49" s="284">
        <v>231</v>
      </c>
      <c r="F49" s="198">
        <f t="shared" si="1"/>
        <v>1.2E-2</v>
      </c>
      <c r="G49" s="284">
        <v>44</v>
      </c>
      <c r="H49" s="198">
        <f t="shared" si="2"/>
        <v>1.4E-2</v>
      </c>
      <c r="I49" s="375"/>
      <c r="J49" s="285">
        <f t="shared" si="3"/>
        <v>508</v>
      </c>
      <c r="K49" s="198">
        <f t="shared" si="4"/>
        <v>1.2999999999999999E-2</v>
      </c>
    </row>
    <row r="50" spans="1:11" x14ac:dyDescent="0.25">
      <c r="A50" s="132">
        <v>81</v>
      </c>
      <c r="B50" s="608" t="s">
        <v>174</v>
      </c>
      <c r="C50" s="273">
        <v>147</v>
      </c>
      <c r="D50" s="133">
        <f t="shared" si="0"/>
        <v>8.9999999999999993E-3</v>
      </c>
      <c r="E50" s="275">
        <v>308</v>
      </c>
      <c r="F50" s="133">
        <f t="shared" si="1"/>
        <v>1.6E-2</v>
      </c>
      <c r="G50" s="275">
        <v>20</v>
      </c>
      <c r="H50" s="133">
        <f t="shared" si="2"/>
        <v>7.0000000000000001E-3</v>
      </c>
      <c r="I50" s="373"/>
      <c r="J50" s="271">
        <f t="shared" si="3"/>
        <v>475</v>
      </c>
      <c r="K50" s="133">
        <f t="shared" si="4"/>
        <v>1.2E-2</v>
      </c>
    </row>
    <row r="51" spans="1:11" ht="27.6" x14ac:dyDescent="0.25">
      <c r="A51" s="132">
        <v>82</v>
      </c>
      <c r="B51" s="608" t="s">
        <v>175</v>
      </c>
      <c r="C51" s="273">
        <v>50</v>
      </c>
      <c r="D51" s="133">
        <f t="shared" si="0"/>
        <v>3.0000000000000001E-3</v>
      </c>
      <c r="E51" s="275">
        <v>132</v>
      </c>
      <c r="F51" s="133">
        <f t="shared" si="1"/>
        <v>7.0000000000000001E-3</v>
      </c>
      <c r="G51" s="275">
        <v>12</v>
      </c>
      <c r="H51" s="133">
        <f t="shared" si="2"/>
        <v>4.0000000000000001E-3</v>
      </c>
      <c r="I51" s="373"/>
      <c r="J51" s="271">
        <f t="shared" si="3"/>
        <v>194</v>
      </c>
      <c r="K51" s="133">
        <f t="shared" si="4"/>
        <v>5.0000000000000001E-3</v>
      </c>
    </row>
    <row r="52" spans="1:11" ht="41.4" x14ac:dyDescent="0.25">
      <c r="A52" s="137">
        <v>83</v>
      </c>
      <c r="B52" s="608" t="s">
        <v>176</v>
      </c>
      <c r="C52" s="273">
        <v>877</v>
      </c>
      <c r="D52" s="133">
        <f t="shared" si="0"/>
        <v>5.3999999999999999E-2</v>
      </c>
      <c r="E52" s="275">
        <v>1592</v>
      </c>
      <c r="F52" s="133">
        <f t="shared" si="1"/>
        <v>8.3000000000000004E-2</v>
      </c>
      <c r="G52" s="275">
        <v>195</v>
      </c>
      <c r="H52" s="133">
        <f t="shared" si="2"/>
        <v>6.4000000000000001E-2</v>
      </c>
      <c r="I52" s="373">
        <v>1</v>
      </c>
      <c r="J52" s="271">
        <f t="shared" si="3"/>
        <v>2665</v>
      </c>
      <c r="K52" s="133">
        <f t="shared" si="4"/>
        <v>6.9000000000000006E-2</v>
      </c>
    </row>
    <row r="53" spans="1:11" x14ac:dyDescent="0.25">
      <c r="A53" s="132">
        <v>84</v>
      </c>
      <c r="B53" s="608" t="s">
        <v>177</v>
      </c>
      <c r="C53" s="273">
        <v>242</v>
      </c>
      <c r="D53" s="133">
        <f t="shared" si="0"/>
        <v>1.4999999999999999E-2</v>
      </c>
      <c r="E53" s="275">
        <v>151</v>
      </c>
      <c r="F53" s="133">
        <f t="shared" si="1"/>
        <v>8.0000000000000002E-3</v>
      </c>
      <c r="G53" s="275">
        <v>13</v>
      </c>
      <c r="H53" s="133">
        <f t="shared" si="2"/>
        <v>4.0000000000000001E-3</v>
      </c>
      <c r="I53" s="373"/>
      <c r="J53" s="271">
        <f t="shared" si="3"/>
        <v>406</v>
      </c>
      <c r="K53" s="133">
        <f t="shared" si="4"/>
        <v>1.0999999999999999E-2</v>
      </c>
    </row>
    <row r="54" spans="1:11" ht="41.4" x14ac:dyDescent="0.25">
      <c r="A54" s="132">
        <v>85</v>
      </c>
      <c r="B54" s="608" t="s">
        <v>178</v>
      </c>
      <c r="C54" s="273">
        <v>179</v>
      </c>
      <c r="D54" s="133">
        <f t="shared" si="0"/>
        <v>1.0999999999999999E-2</v>
      </c>
      <c r="E54" s="275">
        <v>95</v>
      </c>
      <c r="F54" s="133">
        <f t="shared" si="1"/>
        <v>5.0000000000000001E-3</v>
      </c>
      <c r="G54" s="275">
        <v>15</v>
      </c>
      <c r="H54" s="133">
        <f t="shared" si="2"/>
        <v>5.0000000000000001E-3</v>
      </c>
      <c r="I54" s="373"/>
      <c r="J54" s="271">
        <f t="shared" si="3"/>
        <v>289</v>
      </c>
      <c r="K54" s="133">
        <f t="shared" si="4"/>
        <v>8.0000000000000002E-3</v>
      </c>
    </row>
    <row r="55" spans="1:11" ht="28.2" thickBot="1" x14ac:dyDescent="0.3">
      <c r="A55" s="127">
        <v>89</v>
      </c>
      <c r="B55" s="458" t="s">
        <v>179</v>
      </c>
      <c r="C55" s="286">
        <v>150</v>
      </c>
      <c r="D55" s="140">
        <f t="shared" si="0"/>
        <v>8.9999999999999993E-3</v>
      </c>
      <c r="E55" s="287">
        <v>192</v>
      </c>
      <c r="F55" s="140">
        <f t="shared" si="1"/>
        <v>0.01</v>
      </c>
      <c r="G55" s="287">
        <v>13</v>
      </c>
      <c r="H55" s="140">
        <f t="shared" si="2"/>
        <v>4.0000000000000001E-3</v>
      </c>
      <c r="I55" s="376"/>
      <c r="J55" s="288">
        <f t="shared" si="3"/>
        <v>355</v>
      </c>
      <c r="K55" s="140">
        <f t="shared" si="4"/>
        <v>8.9999999999999993E-3</v>
      </c>
    </row>
    <row r="56" spans="1:11" ht="14.4" thickBot="1" x14ac:dyDescent="0.3">
      <c r="A56" s="141">
        <v>99</v>
      </c>
      <c r="B56" s="613" t="s">
        <v>180</v>
      </c>
      <c r="C56" s="292">
        <v>942</v>
      </c>
      <c r="D56" s="143">
        <f t="shared" si="0"/>
        <v>5.8000000000000003E-2</v>
      </c>
      <c r="E56" s="293">
        <v>820</v>
      </c>
      <c r="F56" s="143">
        <f t="shared" si="1"/>
        <v>4.2999999999999997E-2</v>
      </c>
      <c r="G56" s="293">
        <v>79</v>
      </c>
      <c r="H56" s="143">
        <f t="shared" si="2"/>
        <v>2.5999999999999999E-2</v>
      </c>
      <c r="I56" s="377"/>
      <c r="J56" s="294">
        <f t="shared" si="3"/>
        <v>1841</v>
      </c>
      <c r="K56" s="143">
        <f t="shared" si="4"/>
        <v>4.8000000000000001E-2</v>
      </c>
    </row>
    <row r="57" spans="1:11" ht="15" customHeight="1" thickBot="1" x14ac:dyDescent="0.3">
      <c r="A57" s="843" t="s">
        <v>578</v>
      </c>
      <c r="B57" s="850"/>
      <c r="C57" s="295">
        <f t="shared" ref="C57:K57" si="5">SUM(C5:C56)</f>
        <v>16185</v>
      </c>
      <c r="D57" s="289">
        <f t="shared" si="5"/>
        <v>0.99900000000000033</v>
      </c>
      <c r="E57" s="295">
        <f t="shared" si="5"/>
        <v>19269</v>
      </c>
      <c r="F57" s="289">
        <f t="shared" si="5"/>
        <v>1.0010000000000001</v>
      </c>
      <c r="G57" s="295">
        <f t="shared" si="5"/>
        <v>3038</v>
      </c>
      <c r="H57" s="289">
        <f t="shared" si="5"/>
        <v>0.99700000000000022</v>
      </c>
      <c r="I57" s="295">
        <f t="shared" si="5"/>
        <v>10</v>
      </c>
      <c r="J57" s="295">
        <f t="shared" si="5"/>
        <v>38502</v>
      </c>
      <c r="K57" s="289">
        <f t="shared" si="5"/>
        <v>0.99800000000000022</v>
      </c>
    </row>
    <row r="58" spans="1:11" x14ac:dyDescent="0.25">
      <c r="A58" s="144" t="s">
        <v>105</v>
      </c>
      <c r="J58" s="34"/>
    </row>
    <row r="59" spans="1:11" x14ac:dyDescent="0.25">
      <c r="A59" s="1" t="s">
        <v>181</v>
      </c>
      <c r="J59" s="34"/>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sqref="A1:K1"/>
    </sheetView>
  </sheetViews>
  <sheetFormatPr defaultColWidth="11.44140625" defaultRowHeight="13.8" x14ac:dyDescent="0.25"/>
  <cols>
    <col min="1" max="1" width="8.6640625" style="1" customWidth="1"/>
    <col min="2" max="2" width="69.6640625" style="1" customWidth="1"/>
    <col min="3" max="3" width="8.88671875" style="139" customWidth="1"/>
    <col min="4" max="4" width="8.5546875" style="1" customWidth="1"/>
    <col min="5" max="5" width="8.6640625" style="139" customWidth="1"/>
    <col min="6" max="6" width="8.5546875" style="1" customWidth="1"/>
    <col min="7" max="7" width="8.88671875" style="139" customWidth="1"/>
    <col min="8" max="8" width="8.5546875" style="1" customWidth="1"/>
    <col min="9" max="9" width="10" style="139" customWidth="1"/>
    <col min="10" max="10" width="8.88671875" style="139" customWidth="1"/>
    <col min="11" max="11" width="12.6640625" style="1" customWidth="1"/>
    <col min="12" max="16384" width="11.44140625" style="1"/>
  </cols>
  <sheetData>
    <row r="1" spans="1:11" ht="35.1" customHeight="1" thickBot="1" x14ac:dyDescent="0.3">
      <c r="A1" s="911" t="s">
        <v>857</v>
      </c>
      <c r="B1" s="928"/>
      <c r="C1" s="928"/>
      <c r="D1" s="928"/>
      <c r="E1" s="928"/>
      <c r="F1" s="928"/>
      <c r="G1" s="928"/>
      <c r="H1" s="928"/>
      <c r="I1" s="928"/>
      <c r="J1" s="928"/>
      <c r="K1" s="929"/>
    </row>
    <row r="2" spans="1:11" ht="27.75" customHeight="1" x14ac:dyDescent="0.25">
      <c r="A2" s="967" t="s">
        <v>127</v>
      </c>
      <c r="B2" s="968" t="s">
        <v>182</v>
      </c>
      <c r="C2" s="881">
        <v>2009</v>
      </c>
      <c r="D2" s="882"/>
      <c r="E2" s="881">
        <v>2011</v>
      </c>
      <c r="F2" s="882"/>
      <c r="G2" s="881">
        <v>2012</v>
      </c>
      <c r="H2" s="882"/>
      <c r="I2" s="881">
        <v>2013</v>
      </c>
      <c r="J2" s="882"/>
      <c r="K2" s="870" t="s">
        <v>887</v>
      </c>
    </row>
    <row r="3" spans="1:11" ht="27" customHeight="1" thickBot="1" x14ac:dyDescent="0.3">
      <c r="A3" s="973"/>
      <c r="B3" s="970"/>
      <c r="C3" s="127" t="s">
        <v>579</v>
      </c>
      <c r="D3" s="128" t="s">
        <v>580</v>
      </c>
      <c r="E3" s="127" t="s">
        <v>579</v>
      </c>
      <c r="F3" s="128" t="s">
        <v>580</v>
      </c>
      <c r="G3" s="127" t="s">
        <v>579</v>
      </c>
      <c r="H3" s="128" t="s">
        <v>580</v>
      </c>
      <c r="I3" s="127" t="s">
        <v>579</v>
      </c>
      <c r="J3" s="128" t="s">
        <v>580</v>
      </c>
      <c r="K3" s="974"/>
    </row>
    <row r="4" spans="1:11" x14ac:dyDescent="0.25">
      <c r="A4" s="148" t="s">
        <v>183</v>
      </c>
      <c r="B4" s="616" t="s">
        <v>184</v>
      </c>
      <c r="C4" s="100">
        <v>3678</v>
      </c>
      <c r="D4" s="66">
        <f>ROUND(C4/$C$26,3)</f>
        <v>8.4000000000000005E-2</v>
      </c>
      <c r="E4" s="100">
        <v>3735</v>
      </c>
      <c r="F4" s="66">
        <f>ROUND(E4/$E$26,3)</f>
        <v>0.09</v>
      </c>
      <c r="G4" s="100">
        <v>3519</v>
      </c>
      <c r="H4" s="66">
        <f>ROUND(G4/$G$26,3)</f>
        <v>8.7999999999999995E-2</v>
      </c>
      <c r="I4" s="100">
        <v>3007</v>
      </c>
      <c r="J4" s="66">
        <f>ROUND(I4/$I$26,3)</f>
        <v>7.8E-2</v>
      </c>
      <c r="K4" s="617">
        <f>J4-H4</f>
        <v>-9.999999999999995E-3</v>
      </c>
    </row>
    <row r="5" spans="1:11" ht="27.6" x14ac:dyDescent="0.25">
      <c r="A5" s="132" t="s">
        <v>185</v>
      </c>
      <c r="B5" s="608" t="s">
        <v>491</v>
      </c>
      <c r="C5" s="80">
        <v>9505</v>
      </c>
      <c r="D5" s="69">
        <f t="shared" ref="D5:D25" si="0">ROUND(C5/$C$26,3)</f>
        <v>0.218</v>
      </c>
      <c r="E5" s="80">
        <v>7341</v>
      </c>
      <c r="F5" s="69">
        <f t="shared" ref="F5:F25" si="1">ROUND(E5/$E$26,3)</f>
        <v>0.17699999999999999</v>
      </c>
      <c r="G5" s="80">
        <v>7242</v>
      </c>
      <c r="H5" s="69">
        <f t="shared" ref="H5:H25" si="2">ROUND(G5/$G$26,3)</f>
        <v>0.182</v>
      </c>
      <c r="I5" s="80">
        <v>7072</v>
      </c>
      <c r="J5" s="69">
        <f t="shared" ref="J5:J25" si="3">ROUND(I5/$I$26,3)</f>
        <v>0.184</v>
      </c>
      <c r="K5" s="618">
        <f t="shared" ref="K5:K25" si="4">J5-H5</f>
        <v>2.0000000000000018E-3</v>
      </c>
    </row>
    <row r="6" spans="1:11" ht="27.6" x14ac:dyDescent="0.25">
      <c r="A6" s="132" t="s">
        <v>186</v>
      </c>
      <c r="B6" s="608" t="s">
        <v>414</v>
      </c>
      <c r="C6" s="80">
        <v>2452</v>
      </c>
      <c r="D6" s="69">
        <f t="shared" si="0"/>
        <v>5.6000000000000001E-2</v>
      </c>
      <c r="E6" s="80">
        <v>2536</v>
      </c>
      <c r="F6" s="69">
        <f t="shared" si="1"/>
        <v>6.0999999999999999E-2</v>
      </c>
      <c r="G6" s="80">
        <v>2346</v>
      </c>
      <c r="H6" s="69">
        <f t="shared" si="2"/>
        <v>5.8999999999999997E-2</v>
      </c>
      <c r="I6" s="80">
        <v>2061</v>
      </c>
      <c r="J6" s="69">
        <f t="shared" si="3"/>
        <v>5.3999999999999999E-2</v>
      </c>
      <c r="K6" s="618">
        <f t="shared" si="4"/>
        <v>-4.9999999999999975E-3</v>
      </c>
    </row>
    <row r="7" spans="1:11" ht="27.6" x14ac:dyDescent="0.25">
      <c r="A7" s="132" t="s">
        <v>187</v>
      </c>
      <c r="B7" s="608" t="s">
        <v>188</v>
      </c>
      <c r="C7" s="80">
        <v>297</v>
      </c>
      <c r="D7" s="69">
        <f t="shared" si="0"/>
        <v>7.0000000000000001E-3</v>
      </c>
      <c r="E7" s="80">
        <v>304</v>
      </c>
      <c r="F7" s="69">
        <f t="shared" si="1"/>
        <v>7.0000000000000001E-3</v>
      </c>
      <c r="G7" s="80">
        <v>267</v>
      </c>
      <c r="H7" s="69">
        <f t="shared" si="2"/>
        <v>7.0000000000000001E-3</v>
      </c>
      <c r="I7" s="80">
        <v>278</v>
      </c>
      <c r="J7" s="69">
        <f t="shared" si="3"/>
        <v>7.0000000000000001E-3</v>
      </c>
      <c r="K7" s="618">
        <f t="shared" si="4"/>
        <v>0</v>
      </c>
    </row>
    <row r="8" spans="1:11" x14ac:dyDescent="0.25">
      <c r="A8" s="132" t="s">
        <v>189</v>
      </c>
      <c r="B8" s="608" t="s">
        <v>190</v>
      </c>
      <c r="C8" s="80">
        <v>238</v>
      </c>
      <c r="D8" s="69">
        <f t="shared" si="0"/>
        <v>5.0000000000000001E-3</v>
      </c>
      <c r="E8" s="80">
        <v>280</v>
      </c>
      <c r="F8" s="69">
        <f t="shared" si="1"/>
        <v>7.0000000000000001E-3</v>
      </c>
      <c r="G8" s="80">
        <v>277</v>
      </c>
      <c r="H8" s="69">
        <f t="shared" si="2"/>
        <v>7.0000000000000001E-3</v>
      </c>
      <c r="I8" s="80">
        <v>370</v>
      </c>
      <c r="J8" s="69">
        <f t="shared" si="3"/>
        <v>0.01</v>
      </c>
      <c r="K8" s="618">
        <f t="shared" si="4"/>
        <v>3.0000000000000001E-3</v>
      </c>
    </row>
    <row r="9" spans="1:11" x14ac:dyDescent="0.25">
      <c r="A9" s="132" t="s">
        <v>191</v>
      </c>
      <c r="B9" s="608" t="s">
        <v>192</v>
      </c>
      <c r="C9" s="80">
        <v>106</v>
      </c>
      <c r="D9" s="69">
        <f t="shared" si="0"/>
        <v>2E-3</v>
      </c>
      <c r="E9" s="80">
        <v>99</v>
      </c>
      <c r="F9" s="69">
        <f t="shared" si="1"/>
        <v>2E-3</v>
      </c>
      <c r="G9" s="80">
        <v>94</v>
      </c>
      <c r="H9" s="69">
        <f t="shared" si="2"/>
        <v>2E-3</v>
      </c>
      <c r="I9" s="80">
        <v>90</v>
      </c>
      <c r="J9" s="69">
        <f t="shared" si="3"/>
        <v>2E-3</v>
      </c>
      <c r="K9" s="618">
        <f t="shared" si="4"/>
        <v>0</v>
      </c>
    </row>
    <row r="10" spans="1:11" ht="14.25" customHeight="1" x14ac:dyDescent="0.25">
      <c r="A10" s="132" t="s">
        <v>193</v>
      </c>
      <c r="B10" s="608" t="s">
        <v>415</v>
      </c>
      <c r="C10" s="80">
        <v>3121</v>
      </c>
      <c r="D10" s="69">
        <f t="shared" si="0"/>
        <v>7.1999999999999995E-2</v>
      </c>
      <c r="E10" s="80">
        <v>2835</v>
      </c>
      <c r="F10" s="69">
        <f t="shared" si="1"/>
        <v>6.8000000000000005E-2</v>
      </c>
      <c r="G10" s="80">
        <v>2915</v>
      </c>
      <c r="H10" s="69">
        <f t="shared" si="2"/>
        <v>7.2999999999999995E-2</v>
      </c>
      <c r="I10" s="80">
        <v>2752</v>
      </c>
      <c r="J10" s="69">
        <f t="shared" si="3"/>
        <v>7.0999999999999994E-2</v>
      </c>
      <c r="K10" s="618">
        <f t="shared" si="4"/>
        <v>-2.0000000000000018E-3</v>
      </c>
    </row>
    <row r="11" spans="1:11" x14ac:dyDescent="0.25">
      <c r="A11" s="132" t="s">
        <v>194</v>
      </c>
      <c r="B11" s="608" t="s">
        <v>195</v>
      </c>
      <c r="C11" s="80">
        <v>729</v>
      </c>
      <c r="D11" s="69">
        <f t="shared" si="0"/>
        <v>1.7000000000000001E-2</v>
      </c>
      <c r="E11" s="80">
        <v>755</v>
      </c>
      <c r="F11" s="69">
        <f t="shared" si="1"/>
        <v>1.7999999999999999E-2</v>
      </c>
      <c r="G11" s="80">
        <v>652</v>
      </c>
      <c r="H11" s="69">
        <f t="shared" si="2"/>
        <v>1.6E-2</v>
      </c>
      <c r="I11" s="80">
        <v>719</v>
      </c>
      <c r="J11" s="69">
        <f t="shared" si="3"/>
        <v>1.9E-2</v>
      </c>
      <c r="K11" s="618">
        <f t="shared" si="4"/>
        <v>2.9999999999999992E-3</v>
      </c>
    </row>
    <row r="12" spans="1:11" x14ac:dyDescent="0.25">
      <c r="A12" s="132" t="s">
        <v>196</v>
      </c>
      <c r="B12" s="608" t="s">
        <v>197</v>
      </c>
      <c r="C12" s="80">
        <v>347</v>
      </c>
      <c r="D12" s="69">
        <f t="shared" si="0"/>
        <v>8.0000000000000002E-3</v>
      </c>
      <c r="E12" s="80">
        <v>271</v>
      </c>
      <c r="F12" s="69">
        <f t="shared" si="1"/>
        <v>7.0000000000000001E-3</v>
      </c>
      <c r="G12" s="80">
        <v>231</v>
      </c>
      <c r="H12" s="69">
        <f t="shared" si="2"/>
        <v>6.0000000000000001E-3</v>
      </c>
      <c r="I12" s="80">
        <v>197</v>
      </c>
      <c r="J12" s="69">
        <f t="shared" si="3"/>
        <v>5.0000000000000001E-3</v>
      </c>
      <c r="K12" s="618">
        <f t="shared" si="4"/>
        <v>-1E-3</v>
      </c>
    </row>
    <row r="13" spans="1:11" x14ac:dyDescent="0.25">
      <c r="A13" s="132" t="s">
        <v>198</v>
      </c>
      <c r="B13" s="608" t="s">
        <v>199</v>
      </c>
      <c r="C13" s="80">
        <v>376</v>
      </c>
      <c r="D13" s="69">
        <f t="shared" si="0"/>
        <v>8.9999999999999993E-3</v>
      </c>
      <c r="E13" s="80">
        <v>475</v>
      </c>
      <c r="F13" s="69">
        <f t="shared" si="1"/>
        <v>1.0999999999999999E-2</v>
      </c>
      <c r="G13" s="80">
        <v>522</v>
      </c>
      <c r="H13" s="69">
        <f t="shared" si="2"/>
        <v>1.2999999999999999E-2</v>
      </c>
      <c r="I13" s="80">
        <v>475</v>
      </c>
      <c r="J13" s="69">
        <f t="shared" si="3"/>
        <v>1.2E-2</v>
      </c>
      <c r="K13" s="618">
        <f t="shared" si="4"/>
        <v>-9.9999999999999915E-4</v>
      </c>
    </row>
    <row r="14" spans="1:11" x14ac:dyDescent="0.25">
      <c r="A14" s="132" t="s">
        <v>200</v>
      </c>
      <c r="B14" s="608" t="s">
        <v>201</v>
      </c>
      <c r="C14" s="80">
        <v>278</v>
      </c>
      <c r="D14" s="69">
        <f t="shared" si="0"/>
        <v>6.0000000000000001E-3</v>
      </c>
      <c r="E14" s="80">
        <v>294</v>
      </c>
      <c r="F14" s="69">
        <f t="shared" si="1"/>
        <v>7.0000000000000001E-3</v>
      </c>
      <c r="G14" s="80">
        <v>300</v>
      </c>
      <c r="H14" s="69">
        <f t="shared" si="2"/>
        <v>8.0000000000000002E-3</v>
      </c>
      <c r="I14" s="80">
        <v>285</v>
      </c>
      <c r="J14" s="69">
        <f t="shared" si="3"/>
        <v>7.0000000000000001E-3</v>
      </c>
      <c r="K14" s="618">
        <f t="shared" si="4"/>
        <v>-1E-3</v>
      </c>
    </row>
    <row r="15" spans="1:11" x14ac:dyDescent="0.25">
      <c r="A15" s="132" t="s">
        <v>202</v>
      </c>
      <c r="B15" s="608" t="s">
        <v>203</v>
      </c>
      <c r="C15" s="80">
        <v>1541</v>
      </c>
      <c r="D15" s="69">
        <f t="shared" si="0"/>
        <v>3.5000000000000003E-2</v>
      </c>
      <c r="E15" s="80">
        <v>1326</v>
      </c>
      <c r="F15" s="69">
        <f t="shared" si="1"/>
        <v>3.2000000000000001E-2</v>
      </c>
      <c r="G15" s="80">
        <v>1254</v>
      </c>
      <c r="H15" s="69">
        <f t="shared" si="2"/>
        <v>3.1E-2</v>
      </c>
      <c r="I15" s="80">
        <v>1129</v>
      </c>
      <c r="J15" s="69">
        <f t="shared" si="3"/>
        <v>2.9000000000000001E-2</v>
      </c>
      <c r="K15" s="618">
        <f t="shared" si="4"/>
        <v>-1.9999999999999983E-3</v>
      </c>
    </row>
    <row r="16" spans="1:11" x14ac:dyDescent="0.25">
      <c r="A16" s="132" t="s">
        <v>204</v>
      </c>
      <c r="B16" s="608" t="s">
        <v>397</v>
      </c>
      <c r="C16" s="80">
        <v>2847</v>
      </c>
      <c r="D16" s="69">
        <f t="shared" si="0"/>
        <v>6.5000000000000002E-2</v>
      </c>
      <c r="E16" s="80">
        <v>2717</v>
      </c>
      <c r="F16" s="69">
        <f t="shared" si="1"/>
        <v>6.6000000000000003E-2</v>
      </c>
      <c r="G16" s="80">
        <v>2466</v>
      </c>
      <c r="H16" s="69">
        <f t="shared" si="2"/>
        <v>6.2E-2</v>
      </c>
      <c r="I16" s="80">
        <v>2401</v>
      </c>
      <c r="J16" s="69">
        <f t="shared" si="3"/>
        <v>6.2E-2</v>
      </c>
      <c r="K16" s="618">
        <f t="shared" si="4"/>
        <v>0</v>
      </c>
    </row>
    <row r="17" spans="1:11" x14ac:dyDescent="0.25">
      <c r="A17" s="132" t="s">
        <v>398</v>
      </c>
      <c r="B17" s="608" t="s">
        <v>399</v>
      </c>
      <c r="C17" s="80">
        <v>578</v>
      </c>
      <c r="D17" s="69">
        <f t="shared" si="0"/>
        <v>1.2999999999999999E-2</v>
      </c>
      <c r="E17" s="80">
        <v>666</v>
      </c>
      <c r="F17" s="69">
        <f t="shared" si="1"/>
        <v>1.6E-2</v>
      </c>
      <c r="G17" s="80">
        <v>606</v>
      </c>
      <c r="H17" s="69">
        <f t="shared" si="2"/>
        <v>1.4999999999999999E-2</v>
      </c>
      <c r="I17" s="80">
        <v>734</v>
      </c>
      <c r="J17" s="69">
        <f t="shared" si="3"/>
        <v>1.9E-2</v>
      </c>
      <c r="K17" s="618">
        <f t="shared" si="4"/>
        <v>4.0000000000000001E-3</v>
      </c>
    </row>
    <row r="18" spans="1:11" ht="27.6" x14ac:dyDescent="0.25">
      <c r="A18" s="132" t="s">
        <v>400</v>
      </c>
      <c r="B18" s="608" t="s">
        <v>401</v>
      </c>
      <c r="C18" s="80">
        <v>3121</v>
      </c>
      <c r="D18" s="69">
        <f t="shared" si="0"/>
        <v>7.1999999999999995E-2</v>
      </c>
      <c r="E18" s="80">
        <v>3054</v>
      </c>
      <c r="F18" s="69">
        <f t="shared" si="1"/>
        <v>7.3999999999999996E-2</v>
      </c>
      <c r="G18" s="80">
        <v>2899</v>
      </c>
      <c r="H18" s="69">
        <f t="shared" si="2"/>
        <v>7.2999999999999995E-2</v>
      </c>
      <c r="I18" s="80">
        <v>2822</v>
      </c>
      <c r="J18" s="69">
        <f t="shared" si="3"/>
        <v>7.2999999999999995E-2</v>
      </c>
      <c r="K18" s="618">
        <f t="shared" si="4"/>
        <v>0</v>
      </c>
    </row>
    <row r="19" spans="1:11" ht="27.6" x14ac:dyDescent="0.25">
      <c r="A19" s="132" t="s">
        <v>402</v>
      </c>
      <c r="B19" s="608" t="s">
        <v>403</v>
      </c>
      <c r="C19" s="80">
        <v>768</v>
      </c>
      <c r="D19" s="69">
        <f t="shared" si="0"/>
        <v>1.7999999999999999E-2</v>
      </c>
      <c r="E19" s="80">
        <v>760</v>
      </c>
      <c r="F19" s="69">
        <f t="shared" si="1"/>
        <v>1.7999999999999999E-2</v>
      </c>
      <c r="G19" s="80">
        <v>788</v>
      </c>
      <c r="H19" s="69">
        <f t="shared" si="2"/>
        <v>0.02</v>
      </c>
      <c r="I19" s="80">
        <v>803</v>
      </c>
      <c r="J19" s="69">
        <f t="shared" si="3"/>
        <v>2.1000000000000001E-2</v>
      </c>
      <c r="K19" s="618">
        <f t="shared" si="4"/>
        <v>1.0000000000000009E-3</v>
      </c>
    </row>
    <row r="20" spans="1:11" x14ac:dyDescent="0.25">
      <c r="A20" s="132" t="s">
        <v>404</v>
      </c>
      <c r="B20" s="608" t="s">
        <v>405</v>
      </c>
      <c r="C20" s="80">
        <v>248</v>
      </c>
      <c r="D20" s="69">
        <f t="shared" si="0"/>
        <v>6.0000000000000001E-3</v>
      </c>
      <c r="E20" s="80">
        <v>294</v>
      </c>
      <c r="F20" s="69">
        <f t="shared" si="1"/>
        <v>7.0000000000000001E-3</v>
      </c>
      <c r="G20" s="80">
        <v>232</v>
      </c>
      <c r="H20" s="69">
        <f t="shared" si="2"/>
        <v>6.0000000000000001E-3</v>
      </c>
      <c r="I20" s="80">
        <v>265</v>
      </c>
      <c r="J20" s="69">
        <f t="shared" si="3"/>
        <v>7.0000000000000001E-3</v>
      </c>
      <c r="K20" s="618">
        <f t="shared" si="4"/>
        <v>1E-3</v>
      </c>
    </row>
    <row r="21" spans="1:11" ht="27.6" x14ac:dyDescent="0.25">
      <c r="A21" s="132" t="s">
        <v>406</v>
      </c>
      <c r="B21" s="608" t="s">
        <v>492</v>
      </c>
      <c r="C21" s="80">
        <v>4244</v>
      </c>
      <c r="D21" s="69">
        <f t="shared" si="0"/>
        <v>9.7000000000000003E-2</v>
      </c>
      <c r="E21" s="80">
        <v>4665</v>
      </c>
      <c r="F21" s="69">
        <f t="shared" si="1"/>
        <v>0.113</v>
      </c>
      <c r="G21" s="80">
        <v>4339</v>
      </c>
      <c r="H21" s="69">
        <f t="shared" si="2"/>
        <v>0.109</v>
      </c>
      <c r="I21" s="80">
        <v>3954</v>
      </c>
      <c r="J21" s="69">
        <f t="shared" si="3"/>
        <v>0.10299999999999999</v>
      </c>
      <c r="K21" s="618">
        <f t="shared" si="4"/>
        <v>-6.0000000000000053E-3</v>
      </c>
    </row>
    <row r="22" spans="1:11" x14ac:dyDescent="0.25">
      <c r="A22" s="132" t="s">
        <v>407</v>
      </c>
      <c r="B22" s="608" t="s">
        <v>417</v>
      </c>
      <c r="C22" s="80">
        <v>6513</v>
      </c>
      <c r="D22" s="69">
        <f t="shared" si="0"/>
        <v>0.15</v>
      </c>
      <c r="E22" s="80">
        <v>6628</v>
      </c>
      <c r="F22" s="69">
        <f t="shared" si="1"/>
        <v>0.16</v>
      </c>
      <c r="G22" s="80">
        <v>6599</v>
      </c>
      <c r="H22" s="69">
        <f t="shared" si="2"/>
        <v>0.16500000000000001</v>
      </c>
      <c r="I22" s="80">
        <v>6294</v>
      </c>
      <c r="J22" s="69">
        <f t="shared" si="3"/>
        <v>0.16300000000000001</v>
      </c>
      <c r="K22" s="618">
        <f t="shared" si="4"/>
        <v>-2.0000000000000018E-3</v>
      </c>
    </row>
    <row r="23" spans="1:11" x14ac:dyDescent="0.25">
      <c r="A23" s="132" t="s">
        <v>408</v>
      </c>
      <c r="B23" s="608" t="s">
        <v>409</v>
      </c>
      <c r="C23" s="80">
        <v>440</v>
      </c>
      <c r="D23" s="69">
        <f t="shared" si="0"/>
        <v>0.01</v>
      </c>
      <c r="E23" s="80">
        <v>433</v>
      </c>
      <c r="F23" s="69">
        <f t="shared" si="1"/>
        <v>0.01</v>
      </c>
      <c r="G23" s="80">
        <v>490</v>
      </c>
      <c r="H23" s="69">
        <f t="shared" si="2"/>
        <v>1.2E-2</v>
      </c>
      <c r="I23" s="80">
        <v>429</v>
      </c>
      <c r="J23" s="69">
        <f t="shared" si="3"/>
        <v>1.0999999999999999E-2</v>
      </c>
      <c r="K23" s="618">
        <f t="shared" si="4"/>
        <v>-1.0000000000000009E-3</v>
      </c>
    </row>
    <row r="24" spans="1:11" x14ac:dyDescent="0.25">
      <c r="A24" s="132" t="s">
        <v>410</v>
      </c>
      <c r="B24" s="608" t="s">
        <v>411</v>
      </c>
      <c r="C24" s="80">
        <v>1034</v>
      </c>
      <c r="D24" s="69">
        <f t="shared" si="0"/>
        <v>2.4E-2</v>
      </c>
      <c r="E24" s="80">
        <v>608</v>
      </c>
      <c r="F24" s="69">
        <f t="shared" si="1"/>
        <v>1.4999999999999999E-2</v>
      </c>
      <c r="G24" s="80">
        <v>646</v>
      </c>
      <c r="H24" s="69">
        <f t="shared" si="2"/>
        <v>1.6E-2</v>
      </c>
      <c r="I24" s="80">
        <v>1187</v>
      </c>
      <c r="J24" s="69">
        <f t="shared" si="3"/>
        <v>3.1E-2</v>
      </c>
      <c r="K24" s="618">
        <f t="shared" si="4"/>
        <v>1.4999999999999999E-2</v>
      </c>
    </row>
    <row r="25" spans="1:11" ht="14.4" thickBot="1" x14ac:dyDescent="0.3">
      <c r="A25" s="132" t="s">
        <v>412</v>
      </c>
      <c r="B25" s="610" t="s">
        <v>413</v>
      </c>
      <c r="C25" s="89">
        <v>1089</v>
      </c>
      <c r="D25" s="72">
        <f t="shared" si="0"/>
        <v>2.5000000000000001E-2</v>
      </c>
      <c r="E25" s="89">
        <v>1347</v>
      </c>
      <c r="F25" s="72">
        <f t="shared" si="1"/>
        <v>3.3000000000000002E-2</v>
      </c>
      <c r="G25" s="89">
        <v>1202</v>
      </c>
      <c r="H25" s="72">
        <f t="shared" si="2"/>
        <v>0.03</v>
      </c>
      <c r="I25" s="89">
        <v>1178</v>
      </c>
      <c r="J25" s="72">
        <f t="shared" si="3"/>
        <v>3.1E-2</v>
      </c>
      <c r="K25" s="619">
        <f t="shared" si="4"/>
        <v>1.0000000000000009E-3</v>
      </c>
    </row>
    <row r="26" spans="1:11" ht="15" customHeight="1" thickBot="1" x14ac:dyDescent="0.3">
      <c r="A26" s="843" t="s">
        <v>578</v>
      </c>
      <c r="B26" s="972"/>
      <c r="C26" s="98">
        <f>SUM(C4:C25)</f>
        <v>43550</v>
      </c>
      <c r="D26" s="75">
        <f>SUM(D4:D25)</f>
        <v>0.99900000000000011</v>
      </c>
      <c r="E26" s="98">
        <f t="shared" ref="E26:J26" si="5">SUM(E4:E25)</f>
        <v>41423</v>
      </c>
      <c r="F26" s="75">
        <f t="shared" si="5"/>
        <v>0.99900000000000022</v>
      </c>
      <c r="G26" s="98">
        <f t="shared" si="5"/>
        <v>39886</v>
      </c>
      <c r="H26" s="75">
        <f t="shared" si="5"/>
        <v>1</v>
      </c>
      <c r="I26" s="98">
        <f t="shared" si="5"/>
        <v>38502</v>
      </c>
      <c r="J26" s="75">
        <f t="shared" si="5"/>
        <v>0.99900000000000011</v>
      </c>
      <c r="K26" s="784"/>
    </row>
    <row r="27" spans="1:11" x14ac:dyDescent="0.25">
      <c r="A27" s="144"/>
    </row>
  </sheetData>
  <mergeCells count="9">
    <mergeCell ref="A1:K1"/>
    <mergeCell ref="A26:B26"/>
    <mergeCell ref="G2:H2"/>
    <mergeCell ref="A2:A3"/>
    <mergeCell ref="B2:B3"/>
    <mergeCell ref="E2:F2"/>
    <mergeCell ref="C2:D2"/>
    <mergeCell ref="I2:J2"/>
    <mergeCell ref="K2:K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election sqref="A1:K1"/>
    </sheetView>
  </sheetViews>
  <sheetFormatPr defaultColWidth="11.44140625" defaultRowHeight="13.8" x14ac:dyDescent="0.25"/>
  <cols>
    <col min="1" max="1" width="8.6640625" style="1" customWidth="1"/>
    <col min="2" max="2" width="68.44140625" style="1" customWidth="1"/>
    <col min="3" max="3" width="9.44140625" style="139" customWidth="1"/>
    <col min="4" max="4" width="9.33203125" style="1" customWidth="1"/>
    <col min="5" max="5" width="9.44140625" style="139" customWidth="1"/>
    <col min="6" max="6" width="9.109375" style="1" customWidth="1"/>
    <col min="7" max="7" width="9.33203125" style="139" customWidth="1"/>
    <col min="8" max="8" width="9" style="1" customWidth="1"/>
    <col min="9" max="9" width="10" style="139" customWidth="1"/>
    <col min="10" max="10" width="9.44140625" style="139" customWidth="1"/>
    <col min="11" max="11" width="9.33203125" style="1" customWidth="1"/>
    <col min="12" max="16384" width="11.44140625" style="1"/>
  </cols>
  <sheetData>
    <row r="1" spans="1:11" ht="36" customHeight="1" thickBot="1" x14ac:dyDescent="0.3">
      <c r="A1" s="872" t="s">
        <v>858</v>
      </c>
      <c r="B1" s="873"/>
      <c r="C1" s="873"/>
      <c r="D1" s="873"/>
      <c r="E1" s="873"/>
      <c r="F1" s="873"/>
      <c r="G1" s="873"/>
      <c r="H1" s="873"/>
      <c r="I1" s="873"/>
      <c r="J1" s="873"/>
      <c r="K1" s="874"/>
    </row>
    <row r="2" spans="1:11" ht="15.75" customHeight="1" thickBot="1" x14ac:dyDescent="0.3">
      <c r="A2" s="881" t="s">
        <v>127</v>
      </c>
      <c r="B2" s="882" t="s">
        <v>182</v>
      </c>
      <c r="C2" s="975" t="s">
        <v>487</v>
      </c>
      <c r="D2" s="885"/>
      <c r="E2" s="885"/>
      <c r="F2" s="885"/>
      <c r="G2" s="885"/>
      <c r="H2" s="885"/>
      <c r="I2" s="885"/>
      <c r="J2" s="881" t="s">
        <v>578</v>
      </c>
      <c r="K2" s="882"/>
    </row>
    <row r="3" spans="1:11" ht="16.5" customHeight="1" x14ac:dyDescent="0.25">
      <c r="A3" s="967"/>
      <c r="B3" s="968"/>
      <c r="C3" s="977" t="s">
        <v>480</v>
      </c>
      <c r="D3" s="978"/>
      <c r="E3" s="881" t="s">
        <v>481</v>
      </c>
      <c r="F3" s="882"/>
      <c r="G3" s="977" t="s">
        <v>482</v>
      </c>
      <c r="H3" s="978"/>
      <c r="I3" s="343" t="s">
        <v>483</v>
      </c>
      <c r="J3" s="976"/>
      <c r="K3" s="968"/>
    </row>
    <row r="4" spans="1:11" ht="17.25" customHeight="1" thickBot="1" x14ac:dyDescent="0.3">
      <c r="A4" s="973"/>
      <c r="B4" s="970"/>
      <c r="C4" s="146" t="s">
        <v>579</v>
      </c>
      <c r="D4" s="126" t="s">
        <v>580</v>
      </c>
      <c r="E4" s="147" t="s">
        <v>579</v>
      </c>
      <c r="F4" s="128" t="s">
        <v>580</v>
      </c>
      <c r="G4" s="146" t="s">
        <v>579</v>
      </c>
      <c r="H4" s="126" t="s">
        <v>580</v>
      </c>
      <c r="I4" s="379" t="s">
        <v>579</v>
      </c>
      <c r="J4" s="146" t="s">
        <v>579</v>
      </c>
      <c r="K4" s="128" t="s">
        <v>580</v>
      </c>
    </row>
    <row r="5" spans="1:11" ht="16.5" customHeight="1" x14ac:dyDescent="0.25">
      <c r="A5" s="148" t="s">
        <v>183</v>
      </c>
      <c r="B5" s="149" t="s">
        <v>184</v>
      </c>
      <c r="C5" s="298">
        <v>1190</v>
      </c>
      <c r="D5" s="66">
        <f>ROUND(C5/$C$27,3)</f>
        <v>7.3999999999999996E-2</v>
      </c>
      <c r="E5" s="301">
        <v>1525</v>
      </c>
      <c r="F5" s="66">
        <f>ROUND(E5/$E$27,3)</f>
        <v>7.9000000000000001E-2</v>
      </c>
      <c r="G5" s="301">
        <v>290</v>
      </c>
      <c r="H5" s="66">
        <f>ROUND(G5/$G$27,3)</f>
        <v>9.5000000000000001E-2</v>
      </c>
      <c r="I5" s="380">
        <v>2</v>
      </c>
      <c r="J5" s="305">
        <f>C5+E5+G5+I5</f>
        <v>3007</v>
      </c>
      <c r="K5" s="66">
        <f>ROUND(J5/$J$27,3)</f>
        <v>7.8E-2</v>
      </c>
    </row>
    <row r="6" spans="1:11" ht="30.75" customHeight="1" x14ac:dyDescent="0.25">
      <c r="A6" s="132" t="s">
        <v>185</v>
      </c>
      <c r="B6" s="150" t="s">
        <v>491</v>
      </c>
      <c r="C6" s="299">
        <v>2594</v>
      </c>
      <c r="D6" s="69">
        <f t="shared" ref="D6:D26" si="0">ROUND(C6/$C$27,3)</f>
        <v>0.16</v>
      </c>
      <c r="E6" s="302">
        <v>3807</v>
      </c>
      <c r="F6" s="69">
        <f t="shared" ref="F6:F26" si="1">ROUND(E6/$E$27,3)</f>
        <v>0.19800000000000001</v>
      </c>
      <c r="G6" s="302">
        <v>669</v>
      </c>
      <c r="H6" s="69">
        <f t="shared" ref="H6:H26" si="2">ROUND(G6/$G$27,3)</f>
        <v>0.22</v>
      </c>
      <c r="I6" s="381">
        <v>2</v>
      </c>
      <c r="J6" s="306">
        <f t="shared" ref="J6:J26" si="3">C6+E6+G6+I6</f>
        <v>7072</v>
      </c>
      <c r="K6" s="69">
        <f t="shared" ref="K6:K26" si="4">ROUND(J6/$J$27,3)</f>
        <v>0.184</v>
      </c>
    </row>
    <row r="7" spans="1:11" ht="27.6" x14ac:dyDescent="0.25">
      <c r="A7" s="132" t="s">
        <v>186</v>
      </c>
      <c r="B7" s="150" t="s">
        <v>414</v>
      </c>
      <c r="C7" s="299">
        <v>671</v>
      </c>
      <c r="D7" s="69">
        <f t="shared" si="0"/>
        <v>4.1000000000000002E-2</v>
      </c>
      <c r="E7" s="302">
        <v>1155</v>
      </c>
      <c r="F7" s="69">
        <f t="shared" si="1"/>
        <v>0.06</v>
      </c>
      <c r="G7" s="302">
        <v>235</v>
      </c>
      <c r="H7" s="69">
        <f t="shared" si="2"/>
        <v>7.6999999999999999E-2</v>
      </c>
      <c r="I7" s="381"/>
      <c r="J7" s="306">
        <f t="shared" si="3"/>
        <v>2061</v>
      </c>
      <c r="K7" s="69">
        <f t="shared" si="4"/>
        <v>5.3999999999999999E-2</v>
      </c>
    </row>
    <row r="8" spans="1:11" ht="27.6" x14ac:dyDescent="0.25">
      <c r="A8" s="132" t="s">
        <v>187</v>
      </c>
      <c r="B8" s="150" t="s">
        <v>188</v>
      </c>
      <c r="C8" s="299">
        <v>99</v>
      </c>
      <c r="D8" s="69">
        <f t="shared" si="0"/>
        <v>6.0000000000000001E-3</v>
      </c>
      <c r="E8" s="302">
        <v>139</v>
      </c>
      <c r="F8" s="69">
        <f t="shared" si="1"/>
        <v>7.0000000000000001E-3</v>
      </c>
      <c r="G8" s="302">
        <v>40</v>
      </c>
      <c r="H8" s="69">
        <f t="shared" si="2"/>
        <v>1.2999999999999999E-2</v>
      </c>
      <c r="I8" s="381"/>
      <c r="J8" s="306">
        <f t="shared" si="3"/>
        <v>278</v>
      </c>
      <c r="K8" s="69">
        <f t="shared" si="4"/>
        <v>7.0000000000000001E-3</v>
      </c>
    </row>
    <row r="9" spans="1:11" ht="28.5" customHeight="1" x14ac:dyDescent="0.25">
      <c r="A9" s="132" t="s">
        <v>189</v>
      </c>
      <c r="B9" s="150" t="s">
        <v>190</v>
      </c>
      <c r="C9" s="299">
        <v>175</v>
      </c>
      <c r="D9" s="69">
        <f t="shared" si="0"/>
        <v>1.0999999999999999E-2</v>
      </c>
      <c r="E9" s="302">
        <v>168</v>
      </c>
      <c r="F9" s="69">
        <f t="shared" si="1"/>
        <v>8.9999999999999993E-3</v>
      </c>
      <c r="G9" s="302">
        <v>27</v>
      </c>
      <c r="H9" s="69">
        <f t="shared" si="2"/>
        <v>8.9999999999999993E-3</v>
      </c>
      <c r="I9" s="381"/>
      <c r="J9" s="306">
        <f t="shared" si="3"/>
        <v>370</v>
      </c>
      <c r="K9" s="69">
        <f t="shared" si="4"/>
        <v>0.01</v>
      </c>
    </row>
    <row r="10" spans="1:11" x14ac:dyDescent="0.25">
      <c r="A10" s="132" t="s">
        <v>191</v>
      </c>
      <c r="B10" s="150" t="s">
        <v>192</v>
      </c>
      <c r="C10" s="299">
        <v>33</v>
      </c>
      <c r="D10" s="69">
        <f t="shared" si="0"/>
        <v>2E-3</v>
      </c>
      <c r="E10" s="302">
        <v>49</v>
      </c>
      <c r="F10" s="69">
        <f t="shared" si="1"/>
        <v>3.0000000000000001E-3</v>
      </c>
      <c r="G10" s="302">
        <v>6</v>
      </c>
      <c r="H10" s="69">
        <f t="shared" si="2"/>
        <v>2E-3</v>
      </c>
      <c r="I10" s="381">
        <v>2</v>
      </c>
      <c r="J10" s="306">
        <f t="shared" si="3"/>
        <v>90</v>
      </c>
      <c r="K10" s="69">
        <f t="shared" si="4"/>
        <v>2E-3</v>
      </c>
    </row>
    <row r="11" spans="1:11" x14ac:dyDescent="0.25">
      <c r="A11" s="132" t="s">
        <v>193</v>
      </c>
      <c r="B11" s="150" t="s">
        <v>415</v>
      </c>
      <c r="C11" s="299">
        <v>1921</v>
      </c>
      <c r="D11" s="69">
        <f t="shared" si="0"/>
        <v>0.11899999999999999</v>
      </c>
      <c r="E11" s="302">
        <v>765</v>
      </c>
      <c r="F11" s="69">
        <f t="shared" si="1"/>
        <v>0.04</v>
      </c>
      <c r="G11" s="302">
        <v>66</v>
      </c>
      <c r="H11" s="69">
        <f t="shared" si="2"/>
        <v>2.1999999999999999E-2</v>
      </c>
      <c r="I11" s="381"/>
      <c r="J11" s="306">
        <f t="shared" si="3"/>
        <v>2752</v>
      </c>
      <c r="K11" s="69">
        <f t="shared" si="4"/>
        <v>7.0999999999999994E-2</v>
      </c>
    </row>
    <row r="12" spans="1:11" x14ac:dyDescent="0.25">
      <c r="A12" s="132" t="s">
        <v>194</v>
      </c>
      <c r="B12" s="150" t="s">
        <v>195</v>
      </c>
      <c r="C12" s="299">
        <v>364</v>
      </c>
      <c r="D12" s="69">
        <f t="shared" si="0"/>
        <v>2.1999999999999999E-2</v>
      </c>
      <c r="E12" s="302">
        <v>315</v>
      </c>
      <c r="F12" s="69">
        <f t="shared" si="1"/>
        <v>1.6E-2</v>
      </c>
      <c r="G12" s="302">
        <v>40</v>
      </c>
      <c r="H12" s="69">
        <f t="shared" si="2"/>
        <v>1.2999999999999999E-2</v>
      </c>
      <c r="I12" s="381"/>
      <c r="J12" s="306">
        <f t="shared" si="3"/>
        <v>719</v>
      </c>
      <c r="K12" s="69">
        <f t="shared" si="4"/>
        <v>1.9E-2</v>
      </c>
    </row>
    <row r="13" spans="1:11" x14ac:dyDescent="0.25">
      <c r="A13" s="132" t="s">
        <v>196</v>
      </c>
      <c r="B13" s="150" t="s">
        <v>197</v>
      </c>
      <c r="C13" s="299">
        <v>94</v>
      </c>
      <c r="D13" s="69">
        <f t="shared" si="0"/>
        <v>6.0000000000000001E-3</v>
      </c>
      <c r="E13" s="302">
        <v>93</v>
      </c>
      <c r="F13" s="69">
        <f t="shared" si="1"/>
        <v>5.0000000000000001E-3</v>
      </c>
      <c r="G13" s="302">
        <v>10</v>
      </c>
      <c r="H13" s="69">
        <f t="shared" si="2"/>
        <v>3.0000000000000001E-3</v>
      </c>
      <c r="I13" s="381"/>
      <c r="J13" s="306">
        <f t="shared" si="3"/>
        <v>197</v>
      </c>
      <c r="K13" s="69">
        <f t="shared" si="4"/>
        <v>5.0000000000000001E-3</v>
      </c>
    </row>
    <row r="14" spans="1:11" x14ac:dyDescent="0.25">
      <c r="A14" s="132" t="s">
        <v>198</v>
      </c>
      <c r="B14" s="150" t="s">
        <v>199</v>
      </c>
      <c r="C14" s="299">
        <v>159</v>
      </c>
      <c r="D14" s="69">
        <f t="shared" si="0"/>
        <v>0.01</v>
      </c>
      <c r="E14" s="302">
        <v>271</v>
      </c>
      <c r="F14" s="69">
        <f t="shared" si="1"/>
        <v>1.4E-2</v>
      </c>
      <c r="G14" s="302">
        <v>45</v>
      </c>
      <c r="H14" s="69">
        <f t="shared" si="2"/>
        <v>1.4999999999999999E-2</v>
      </c>
      <c r="I14" s="381"/>
      <c r="J14" s="306">
        <f t="shared" si="3"/>
        <v>475</v>
      </c>
      <c r="K14" s="69">
        <f t="shared" si="4"/>
        <v>1.2E-2</v>
      </c>
    </row>
    <row r="15" spans="1:11" x14ac:dyDescent="0.25">
      <c r="A15" s="132" t="s">
        <v>200</v>
      </c>
      <c r="B15" s="150" t="s">
        <v>201</v>
      </c>
      <c r="C15" s="299">
        <v>105</v>
      </c>
      <c r="D15" s="69">
        <f t="shared" si="0"/>
        <v>6.0000000000000001E-3</v>
      </c>
      <c r="E15" s="302">
        <v>149</v>
      </c>
      <c r="F15" s="69">
        <f t="shared" si="1"/>
        <v>8.0000000000000002E-3</v>
      </c>
      <c r="G15" s="302">
        <v>31</v>
      </c>
      <c r="H15" s="69">
        <f t="shared" si="2"/>
        <v>0.01</v>
      </c>
      <c r="I15" s="381"/>
      <c r="J15" s="306">
        <f t="shared" si="3"/>
        <v>285</v>
      </c>
      <c r="K15" s="69">
        <f t="shared" si="4"/>
        <v>7.0000000000000001E-3</v>
      </c>
    </row>
    <row r="16" spans="1:11" x14ac:dyDescent="0.25">
      <c r="A16" s="132" t="s">
        <v>202</v>
      </c>
      <c r="B16" s="150" t="s">
        <v>203</v>
      </c>
      <c r="C16" s="299">
        <v>424</v>
      </c>
      <c r="D16" s="69">
        <f t="shared" si="0"/>
        <v>2.5999999999999999E-2</v>
      </c>
      <c r="E16" s="302">
        <v>611</v>
      </c>
      <c r="F16" s="69">
        <f t="shared" si="1"/>
        <v>3.2000000000000001E-2</v>
      </c>
      <c r="G16" s="302">
        <v>93</v>
      </c>
      <c r="H16" s="69">
        <f t="shared" si="2"/>
        <v>3.1E-2</v>
      </c>
      <c r="I16" s="381">
        <v>1</v>
      </c>
      <c r="J16" s="306">
        <f t="shared" si="3"/>
        <v>1129</v>
      </c>
      <c r="K16" s="69">
        <f t="shared" si="4"/>
        <v>2.9000000000000001E-2</v>
      </c>
    </row>
    <row r="17" spans="1:11" x14ac:dyDescent="0.25">
      <c r="A17" s="132" t="s">
        <v>204</v>
      </c>
      <c r="B17" s="150" t="s">
        <v>397</v>
      </c>
      <c r="C17" s="299">
        <v>896</v>
      </c>
      <c r="D17" s="69">
        <f t="shared" si="0"/>
        <v>5.5E-2</v>
      </c>
      <c r="E17" s="302">
        <v>1284</v>
      </c>
      <c r="F17" s="69">
        <f t="shared" si="1"/>
        <v>6.7000000000000004E-2</v>
      </c>
      <c r="G17" s="302">
        <v>221</v>
      </c>
      <c r="H17" s="69">
        <f t="shared" si="2"/>
        <v>7.2999999999999995E-2</v>
      </c>
      <c r="I17" s="381"/>
      <c r="J17" s="306">
        <f t="shared" si="3"/>
        <v>2401</v>
      </c>
      <c r="K17" s="69">
        <f t="shared" si="4"/>
        <v>6.2E-2</v>
      </c>
    </row>
    <row r="18" spans="1:11" x14ac:dyDescent="0.25">
      <c r="A18" s="132" t="s">
        <v>398</v>
      </c>
      <c r="B18" s="150" t="s">
        <v>399</v>
      </c>
      <c r="C18" s="299">
        <v>312</v>
      </c>
      <c r="D18" s="69">
        <f t="shared" si="0"/>
        <v>1.9E-2</v>
      </c>
      <c r="E18" s="302">
        <v>398</v>
      </c>
      <c r="F18" s="69">
        <f t="shared" si="1"/>
        <v>2.1000000000000001E-2</v>
      </c>
      <c r="G18" s="302">
        <v>24</v>
      </c>
      <c r="H18" s="69">
        <f t="shared" si="2"/>
        <v>8.0000000000000002E-3</v>
      </c>
      <c r="I18" s="381"/>
      <c r="J18" s="306">
        <f t="shared" si="3"/>
        <v>734</v>
      </c>
      <c r="K18" s="69">
        <f t="shared" si="4"/>
        <v>1.9E-2</v>
      </c>
    </row>
    <row r="19" spans="1:11" ht="28.5" customHeight="1" x14ac:dyDescent="0.25">
      <c r="A19" s="132" t="s">
        <v>400</v>
      </c>
      <c r="B19" s="150" t="s">
        <v>401</v>
      </c>
      <c r="C19" s="299">
        <v>1174</v>
      </c>
      <c r="D19" s="69">
        <f t="shared" si="0"/>
        <v>7.2999999999999995E-2</v>
      </c>
      <c r="E19" s="302">
        <v>1428</v>
      </c>
      <c r="F19" s="69">
        <f t="shared" si="1"/>
        <v>7.3999999999999996E-2</v>
      </c>
      <c r="G19" s="302">
        <v>220</v>
      </c>
      <c r="H19" s="69">
        <f t="shared" si="2"/>
        <v>7.1999999999999995E-2</v>
      </c>
      <c r="I19" s="381"/>
      <c r="J19" s="306">
        <f t="shared" si="3"/>
        <v>2822</v>
      </c>
      <c r="K19" s="69">
        <f t="shared" si="4"/>
        <v>7.2999999999999995E-2</v>
      </c>
    </row>
    <row r="20" spans="1:11" ht="27.6" x14ac:dyDescent="0.25">
      <c r="A20" s="132" t="s">
        <v>402</v>
      </c>
      <c r="B20" s="150" t="s">
        <v>403</v>
      </c>
      <c r="C20" s="299">
        <v>564</v>
      </c>
      <c r="D20" s="69">
        <f t="shared" si="0"/>
        <v>3.5000000000000003E-2</v>
      </c>
      <c r="E20" s="302">
        <v>222</v>
      </c>
      <c r="F20" s="69">
        <f t="shared" si="1"/>
        <v>1.2E-2</v>
      </c>
      <c r="G20" s="302">
        <v>17</v>
      </c>
      <c r="H20" s="69">
        <f t="shared" si="2"/>
        <v>6.0000000000000001E-3</v>
      </c>
      <c r="I20" s="381"/>
      <c r="J20" s="306">
        <f t="shared" si="3"/>
        <v>803</v>
      </c>
      <c r="K20" s="69">
        <f t="shared" si="4"/>
        <v>2.1000000000000001E-2</v>
      </c>
    </row>
    <row r="21" spans="1:11" x14ac:dyDescent="0.25">
      <c r="A21" s="132" t="s">
        <v>404</v>
      </c>
      <c r="B21" s="150" t="s">
        <v>405</v>
      </c>
      <c r="C21" s="299">
        <v>127</v>
      </c>
      <c r="D21" s="69">
        <f t="shared" si="0"/>
        <v>8.0000000000000002E-3</v>
      </c>
      <c r="E21" s="302">
        <v>110</v>
      </c>
      <c r="F21" s="69">
        <f t="shared" si="1"/>
        <v>6.0000000000000001E-3</v>
      </c>
      <c r="G21" s="302">
        <v>28</v>
      </c>
      <c r="H21" s="69">
        <f t="shared" si="2"/>
        <v>8.9999999999999993E-3</v>
      </c>
      <c r="I21" s="381"/>
      <c r="J21" s="306">
        <f t="shared" si="3"/>
        <v>265</v>
      </c>
      <c r="K21" s="69">
        <f t="shared" si="4"/>
        <v>7.0000000000000001E-3</v>
      </c>
    </row>
    <row r="22" spans="1:11" ht="27.6" x14ac:dyDescent="0.25">
      <c r="A22" s="132" t="s">
        <v>406</v>
      </c>
      <c r="B22" s="150" t="s">
        <v>416</v>
      </c>
      <c r="C22" s="299">
        <v>1789</v>
      </c>
      <c r="D22" s="69">
        <f t="shared" si="0"/>
        <v>0.111</v>
      </c>
      <c r="E22" s="302">
        <v>1884</v>
      </c>
      <c r="F22" s="69">
        <f t="shared" si="1"/>
        <v>9.8000000000000004E-2</v>
      </c>
      <c r="G22" s="302">
        <v>281</v>
      </c>
      <c r="H22" s="69">
        <f t="shared" si="2"/>
        <v>9.1999999999999998E-2</v>
      </c>
      <c r="I22" s="381"/>
      <c r="J22" s="306">
        <f t="shared" si="3"/>
        <v>3954</v>
      </c>
      <c r="K22" s="69">
        <f t="shared" si="4"/>
        <v>0.10299999999999999</v>
      </c>
    </row>
    <row r="23" spans="1:11" x14ac:dyDescent="0.25">
      <c r="A23" s="132" t="s">
        <v>407</v>
      </c>
      <c r="B23" s="150" t="s">
        <v>417</v>
      </c>
      <c r="C23" s="299">
        <v>2451</v>
      </c>
      <c r="D23" s="69">
        <f t="shared" si="0"/>
        <v>0.151</v>
      </c>
      <c r="E23" s="302">
        <v>3411</v>
      </c>
      <c r="F23" s="69">
        <f t="shared" si="1"/>
        <v>0.17699999999999999</v>
      </c>
      <c r="G23" s="302">
        <v>431</v>
      </c>
      <c r="H23" s="69">
        <f t="shared" si="2"/>
        <v>0.14199999999999999</v>
      </c>
      <c r="I23" s="381">
        <v>1</v>
      </c>
      <c r="J23" s="306">
        <f t="shared" si="3"/>
        <v>6294</v>
      </c>
      <c r="K23" s="69">
        <f t="shared" si="4"/>
        <v>0.16300000000000001</v>
      </c>
    </row>
    <row r="24" spans="1:11" x14ac:dyDescent="0.25">
      <c r="A24" s="132" t="s">
        <v>408</v>
      </c>
      <c r="B24" s="150" t="s">
        <v>409</v>
      </c>
      <c r="C24" s="299">
        <v>184</v>
      </c>
      <c r="D24" s="69">
        <f t="shared" si="0"/>
        <v>1.0999999999999999E-2</v>
      </c>
      <c r="E24" s="302">
        <v>208</v>
      </c>
      <c r="F24" s="69">
        <f t="shared" si="1"/>
        <v>1.0999999999999999E-2</v>
      </c>
      <c r="G24" s="302">
        <v>37</v>
      </c>
      <c r="H24" s="69">
        <f t="shared" si="2"/>
        <v>1.2E-2</v>
      </c>
      <c r="I24" s="381"/>
      <c r="J24" s="306">
        <f t="shared" si="3"/>
        <v>429</v>
      </c>
      <c r="K24" s="69">
        <f t="shared" si="4"/>
        <v>1.0999999999999999E-2</v>
      </c>
    </row>
    <row r="25" spans="1:11" x14ac:dyDescent="0.25">
      <c r="A25" s="132" t="s">
        <v>410</v>
      </c>
      <c r="B25" s="150" t="s">
        <v>411</v>
      </c>
      <c r="C25" s="299">
        <v>362</v>
      </c>
      <c r="D25" s="69">
        <f t="shared" si="0"/>
        <v>2.1999999999999999E-2</v>
      </c>
      <c r="E25" s="302">
        <v>714</v>
      </c>
      <c r="F25" s="69">
        <f t="shared" si="1"/>
        <v>3.6999999999999998E-2</v>
      </c>
      <c r="G25" s="302">
        <v>110</v>
      </c>
      <c r="H25" s="69">
        <f t="shared" si="2"/>
        <v>3.5999999999999997E-2</v>
      </c>
      <c r="I25" s="381">
        <v>1</v>
      </c>
      <c r="J25" s="306">
        <f t="shared" si="3"/>
        <v>1187</v>
      </c>
      <c r="K25" s="69">
        <f t="shared" si="4"/>
        <v>3.1E-2</v>
      </c>
    </row>
    <row r="26" spans="1:11" ht="14.4" thickBot="1" x14ac:dyDescent="0.3">
      <c r="A26" s="132" t="s">
        <v>412</v>
      </c>
      <c r="B26" s="150" t="s">
        <v>413</v>
      </c>
      <c r="C26" s="300">
        <v>497</v>
      </c>
      <c r="D26" s="200">
        <f t="shared" si="0"/>
        <v>3.1E-2</v>
      </c>
      <c r="E26" s="303">
        <v>563</v>
      </c>
      <c r="F26" s="200">
        <f t="shared" si="1"/>
        <v>2.9000000000000001E-2</v>
      </c>
      <c r="G26" s="303">
        <v>117</v>
      </c>
      <c r="H26" s="200">
        <f t="shared" si="2"/>
        <v>3.9E-2</v>
      </c>
      <c r="I26" s="382">
        <v>1</v>
      </c>
      <c r="J26" s="307">
        <f t="shared" si="3"/>
        <v>1178</v>
      </c>
      <c r="K26" s="200">
        <f t="shared" si="4"/>
        <v>3.1E-2</v>
      </c>
    </row>
    <row r="27" spans="1:11" ht="14.4" thickBot="1" x14ac:dyDescent="0.3">
      <c r="A27" s="843" t="s">
        <v>578</v>
      </c>
      <c r="B27" s="972"/>
      <c r="C27" s="84">
        <f t="shared" ref="C27:K27" si="5">SUM(C5:C26)</f>
        <v>16185</v>
      </c>
      <c r="D27" s="75">
        <f t="shared" si="5"/>
        <v>0.99900000000000011</v>
      </c>
      <c r="E27" s="84">
        <f t="shared" si="5"/>
        <v>19269</v>
      </c>
      <c r="F27" s="75">
        <f t="shared" si="5"/>
        <v>1.0029999999999999</v>
      </c>
      <c r="G27" s="84">
        <f t="shared" si="5"/>
        <v>3038</v>
      </c>
      <c r="H27" s="75">
        <f t="shared" si="5"/>
        <v>0.99900000000000011</v>
      </c>
      <c r="I27" s="84">
        <f t="shared" si="5"/>
        <v>10</v>
      </c>
      <c r="J27" s="84">
        <f t="shared" si="5"/>
        <v>38502</v>
      </c>
      <c r="K27" s="75">
        <f t="shared" si="5"/>
        <v>0.99900000000000011</v>
      </c>
    </row>
    <row r="28" spans="1:11" x14ac:dyDescent="0.25">
      <c r="A28" s="144" t="s">
        <v>105</v>
      </c>
    </row>
    <row r="29" spans="1:11" x14ac:dyDescent="0.25">
      <c r="A29" s="1" t="s">
        <v>181</v>
      </c>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zoomScaleNormal="100" workbookViewId="0">
      <selection sqref="A1:E1"/>
    </sheetView>
  </sheetViews>
  <sheetFormatPr defaultColWidth="11.44140625" defaultRowHeight="13.2" x14ac:dyDescent="0.25"/>
  <cols>
    <col min="1" max="1" width="7.5546875" style="99" customWidth="1"/>
    <col min="2" max="2" width="112.88671875" style="99" customWidth="1"/>
    <col min="3" max="3" width="7.44140625" style="99" customWidth="1"/>
    <col min="4" max="4" width="7.6640625" style="434" customWidth="1"/>
    <col min="5" max="5" width="10.44140625" style="435" customWidth="1"/>
    <col min="6" max="6" width="7.44140625" style="99" customWidth="1"/>
    <col min="7" max="16384" width="11.44140625" style="99"/>
  </cols>
  <sheetData>
    <row r="1" spans="1:6" ht="35.1" customHeight="1" thickBot="1" x14ac:dyDescent="0.3">
      <c r="A1" s="981" t="s">
        <v>859</v>
      </c>
      <c r="B1" s="982"/>
      <c r="C1" s="982"/>
      <c r="D1" s="982"/>
      <c r="E1" s="983"/>
    </row>
    <row r="2" spans="1:6" ht="26.25" customHeight="1" thickBot="1" x14ac:dyDescent="0.3">
      <c r="A2" s="620" t="s">
        <v>127</v>
      </c>
      <c r="B2" s="431" t="s">
        <v>182</v>
      </c>
      <c r="C2" s="432" t="s">
        <v>579</v>
      </c>
      <c r="D2" s="433" t="s">
        <v>383</v>
      </c>
      <c r="E2" s="621" t="s">
        <v>384</v>
      </c>
    </row>
    <row r="3" spans="1:6" ht="15" customHeight="1" x14ac:dyDescent="0.25">
      <c r="A3" s="622" t="s">
        <v>183</v>
      </c>
      <c r="B3" s="623" t="s">
        <v>184</v>
      </c>
      <c r="C3" s="624">
        <v>802</v>
      </c>
      <c r="D3" s="436">
        <v>2.1000000000000001E-2</v>
      </c>
      <c r="E3" s="437">
        <v>0.26700000000000002</v>
      </c>
    </row>
    <row r="4" spans="1:6" ht="13.5" customHeight="1" x14ac:dyDescent="0.25">
      <c r="A4" s="625" t="s">
        <v>241</v>
      </c>
      <c r="B4" s="626" t="s">
        <v>242</v>
      </c>
      <c r="C4" s="627">
        <v>1744</v>
      </c>
      <c r="D4" s="438">
        <v>4.4999999999999998E-2</v>
      </c>
      <c r="E4" s="439">
        <v>0.57999999999999996</v>
      </c>
    </row>
    <row r="5" spans="1:6" x14ac:dyDescent="0.25">
      <c r="A5" s="625" t="s">
        <v>243</v>
      </c>
      <c r="B5" s="626" t="s">
        <v>129</v>
      </c>
      <c r="C5" s="627">
        <v>328</v>
      </c>
      <c r="D5" s="438">
        <v>8.9999999999999993E-3</v>
      </c>
      <c r="E5" s="439">
        <v>0.109</v>
      </c>
    </row>
    <row r="6" spans="1:6" ht="13.8" thickBot="1" x14ac:dyDescent="0.3">
      <c r="A6" s="628" t="s">
        <v>244</v>
      </c>
      <c r="B6" s="629" t="s">
        <v>245</v>
      </c>
      <c r="C6" s="630">
        <v>133</v>
      </c>
      <c r="D6" s="440">
        <v>3.0000000000000001E-3</v>
      </c>
      <c r="E6" s="441">
        <v>4.3999999999999997E-2</v>
      </c>
      <c r="F6" s="631"/>
    </row>
    <row r="7" spans="1:6" ht="13.5" customHeight="1" x14ac:dyDescent="0.25">
      <c r="A7" s="632" t="s">
        <v>185</v>
      </c>
      <c r="B7" s="633" t="s">
        <v>246</v>
      </c>
      <c r="C7" s="634">
        <v>560</v>
      </c>
      <c r="D7" s="442">
        <v>1.4999999999999999E-2</v>
      </c>
      <c r="E7" s="443">
        <v>7.9000000000000001E-2</v>
      </c>
    </row>
    <row r="8" spans="1:6" ht="13.5" customHeight="1" x14ac:dyDescent="0.25">
      <c r="A8" s="625" t="s">
        <v>247</v>
      </c>
      <c r="B8" s="626" t="s">
        <v>248</v>
      </c>
      <c r="C8" s="627">
        <v>1493</v>
      </c>
      <c r="D8" s="438">
        <v>3.9E-2</v>
      </c>
      <c r="E8" s="439">
        <v>0.21099999999999999</v>
      </c>
    </row>
    <row r="9" spans="1:6" ht="12.75" customHeight="1" x14ac:dyDescent="0.25">
      <c r="A9" s="625" t="s">
        <v>249</v>
      </c>
      <c r="B9" s="626" t="s">
        <v>250</v>
      </c>
      <c r="C9" s="627">
        <v>4756</v>
      </c>
      <c r="D9" s="438">
        <v>0.124</v>
      </c>
      <c r="E9" s="439">
        <v>0.67300000000000004</v>
      </c>
    </row>
    <row r="10" spans="1:6" x14ac:dyDescent="0.25">
      <c r="A10" s="625" t="s">
        <v>251</v>
      </c>
      <c r="B10" s="626" t="s">
        <v>252</v>
      </c>
      <c r="C10" s="627">
        <v>80</v>
      </c>
      <c r="D10" s="438">
        <v>2E-3</v>
      </c>
      <c r="E10" s="439">
        <v>1.0999999999999999E-2</v>
      </c>
    </row>
    <row r="11" spans="1:6" ht="13.8" thickBot="1" x14ac:dyDescent="0.3">
      <c r="A11" s="635" t="s">
        <v>253</v>
      </c>
      <c r="B11" s="636" t="s">
        <v>254</v>
      </c>
      <c r="C11" s="637">
        <v>183</v>
      </c>
      <c r="D11" s="444">
        <v>5.0000000000000001E-3</v>
      </c>
      <c r="E11" s="445">
        <v>2.5999999999999999E-2</v>
      </c>
      <c r="F11" s="631"/>
    </row>
    <row r="12" spans="1:6" x14ac:dyDescent="0.25">
      <c r="A12" s="638" t="s">
        <v>186</v>
      </c>
      <c r="B12" s="639" t="s">
        <v>255</v>
      </c>
      <c r="C12" s="624">
        <v>155</v>
      </c>
      <c r="D12" s="436">
        <v>4.0000000000000001E-3</v>
      </c>
      <c r="E12" s="437">
        <v>7.4999999999999997E-2</v>
      </c>
    </row>
    <row r="13" spans="1:6" x14ac:dyDescent="0.25">
      <c r="A13" s="625" t="s">
        <v>256</v>
      </c>
      <c r="B13" s="626" t="s">
        <v>257</v>
      </c>
      <c r="C13" s="627">
        <v>1500</v>
      </c>
      <c r="D13" s="438">
        <v>3.9E-2</v>
      </c>
      <c r="E13" s="439">
        <v>0.72799999999999998</v>
      </c>
    </row>
    <row r="14" spans="1:6" x14ac:dyDescent="0.25">
      <c r="A14" s="625" t="s">
        <v>258</v>
      </c>
      <c r="B14" s="626" t="s">
        <v>259</v>
      </c>
      <c r="C14" s="627">
        <v>66</v>
      </c>
      <c r="D14" s="438">
        <v>2E-3</v>
      </c>
      <c r="E14" s="439">
        <v>3.2000000000000001E-2</v>
      </c>
    </row>
    <row r="15" spans="1:6" x14ac:dyDescent="0.25">
      <c r="A15" s="625" t="s">
        <v>260</v>
      </c>
      <c r="B15" s="626" t="s">
        <v>261</v>
      </c>
      <c r="C15" s="627">
        <v>227</v>
      </c>
      <c r="D15" s="438">
        <v>6.0000000000000001E-3</v>
      </c>
      <c r="E15" s="439">
        <v>0.11</v>
      </c>
    </row>
    <row r="16" spans="1:6" x14ac:dyDescent="0.25">
      <c r="A16" s="625" t="s">
        <v>262</v>
      </c>
      <c r="B16" s="626" t="s">
        <v>263</v>
      </c>
      <c r="C16" s="627">
        <v>33</v>
      </c>
      <c r="D16" s="438">
        <v>1E-3</v>
      </c>
      <c r="E16" s="439">
        <v>1.6E-2</v>
      </c>
    </row>
    <row r="17" spans="1:5" x14ac:dyDescent="0.25">
      <c r="A17" s="625" t="s">
        <v>264</v>
      </c>
      <c r="B17" s="626" t="s">
        <v>265</v>
      </c>
      <c r="C17" s="627">
        <v>1</v>
      </c>
      <c r="D17" s="438">
        <v>0</v>
      </c>
      <c r="E17" s="439">
        <v>0</v>
      </c>
    </row>
    <row r="18" spans="1:5" ht="12.75" customHeight="1" thickBot="1" x14ac:dyDescent="0.3">
      <c r="A18" s="628" t="s">
        <v>266</v>
      </c>
      <c r="B18" s="629" t="s">
        <v>267</v>
      </c>
      <c r="C18" s="630">
        <v>79</v>
      </c>
      <c r="D18" s="440">
        <v>2E-3</v>
      </c>
      <c r="E18" s="441">
        <v>3.7999999999999999E-2</v>
      </c>
    </row>
    <row r="19" spans="1:5" ht="13.8" thickBot="1" x14ac:dyDescent="0.3">
      <c r="A19" s="640" t="s">
        <v>385</v>
      </c>
      <c r="B19" s="641" t="s">
        <v>188</v>
      </c>
      <c r="C19" s="446">
        <v>278</v>
      </c>
      <c r="D19" s="447">
        <v>7.0000000000000001E-3</v>
      </c>
      <c r="E19" s="448">
        <v>0.13500000000000001</v>
      </c>
    </row>
    <row r="20" spans="1:5" ht="13.8" thickBot="1" x14ac:dyDescent="0.3">
      <c r="A20" s="642" t="s">
        <v>386</v>
      </c>
      <c r="B20" s="643" t="s">
        <v>388</v>
      </c>
      <c r="C20" s="449">
        <v>370</v>
      </c>
      <c r="D20" s="450">
        <v>0.01</v>
      </c>
      <c r="E20" s="451">
        <v>0.18</v>
      </c>
    </row>
    <row r="21" spans="1:5" ht="13.8" thickBot="1" x14ac:dyDescent="0.3">
      <c r="A21" s="640" t="s">
        <v>387</v>
      </c>
      <c r="B21" s="641" t="s">
        <v>389</v>
      </c>
      <c r="C21" s="446">
        <v>90</v>
      </c>
      <c r="D21" s="447">
        <v>2E-3</v>
      </c>
      <c r="E21" s="448">
        <v>4.3999999999999997E-2</v>
      </c>
    </row>
    <row r="22" spans="1:5" x14ac:dyDescent="0.25">
      <c r="A22" s="632" t="s">
        <v>193</v>
      </c>
      <c r="B22" s="633" t="s">
        <v>268</v>
      </c>
      <c r="C22" s="634">
        <v>121</v>
      </c>
      <c r="D22" s="442">
        <v>3.0000000000000001E-3</v>
      </c>
      <c r="E22" s="443">
        <v>4.3999999999999997E-2</v>
      </c>
    </row>
    <row r="23" spans="1:5" x14ac:dyDescent="0.25">
      <c r="A23" s="625" t="s">
        <v>269</v>
      </c>
      <c r="B23" s="626" t="s">
        <v>270</v>
      </c>
      <c r="C23" s="627">
        <v>29</v>
      </c>
      <c r="D23" s="438">
        <v>1E-3</v>
      </c>
      <c r="E23" s="439">
        <v>1.0999999999999999E-2</v>
      </c>
    </row>
    <row r="24" spans="1:5" x14ac:dyDescent="0.25">
      <c r="A24" s="625" t="s">
        <v>271</v>
      </c>
      <c r="B24" s="626" t="s">
        <v>272</v>
      </c>
      <c r="C24" s="627">
        <v>419</v>
      </c>
      <c r="D24" s="438">
        <v>1.0999999999999999E-2</v>
      </c>
      <c r="E24" s="439">
        <v>0.152</v>
      </c>
    </row>
    <row r="25" spans="1:5" x14ac:dyDescent="0.25">
      <c r="A25" s="625" t="s">
        <v>273</v>
      </c>
      <c r="B25" s="626" t="s">
        <v>274</v>
      </c>
      <c r="C25" s="627">
        <v>53</v>
      </c>
      <c r="D25" s="438">
        <v>1E-3</v>
      </c>
      <c r="E25" s="439">
        <v>1.9E-2</v>
      </c>
    </row>
    <row r="26" spans="1:5" x14ac:dyDescent="0.25">
      <c r="A26" s="625" t="s">
        <v>275</v>
      </c>
      <c r="B26" s="626" t="s">
        <v>276</v>
      </c>
      <c r="C26" s="627">
        <v>21</v>
      </c>
      <c r="D26" s="438">
        <v>1E-3</v>
      </c>
      <c r="E26" s="439">
        <v>8.0000000000000002E-3</v>
      </c>
    </row>
    <row r="27" spans="1:5" x14ac:dyDescent="0.25">
      <c r="A27" s="625" t="s">
        <v>277</v>
      </c>
      <c r="B27" s="626" t="s">
        <v>278</v>
      </c>
      <c r="C27" s="627">
        <v>101</v>
      </c>
      <c r="D27" s="438">
        <v>3.0000000000000001E-3</v>
      </c>
      <c r="E27" s="439">
        <v>3.6999999999999998E-2</v>
      </c>
    </row>
    <row r="28" spans="1:5" x14ac:dyDescent="0.25">
      <c r="A28" s="625" t="s">
        <v>279</v>
      </c>
      <c r="B28" s="626" t="s">
        <v>280</v>
      </c>
      <c r="C28" s="627">
        <v>79</v>
      </c>
      <c r="D28" s="438">
        <v>2E-3</v>
      </c>
      <c r="E28" s="439">
        <v>2.9000000000000001E-2</v>
      </c>
    </row>
    <row r="29" spans="1:5" x14ac:dyDescent="0.25">
      <c r="A29" s="625" t="s">
        <v>281</v>
      </c>
      <c r="B29" s="626" t="s">
        <v>282</v>
      </c>
      <c r="C29" s="627">
        <v>4</v>
      </c>
      <c r="D29" s="438">
        <v>0</v>
      </c>
      <c r="E29" s="439">
        <v>1E-3</v>
      </c>
    </row>
    <row r="30" spans="1:5" x14ac:dyDescent="0.25">
      <c r="A30" s="625" t="s">
        <v>283</v>
      </c>
      <c r="B30" s="626" t="s">
        <v>284</v>
      </c>
      <c r="C30" s="627">
        <v>17</v>
      </c>
      <c r="D30" s="438">
        <v>0</v>
      </c>
      <c r="E30" s="439">
        <v>6.0000000000000001E-3</v>
      </c>
    </row>
    <row r="31" spans="1:5" ht="12.75" customHeight="1" x14ac:dyDescent="0.25">
      <c r="A31" s="625" t="s">
        <v>285</v>
      </c>
      <c r="B31" s="626" t="s">
        <v>286</v>
      </c>
      <c r="C31" s="627">
        <v>66</v>
      </c>
      <c r="D31" s="438">
        <v>2E-3</v>
      </c>
      <c r="E31" s="439">
        <v>2.4E-2</v>
      </c>
    </row>
    <row r="32" spans="1:5" x14ac:dyDescent="0.25">
      <c r="A32" s="625" t="s">
        <v>287</v>
      </c>
      <c r="B32" s="626" t="s">
        <v>288</v>
      </c>
      <c r="C32" s="627">
        <v>78</v>
      </c>
      <c r="D32" s="438">
        <v>2E-3</v>
      </c>
      <c r="E32" s="439">
        <v>2.8000000000000001E-2</v>
      </c>
    </row>
    <row r="33" spans="1:5" x14ac:dyDescent="0.25">
      <c r="A33" s="625" t="s">
        <v>289</v>
      </c>
      <c r="B33" s="626" t="s">
        <v>290</v>
      </c>
      <c r="C33" s="627">
        <v>3</v>
      </c>
      <c r="D33" s="438">
        <v>0</v>
      </c>
      <c r="E33" s="439">
        <v>1E-3</v>
      </c>
    </row>
    <row r="34" spans="1:5" x14ac:dyDescent="0.25">
      <c r="A34" s="625" t="s">
        <v>291</v>
      </c>
      <c r="B34" s="626" t="s">
        <v>292</v>
      </c>
      <c r="C34" s="627">
        <v>79</v>
      </c>
      <c r="D34" s="438">
        <v>2E-3</v>
      </c>
      <c r="E34" s="439">
        <v>2.9000000000000001E-2</v>
      </c>
    </row>
    <row r="35" spans="1:5" x14ac:dyDescent="0.25">
      <c r="A35" s="625" t="s">
        <v>293</v>
      </c>
      <c r="B35" s="626" t="s">
        <v>294</v>
      </c>
      <c r="C35" s="627">
        <v>76</v>
      </c>
      <c r="D35" s="438">
        <v>2E-3</v>
      </c>
      <c r="E35" s="439">
        <v>2.8000000000000001E-2</v>
      </c>
    </row>
    <row r="36" spans="1:5" x14ac:dyDescent="0.25">
      <c r="A36" s="625" t="s">
        <v>295</v>
      </c>
      <c r="B36" s="626" t="s">
        <v>296</v>
      </c>
      <c r="C36" s="627">
        <v>1400</v>
      </c>
      <c r="D36" s="438">
        <v>3.5999999999999997E-2</v>
      </c>
      <c r="E36" s="439">
        <v>0.50900000000000001</v>
      </c>
    </row>
    <row r="37" spans="1:5" x14ac:dyDescent="0.25">
      <c r="A37" s="625" t="s">
        <v>297</v>
      </c>
      <c r="B37" s="626" t="s">
        <v>298</v>
      </c>
      <c r="C37" s="627">
        <v>85</v>
      </c>
      <c r="D37" s="438">
        <v>2E-3</v>
      </c>
      <c r="E37" s="439">
        <v>3.1E-2</v>
      </c>
    </row>
    <row r="38" spans="1:5" ht="13.5" customHeight="1" thickBot="1" x14ac:dyDescent="0.3">
      <c r="A38" s="628" t="s">
        <v>299</v>
      </c>
      <c r="B38" s="629" t="s">
        <v>300</v>
      </c>
      <c r="C38" s="630">
        <v>121</v>
      </c>
      <c r="D38" s="440">
        <v>3.0000000000000001E-3</v>
      </c>
      <c r="E38" s="441">
        <v>4.3999999999999997E-2</v>
      </c>
    </row>
    <row r="39" spans="1:5" ht="13.8" thickBot="1" x14ac:dyDescent="0.3">
      <c r="A39" s="644" t="s">
        <v>391</v>
      </c>
      <c r="B39" s="641" t="s">
        <v>195</v>
      </c>
      <c r="C39" s="446">
        <v>719</v>
      </c>
      <c r="D39" s="447">
        <v>1.9E-2</v>
      </c>
      <c r="E39" s="448">
        <v>0.26100000000000001</v>
      </c>
    </row>
    <row r="40" spans="1:5" ht="13.8" thickBot="1" x14ac:dyDescent="0.3">
      <c r="A40" s="645" t="s">
        <v>392</v>
      </c>
      <c r="B40" s="643" t="s">
        <v>197</v>
      </c>
      <c r="C40" s="449">
        <v>197</v>
      </c>
      <c r="D40" s="450">
        <v>5.0000000000000001E-3</v>
      </c>
      <c r="E40" s="451">
        <v>7.1999999999999995E-2</v>
      </c>
    </row>
    <row r="41" spans="1:5" ht="13.8" thickBot="1" x14ac:dyDescent="0.3">
      <c r="A41" s="644" t="s">
        <v>393</v>
      </c>
      <c r="B41" s="641" t="s">
        <v>199</v>
      </c>
      <c r="C41" s="446">
        <v>475</v>
      </c>
      <c r="D41" s="447">
        <v>1.2E-2</v>
      </c>
      <c r="E41" s="448">
        <v>0.17299999999999999</v>
      </c>
    </row>
    <row r="42" spans="1:5" ht="13.8" thickBot="1" x14ac:dyDescent="0.3">
      <c r="A42" s="646">
        <v>10</v>
      </c>
      <c r="B42" s="643" t="s">
        <v>201</v>
      </c>
      <c r="C42" s="449">
        <v>285</v>
      </c>
      <c r="D42" s="450">
        <v>7.0000000000000001E-3</v>
      </c>
      <c r="E42" s="451">
        <v>0.104</v>
      </c>
    </row>
    <row r="43" spans="1:5" ht="13.8" thickBot="1" x14ac:dyDescent="0.3">
      <c r="A43" s="647">
        <v>11</v>
      </c>
      <c r="B43" s="641" t="s">
        <v>203</v>
      </c>
      <c r="C43" s="446">
        <v>1129</v>
      </c>
      <c r="D43" s="447">
        <v>2.9000000000000001E-2</v>
      </c>
      <c r="E43" s="448">
        <v>0.41</v>
      </c>
    </row>
    <row r="44" spans="1:5" x14ac:dyDescent="0.25">
      <c r="A44" s="638" t="s">
        <v>204</v>
      </c>
      <c r="B44" s="639" t="s">
        <v>301</v>
      </c>
      <c r="C44" s="624">
        <v>266</v>
      </c>
      <c r="D44" s="436">
        <v>7.0000000000000001E-3</v>
      </c>
      <c r="E44" s="437">
        <v>0.111</v>
      </c>
    </row>
    <row r="45" spans="1:5" x14ac:dyDescent="0.25">
      <c r="A45" s="625" t="s">
        <v>302</v>
      </c>
      <c r="B45" s="626" t="s">
        <v>303</v>
      </c>
      <c r="C45" s="627">
        <v>454</v>
      </c>
      <c r="D45" s="438">
        <v>1.2E-2</v>
      </c>
      <c r="E45" s="439">
        <v>0.189</v>
      </c>
    </row>
    <row r="46" spans="1:5" x14ac:dyDescent="0.25">
      <c r="A46" s="625" t="s">
        <v>304</v>
      </c>
      <c r="B46" s="626" t="s">
        <v>305</v>
      </c>
      <c r="C46" s="627">
        <v>998</v>
      </c>
      <c r="D46" s="438">
        <v>2.5999999999999999E-2</v>
      </c>
      <c r="E46" s="439">
        <v>0.41599999999999998</v>
      </c>
    </row>
    <row r="47" spans="1:5" x14ac:dyDescent="0.25">
      <c r="A47" s="625" t="s">
        <v>306</v>
      </c>
      <c r="B47" s="626" t="s">
        <v>307</v>
      </c>
      <c r="C47" s="627">
        <v>579</v>
      </c>
      <c r="D47" s="438">
        <v>1.4999999999999999E-2</v>
      </c>
      <c r="E47" s="439">
        <v>0.24099999999999999</v>
      </c>
    </row>
    <row r="48" spans="1:5" x14ac:dyDescent="0.25">
      <c r="A48" s="625" t="s">
        <v>308</v>
      </c>
      <c r="B48" s="626" t="s">
        <v>309</v>
      </c>
      <c r="C48" s="627">
        <v>54</v>
      </c>
      <c r="D48" s="438">
        <v>1E-3</v>
      </c>
      <c r="E48" s="439">
        <v>2.1999999999999999E-2</v>
      </c>
    </row>
    <row r="49" spans="1:5" ht="13.8" thickBot="1" x14ac:dyDescent="0.3">
      <c r="A49" s="628" t="s">
        <v>310</v>
      </c>
      <c r="B49" s="629" t="s">
        <v>311</v>
      </c>
      <c r="C49" s="630">
        <v>50</v>
      </c>
      <c r="D49" s="440">
        <v>1E-3</v>
      </c>
      <c r="E49" s="441">
        <v>2.1000000000000001E-2</v>
      </c>
    </row>
    <row r="50" spans="1:5" ht="13.8" thickBot="1" x14ac:dyDescent="0.3">
      <c r="A50" s="647">
        <v>13</v>
      </c>
      <c r="B50" s="641" t="s">
        <v>399</v>
      </c>
      <c r="C50" s="446">
        <v>734</v>
      </c>
      <c r="D50" s="447">
        <v>1.9E-2</v>
      </c>
      <c r="E50" s="448">
        <v>0.30599999999999999</v>
      </c>
    </row>
    <row r="51" spans="1:5" x14ac:dyDescent="0.25">
      <c r="A51" s="632" t="s">
        <v>400</v>
      </c>
      <c r="B51" s="633" t="s">
        <v>312</v>
      </c>
      <c r="C51" s="634">
        <v>447</v>
      </c>
      <c r="D51" s="442">
        <v>1.2E-2</v>
      </c>
      <c r="E51" s="443">
        <v>0.158</v>
      </c>
    </row>
    <row r="52" spans="1:5" ht="12.75" customHeight="1" x14ac:dyDescent="0.25">
      <c r="A52" s="625" t="s">
        <v>313</v>
      </c>
      <c r="B52" s="626" t="s">
        <v>314</v>
      </c>
      <c r="C52" s="627">
        <v>310</v>
      </c>
      <c r="D52" s="438">
        <v>8.0000000000000002E-3</v>
      </c>
      <c r="E52" s="439">
        <v>0.11</v>
      </c>
    </row>
    <row r="53" spans="1:5" x14ac:dyDescent="0.25">
      <c r="A53" s="625" t="s">
        <v>315</v>
      </c>
      <c r="B53" s="626" t="s">
        <v>316</v>
      </c>
      <c r="C53" s="627">
        <v>205</v>
      </c>
      <c r="D53" s="438">
        <v>5.0000000000000001E-3</v>
      </c>
      <c r="E53" s="439">
        <v>7.2999999999999995E-2</v>
      </c>
    </row>
    <row r="54" spans="1:5" ht="12.75" customHeight="1" x14ac:dyDescent="0.25">
      <c r="A54" s="625" t="s">
        <v>317</v>
      </c>
      <c r="B54" s="626" t="s">
        <v>318</v>
      </c>
      <c r="C54" s="627">
        <v>62</v>
      </c>
      <c r="D54" s="438">
        <v>2E-3</v>
      </c>
      <c r="E54" s="439">
        <v>2.1999999999999999E-2</v>
      </c>
    </row>
    <row r="55" spans="1:5" x14ac:dyDescent="0.25">
      <c r="A55" s="625" t="s">
        <v>319</v>
      </c>
      <c r="B55" s="626" t="s">
        <v>320</v>
      </c>
      <c r="C55" s="627">
        <v>90</v>
      </c>
      <c r="D55" s="438">
        <v>2E-3</v>
      </c>
      <c r="E55" s="439">
        <v>3.2000000000000001E-2</v>
      </c>
    </row>
    <row r="56" spans="1:5" x14ac:dyDescent="0.25">
      <c r="A56" s="625" t="s">
        <v>321</v>
      </c>
      <c r="B56" s="626" t="s">
        <v>322</v>
      </c>
      <c r="C56" s="627">
        <v>539</v>
      </c>
      <c r="D56" s="438">
        <v>1.4E-2</v>
      </c>
      <c r="E56" s="439">
        <v>0.191</v>
      </c>
    </row>
    <row r="57" spans="1:5" x14ac:dyDescent="0.25">
      <c r="A57" s="625" t="s">
        <v>323</v>
      </c>
      <c r="B57" s="626" t="s">
        <v>325</v>
      </c>
      <c r="C57" s="627">
        <v>13</v>
      </c>
      <c r="D57" s="438">
        <v>0</v>
      </c>
      <c r="E57" s="439">
        <v>5.0000000000000001E-3</v>
      </c>
    </row>
    <row r="58" spans="1:5" x14ac:dyDescent="0.25">
      <c r="A58" s="625" t="s">
        <v>326</v>
      </c>
      <c r="B58" s="626" t="s">
        <v>327</v>
      </c>
      <c r="C58" s="627">
        <v>2</v>
      </c>
      <c r="D58" s="438">
        <v>0</v>
      </c>
      <c r="E58" s="439">
        <v>1E-3</v>
      </c>
    </row>
    <row r="59" spans="1:5" x14ac:dyDescent="0.25">
      <c r="A59" s="625" t="s">
        <v>328</v>
      </c>
      <c r="B59" s="626" t="s">
        <v>329</v>
      </c>
      <c r="C59" s="627">
        <v>95</v>
      </c>
      <c r="D59" s="438">
        <v>2E-3</v>
      </c>
      <c r="E59" s="439">
        <v>3.4000000000000002E-2</v>
      </c>
    </row>
    <row r="60" spans="1:5" x14ac:dyDescent="0.25">
      <c r="A60" s="625" t="s">
        <v>330</v>
      </c>
      <c r="B60" s="626" t="s">
        <v>331</v>
      </c>
      <c r="C60" s="627">
        <v>26</v>
      </c>
      <c r="D60" s="438">
        <v>1E-3</v>
      </c>
      <c r="E60" s="439">
        <v>8.9999999999999993E-3</v>
      </c>
    </row>
    <row r="61" spans="1:5" x14ac:dyDescent="0.25">
      <c r="A61" s="625" t="s">
        <v>332</v>
      </c>
      <c r="B61" s="626" t="s">
        <v>333</v>
      </c>
      <c r="C61" s="627">
        <v>13</v>
      </c>
      <c r="D61" s="438">
        <v>0</v>
      </c>
      <c r="E61" s="439">
        <v>5.0000000000000001E-3</v>
      </c>
    </row>
    <row r="62" spans="1:5" x14ac:dyDescent="0.25">
      <c r="A62" s="625" t="s">
        <v>334</v>
      </c>
      <c r="B62" s="626" t="s">
        <v>335</v>
      </c>
      <c r="C62" s="627">
        <v>24</v>
      </c>
      <c r="D62" s="438">
        <v>1E-3</v>
      </c>
      <c r="E62" s="439">
        <v>8.9999999999999993E-3</v>
      </c>
    </row>
    <row r="63" spans="1:5" x14ac:dyDescent="0.25">
      <c r="A63" s="625" t="s">
        <v>336</v>
      </c>
      <c r="B63" s="626" t="s">
        <v>337</v>
      </c>
      <c r="C63" s="627">
        <v>622</v>
      </c>
      <c r="D63" s="438">
        <v>1.6E-2</v>
      </c>
      <c r="E63" s="439">
        <v>0.22</v>
      </c>
    </row>
    <row r="64" spans="1:5" ht="12.75" customHeight="1" thickBot="1" x14ac:dyDescent="0.3">
      <c r="A64" s="628" t="s">
        <v>338</v>
      </c>
      <c r="B64" s="629" t="s">
        <v>339</v>
      </c>
      <c r="C64" s="630">
        <v>374</v>
      </c>
      <c r="D64" s="440">
        <v>0.01</v>
      </c>
      <c r="E64" s="441">
        <v>0.13300000000000001</v>
      </c>
    </row>
    <row r="65" spans="1:5" ht="13.8" thickBot="1" x14ac:dyDescent="0.3">
      <c r="A65" s="647">
        <v>15</v>
      </c>
      <c r="B65" s="641" t="s">
        <v>403</v>
      </c>
      <c r="C65" s="446">
        <v>803</v>
      </c>
      <c r="D65" s="447">
        <v>2.1000000000000001E-2</v>
      </c>
      <c r="E65" s="448">
        <v>0.28499999999999998</v>
      </c>
    </row>
    <row r="66" spans="1:5" ht="13.8" thickBot="1" x14ac:dyDescent="0.3">
      <c r="A66" s="648">
        <v>16</v>
      </c>
      <c r="B66" s="649" t="s">
        <v>405</v>
      </c>
      <c r="C66" s="452">
        <v>265</v>
      </c>
      <c r="D66" s="650">
        <v>7.0000000000000001E-3</v>
      </c>
      <c r="E66" s="454">
        <v>9.4E-2</v>
      </c>
    </row>
    <row r="67" spans="1:5" ht="13.5" customHeight="1" x14ac:dyDescent="0.25">
      <c r="A67" s="638" t="s">
        <v>406</v>
      </c>
      <c r="B67" s="639" t="s">
        <v>340</v>
      </c>
      <c r="C67" s="624">
        <v>245</v>
      </c>
      <c r="D67" s="436">
        <v>6.0000000000000001E-3</v>
      </c>
      <c r="E67" s="437">
        <v>6.2E-2</v>
      </c>
    </row>
    <row r="68" spans="1:5" x14ac:dyDescent="0.25">
      <c r="A68" s="625" t="s">
        <v>341</v>
      </c>
      <c r="B68" s="626" t="s">
        <v>342</v>
      </c>
      <c r="C68" s="627">
        <v>1550</v>
      </c>
      <c r="D68" s="438">
        <v>0.04</v>
      </c>
      <c r="E68" s="439">
        <v>0.39200000000000002</v>
      </c>
    </row>
    <row r="69" spans="1:5" x14ac:dyDescent="0.25">
      <c r="A69" s="625" t="s">
        <v>343</v>
      </c>
      <c r="B69" s="626" t="s">
        <v>344</v>
      </c>
      <c r="C69" s="627">
        <v>146</v>
      </c>
      <c r="D69" s="438">
        <v>4.0000000000000001E-3</v>
      </c>
      <c r="E69" s="439">
        <v>3.6999999999999998E-2</v>
      </c>
    </row>
    <row r="70" spans="1:5" x14ac:dyDescent="0.25">
      <c r="A70" s="625" t="s">
        <v>345</v>
      </c>
      <c r="B70" s="626" t="s">
        <v>346</v>
      </c>
      <c r="C70" s="627">
        <v>131</v>
      </c>
      <c r="D70" s="438">
        <v>3.0000000000000001E-3</v>
      </c>
      <c r="E70" s="439">
        <v>3.3000000000000002E-2</v>
      </c>
    </row>
    <row r="71" spans="1:5" x14ac:dyDescent="0.25">
      <c r="A71" s="625" t="s">
        <v>347</v>
      </c>
      <c r="B71" s="626" t="s">
        <v>348</v>
      </c>
      <c r="C71" s="627">
        <v>829</v>
      </c>
      <c r="D71" s="438">
        <v>2.1999999999999999E-2</v>
      </c>
      <c r="E71" s="439">
        <v>0.21</v>
      </c>
    </row>
    <row r="72" spans="1:5" x14ac:dyDescent="0.25">
      <c r="A72" s="625" t="s">
        <v>349</v>
      </c>
      <c r="B72" s="626" t="s">
        <v>350</v>
      </c>
      <c r="C72" s="627">
        <v>90</v>
      </c>
      <c r="D72" s="438">
        <v>2E-3</v>
      </c>
      <c r="E72" s="439">
        <v>2.3E-2</v>
      </c>
    </row>
    <row r="73" spans="1:5" x14ac:dyDescent="0.25">
      <c r="A73" s="625" t="s">
        <v>351</v>
      </c>
      <c r="B73" s="626" t="s">
        <v>352</v>
      </c>
      <c r="C73" s="627">
        <v>242</v>
      </c>
      <c r="D73" s="438">
        <v>6.0000000000000001E-3</v>
      </c>
      <c r="E73" s="439">
        <v>6.0999999999999999E-2</v>
      </c>
    </row>
    <row r="74" spans="1:5" x14ac:dyDescent="0.25">
      <c r="A74" s="625" t="s">
        <v>353</v>
      </c>
      <c r="B74" s="626" t="s">
        <v>354</v>
      </c>
      <c r="C74" s="627">
        <v>10</v>
      </c>
      <c r="D74" s="438">
        <v>0</v>
      </c>
      <c r="E74" s="439">
        <v>3.0000000000000001E-3</v>
      </c>
    </row>
    <row r="75" spans="1:5" x14ac:dyDescent="0.25">
      <c r="A75" s="625" t="s">
        <v>355</v>
      </c>
      <c r="B75" s="626" t="s">
        <v>356</v>
      </c>
      <c r="C75" s="627">
        <v>465</v>
      </c>
      <c r="D75" s="438">
        <v>1.2E-2</v>
      </c>
      <c r="E75" s="439">
        <v>0.11799999999999999</v>
      </c>
    </row>
    <row r="76" spans="1:5" ht="13.5" customHeight="1" thickBot="1" x14ac:dyDescent="0.3">
      <c r="A76" s="628" t="s">
        <v>357</v>
      </c>
      <c r="B76" s="629" t="s">
        <v>358</v>
      </c>
      <c r="C76" s="630">
        <v>246</v>
      </c>
      <c r="D76" s="440">
        <v>6.0000000000000001E-3</v>
      </c>
      <c r="E76" s="441">
        <v>6.2E-2</v>
      </c>
    </row>
    <row r="77" spans="1:5" x14ac:dyDescent="0.25">
      <c r="A77" s="632" t="s">
        <v>407</v>
      </c>
      <c r="B77" s="633" t="s">
        <v>359</v>
      </c>
      <c r="C77" s="634">
        <v>294</v>
      </c>
      <c r="D77" s="442">
        <v>8.0000000000000002E-3</v>
      </c>
      <c r="E77" s="443">
        <v>4.7E-2</v>
      </c>
    </row>
    <row r="78" spans="1:5" x14ac:dyDescent="0.25">
      <c r="A78" s="625" t="s">
        <v>360</v>
      </c>
      <c r="B78" s="626" t="s">
        <v>361</v>
      </c>
      <c r="C78" s="627">
        <v>375</v>
      </c>
      <c r="D78" s="438">
        <v>0.01</v>
      </c>
      <c r="E78" s="439">
        <v>0.06</v>
      </c>
    </row>
    <row r="79" spans="1:5" x14ac:dyDescent="0.25">
      <c r="A79" s="625" t="s">
        <v>362</v>
      </c>
      <c r="B79" s="626" t="s">
        <v>363</v>
      </c>
      <c r="C79" s="627">
        <v>305</v>
      </c>
      <c r="D79" s="438">
        <v>8.0000000000000002E-3</v>
      </c>
      <c r="E79" s="439">
        <v>4.8000000000000001E-2</v>
      </c>
    </row>
    <row r="80" spans="1:5" x14ac:dyDescent="0.25">
      <c r="A80" s="625" t="s">
        <v>364</v>
      </c>
      <c r="B80" s="626" t="s">
        <v>365</v>
      </c>
      <c r="C80" s="627">
        <v>250</v>
      </c>
      <c r="D80" s="438">
        <v>6.0000000000000001E-3</v>
      </c>
      <c r="E80" s="439">
        <v>0.04</v>
      </c>
    </row>
    <row r="81" spans="1:5" x14ac:dyDescent="0.25">
      <c r="A81" s="625" t="s">
        <v>366</v>
      </c>
      <c r="B81" s="626" t="s">
        <v>367</v>
      </c>
      <c r="C81" s="627">
        <v>54</v>
      </c>
      <c r="D81" s="438">
        <v>1E-3</v>
      </c>
      <c r="E81" s="439">
        <v>8.9999999999999993E-3</v>
      </c>
    </row>
    <row r="82" spans="1:5" x14ac:dyDescent="0.25">
      <c r="A82" s="625" t="s">
        <v>368</v>
      </c>
      <c r="B82" s="626" t="s">
        <v>369</v>
      </c>
      <c r="C82" s="627">
        <v>66</v>
      </c>
      <c r="D82" s="438">
        <v>2E-3</v>
      </c>
      <c r="E82" s="439">
        <v>0.01</v>
      </c>
    </row>
    <row r="83" spans="1:5" x14ac:dyDescent="0.25">
      <c r="A83" s="625" t="s">
        <v>370</v>
      </c>
      <c r="B83" s="626" t="s">
        <v>371</v>
      </c>
      <c r="C83" s="627">
        <v>4885</v>
      </c>
      <c r="D83" s="438">
        <v>0.127</v>
      </c>
      <c r="E83" s="439">
        <v>0.77600000000000002</v>
      </c>
    </row>
    <row r="84" spans="1:5" ht="13.8" thickBot="1" x14ac:dyDescent="0.3">
      <c r="A84" s="635" t="s">
        <v>372</v>
      </c>
      <c r="B84" s="636" t="s">
        <v>373</v>
      </c>
      <c r="C84" s="637">
        <v>65</v>
      </c>
      <c r="D84" s="444">
        <v>2E-3</v>
      </c>
      <c r="E84" s="445">
        <v>0.01</v>
      </c>
    </row>
    <row r="85" spans="1:5" ht="13.8" thickBot="1" x14ac:dyDescent="0.3">
      <c r="A85" s="646">
        <v>19</v>
      </c>
      <c r="B85" s="643" t="s">
        <v>394</v>
      </c>
      <c r="C85" s="449">
        <v>429</v>
      </c>
      <c r="D85" s="450">
        <v>1.0999999999999999E-2</v>
      </c>
      <c r="E85" s="451">
        <v>6.8000000000000005E-2</v>
      </c>
    </row>
    <row r="86" spans="1:5" ht="13.8" thickBot="1" x14ac:dyDescent="0.3">
      <c r="A86" s="647">
        <v>20</v>
      </c>
      <c r="B86" s="641" t="s">
        <v>493</v>
      </c>
      <c r="C86" s="446">
        <v>1187</v>
      </c>
      <c r="D86" s="447">
        <v>3.1E-2</v>
      </c>
      <c r="E86" s="448">
        <v>0.189</v>
      </c>
    </row>
    <row r="87" spans="1:5" ht="13.8" thickBot="1" x14ac:dyDescent="0.3">
      <c r="A87" s="651" t="s">
        <v>412</v>
      </c>
      <c r="B87" s="641" t="s">
        <v>413</v>
      </c>
      <c r="C87" s="446">
        <v>1178</v>
      </c>
      <c r="D87" s="447">
        <v>3.1E-2</v>
      </c>
      <c r="E87" s="448"/>
    </row>
    <row r="88" spans="1:5" ht="13.8" thickBot="1" x14ac:dyDescent="0.3">
      <c r="A88" s="979" t="s">
        <v>578</v>
      </c>
      <c r="B88" s="980"/>
      <c r="C88" s="452">
        <v>38502</v>
      </c>
      <c r="D88" s="453">
        <v>0.99900000000000044</v>
      </c>
      <c r="E88" s="454"/>
    </row>
    <row r="89" spans="1:5" x14ac:dyDescent="0.25">
      <c r="A89" s="430" t="s">
        <v>390</v>
      </c>
    </row>
    <row r="92" spans="1:5" x14ac:dyDescent="0.25">
      <c r="C92" s="652"/>
    </row>
  </sheetData>
  <mergeCells count="2">
    <mergeCell ref="A88:B88"/>
    <mergeCell ref="A1:E1"/>
  </mergeCells>
  <phoneticPr fontId="0" type="noConversion"/>
  <printOptions horizontalCentered="1"/>
  <pageMargins left="0.74803149606299213" right="0.74803149606299213" top="0.98425196850393704" bottom="0.98425196850393704" header="0.51181102362204722" footer="0.51181102362204722"/>
  <pageSetup paperSize="9" scale="65" fitToHeight="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opLeftCell="A26" workbookViewId="0">
      <selection activeCell="L31" sqref="L31"/>
    </sheetView>
  </sheetViews>
  <sheetFormatPr defaultColWidth="11.44140625" defaultRowHeight="13.8" x14ac:dyDescent="0.25"/>
  <cols>
    <col min="1" max="1" width="8.6640625" style="90" customWidth="1"/>
    <col min="2" max="2" width="71.88671875" style="90" customWidth="1"/>
    <col min="3" max="3" width="8.6640625" style="159" customWidth="1"/>
    <col min="4" max="4" width="8.6640625" style="90" customWidth="1"/>
    <col min="5" max="5" width="8.6640625" style="159" customWidth="1"/>
    <col min="6" max="10" width="8.6640625" style="90" customWidth="1"/>
    <col min="11" max="11" width="12.88671875" style="90" customWidth="1"/>
    <col min="12" max="12" width="3.5546875" style="90" customWidth="1"/>
    <col min="13" max="16384" width="11.44140625" style="90"/>
  </cols>
  <sheetData>
    <row r="1" spans="1:11" ht="35.1" customHeight="1" thickBot="1" x14ac:dyDescent="0.3">
      <c r="A1" s="911" t="s">
        <v>860</v>
      </c>
      <c r="B1" s="928"/>
      <c r="C1" s="928"/>
      <c r="D1" s="928"/>
      <c r="E1" s="928"/>
      <c r="F1" s="928"/>
      <c r="G1" s="928"/>
      <c r="H1" s="913"/>
      <c r="I1" s="913"/>
      <c r="J1" s="913"/>
      <c r="K1" s="914"/>
    </row>
    <row r="2" spans="1:11" ht="14.25" customHeight="1" x14ac:dyDescent="0.25">
      <c r="A2" s="984" t="s">
        <v>127</v>
      </c>
      <c r="B2" s="978" t="s">
        <v>466</v>
      </c>
      <c r="C2" s="984">
        <v>2009</v>
      </c>
      <c r="D2" s="986"/>
      <c r="E2" s="977">
        <v>2011</v>
      </c>
      <c r="F2" s="978"/>
      <c r="G2" s="881">
        <v>2012</v>
      </c>
      <c r="H2" s="882"/>
      <c r="I2" s="881">
        <v>2013</v>
      </c>
      <c r="J2" s="882"/>
      <c r="K2" s="930" t="s">
        <v>887</v>
      </c>
    </row>
    <row r="3" spans="1:11" ht="29.25" customHeight="1" thickBot="1" x14ac:dyDescent="0.3">
      <c r="A3" s="973"/>
      <c r="B3" s="985"/>
      <c r="C3" s="147" t="s">
        <v>579</v>
      </c>
      <c r="D3" s="128" t="s">
        <v>580</v>
      </c>
      <c r="E3" s="146" t="s">
        <v>579</v>
      </c>
      <c r="F3" s="126" t="s">
        <v>580</v>
      </c>
      <c r="G3" s="147" t="s">
        <v>579</v>
      </c>
      <c r="H3" s="128" t="s">
        <v>580</v>
      </c>
      <c r="I3" s="147" t="s">
        <v>579</v>
      </c>
      <c r="J3" s="128" t="s">
        <v>580</v>
      </c>
      <c r="K3" s="974"/>
    </row>
    <row r="4" spans="1:11" ht="14.4" thickBot="1" x14ac:dyDescent="0.3">
      <c r="A4" s="151" t="s">
        <v>632</v>
      </c>
      <c r="B4" s="653" t="s">
        <v>418</v>
      </c>
      <c r="C4" s="152">
        <v>1886</v>
      </c>
      <c r="D4" s="153">
        <f>ROUND(C4/$C$52,3)</f>
        <v>4.2999999999999997E-2</v>
      </c>
      <c r="E4" s="152">
        <v>1385</v>
      </c>
      <c r="F4" s="384">
        <f>ROUND(E4/$E$52,3)</f>
        <v>3.3000000000000002E-2</v>
      </c>
      <c r="G4" s="152">
        <v>1295</v>
      </c>
      <c r="H4" s="153">
        <f>ROUND(G4/$G$52,3)</f>
        <v>3.2000000000000001E-2</v>
      </c>
      <c r="I4" s="152">
        <v>2002</v>
      </c>
      <c r="J4" s="153">
        <f>ROUND(I4/$I$52,3)</f>
        <v>5.1999999999999998E-2</v>
      </c>
      <c r="K4" s="654">
        <f>J4-H4</f>
        <v>1.9999999999999997E-2</v>
      </c>
    </row>
    <row r="5" spans="1:11" ht="27.6" x14ac:dyDescent="0.25">
      <c r="A5" s="9">
        <v>10</v>
      </c>
      <c r="B5" s="655" t="s">
        <v>419</v>
      </c>
      <c r="C5" s="136">
        <v>35</v>
      </c>
      <c r="D5" s="145">
        <f t="shared" ref="D5:D51" si="0">ROUND(C5/$C$52,3)</f>
        <v>1E-3</v>
      </c>
      <c r="E5" s="136">
        <v>43</v>
      </c>
      <c r="F5" s="385">
        <f t="shared" ref="F5:F51" si="1">ROUND(E5/$E$52,3)</f>
        <v>1E-3</v>
      </c>
      <c r="G5" s="136">
        <v>43</v>
      </c>
      <c r="H5" s="145">
        <f t="shared" ref="H5:H51" si="2">ROUND(G5/$G$52,3)</f>
        <v>1E-3</v>
      </c>
      <c r="I5" s="136">
        <v>38</v>
      </c>
      <c r="J5" s="145">
        <f t="shared" ref="J5:J51" si="3">ROUND(I5/$I$52,3)</f>
        <v>1E-3</v>
      </c>
      <c r="K5" s="607">
        <f t="shared" ref="K5:K51" si="4">J5-H5</f>
        <v>0</v>
      </c>
    </row>
    <row r="6" spans="1:11" x14ac:dyDescent="0.25">
      <c r="A6" s="11">
        <v>11</v>
      </c>
      <c r="B6" s="656" t="s">
        <v>420</v>
      </c>
      <c r="C6" s="68">
        <v>27</v>
      </c>
      <c r="D6" s="160">
        <f t="shared" si="0"/>
        <v>1E-3</v>
      </c>
      <c r="E6" s="68">
        <v>22</v>
      </c>
      <c r="F6" s="386">
        <f t="shared" si="1"/>
        <v>1E-3</v>
      </c>
      <c r="G6" s="68">
        <v>28</v>
      </c>
      <c r="H6" s="154">
        <f t="shared" si="2"/>
        <v>1E-3</v>
      </c>
      <c r="I6" s="68">
        <v>18</v>
      </c>
      <c r="J6" s="154">
        <f t="shared" si="3"/>
        <v>0</v>
      </c>
      <c r="K6" s="657">
        <f t="shared" si="4"/>
        <v>-1E-3</v>
      </c>
    </row>
    <row r="7" spans="1:11" ht="27.6" x14ac:dyDescent="0.25">
      <c r="A7" s="11">
        <v>12</v>
      </c>
      <c r="B7" s="656" t="s">
        <v>421</v>
      </c>
      <c r="C7" s="68">
        <v>36</v>
      </c>
      <c r="D7" s="154">
        <f t="shared" si="0"/>
        <v>1E-3</v>
      </c>
      <c r="E7" s="68">
        <v>40</v>
      </c>
      <c r="F7" s="386">
        <f t="shared" si="1"/>
        <v>1E-3</v>
      </c>
      <c r="G7" s="68">
        <v>29</v>
      </c>
      <c r="H7" s="154">
        <f t="shared" si="2"/>
        <v>1E-3</v>
      </c>
      <c r="I7" s="68">
        <v>34</v>
      </c>
      <c r="J7" s="154">
        <f t="shared" si="3"/>
        <v>1E-3</v>
      </c>
      <c r="K7" s="657">
        <f t="shared" si="4"/>
        <v>0</v>
      </c>
    </row>
    <row r="8" spans="1:11" ht="14.25" customHeight="1" x14ac:dyDescent="0.25">
      <c r="A8" s="11">
        <v>13</v>
      </c>
      <c r="B8" s="656" t="s">
        <v>422</v>
      </c>
      <c r="C8" s="68">
        <v>336</v>
      </c>
      <c r="D8" s="154">
        <f t="shared" si="0"/>
        <v>8.0000000000000002E-3</v>
      </c>
      <c r="E8" s="68">
        <v>338</v>
      </c>
      <c r="F8" s="386">
        <f t="shared" si="1"/>
        <v>8.0000000000000002E-3</v>
      </c>
      <c r="G8" s="68">
        <v>331</v>
      </c>
      <c r="H8" s="154">
        <f t="shared" si="2"/>
        <v>8.0000000000000002E-3</v>
      </c>
      <c r="I8" s="68">
        <v>280</v>
      </c>
      <c r="J8" s="154">
        <f t="shared" si="3"/>
        <v>7.0000000000000001E-3</v>
      </c>
      <c r="K8" s="657">
        <f t="shared" si="4"/>
        <v>-1E-3</v>
      </c>
    </row>
    <row r="9" spans="1:11" x14ac:dyDescent="0.25">
      <c r="A9" s="11">
        <v>14</v>
      </c>
      <c r="B9" s="656" t="s">
        <v>423</v>
      </c>
      <c r="C9" s="68">
        <v>238</v>
      </c>
      <c r="D9" s="154">
        <f t="shared" si="0"/>
        <v>5.0000000000000001E-3</v>
      </c>
      <c r="E9" s="68">
        <v>144</v>
      </c>
      <c r="F9" s="386">
        <f t="shared" si="1"/>
        <v>3.0000000000000001E-3</v>
      </c>
      <c r="G9" s="68">
        <v>152</v>
      </c>
      <c r="H9" s="154">
        <f t="shared" si="2"/>
        <v>4.0000000000000001E-3</v>
      </c>
      <c r="I9" s="68">
        <v>280</v>
      </c>
      <c r="J9" s="154">
        <f t="shared" si="3"/>
        <v>7.0000000000000001E-3</v>
      </c>
      <c r="K9" s="657">
        <f t="shared" si="4"/>
        <v>3.0000000000000001E-3</v>
      </c>
    </row>
    <row r="10" spans="1:11" ht="14.25" customHeight="1" x14ac:dyDescent="0.25">
      <c r="A10" s="11">
        <v>15</v>
      </c>
      <c r="B10" s="656" t="s">
        <v>424</v>
      </c>
      <c r="C10" s="68">
        <v>252</v>
      </c>
      <c r="D10" s="154">
        <f t="shared" si="0"/>
        <v>6.0000000000000001E-3</v>
      </c>
      <c r="E10" s="68">
        <v>197</v>
      </c>
      <c r="F10" s="386">
        <f t="shared" si="1"/>
        <v>5.0000000000000001E-3</v>
      </c>
      <c r="G10" s="68">
        <v>175</v>
      </c>
      <c r="H10" s="154">
        <f t="shared" si="2"/>
        <v>4.0000000000000001E-3</v>
      </c>
      <c r="I10" s="68">
        <v>482</v>
      </c>
      <c r="J10" s="154">
        <f t="shared" si="3"/>
        <v>1.2999999999999999E-2</v>
      </c>
      <c r="K10" s="657">
        <f t="shared" si="4"/>
        <v>8.9999999999999993E-3</v>
      </c>
    </row>
    <row r="11" spans="1:11" ht="27.75" customHeight="1" x14ac:dyDescent="0.25">
      <c r="A11" s="11">
        <v>16</v>
      </c>
      <c r="B11" s="656" t="s">
        <v>425</v>
      </c>
      <c r="C11" s="68">
        <v>863</v>
      </c>
      <c r="D11" s="154">
        <f t="shared" si="0"/>
        <v>0.02</v>
      </c>
      <c r="E11" s="68">
        <v>726</v>
      </c>
      <c r="F11" s="386">
        <f t="shared" si="1"/>
        <v>1.7999999999999999E-2</v>
      </c>
      <c r="G11" s="68">
        <v>699</v>
      </c>
      <c r="H11" s="154">
        <f t="shared" si="2"/>
        <v>1.7999999999999999E-2</v>
      </c>
      <c r="I11" s="68">
        <v>633</v>
      </c>
      <c r="J11" s="154">
        <f t="shared" si="3"/>
        <v>1.6E-2</v>
      </c>
      <c r="K11" s="657">
        <f t="shared" si="4"/>
        <v>-1.9999999999999983E-3</v>
      </c>
    </row>
    <row r="12" spans="1:11" ht="27.6" x14ac:dyDescent="0.25">
      <c r="A12" s="11">
        <v>17</v>
      </c>
      <c r="B12" s="656" t="s">
        <v>426</v>
      </c>
      <c r="C12" s="68">
        <v>9</v>
      </c>
      <c r="D12" s="154">
        <f t="shared" si="0"/>
        <v>0</v>
      </c>
      <c r="E12" s="68">
        <v>83</v>
      </c>
      <c r="F12" s="386">
        <f t="shared" si="1"/>
        <v>2E-3</v>
      </c>
      <c r="G12" s="68">
        <v>90</v>
      </c>
      <c r="H12" s="154">
        <f t="shared" si="2"/>
        <v>2E-3</v>
      </c>
      <c r="I12" s="68">
        <v>6</v>
      </c>
      <c r="J12" s="154">
        <f t="shared" si="3"/>
        <v>0</v>
      </c>
      <c r="K12" s="657">
        <f t="shared" si="4"/>
        <v>-2E-3</v>
      </c>
    </row>
    <row r="13" spans="1:11" ht="28.2" thickBot="1" x14ac:dyDescent="0.3">
      <c r="A13" s="16">
        <v>19</v>
      </c>
      <c r="B13" s="658" t="s">
        <v>427</v>
      </c>
      <c r="C13" s="71">
        <v>336</v>
      </c>
      <c r="D13" s="155">
        <f t="shared" si="0"/>
        <v>8.0000000000000002E-3</v>
      </c>
      <c r="E13" s="71">
        <v>242</v>
      </c>
      <c r="F13" s="387">
        <f t="shared" si="1"/>
        <v>6.0000000000000001E-3</v>
      </c>
      <c r="G13" s="71">
        <v>351</v>
      </c>
      <c r="H13" s="155">
        <f t="shared" si="2"/>
        <v>8.9999999999999993E-3</v>
      </c>
      <c r="I13" s="71">
        <v>273</v>
      </c>
      <c r="J13" s="155">
        <f t="shared" si="3"/>
        <v>7.0000000000000001E-3</v>
      </c>
      <c r="K13" s="659">
        <f t="shared" si="4"/>
        <v>-1.9999999999999992E-3</v>
      </c>
    </row>
    <row r="14" spans="1:11" x14ac:dyDescent="0.25">
      <c r="A14" s="21">
        <v>20</v>
      </c>
      <c r="B14" s="606" t="s">
        <v>428</v>
      </c>
      <c r="C14" s="136">
        <v>5</v>
      </c>
      <c r="D14" s="145">
        <f t="shared" si="0"/>
        <v>0</v>
      </c>
      <c r="E14" s="136">
        <v>4</v>
      </c>
      <c r="F14" s="385">
        <f t="shared" si="1"/>
        <v>0</v>
      </c>
      <c r="G14" s="136">
        <v>0</v>
      </c>
      <c r="H14" s="145">
        <f t="shared" si="2"/>
        <v>0</v>
      </c>
      <c r="I14" s="136">
        <v>4</v>
      </c>
      <c r="J14" s="145">
        <f t="shared" si="3"/>
        <v>0</v>
      </c>
      <c r="K14" s="607">
        <f t="shared" si="4"/>
        <v>0</v>
      </c>
    </row>
    <row r="15" spans="1:11" x14ac:dyDescent="0.25">
      <c r="A15" s="11">
        <v>21</v>
      </c>
      <c r="B15" s="656" t="s">
        <v>429</v>
      </c>
      <c r="C15" s="68">
        <v>1</v>
      </c>
      <c r="D15" s="160">
        <f t="shared" si="0"/>
        <v>0</v>
      </c>
      <c r="E15" s="68">
        <v>4</v>
      </c>
      <c r="F15" s="386">
        <f t="shared" si="1"/>
        <v>0</v>
      </c>
      <c r="G15" s="68">
        <v>2</v>
      </c>
      <c r="H15" s="154">
        <f t="shared" si="2"/>
        <v>0</v>
      </c>
      <c r="I15" s="68">
        <v>8</v>
      </c>
      <c r="J15" s="154">
        <f t="shared" si="3"/>
        <v>0</v>
      </c>
      <c r="K15" s="657">
        <f t="shared" si="4"/>
        <v>0</v>
      </c>
    </row>
    <row r="16" spans="1:11" x14ac:dyDescent="0.25">
      <c r="A16" s="11">
        <v>22</v>
      </c>
      <c r="B16" s="656" t="s">
        <v>430</v>
      </c>
      <c r="C16" s="68">
        <v>2</v>
      </c>
      <c r="D16" s="154">
        <f t="shared" si="0"/>
        <v>0</v>
      </c>
      <c r="E16" s="68">
        <v>11</v>
      </c>
      <c r="F16" s="386">
        <f t="shared" si="1"/>
        <v>0</v>
      </c>
      <c r="G16" s="68">
        <v>8</v>
      </c>
      <c r="H16" s="154">
        <f t="shared" si="2"/>
        <v>0</v>
      </c>
      <c r="I16" s="68">
        <v>13</v>
      </c>
      <c r="J16" s="154">
        <f t="shared" si="3"/>
        <v>0</v>
      </c>
      <c r="K16" s="657">
        <f t="shared" si="4"/>
        <v>0</v>
      </c>
    </row>
    <row r="17" spans="1:11" ht="27.75" customHeight="1" x14ac:dyDescent="0.25">
      <c r="A17" s="11">
        <v>23</v>
      </c>
      <c r="B17" s="656" t="s">
        <v>431</v>
      </c>
      <c r="C17" s="68">
        <v>41</v>
      </c>
      <c r="D17" s="154">
        <f t="shared" si="0"/>
        <v>1E-3</v>
      </c>
      <c r="E17" s="68">
        <v>24</v>
      </c>
      <c r="F17" s="386">
        <f t="shared" si="1"/>
        <v>1E-3</v>
      </c>
      <c r="G17" s="68">
        <v>53</v>
      </c>
      <c r="H17" s="154">
        <f t="shared" si="2"/>
        <v>1E-3</v>
      </c>
      <c r="I17" s="68">
        <v>112</v>
      </c>
      <c r="J17" s="154">
        <f t="shared" si="3"/>
        <v>3.0000000000000001E-3</v>
      </c>
      <c r="K17" s="657">
        <f t="shared" si="4"/>
        <v>2E-3</v>
      </c>
    </row>
    <row r="18" spans="1:11" ht="28.2" thickBot="1" x14ac:dyDescent="0.3">
      <c r="A18" s="16">
        <v>29</v>
      </c>
      <c r="B18" s="660" t="s">
        <v>432</v>
      </c>
      <c r="C18" s="68">
        <v>34</v>
      </c>
      <c r="D18" s="154">
        <f t="shared" si="0"/>
        <v>1E-3</v>
      </c>
      <c r="E18" s="68">
        <v>27</v>
      </c>
      <c r="F18" s="386">
        <f t="shared" si="1"/>
        <v>1E-3</v>
      </c>
      <c r="G18" s="68">
        <v>17</v>
      </c>
      <c r="H18" s="154">
        <f t="shared" si="2"/>
        <v>0</v>
      </c>
      <c r="I18" s="68">
        <v>19</v>
      </c>
      <c r="J18" s="154">
        <f t="shared" si="3"/>
        <v>0</v>
      </c>
      <c r="K18" s="657">
        <f t="shared" si="4"/>
        <v>0</v>
      </c>
    </row>
    <row r="19" spans="1:11" ht="27.6" x14ac:dyDescent="0.25">
      <c r="A19" s="21">
        <v>30</v>
      </c>
      <c r="B19" s="612" t="s">
        <v>433</v>
      </c>
      <c r="C19" s="136">
        <v>461</v>
      </c>
      <c r="D19" s="145">
        <f t="shared" si="0"/>
        <v>1.0999999999999999E-2</v>
      </c>
      <c r="E19" s="136">
        <v>574</v>
      </c>
      <c r="F19" s="385">
        <f t="shared" si="1"/>
        <v>1.4E-2</v>
      </c>
      <c r="G19" s="136">
        <v>571</v>
      </c>
      <c r="H19" s="145">
        <f t="shared" si="2"/>
        <v>1.4E-2</v>
      </c>
      <c r="I19" s="136">
        <v>515</v>
      </c>
      <c r="J19" s="145">
        <f t="shared" si="3"/>
        <v>1.2999999999999999E-2</v>
      </c>
      <c r="K19" s="607">
        <f t="shared" si="4"/>
        <v>-1.0000000000000009E-3</v>
      </c>
    </row>
    <row r="20" spans="1:11" ht="26.25" customHeight="1" x14ac:dyDescent="0.25">
      <c r="A20" s="11">
        <v>31</v>
      </c>
      <c r="B20" s="656" t="s">
        <v>434</v>
      </c>
      <c r="C20" s="68">
        <v>4463</v>
      </c>
      <c r="D20" s="160">
        <f t="shared" si="0"/>
        <v>0.10199999999999999</v>
      </c>
      <c r="E20" s="68">
        <v>5741</v>
      </c>
      <c r="F20" s="386">
        <f t="shared" si="1"/>
        <v>0.13900000000000001</v>
      </c>
      <c r="G20" s="68">
        <v>5668</v>
      </c>
      <c r="H20" s="154">
        <f t="shared" si="2"/>
        <v>0.14199999999999999</v>
      </c>
      <c r="I20" s="68">
        <v>5560</v>
      </c>
      <c r="J20" s="154">
        <f t="shared" si="3"/>
        <v>0.14399999999999999</v>
      </c>
      <c r="K20" s="657">
        <f t="shared" si="4"/>
        <v>2.0000000000000018E-3</v>
      </c>
    </row>
    <row r="21" spans="1:11" x14ac:dyDescent="0.25">
      <c r="A21" s="11">
        <v>32</v>
      </c>
      <c r="B21" s="656" t="s">
        <v>435</v>
      </c>
      <c r="C21" s="68">
        <v>1672</v>
      </c>
      <c r="D21" s="154">
        <f t="shared" si="0"/>
        <v>3.7999999999999999E-2</v>
      </c>
      <c r="E21" s="68">
        <v>2162</v>
      </c>
      <c r="F21" s="386">
        <f t="shared" si="1"/>
        <v>5.1999999999999998E-2</v>
      </c>
      <c r="G21" s="68">
        <v>1962</v>
      </c>
      <c r="H21" s="154">
        <f t="shared" si="2"/>
        <v>4.9000000000000002E-2</v>
      </c>
      <c r="I21" s="68">
        <v>1940</v>
      </c>
      <c r="J21" s="154">
        <f t="shared" si="3"/>
        <v>0.05</v>
      </c>
      <c r="K21" s="657">
        <f t="shared" si="4"/>
        <v>1.0000000000000009E-3</v>
      </c>
    </row>
    <row r="22" spans="1:11" ht="28.2" thickBot="1" x14ac:dyDescent="0.3">
      <c r="A22" s="24">
        <v>39</v>
      </c>
      <c r="B22" s="658" t="s">
        <v>436</v>
      </c>
      <c r="C22" s="68">
        <v>376</v>
      </c>
      <c r="D22" s="154">
        <f t="shared" si="0"/>
        <v>8.9999999999999993E-3</v>
      </c>
      <c r="E22" s="68">
        <v>388</v>
      </c>
      <c r="F22" s="386">
        <f t="shared" si="1"/>
        <v>8.9999999999999993E-3</v>
      </c>
      <c r="G22" s="68">
        <v>343</v>
      </c>
      <c r="H22" s="154">
        <f t="shared" si="2"/>
        <v>8.9999999999999993E-3</v>
      </c>
      <c r="I22" s="68">
        <v>414</v>
      </c>
      <c r="J22" s="154">
        <f t="shared" si="3"/>
        <v>1.0999999999999999E-2</v>
      </c>
      <c r="K22" s="657">
        <f t="shared" si="4"/>
        <v>2E-3</v>
      </c>
    </row>
    <row r="23" spans="1:11" x14ac:dyDescent="0.25">
      <c r="A23" s="9">
        <v>40</v>
      </c>
      <c r="B23" s="606" t="s">
        <v>437</v>
      </c>
      <c r="C23" s="136">
        <v>592</v>
      </c>
      <c r="D23" s="145">
        <f t="shared" si="0"/>
        <v>1.4E-2</v>
      </c>
      <c r="E23" s="136">
        <v>646</v>
      </c>
      <c r="F23" s="385">
        <f t="shared" si="1"/>
        <v>1.6E-2</v>
      </c>
      <c r="G23" s="136">
        <v>661</v>
      </c>
      <c r="H23" s="145">
        <f t="shared" si="2"/>
        <v>1.7000000000000001E-2</v>
      </c>
      <c r="I23" s="136">
        <v>616</v>
      </c>
      <c r="J23" s="145">
        <f t="shared" si="3"/>
        <v>1.6E-2</v>
      </c>
      <c r="K23" s="607">
        <f t="shared" si="4"/>
        <v>-1.0000000000000009E-3</v>
      </c>
    </row>
    <row r="24" spans="1:11" x14ac:dyDescent="0.25">
      <c r="A24" s="11">
        <v>41</v>
      </c>
      <c r="B24" s="656" t="s">
        <v>438</v>
      </c>
      <c r="C24" s="52">
        <v>729</v>
      </c>
      <c r="D24" s="133">
        <f t="shared" si="0"/>
        <v>1.7000000000000001E-2</v>
      </c>
      <c r="E24" s="52">
        <v>604</v>
      </c>
      <c r="F24" s="388">
        <f t="shared" si="1"/>
        <v>1.4999999999999999E-2</v>
      </c>
      <c r="G24" s="52">
        <v>536</v>
      </c>
      <c r="H24" s="133">
        <f t="shared" si="2"/>
        <v>1.2999999999999999E-2</v>
      </c>
      <c r="I24" s="52">
        <v>445</v>
      </c>
      <c r="J24" s="133">
        <f t="shared" si="3"/>
        <v>1.2E-2</v>
      </c>
      <c r="K24" s="609">
        <f t="shared" si="4"/>
        <v>-9.9999999999999915E-4</v>
      </c>
    </row>
    <row r="25" spans="1:11" x14ac:dyDescent="0.25">
      <c r="A25" s="11">
        <v>42</v>
      </c>
      <c r="B25" s="656" t="s">
        <v>439</v>
      </c>
      <c r="C25" s="52">
        <v>1742</v>
      </c>
      <c r="D25" s="133">
        <f t="shared" si="0"/>
        <v>0.04</v>
      </c>
      <c r="E25" s="52">
        <v>1423</v>
      </c>
      <c r="F25" s="388">
        <f t="shared" si="1"/>
        <v>3.4000000000000002E-2</v>
      </c>
      <c r="G25" s="52">
        <v>1308</v>
      </c>
      <c r="H25" s="133">
        <f t="shared" si="2"/>
        <v>3.3000000000000002E-2</v>
      </c>
      <c r="I25" s="52">
        <v>1119</v>
      </c>
      <c r="J25" s="133">
        <f t="shared" si="3"/>
        <v>2.9000000000000001E-2</v>
      </c>
      <c r="K25" s="609">
        <f t="shared" si="4"/>
        <v>-4.0000000000000001E-3</v>
      </c>
    </row>
    <row r="26" spans="1:11" x14ac:dyDescent="0.25">
      <c r="A26" s="11">
        <v>43</v>
      </c>
      <c r="B26" s="656" t="s">
        <v>440</v>
      </c>
      <c r="C26" s="52">
        <v>526</v>
      </c>
      <c r="D26" s="133">
        <f t="shared" si="0"/>
        <v>1.2E-2</v>
      </c>
      <c r="E26" s="52">
        <v>397</v>
      </c>
      <c r="F26" s="388">
        <f t="shared" si="1"/>
        <v>0.01</v>
      </c>
      <c r="G26" s="52">
        <v>354</v>
      </c>
      <c r="H26" s="133">
        <f t="shared" si="2"/>
        <v>8.9999999999999993E-3</v>
      </c>
      <c r="I26" s="52">
        <v>310</v>
      </c>
      <c r="J26" s="133">
        <f t="shared" si="3"/>
        <v>8.0000000000000002E-3</v>
      </c>
      <c r="K26" s="609">
        <f t="shared" si="4"/>
        <v>-9.9999999999999915E-4</v>
      </c>
    </row>
    <row r="27" spans="1:11" ht="27.6" x14ac:dyDescent="0.25">
      <c r="A27" s="11">
        <v>44</v>
      </c>
      <c r="B27" s="656" t="s">
        <v>441</v>
      </c>
      <c r="C27" s="52">
        <v>649</v>
      </c>
      <c r="D27" s="133">
        <f t="shared" si="0"/>
        <v>1.4999999999999999E-2</v>
      </c>
      <c r="E27" s="52">
        <v>623</v>
      </c>
      <c r="F27" s="388">
        <f t="shared" si="1"/>
        <v>1.4999999999999999E-2</v>
      </c>
      <c r="G27" s="52">
        <v>579</v>
      </c>
      <c r="H27" s="133">
        <f t="shared" si="2"/>
        <v>1.4999999999999999E-2</v>
      </c>
      <c r="I27" s="52">
        <v>522</v>
      </c>
      <c r="J27" s="133">
        <f t="shared" si="3"/>
        <v>1.4E-2</v>
      </c>
      <c r="K27" s="609">
        <f t="shared" si="4"/>
        <v>-9.9999999999999915E-4</v>
      </c>
    </row>
    <row r="28" spans="1:11" ht="27.6" x14ac:dyDescent="0.25">
      <c r="A28" s="11">
        <v>45</v>
      </c>
      <c r="B28" s="656" t="s">
        <v>442</v>
      </c>
      <c r="C28" s="52">
        <v>1015</v>
      </c>
      <c r="D28" s="133">
        <f t="shared" si="0"/>
        <v>2.3E-2</v>
      </c>
      <c r="E28" s="52">
        <v>976</v>
      </c>
      <c r="F28" s="388">
        <f t="shared" si="1"/>
        <v>2.4E-2</v>
      </c>
      <c r="G28" s="52">
        <v>990</v>
      </c>
      <c r="H28" s="133">
        <f t="shared" si="2"/>
        <v>2.5000000000000001E-2</v>
      </c>
      <c r="I28" s="52">
        <v>1065</v>
      </c>
      <c r="J28" s="133">
        <f t="shared" si="3"/>
        <v>2.8000000000000001E-2</v>
      </c>
      <c r="K28" s="609">
        <f t="shared" si="4"/>
        <v>2.9999999999999992E-3</v>
      </c>
    </row>
    <row r="29" spans="1:11" ht="28.2" thickBot="1" x14ac:dyDescent="0.3">
      <c r="A29" s="16">
        <v>49</v>
      </c>
      <c r="B29" s="660" t="s">
        <v>443</v>
      </c>
      <c r="C29" s="54">
        <v>308</v>
      </c>
      <c r="D29" s="134">
        <f t="shared" si="0"/>
        <v>7.0000000000000001E-3</v>
      </c>
      <c r="E29" s="54">
        <v>305</v>
      </c>
      <c r="F29" s="389">
        <f t="shared" si="1"/>
        <v>7.0000000000000001E-3</v>
      </c>
      <c r="G29" s="54">
        <v>252</v>
      </c>
      <c r="H29" s="134">
        <f t="shared" si="2"/>
        <v>6.0000000000000001E-3</v>
      </c>
      <c r="I29" s="54">
        <v>246</v>
      </c>
      <c r="J29" s="134">
        <f t="shared" si="3"/>
        <v>6.0000000000000001E-3</v>
      </c>
      <c r="K29" s="611">
        <f t="shared" si="4"/>
        <v>0</v>
      </c>
    </row>
    <row r="30" spans="1:11" ht="27.6" x14ac:dyDescent="0.25">
      <c r="A30" s="21">
        <v>50</v>
      </c>
      <c r="B30" s="612" t="s">
        <v>444</v>
      </c>
      <c r="C30" s="47">
        <v>792</v>
      </c>
      <c r="D30" s="130">
        <f t="shared" si="0"/>
        <v>1.7999999999999999E-2</v>
      </c>
      <c r="E30" s="47">
        <v>895</v>
      </c>
      <c r="F30" s="390">
        <f t="shared" si="1"/>
        <v>2.1999999999999999E-2</v>
      </c>
      <c r="G30" s="47">
        <v>828</v>
      </c>
      <c r="H30" s="130">
        <f t="shared" si="2"/>
        <v>2.1000000000000001E-2</v>
      </c>
      <c r="I30" s="47">
        <v>800</v>
      </c>
      <c r="J30" s="130">
        <f t="shared" si="3"/>
        <v>2.1000000000000001E-2</v>
      </c>
      <c r="K30" s="605">
        <f t="shared" si="4"/>
        <v>0</v>
      </c>
    </row>
    <row r="31" spans="1:11" x14ac:dyDescent="0.25">
      <c r="A31" s="11">
        <v>51</v>
      </c>
      <c r="B31" s="656" t="s">
        <v>445</v>
      </c>
      <c r="C31" s="52">
        <v>1522</v>
      </c>
      <c r="D31" s="133">
        <f t="shared" si="0"/>
        <v>3.5000000000000003E-2</v>
      </c>
      <c r="E31" s="52">
        <v>1425</v>
      </c>
      <c r="F31" s="388">
        <f t="shared" si="1"/>
        <v>3.4000000000000002E-2</v>
      </c>
      <c r="G31" s="52">
        <v>1450</v>
      </c>
      <c r="H31" s="133">
        <f t="shared" si="2"/>
        <v>3.5999999999999997E-2</v>
      </c>
      <c r="I31" s="52">
        <v>1305</v>
      </c>
      <c r="J31" s="133">
        <f t="shared" si="3"/>
        <v>3.4000000000000002E-2</v>
      </c>
      <c r="K31" s="609">
        <f t="shared" si="4"/>
        <v>-1.9999999999999948E-3</v>
      </c>
    </row>
    <row r="32" spans="1:11" x14ac:dyDescent="0.25">
      <c r="A32" s="11">
        <v>52</v>
      </c>
      <c r="B32" s="656" t="s">
        <v>446</v>
      </c>
      <c r="C32" s="52">
        <v>1505</v>
      </c>
      <c r="D32" s="133">
        <f t="shared" si="0"/>
        <v>3.5000000000000003E-2</v>
      </c>
      <c r="E32" s="52">
        <v>1249</v>
      </c>
      <c r="F32" s="388">
        <f t="shared" si="1"/>
        <v>0.03</v>
      </c>
      <c r="G32" s="52">
        <v>1320</v>
      </c>
      <c r="H32" s="133">
        <f t="shared" si="2"/>
        <v>3.3000000000000002E-2</v>
      </c>
      <c r="I32" s="52">
        <v>1290</v>
      </c>
      <c r="J32" s="133">
        <f t="shared" si="3"/>
        <v>3.4000000000000002E-2</v>
      </c>
      <c r="K32" s="609">
        <f t="shared" si="4"/>
        <v>1.0000000000000009E-3</v>
      </c>
    </row>
    <row r="33" spans="1:11" x14ac:dyDescent="0.25">
      <c r="A33" s="11">
        <v>53</v>
      </c>
      <c r="B33" s="656" t="s">
        <v>447</v>
      </c>
      <c r="C33" s="52">
        <v>5589</v>
      </c>
      <c r="D33" s="133">
        <f t="shared" si="0"/>
        <v>0.128</v>
      </c>
      <c r="E33" s="52">
        <v>4149</v>
      </c>
      <c r="F33" s="388">
        <f t="shared" si="1"/>
        <v>0.1</v>
      </c>
      <c r="G33" s="52">
        <v>3750</v>
      </c>
      <c r="H33" s="133">
        <f t="shared" si="2"/>
        <v>9.4E-2</v>
      </c>
      <c r="I33" s="52">
        <v>3560</v>
      </c>
      <c r="J33" s="133">
        <f t="shared" si="3"/>
        <v>9.1999999999999998E-2</v>
      </c>
      <c r="K33" s="609">
        <f t="shared" si="4"/>
        <v>-2.0000000000000018E-3</v>
      </c>
    </row>
    <row r="34" spans="1:11" ht="28.2" thickBot="1" x14ac:dyDescent="0.3">
      <c r="A34" s="24">
        <v>59</v>
      </c>
      <c r="B34" s="658" t="s">
        <v>448</v>
      </c>
      <c r="C34" s="54">
        <v>570</v>
      </c>
      <c r="D34" s="134">
        <f t="shared" si="0"/>
        <v>1.2999999999999999E-2</v>
      </c>
      <c r="E34" s="54">
        <v>480</v>
      </c>
      <c r="F34" s="389">
        <f t="shared" si="1"/>
        <v>1.2E-2</v>
      </c>
      <c r="G34" s="54">
        <v>419</v>
      </c>
      <c r="H34" s="134">
        <f t="shared" si="2"/>
        <v>1.0999999999999999E-2</v>
      </c>
      <c r="I34" s="54">
        <v>379</v>
      </c>
      <c r="J34" s="134">
        <f t="shared" si="3"/>
        <v>0.01</v>
      </c>
      <c r="K34" s="611">
        <f t="shared" si="4"/>
        <v>-9.9999999999999915E-4</v>
      </c>
    </row>
    <row r="35" spans="1:11" x14ac:dyDescent="0.25">
      <c r="A35" s="9">
        <v>60</v>
      </c>
      <c r="B35" s="606" t="s">
        <v>449</v>
      </c>
      <c r="C35" s="45">
        <v>222</v>
      </c>
      <c r="D35" s="138">
        <f t="shared" si="0"/>
        <v>5.0000000000000001E-3</v>
      </c>
      <c r="E35" s="45">
        <v>423</v>
      </c>
      <c r="F35" s="390">
        <f t="shared" si="1"/>
        <v>0.01</v>
      </c>
      <c r="G35" s="45">
        <v>440</v>
      </c>
      <c r="H35" s="130">
        <f t="shared" si="2"/>
        <v>1.0999999999999999E-2</v>
      </c>
      <c r="I35" s="45">
        <v>356</v>
      </c>
      <c r="J35" s="130">
        <f t="shared" si="3"/>
        <v>8.9999999999999993E-3</v>
      </c>
      <c r="K35" s="605">
        <f t="shared" si="4"/>
        <v>-2E-3</v>
      </c>
    </row>
    <row r="36" spans="1:11" x14ac:dyDescent="0.25">
      <c r="A36" s="11">
        <v>61</v>
      </c>
      <c r="B36" s="656" t="s">
        <v>450</v>
      </c>
      <c r="C36" s="52">
        <v>273</v>
      </c>
      <c r="D36" s="133">
        <f t="shared" si="0"/>
        <v>6.0000000000000001E-3</v>
      </c>
      <c r="E36" s="52">
        <v>286</v>
      </c>
      <c r="F36" s="388">
        <f t="shared" si="1"/>
        <v>7.0000000000000001E-3</v>
      </c>
      <c r="G36" s="52">
        <v>323</v>
      </c>
      <c r="H36" s="133">
        <f t="shared" si="2"/>
        <v>8.0000000000000002E-3</v>
      </c>
      <c r="I36" s="52">
        <v>290</v>
      </c>
      <c r="J36" s="133">
        <f t="shared" si="3"/>
        <v>8.0000000000000002E-3</v>
      </c>
      <c r="K36" s="609">
        <f t="shared" si="4"/>
        <v>0</v>
      </c>
    </row>
    <row r="37" spans="1:11" x14ac:dyDescent="0.25">
      <c r="A37" s="11">
        <v>62</v>
      </c>
      <c r="B37" s="656" t="s">
        <v>451</v>
      </c>
      <c r="C37" s="52">
        <v>459</v>
      </c>
      <c r="D37" s="133">
        <f t="shared" si="0"/>
        <v>1.0999999999999999E-2</v>
      </c>
      <c r="E37" s="52">
        <v>389</v>
      </c>
      <c r="F37" s="388">
        <f t="shared" si="1"/>
        <v>8.9999999999999993E-3</v>
      </c>
      <c r="G37" s="52">
        <v>365</v>
      </c>
      <c r="H37" s="133">
        <f t="shared" si="2"/>
        <v>8.9999999999999993E-3</v>
      </c>
      <c r="I37" s="52">
        <v>341</v>
      </c>
      <c r="J37" s="133">
        <f t="shared" si="3"/>
        <v>8.9999999999999993E-3</v>
      </c>
      <c r="K37" s="609">
        <f t="shared" si="4"/>
        <v>0</v>
      </c>
    </row>
    <row r="38" spans="1:11" x14ac:dyDescent="0.25">
      <c r="A38" s="11">
        <v>63</v>
      </c>
      <c r="B38" s="656" t="s">
        <v>452</v>
      </c>
      <c r="C38" s="52">
        <v>1340</v>
      </c>
      <c r="D38" s="133">
        <f t="shared" si="0"/>
        <v>3.1E-2</v>
      </c>
      <c r="E38" s="52">
        <v>1200</v>
      </c>
      <c r="F38" s="388">
        <f t="shared" si="1"/>
        <v>2.9000000000000001E-2</v>
      </c>
      <c r="G38" s="52">
        <v>1146</v>
      </c>
      <c r="H38" s="133">
        <f t="shared" si="2"/>
        <v>2.9000000000000001E-2</v>
      </c>
      <c r="I38" s="52">
        <v>1013</v>
      </c>
      <c r="J38" s="133">
        <f t="shared" si="3"/>
        <v>2.5999999999999999E-2</v>
      </c>
      <c r="K38" s="609">
        <f t="shared" si="4"/>
        <v>-3.0000000000000027E-3</v>
      </c>
    </row>
    <row r="39" spans="1:11" ht="27.75" customHeight="1" x14ac:dyDescent="0.25">
      <c r="A39" s="11">
        <v>64</v>
      </c>
      <c r="B39" s="656" t="s">
        <v>453</v>
      </c>
      <c r="C39" s="52">
        <v>23</v>
      </c>
      <c r="D39" s="133">
        <f t="shared" si="0"/>
        <v>1E-3</v>
      </c>
      <c r="E39" s="52">
        <v>24</v>
      </c>
      <c r="F39" s="388">
        <f t="shared" si="1"/>
        <v>1E-3</v>
      </c>
      <c r="G39" s="52">
        <v>19</v>
      </c>
      <c r="H39" s="133">
        <f t="shared" si="2"/>
        <v>0</v>
      </c>
      <c r="I39" s="52">
        <v>29</v>
      </c>
      <c r="J39" s="133">
        <f t="shared" si="3"/>
        <v>1E-3</v>
      </c>
      <c r="K39" s="609">
        <f t="shared" si="4"/>
        <v>1E-3</v>
      </c>
    </row>
    <row r="40" spans="1:11" ht="28.2" thickBot="1" x14ac:dyDescent="0.3">
      <c r="A40" s="16">
        <v>69</v>
      </c>
      <c r="B40" s="660" t="s">
        <v>454</v>
      </c>
      <c r="C40" s="54">
        <v>84</v>
      </c>
      <c r="D40" s="134">
        <f t="shared" si="0"/>
        <v>2E-3</v>
      </c>
      <c r="E40" s="54">
        <v>98</v>
      </c>
      <c r="F40" s="389">
        <f t="shared" si="1"/>
        <v>2E-3</v>
      </c>
      <c r="G40" s="54">
        <v>102</v>
      </c>
      <c r="H40" s="134">
        <f t="shared" si="2"/>
        <v>3.0000000000000001E-3</v>
      </c>
      <c r="I40" s="54">
        <v>87</v>
      </c>
      <c r="J40" s="134">
        <f t="shared" si="3"/>
        <v>2E-3</v>
      </c>
      <c r="K40" s="611">
        <f t="shared" si="4"/>
        <v>-1E-3</v>
      </c>
    </row>
    <row r="41" spans="1:11" ht="27.6" x14ac:dyDescent="0.25">
      <c r="A41" s="21">
        <v>70</v>
      </c>
      <c r="B41" s="612" t="s">
        <v>455</v>
      </c>
      <c r="C41" s="47">
        <v>761</v>
      </c>
      <c r="D41" s="130">
        <f t="shared" si="0"/>
        <v>1.7000000000000001E-2</v>
      </c>
      <c r="E41" s="47">
        <v>1436</v>
      </c>
      <c r="F41" s="390">
        <f t="shared" si="1"/>
        <v>3.5000000000000003E-2</v>
      </c>
      <c r="G41" s="47">
        <v>1303</v>
      </c>
      <c r="H41" s="130">
        <f t="shared" si="2"/>
        <v>3.3000000000000002E-2</v>
      </c>
      <c r="I41" s="47">
        <v>1139</v>
      </c>
      <c r="J41" s="130">
        <f t="shared" si="3"/>
        <v>0.03</v>
      </c>
      <c r="K41" s="605">
        <f t="shared" si="4"/>
        <v>-3.0000000000000027E-3</v>
      </c>
    </row>
    <row r="42" spans="1:11" x14ac:dyDescent="0.25">
      <c r="A42" s="11">
        <v>71</v>
      </c>
      <c r="B42" s="656" t="s">
        <v>456</v>
      </c>
      <c r="C42" s="52">
        <v>6675</v>
      </c>
      <c r="D42" s="133">
        <f t="shared" si="0"/>
        <v>0.153</v>
      </c>
      <c r="E42" s="52">
        <v>5372</v>
      </c>
      <c r="F42" s="388">
        <f t="shared" si="1"/>
        <v>0.13</v>
      </c>
      <c r="G42" s="52">
        <v>5261</v>
      </c>
      <c r="H42" s="133">
        <f t="shared" si="2"/>
        <v>0.13200000000000001</v>
      </c>
      <c r="I42" s="52">
        <v>4806</v>
      </c>
      <c r="J42" s="133">
        <f t="shared" si="3"/>
        <v>0.125</v>
      </c>
      <c r="K42" s="609">
        <f t="shared" si="4"/>
        <v>-7.0000000000000062E-3</v>
      </c>
    </row>
    <row r="43" spans="1:11" ht="28.5" customHeight="1" x14ac:dyDescent="0.25">
      <c r="A43" s="11">
        <v>72</v>
      </c>
      <c r="B43" s="656" t="s">
        <v>457</v>
      </c>
      <c r="C43" s="52">
        <v>80</v>
      </c>
      <c r="D43" s="133">
        <f t="shared" si="0"/>
        <v>2E-3</v>
      </c>
      <c r="E43" s="52">
        <v>95</v>
      </c>
      <c r="F43" s="388">
        <f t="shared" si="1"/>
        <v>2E-3</v>
      </c>
      <c r="G43" s="52">
        <v>107</v>
      </c>
      <c r="H43" s="133">
        <f t="shared" si="2"/>
        <v>3.0000000000000001E-3</v>
      </c>
      <c r="I43" s="52">
        <v>104</v>
      </c>
      <c r="J43" s="133">
        <f t="shared" si="3"/>
        <v>3.0000000000000001E-3</v>
      </c>
      <c r="K43" s="609">
        <f t="shared" si="4"/>
        <v>0</v>
      </c>
    </row>
    <row r="44" spans="1:11" x14ac:dyDescent="0.25">
      <c r="A44" s="11">
        <v>73</v>
      </c>
      <c r="B44" s="656" t="s">
        <v>458</v>
      </c>
      <c r="C44" s="52">
        <v>782</v>
      </c>
      <c r="D44" s="133">
        <f t="shared" si="0"/>
        <v>1.7999999999999999E-2</v>
      </c>
      <c r="E44" s="52">
        <v>616</v>
      </c>
      <c r="F44" s="388">
        <f t="shared" si="1"/>
        <v>1.4999999999999999E-2</v>
      </c>
      <c r="G44" s="52">
        <v>693</v>
      </c>
      <c r="H44" s="133">
        <f t="shared" si="2"/>
        <v>1.7000000000000001E-2</v>
      </c>
      <c r="I44" s="52">
        <v>688</v>
      </c>
      <c r="J44" s="133">
        <f t="shared" si="3"/>
        <v>1.7999999999999999E-2</v>
      </c>
      <c r="K44" s="609">
        <f t="shared" si="4"/>
        <v>9.9999999999999742E-4</v>
      </c>
    </row>
    <row r="45" spans="1:11" ht="28.2" thickBot="1" x14ac:dyDescent="0.3">
      <c r="A45" s="24">
        <v>79</v>
      </c>
      <c r="B45" s="658" t="s">
        <v>459</v>
      </c>
      <c r="C45" s="54">
        <v>212</v>
      </c>
      <c r="D45" s="134">
        <f t="shared" si="0"/>
        <v>5.0000000000000001E-3</v>
      </c>
      <c r="E45" s="54">
        <v>199</v>
      </c>
      <c r="F45" s="389">
        <f t="shared" si="1"/>
        <v>5.0000000000000001E-3</v>
      </c>
      <c r="G45" s="54">
        <v>206</v>
      </c>
      <c r="H45" s="134">
        <f t="shared" si="2"/>
        <v>5.0000000000000001E-3</v>
      </c>
      <c r="I45" s="54">
        <v>199</v>
      </c>
      <c r="J45" s="134">
        <f t="shared" si="3"/>
        <v>5.0000000000000001E-3</v>
      </c>
      <c r="K45" s="611">
        <f t="shared" si="4"/>
        <v>0</v>
      </c>
    </row>
    <row r="46" spans="1:11" x14ac:dyDescent="0.25">
      <c r="A46" s="9">
        <v>80</v>
      </c>
      <c r="B46" s="606" t="s">
        <v>460</v>
      </c>
      <c r="C46" s="45">
        <v>335</v>
      </c>
      <c r="D46" s="138">
        <f t="shared" si="0"/>
        <v>8.0000000000000002E-3</v>
      </c>
      <c r="E46" s="45">
        <v>332</v>
      </c>
      <c r="F46" s="390">
        <f t="shared" si="1"/>
        <v>8.0000000000000002E-3</v>
      </c>
      <c r="G46" s="45">
        <v>312</v>
      </c>
      <c r="H46" s="130">
        <f t="shared" si="2"/>
        <v>8.0000000000000002E-3</v>
      </c>
      <c r="I46" s="45">
        <v>286</v>
      </c>
      <c r="J46" s="130">
        <f t="shared" si="3"/>
        <v>7.0000000000000001E-3</v>
      </c>
      <c r="K46" s="605">
        <f t="shared" si="4"/>
        <v>-1E-3</v>
      </c>
    </row>
    <row r="47" spans="1:11" x14ac:dyDescent="0.25">
      <c r="A47" s="11">
        <v>81</v>
      </c>
      <c r="B47" s="656" t="s">
        <v>461</v>
      </c>
      <c r="C47" s="52">
        <v>360</v>
      </c>
      <c r="D47" s="133">
        <f t="shared" si="0"/>
        <v>8.0000000000000002E-3</v>
      </c>
      <c r="E47" s="52">
        <v>295</v>
      </c>
      <c r="F47" s="388">
        <f t="shared" si="1"/>
        <v>7.0000000000000001E-3</v>
      </c>
      <c r="G47" s="52">
        <v>294</v>
      </c>
      <c r="H47" s="133">
        <f t="shared" si="2"/>
        <v>7.0000000000000001E-3</v>
      </c>
      <c r="I47" s="52">
        <v>313</v>
      </c>
      <c r="J47" s="133">
        <f t="shared" si="3"/>
        <v>8.0000000000000002E-3</v>
      </c>
      <c r="K47" s="609">
        <f t="shared" si="4"/>
        <v>1E-3</v>
      </c>
    </row>
    <row r="48" spans="1:11" x14ac:dyDescent="0.25">
      <c r="A48" s="11">
        <v>82</v>
      </c>
      <c r="B48" s="656" t="s">
        <v>462</v>
      </c>
      <c r="C48" s="52">
        <v>510</v>
      </c>
      <c r="D48" s="133">
        <f t="shared" si="0"/>
        <v>1.2E-2</v>
      </c>
      <c r="E48" s="52">
        <v>434</v>
      </c>
      <c r="F48" s="388">
        <f t="shared" si="1"/>
        <v>0.01</v>
      </c>
      <c r="G48" s="52">
        <v>302</v>
      </c>
      <c r="H48" s="133">
        <f t="shared" si="2"/>
        <v>8.0000000000000002E-3</v>
      </c>
      <c r="I48" s="52">
        <v>294</v>
      </c>
      <c r="J48" s="133">
        <f t="shared" si="3"/>
        <v>8.0000000000000002E-3</v>
      </c>
      <c r="K48" s="609">
        <f t="shared" si="4"/>
        <v>0</v>
      </c>
    </row>
    <row r="49" spans="1:11" x14ac:dyDescent="0.25">
      <c r="A49" s="11">
        <v>83</v>
      </c>
      <c r="B49" s="656" t="s">
        <v>463</v>
      </c>
      <c r="C49" s="52">
        <v>2121</v>
      </c>
      <c r="D49" s="133">
        <f t="shared" si="0"/>
        <v>4.9000000000000002E-2</v>
      </c>
      <c r="E49" s="52">
        <v>2088</v>
      </c>
      <c r="F49" s="388">
        <f t="shared" si="1"/>
        <v>0.05</v>
      </c>
      <c r="G49" s="52">
        <v>2114</v>
      </c>
      <c r="H49" s="133">
        <f t="shared" si="2"/>
        <v>5.2999999999999999E-2</v>
      </c>
      <c r="I49" s="52">
        <v>1861</v>
      </c>
      <c r="J49" s="133">
        <f t="shared" si="3"/>
        <v>4.8000000000000001E-2</v>
      </c>
      <c r="K49" s="609">
        <f t="shared" si="4"/>
        <v>-4.9999999999999975E-3</v>
      </c>
    </row>
    <row r="50" spans="1:11" ht="28.2" thickBot="1" x14ac:dyDescent="0.3">
      <c r="A50" s="16">
        <v>89</v>
      </c>
      <c r="B50" s="660" t="s">
        <v>464</v>
      </c>
      <c r="C50" s="54">
        <v>337</v>
      </c>
      <c r="D50" s="134">
        <f t="shared" si="0"/>
        <v>8.0000000000000002E-3</v>
      </c>
      <c r="E50" s="54">
        <v>315</v>
      </c>
      <c r="F50" s="389">
        <f t="shared" si="1"/>
        <v>8.0000000000000002E-3</v>
      </c>
      <c r="G50" s="54">
        <v>329</v>
      </c>
      <c r="H50" s="134">
        <f t="shared" si="2"/>
        <v>8.0000000000000002E-3</v>
      </c>
      <c r="I50" s="54">
        <v>321</v>
      </c>
      <c r="J50" s="134">
        <f t="shared" si="3"/>
        <v>8.0000000000000002E-3</v>
      </c>
      <c r="K50" s="611">
        <f t="shared" si="4"/>
        <v>0</v>
      </c>
    </row>
    <row r="51" spans="1:11" ht="14.4" thickBot="1" x14ac:dyDescent="0.3">
      <c r="A51" s="26">
        <v>99</v>
      </c>
      <c r="B51" s="613" t="s">
        <v>465</v>
      </c>
      <c r="C51" s="142">
        <v>2364</v>
      </c>
      <c r="D51" s="143">
        <f t="shared" si="0"/>
        <v>5.3999999999999999E-2</v>
      </c>
      <c r="E51" s="142">
        <v>2494</v>
      </c>
      <c r="F51" s="390">
        <f t="shared" si="1"/>
        <v>0.06</v>
      </c>
      <c r="G51" s="142">
        <v>2306</v>
      </c>
      <c r="H51" s="130">
        <f t="shared" si="2"/>
        <v>5.8000000000000003E-2</v>
      </c>
      <c r="I51" s="142">
        <v>2087</v>
      </c>
      <c r="J51" s="130">
        <f t="shared" si="3"/>
        <v>5.3999999999999999E-2</v>
      </c>
      <c r="K51" s="605">
        <f t="shared" si="4"/>
        <v>-4.0000000000000036E-3</v>
      </c>
    </row>
    <row r="52" spans="1:11" ht="14.4" thickBot="1" x14ac:dyDescent="0.3">
      <c r="A52" s="156"/>
      <c r="B52" s="157" t="s">
        <v>578</v>
      </c>
      <c r="C52" s="98">
        <f>SUM(C4:C51)</f>
        <v>43550</v>
      </c>
      <c r="D52" s="158">
        <f>SUM(D4:D51)</f>
        <v>1.0020000000000002</v>
      </c>
      <c r="E52" s="98">
        <f t="shared" ref="E52:J52" si="5">SUM(E4:E51)</f>
        <v>41423</v>
      </c>
      <c r="F52" s="158">
        <f t="shared" si="5"/>
        <v>1.0010000000000003</v>
      </c>
      <c r="G52" s="98">
        <f t="shared" si="5"/>
        <v>39886</v>
      </c>
      <c r="H52" s="158">
        <f t="shared" si="5"/>
        <v>1.0000000000000002</v>
      </c>
      <c r="I52" s="98">
        <f t="shared" si="5"/>
        <v>38502</v>
      </c>
      <c r="J52" s="158">
        <f t="shared" si="5"/>
        <v>0.99800000000000033</v>
      </c>
      <c r="K52" s="661"/>
    </row>
    <row r="53" spans="1:11" x14ac:dyDescent="0.25">
      <c r="A53" s="1"/>
      <c r="B53" s="1"/>
      <c r="C53" s="139"/>
      <c r="D53" s="1"/>
      <c r="E53" s="139"/>
      <c r="F53" s="1"/>
      <c r="G53"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activeCell="H15" sqref="H15"/>
    </sheetView>
  </sheetViews>
  <sheetFormatPr defaultColWidth="11.44140625" defaultRowHeight="13.8" x14ac:dyDescent="0.25"/>
  <cols>
    <col min="1" max="1" width="8.6640625" style="90" customWidth="1"/>
    <col min="2" max="2" width="66" style="90" customWidth="1"/>
    <col min="3" max="3" width="8.5546875" style="159" customWidth="1"/>
    <col min="4" max="4" width="8.5546875" style="90" customWidth="1"/>
    <col min="5" max="5" width="8.5546875" style="159" customWidth="1"/>
    <col min="6" max="6" width="8.5546875" style="90" customWidth="1"/>
    <col min="7" max="7" width="8.5546875" style="159" customWidth="1"/>
    <col min="8" max="8" width="8.5546875" style="90" customWidth="1"/>
    <col min="9" max="9" width="10.109375" style="159" customWidth="1"/>
    <col min="10" max="10" width="8.5546875" style="309" customWidth="1"/>
    <col min="11" max="11" width="8.5546875" style="90" customWidth="1"/>
    <col min="12" max="16384" width="11.44140625" style="90"/>
  </cols>
  <sheetData>
    <row r="1" spans="1:11" ht="34.5" customHeight="1" thickBot="1" x14ac:dyDescent="0.3">
      <c r="A1" s="975" t="s">
        <v>861</v>
      </c>
      <c r="B1" s="885"/>
      <c r="C1" s="884"/>
      <c r="D1" s="884"/>
      <c r="E1" s="884"/>
      <c r="F1" s="884"/>
      <c r="G1" s="884"/>
      <c r="H1" s="884"/>
      <c r="I1" s="884"/>
      <c r="J1" s="884"/>
      <c r="K1" s="877"/>
    </row>
    <row r="2" spans="1:11" ht="15" customHeight="1" thickBot="1" x14ac:dyDescent="0.3">
      <c r="A2" s="881" t="s">
        <v>127</v>
      </c>
      <c r="B2" s="899" t="s">
        <v>575</v>
      </c>
      <c r="C2" s="975" t="s">
        <v>487</v>
      </c>
      <c r="D2" s="885"/>
      <c r="E2" s="885"/>
      <c r="F2" s="885"/>
      <c r="G2" s="885"/>
      <c r="H2" s="885"/>
      <c r="I2" s="885"/>
      <c r="J2" s="881" t="s">
        <v>578</v>
      </c>
      <c r="K2" s="882"/>
    </row>
    <row r="3" spans="1:11" ht="14.25" customHeight="1" x14ac:dyDescent="0.25">
      <c r="A3" s="967"/>
      <c r="B3" s="987"/>
      <c r="C3" s="881" t="s">
        <v>480</v>
      </c>
      <c r="D3" s="882"/>
      <c r="E3" s="977" t="s">
        <v>481</v>
      </c>
      <c r="F3" s="978"/>
      <c r="G3" s="881" t="s">
        <v>482</v>
      </c>
      <c r="H3" s="882"/>
      <c r="I3" s="343" t="s">
        <v>483</v>
      </c>
      <c r="J3" s="976"/>
      <c r="K3" s="968"/>
    </row>
    <row r="4" spans="1:11" ht="14.4" thickBot="1" x14ac:dyDescent="0.3">
      <c r="A4" s="973"/>
      <c r="B4" s="985"/>
      <c r="C4" s="147" t="s">
        <v>579</v>
      </c>
      <c r="D4" s="128" t="s">
        <v>580</v>
      </c>
      <c r="E4" s="146" t="s">
        <v>579</v>
      </c>
      <c r="F4" s="126" t="s">
        <v>580</v>
      </c>
      <c r="G4" s="147" t="s">
        <v>579</v>
      </c>
      <c r="H4" s="128" t="s">
        <v>580</v>
      </c>
      <c r="I4" s="379" t="s">
        <v>579</v>
      </c>
      <c r="J4" s="146" t="s">
        <v>579</v>
      </c>
      <c r="K4" s="128" t="s">
        <v>580</v>
      </c>
    </row>
    <row r="5" spans="1:11" ht="14.4" thickBot="1" x14ac:dyDescent="0.3">
      <c r="A5" s="151" t="s">
        <v>632</v>
      </c>
      <c r="B5" s="653" t="s">
        <v>418</v>
      </c>
      <c r="C5" s="330">
        <v>555</v>
      </c>
      <c r="D5" s="153">
        <f t="shared" ref="D5:D52" si="0">ROUND(C5/$C$53,3)</f>
        <v>3.4000000000000002E-2</v>
      </c>
      <c r="E5" s="331">
        <v>1334</v>
      </c>
      <c r="F5" s="153">
        <f t="shared" ref="F5:F52" si="1">ROUND(E5/$E$53,3)</f>
        <v>6.9000000000000006E-2</v>
      </c>
      <c r="G5" s="331">
        <v>114</v>
      </c>
      <c r="H5" s="153">
        <f t="shared" ref="H5:H52" si="2">ROUND(G5/$G$53,3)</f>
        <v>3.7999999999999999E-2</v>
      </c>
      <c r="I5" s="395"/>
      <c r="J5" s="332">
        <f>C5+E5+G5+I5</f>
        <v>2003</v>
      </c>
      <c r="K5" s="179">
        <f t="shared" ref="K5:K52" si="3">ROUND(J5/$J$53,3)</f>
        <v>5.1999999999999998E-2</v>
      </c>
    </row>
    <row r="6" spans="1:11" ht="27.6" x14ac:dyDescent="0.25">
      <c r="A6" s="9">
        <v>10</v>
      </c>
      <c r="B6" s="655" t="s">
        <v>419</v>
      </c>
      <c r="C6" s="277">
        <v>18</v>
      </c>
      <c r="D6" s="145">
        <f t="shared" si="0"/>
        <v>1E-3</v>
      </c>
      <c r="E6" s="278">
        <v>19</v>
      </c>
      <c r="F6" s="145">
        <f t="shared" si="1"/>
        <v>1E-3</v>
      </c>
      <c r="G6" s="278">
        <v>1</v>
      </c>
      <c r="H6" s="145">
        <f t="shared" si="2"/>
        <v>0</v>
      </c>
      <c r="I6" s="372"/>
      <c r="J6" s="279">
        <f t="shared" ref="J6:J53" si="4">C6+E6+G6+I6</f>
        <v>38</v>
      </c>
      <c r="K6" s="199">
        <f t="shared" si="3"/>
        <v>1E-3</v>
      </c>
    </row>
    <row r="7" spans="1:11" x14ac:dyDescent="0.25">
      <c r="A7" s="11">
        <v>11</v>
      </c>
      <c r="B7" s="656" t="s">
        <v>420</v>
      </c>
      <c r="C7" s="299">
        <v>11</v>
      </c>
      <c r="D7" s="154">
        <f t="shared" si="0"/>
        <v>1E-3</v>
      </c>
      <c r="E7" s="302">
        <v>7</v>
      </c>
      <c r="F7" s="154">
        <f t="shared" si="1"/>
        <v>0</v>
      </c>
      <c r="G7" s="302"/>
      <c r="H7" s="154">
        <f t="shared" si="2"/>
        <v>0</v>
      </c>
      <c r="I7" s="381"/>
      <c r="J7" s="306">
        <f t="shared" si="4"/>
        <v>18</v>
      </c>
      <c r="K7" s="69">
        <f t="shared" si="3"/>
        <v>0</v>
      </c>
    </row>
    <row r="8" spans="1:11" ht="27.6" x14ac:dyDescent="0.25">
      <c r="A8" s="11">
        <v>12</v>
      </c>
      <c r="B8" s="656" t="s">
        <v>421</v>
      </c>
      <c r="C8" s="299">
        <v>15</v>
      </c>
      <c r="D8" s="154">
        <f t="shared" si="0"/>
        <v>1E-3</v>
      </c>
      <c r="E8" s="302">
        <v>16</v>
      </c>
      <c r="F8" s="154">
        <f t="shared" si="1"/>
        <v>1E-3</v>
      </c>
      <c r="G8" s="302">
        <v>3</v>
      </c>
      <c r="H8" s="154">
        <f t="shared" si="2"/>
        <v>1E-3</v>
      </c>
      <c r="I8" s="381"/>
      <c r="J8" s="306">
        <f t="shared" si="4"/>
        <v>34</v>
      </c>
      <c r="K8" s="69">
        <f t="shared" si="3"/>
        <v>1E-3</v>
      </c>
    </row>
    <row r="9" spans="1:11" ht="27.6" x14ac:dyDescent="0.25">
      <c r="A9" s="11">
        <v>13</v>
      </c>
      <c r="B9" s="656" t="s">
        <v>422</v>
      </c>
      <c r="C9" s="299">
        <v>152</v>
      </c>
      <c r="D9" s="154">
        <f t="shared" si="0"/>
        <v>8.9999999999999993E-3</v>
      </c>
      <c r="E9" s="302">
        <v>123</v>
      </c>
      <c r="F9" s="154">
        <f t="shared" si="1"/>
        <v>6.0000000000000001E-3</v>
      </c>
      <c r="G9" s="302">
        <v>5</v>
      </c>
      <c r="H9" s="154">
        <f t="shared" si="2"/>
        <v>2E-3</v>
      </c>
      <c r="I9" s="381"/>
      <c r="J9" s="306">
        <f t="shared" si="4"/>
        <v>280</v>
      </c>
      <c r="K9" s="69">
        <f t="shared" si="3"/>
        <v>7.0000000000000001E-3</v>
      </c>
    </row>
    <row r="10" spans="1:11" x14ac:dyDescent="0.25">
      <c r="A10" s="11">
        <v>14</v>
      </c>
      <c r="B10" s="656" t="s">
        <v>423</v>
      </c>
      <c r="C10" s="299">
        <v>88</v>
      </c>
      <c r="D10" s="154">
        <f t="shared" si="0"/>
        <v>5.0000000000000001E-3</v>
      </c>
      <c r="E10" s="302">
        <v>167</v>
      </c>
      <c r="F10" s="154">
        <f t="shared" si="1"/>
        <v>8.9999999999999993E-3</v>
      </c>
      <c r="G10" s="302">
        <v>25</v>
      </c>
      <c r="H10" s="154">
        <f t="shared" si="2"/>
        <v>8.0000000000000002E-3</v>
      </c>
      <c r="I10" s="381"/>
      <c r="J10" s="306">
        <f t="shared" si="4"/>
        <v>280</v>
      </c>
      <c r="K10" s="69">
        <f t="shared" si="3"/>
        <v>7.0000000000000001E-3</v>
      </c>
    </row>
    <row r="11" spans="1:11" ht="27.6" x14ac:dyDescent="0.25">
      <c r="A11" s="11">
        <v>15</v>
      </c>
      <c r="B11" s="656" t="s">
        <v>424</v>
      </c>
      <c r="C11" s="299">
        <v>400</v>
      </c>
      <c r="D11" s="154">
        <f t="shared" si="0"/>
        <v>2.5000000000000001E-2</v>
      </c>
      <c r="E11" s="302">
        <v>78</v>
      </c>
      <c r="F11" s="154">
        <f t="shared" si="1"/>
        <v>4.0000000000000001E-3</v>
      </c>
      <c r="G11" s="302">
        <v>3</v>
      </c>
      <c r="H11" s="154">
        <f t="shared" si="2"/>
        <v>1E-3</v>
      </c>
      <c r="I11" s="381">
        <v>1</v>
      </c>
      <c r="J11" s="306">
        <f t="shared" si="4"/>
        <v>482</v>
      </c>
      <c r="K11" s="69">
        <f t="shared" si="3"/>
        <v>1.2999999999999999E-2</v>
      </c>
    </row>
    <row r="12" spans="1:11" x14ac:dyDescent="0.25">
      <c r="A12" s="11">
        <v>16</v>
      </c>
      <c r="B12" s="656" t="s">
        <v>425</v>
      </c>
      <c r="C12" s="299">
        <v>511</v>
      </c>
      <c r="D12" s="154">
        <f t="shared" si="0"/>
        <v>3.2000000000000001E-2</v>
      </c>
      <c r="E12" s="302">
        <v>117</v>
      </c>
      <c r="F12" s="154">
        <f t="shared" si="1"/>
        <v>6.0000000000000001E-3</v>
      </c>
      <c r="G12" s="302">
        <v>5</v>
      </c>
      <c r="H12" s="154">
        <f t="shared" si="2"/>
        <v>2E-3</v>
      </c>
      <c r="I12" s="381"/>
      <c r="J12" s="306">
        <f t="shared" si="4"/>
        <v>633</v>
      </c>
      <c r="K12" s="69">
        <f t="shared" si="3"/>
        <v>1.6E-2</v>
      </c>
    </row>
    <row r="13" spans="1:11" ht="27.6" x14ac:dyDescent="0.25">
      <c r="A13" s="11">
        <v>17</v>
      </c>
      <c r="B13" s="656" t="s">
        <v>426</v>
      </c>
      <c r="C13" s="299">
        <v>5</v>
      </c>
      <c r="D13" s="154">
        <f t="shared" si="0"/>
        <v>0</v>
      </c>
      <c r="E13" s="302">
        <v>1</v>
      </c>
      <c r="F13" s="154">
        <f t="shared" si="1"/>
        <v>0</v>
      </c>
      <c r="G13" s="302"/>
      <c r="H13" s="154">
        <f t="shared" si="2"/>
        <v>0</v>
      </c>
      <c r="I13" s="381"/>
      <c r="J13" s="306">
        <f t="shared" si="4"/>
        <v>6</v>
      </c>
      <c r="K13" s="69">
        <f t="shared" si="3"/>
        <v>0</v>
      </c>
    </row>
    <row r="14" spans="1:11" ht="28.2" thickBot="1" x14ac:dyDescent="0.3">
      <c r="A14" s="16">
        <v>19</v>
      </c>
      <c r="B14" s="658" t="s">
        <v>427</v>
      </c>
      <c r="C14" s="333">
        <v>189</v>
      </c>
      <c r="D14" s="155">
        <f t="shared" si="0"/>
        <v>1.2E-2</v>
      </c>
      <c r="E14" s="334">
        <v>78</v>
      </c>
      <c r="F14" s="155">
        <f t="shared" si="1"/>
        <v>4.0000000000000001E-3</v>
      </c>
      <c r="G14" s="334">
        <v>6</v>
      </c>
      <c r="H14" s="155">
        <f t="shared" si="2"/>
        <v>2E-3</v>
      </c>
      <c r="I14" s="396"/>
      <c r="J14" s="335">
        <f t="shared" si="4"/>
        <v>273</v>
      </c>
      <c r="K14" s="72">
        <f t="shared" si="3"/>
        <v>7.0000000000000001E-3</v>
      </c>
    </row>
    <row r="15" spans="1:11" x14ac:dyDescent="0.25">
      <c r="A15" s="21">
        <v>20</v>
      </c>
      <c r="B15" s="606" t="s">
        <v>428</v>
      </c>
      <c r="C15" s="283"/>
      <c r="D15" s="198">
        <f t="shared" si="0"/>
        <v>0</v>
      </c>
      <c r="E15" s="284">
        <v>2</v>
      </c>
      <c r="F15" s="198">
        <f t="shared" si="1"/>
        <v>0</v>
      </c>
      <c r="G15" s="284">
        <v>2</v>
      </c>
      <c r="H15" s="198">
        <f t="shared" si="2"/>
        <v>1E-3</v>
      </c>
      <c r="I15" s="375"/>
      <c r="J15" s="285">
        <f t="shared" si="4"/>
        <v>4</v>
      </c>
      <c r="K15" s="199">
        <f t="shared" si="3"/>
        <v>0</v>
      </c>
    </row>
    <row r="16" spans="1:11" x14ac:dyDescent="0.25">
      <c r="A16" s="11">
        <v>21</v>
      </c>
      <c r="B16" s="656" t="s">
        <v>429</v>
      </c>
      <c r="C16" s="299"/>
      <c r="D16" s="154">
        <f t="shared" si="0"/>
        <v>0</v>
      </c>
      <c r="E16" s="302">
        <v>8</v>
      </c>
      <c r="F16" s="154">
        <f t="shared" si="1"/>
        <v>0</v>
      </c>
      <c r="G16" s="302"/>
      <c r="H16" s="154">
        <f t="shared" si="2"/>
        <v>0</v>
      </c>
      <c r="I16" s="381"/>
      <c r="J16" s="306">
        <f t="shared" si="4"/>
        <v>8</v>
      </c>
      <c r="K16" s="69">
        <f t="shared" si="3"/>
        <v>0</v>
      </c>
    </row>
    <row r="17" spans="1:11" x14ac:dyDescent="0.25">
      <c r="A17" s="11">
        <v>22</v>
      </c>
      <c r="B17" s="656" t="s">
        <v>430</v>
      </c>
      <c r="C17" s="299">
        <v>5</v>
      </c>
      <c r="D17" s="154">
        <f t="shared" si="0"/>
        <v>0</v>
      </c>
      <c r="E17" s="302">
        <v>4</v>
      </c>
      <c r="F17" s="154">
        <f t="shared" si="1"/>
        <v>0</v>
      </c>
      <c r="G17" s="302">
        <v>4</v>
      </c>
      <c r="H17" s="154">
        <f t="shared" si="2"/>
        <v>1E-3</v>
      </c>
      <c r="I17" s="381"/>
      <c r="J17" s="306">
        <f t="shared" si="4"/>
        <v>13</v>
      </c>
      <c r="K17" s="69">
        <f t="shared" si="3"/>
        <v>0</v>
      </c>
    </row>
    <row r="18" spans="1:11" ht="27" customHeight="1" x14ac:dyDescent="0.25">
      <c r="A18" s="11">
        <v>23</v>
      </c>
      <c r="B18" s="656" t="s">
        <v>431</v>
      </c>
      <c r="C18" s="299">
        <v>98</v>
      </c>
      <c r="D18" s="154">
        <f t="shared" si="0"/>
        <v>6.0000000000000001E-3</v>
      </c>
      <c r="E18" s="302">
        <v>13</v>
      </c>
      <c r="F18" s="154">
        <f t="shared" si="1"/>
        <v>1E-3</v>
      </c>
      <c r="G18" s="302">
        <v>1</v>
      </c>
      <c r="H18" s="154">
        <f t="shared" si="2"/>
        <v>0</v>
      </c>
      <c r="I18" s="381"/>
      <c r="J18" s="306">
        <f t="shared" si="4"/>
        <v>112</v>
      </c>
      <c r="K18" s="69">
        <f t="shared" si="3"/>
        <v>3.0000000000000001E-3</v>
      </c>
    </row>
    <row r="19" spans="1:11" ht="28.2" thickBot="1" x14ac:dyDescent="0.3">
      <c r="A19" s="16">
        <v>29</v>
      </c>
      <c r="B19" s="660" t="s">
        <v>432</v>
      </c>
      <c r="C19" s="300">
        <v>8</v>
      </c>
      <c r="D19" s="187">
        <f t="shared" si="0"/>
        <v>0</v>
      </c>
      <c r="E19" s="303">
        <v>8</v>
      </c>
      <c r="F19" s="187">
        <f t="shared" si="1"/>
        <v>0</v>
      </c>
      <c r="G19" s="303">
        <v>2</v>
      </c>
      <c r="H19" s="187">
        <f t="shared" si="2"/>
        <v>1E-3</v>
      </c>
      <c r="I19" s="382"/>
      <c r="J19" s="307">
        <f t="shared" si="4"/>
        <v>18</v>
      </c>
      <c r="K19" s="200">
        <f t="shared" si="3"/>
        <v>0</v>
      </c>
    </row>
    <row r="20" spans="1:11" ht="44.25" customHeight="1" x14ac:dyDescent="0.25">
      <c r="A20" s="21">
        <v>30</v>
      </c>
      <c r="B20" s="612" t="s">
        <v>433</v>
      </c>
      <c r="C20" s="277">
        <v>205</v>
      </c>
      <c r="D20" s="145">
        <f t="shared" si="0"/>
        <v>1.2999999999999999E-2</v>
      </c>
      <c r="E20" s="278">
        <v>240</v>
      </c>
      <c r="F20" s="145">
        <f t="shared" si="1"/>
        <v>1.2E-2</v>
      </c>
      <c r="G20" s="278">
        <v>70</v>
      </c>
      <c r="H20" s="145">
        <f t="shared" si="2"/>
        <v>2.3E-2</v>
      </c>
      <c r="I20" s="372"/>
      <c r="J20" s="279">
        <f t="shared" si="4"/>
        <v>515</v>
      </c>
      <c r="K20" s="49">
        <f t="shared" si="3"/>
        <v>1.2999999999999999E-2</v>
      </c>
    </row>
    <row r="21" spans="1:11" x14ac:dyDescent="0.25">
      <c r="A21" s="11">
        <v>31</v>
      </c>
      <c r="B21" s="656" t="s">
        <v>434</v>
      </c>
      <c r="C21" s="299">
        <v>1948</v>
      </c>
      <c r="D21" s="154">
        <f t="shared" si="0"/>
        <v>0.12</v>
      </c>
      <c r="E21" s="302">
        <v>3057</v>
      </c>
      <c r="F21" s="154">
        <f t="shared" si="1"/>
        <v>0.159</v>
      </c>
      <c r="G21" s="302">
        <v>554</v>
      </c>
      <c r="H21" s="154">
        <f t="shared" si="2"/>
        <v>0.182</v>
      </c>
      <c r="I21" s="381">
        <v>1</v>
      </c>
      <c r="J21" s="306">
        <f t="shared" si="4"/>
        <v>5560</v>
      </c>
      <c r="K21" s="69">
        <f t="shared" si="3"/>
        <v>0.14399999999999999</v>
      </c>
    </row>
    <row r="22" spans="1:11" x14ac:dyDescent="0.25">
      <c r="A22" s="11">
        <v>32</v>
      </c>
      <c r="B22" s="656" t="s">
        <v>435</v>
      </c>
      <c r="C22" s="299">
        <v>734</v>
      </c>
      <c r="D22" s="154">
        <f t="shared" si="0"/>
        <v>4.4999999999999998E-2</v>
      </c>
      <c r="E22" s="302">
        <v>1041</v>
      </c>
      <c r="F22" s="154">
        <f t="shared" si="1"/>
        <v>5.3999999999999999E-2</v>
      </c>
      <c r="G22" s="302">
        <v>164</v>
      </c>
      <c r="H22" s="154">
        <f t="shared" si="2"/>
        <v>5.3999999999999999E-2</v>
      </c>
      <c r="I22" s="381">
        <v>1</v>
      </c>
      <c r="J22" s="306">
        <f t="shared" si="4"/>
        <v>1940</v>
      </c>
      <c r="K22" s="69">
        <f t="shared" si="3"/>
        <v>0.05</v>
      </c>
    </row>
    <row r="23" spans="1:11" ht="28.2" thickBot="1" x14ac:dyDescent="0.3">
      <c r="A23" s="24">
        <v>39</v>
      </c>
      <c r="B23" s="658" t="s">
        <v>436</v>
      </c>
      <c r="C23" s="333">
        <v>149</v>
      </c>
      <c r="D23" s="155">
        <f t="shared" si="0"/>
        <v>8.9999999999999993E-3</v>
      </c>
      <c r="E23" s="334">
        <v>216</v>
      </c>
      <c r="F23" s="155">
        <f t="shared" si="1"/>
        <v>1.0999999999999999E-2</v>
      </c>
      <c r="G23" s="334">
        <v>49</v>
      </c>
      <c r="H23" s="155">
        <f t="shared" si="2"/>
        <v>1.6E-2</v>
      </c>
      <c r="I23" s="396"/>
      <c r="J23" s="335">
        <f t="shared" si="4"/>
        <v>414</v>
      </c>
      <c r="K23" s="72">
        <f t="shared" si="3"/>
        <v>1.0999999999999999E-2</v>
      </c>
    </row>
    <row r="24" spans="1:11" ht="27.6" x14ac:dyDescent="0.25">
      <c r="A24" s="9">
        <v>40</v>
      </c>
      <c r="B24" s="606" t="s">
        <v>437</v>
      </c>
      <c r="C24" s="283">
        <v>298</v>
      </c>
      <c r="D24" s="198">
        <f t="shared" si="0"/>
        <v>1.7999999999999999E-2</v>
      </c>
      <c r="E24" s="284">
        <v>270</v>
      </c>
      <c r="F24" s="198">
        <f t="shared" si="1"/>
        <v>1.4E-2</v>
      </c>
      <c r="G24" s="284">
        <v>48</v>
      </c>
      <c r="H24" s="198">
        <f t="shared" si="2"/>
        <v>1.6E-2</v>
      </c>
      <c r="I24" s="375"/>
      <c r="J24" s="285">
        <f t="shared" si="4"/>
        <v>616</v>
      </c>
      <c r="K24" s="199">
        <f t="shared" si="3"/>
        <v>1.6E-2</v>
      </c>
    </row>
    <row r="25" spans="1:11" x14ac:dyDescent="0.25">
      <c r="A25" s="11">
        <v>41</v>
      </c>
      <c r="B25" s="656" t="s">
        <v>438</v>
      </c>
      <c r="C25" s="299">
        <v>239</v>
      </c>
      <c r="D25" s="154">
        <f t="shared" si="0"/>
        <v>1.4999999999999999E-2</v>
      </c>
      <c r="E25" s="302">
        <v>193</v>
      </c>
      <c r="F25" s="154">
        <f t="shared" si="1"/>
        <v>0.01</v>
      </c>
      <c r="G25" s="302">
        <v>13</v>
      </c>
      <c r="H25" s="154">
        <f t="shared" si="2"/>
        <v>4.0000000000000001E-3</v>
      </c>
      <c r="I25" s="381"/>
      <c r="J25" s="306">
        <f t="shared" si="4"/>
        <v>445</v>
      </c>
      <c r="K25" s="69">
        <f t="shared" si="3"/>
        <v>1.2E-2</v>
      </c>
    </row>
    <row r="26" spans="1:11" x14ac:dyDescent="0.25">
      <c r="A26" s="11">
        <v>42</v>
      </c>
      <c r="B26" s="656" t="s">
        <v>439</v>
      </c>
      <c r="C26" s="299">
        <v>495</v>
      </c>
      <c r="D26" s="154">
        <f t="shared" si="0"/>
        <v>3.1E-2</v>
      </c>
      <c r="E26" s="302">
        <v>567</v>
      </c>
      <c r="F26" s="154">
        <f t="shared" si="1"/>
        <v>2.9000000000000001E-2</v>
      </c>
      <c r="G26" s="302">
        <v>57</v>
      </c>
      <c r="H26" s="154">
        <f t="shared" si="2"/>
        <v>1.9E-2</v>
      </c>
      <c r="I26" s="381"/>
      <c r="J26" s="306">
        <f t="shared" si="4"/>
        <v>1119</v>
      </c>
      <c r="K26" s="69">
        <f t="shared" si="3"/>
        <v>2.9000000000000001E-2</v>
      </c>
    </row>
    <row r="27" spans="1:11" x14ac:dyDescent="0.25">
      <c r="A27" s="11">
        <v>43</v>
      </c>
      <c r="B27" s="656" t="s">
        <v>440</v>
      </c>
      <c r="C27" s="299">
        <v>166</v>
      </c>
      <c r="D27" s="154">
        <f t="shared" si="0"/>
        <v>0.01</v>
      </c>
      <c r="E27" s="302">
        <v>134</v>
      </c>
      <c r="F27" s="154">
        <f t="shared" si="1"/>
        <v>7.0000000000000001E-3</v>
      </c>
      <c r="G27" s="302">
        <v>10</v>
      </c>
      <c r="H27" s="154">
        <f t="shared" si="2"/>
        <v>3.0000000000000001E-3</v>
      </c>
      <c r="I27" s="381"/>
      <c r="J27" s="306">
        <f t="shared" si="4"/>
        <v>310</v>
      </c>
      <c r="K27" s="69">
        <f t="shared" si="3"/>
        <v>8.0000000000000002E-3</v>
      </c>
    </row>
    <row r="28" spans="1:11" ht="27.6" x14ac:dyDescent="0.25">
      <c r="A28" s="11">
        <v>44</v>
      </c>
      <c r="B28" s="656" t="s">
        <v>441</v>
      </c>
      <c r="C28" s="299">
        <v>233</v>
      </c>
      <c r="D28" s="154">
        <f t="shared" si="0"/>
        <v>1.4E-2</v>
      </c>
      <c r="E28" s="302">
        <v>248</v>
      </c>
      <c r="F28" s="154">
        <f t="shared" si="1"/>
        <v>1.2999999999999999E-2</v>
      </c>
      <c r="G28" s="302">
        <v>41</v>
      </c>
      <c r="H28" s="154">
        <f t="shared" si="2"/>
        <v>1.2999999999999999E-2</v>
      </c>
      <c r="I28" s="381"/>
      <c r="J28" s="306">
        <f t="shared" si="4"/>
        <v>522</v>
      </c>
      <c r="K28" s="69">
        <f t="shared" si="3"/>
        <v>1.4E-2</v>
      </c>
    </row>
    <row r="29" spans="1:11" ht="41.4" x14ac:dyDescent="0.25">
      <c r="A29" s="11">
        <v>45</v>
      </c>
      <c r="B29" s="656" t="s">
        <v>442</v>
      </c>
      <c r="C29" s="299">
        <v>472</v>
      </c>
      <c r="D29" s="154">
        <f t="shared" si="0"/>
        <v>2.9000000000000001E-2</v>
      </c>
      <c r="E29" s="302">
        <v>520</v>
      </c>
      <c r="F29" s="154">
        <f t="shared" si="1"/>
        <v>2.7E-2</v>
      </c>
      <c r="G29" s="302">
        <v>73</v>
      </c>
      <c r="H29" s="154">
        <f t="shared" si="2"/>
        <v>2.4E-2</v>
      </c>
      <c r="I29" s="381"/>
      <c r="J29" s="306">
        <f t="shared" si="4"/>
        <v>1065</v>
      </c>
      <c r="K29" s="69">
        <f t="shared" si="3"/>
        <v>2.8000000000000001E-2</v>
      </c>
    </row>
    <row r="30" spans="1:11" ht="28.2" thickBot="1" x14ac:dyDescent="0.3">
      <c r="A30" s="16">
        <v>49</v>
      </c>
      <c r="B30" s="660" t="s">
        <v>443</v>
      </c>
      <c r="C30" s="300">
        <v>112</v>
      </c>
      <c r="D30" s="187">
        <f t="shared" si="0"/>
        <v>7.0000000000000001E-3</v>
      </c>
      <c r="E30" s="303">
        <v>114</v>
      </c>
      <c r="F30" s="187">
        <f t="shared" si="1"/>
        <v>6.0000000000000001E-3</v>
      </c>
      <c r="G30" s="303">
        <v>20</v>
      </c>
      <c r="H30" s="187">
        <f t="shared" si="2"/>
        <v>7.0000000000000001E-3</v>
      </c>
      <c r="I30" s="382"/>
      <c r="J30" s="307">
        <f t="shared" si="4"/>
        <v>246</v>
      </c>
      <c r="K30" s="200">
        <f t="shared" si="3"/>
        <v>6.0000000000000001E-3</v>
      </c>
    </row>
    <row r="31" spans="1:11" ht="27.6" x14ac:dyDescent="0.25">
      <c r="A31" s="21">
        <v>50</v>
      </c>
      <c r="B31" s="612" t="s">
        <v>444</v>
      </c>
      <c r="C31" s="277">
        <v>455</v>
      </c>
      <c r="D31" s="145">
        <f t="shared" si="0"/>
        <v>2.8000000000000001E-2</v>
      </c>
      <c r="E31" s="278">
        <v>326</v>
      </c>
      <c r="F31" s="145">
        <f t="shared" si="1"/>
        <v>1.7000000000000001E-2</v>
      </c>
      <c r="G31" s="278">
        <v>19</v>
      </c>
      <c r="H31" s="145">
        <f t="shared" si="2"/>
        <v>6.0000000000000001E-3</v>
      </c>
      <c r="I31" s="372"/>
      <c r="J31" s="279">
        <f t="shared" si="4"/>
        <v>800</v>
      </c>
      <c r="K31" s="49">
        <f t="shared" si="3"/>
        <v>2.1000000000000001E-2</v>
      </c>
    </row>
    <row r="32" spans="1:11" x14ac:dyDescent="0.25">
      <c r="A32" s="11">
        <v>51</v>
      </c>
      <c r="B32" s="656" t="s">
        <v>445</v>
      </c>
      <c r="C32" s="299">
        <v>702</v>
      </c>
      <c r="D32" s="154">
        <f t="shared" si="0"/>
        <v>4.2999999999999997E-2</v>
      </c>
      <c r="E32" s="302">
        <v>565</v>
      </c>
      <c r="F32" s="154">
        <f t="shared" si="1"/>
        <v>2.9000000000000001E-2</v>
      </c>
      <c r="G32" s="302">
        <v>38</v>
      </c>
      <c r="H32" s="154">
        <f t="shared" si="2"/>
        <v>1.2999999999999999E-2</v>
      </c>
      <c r="I32" s="381"/>
      <c r="J32" s="306">
        <f t="shared" si="4"/>
        <v>1305</v>
      </c>
      <c r="K32" s="69">
        <f t="shared" si="3"/>
        <v>3.4000000000000002E-2</v>
      </c>
    </row>
    <row r="33" spans="1:11" x14ac:dyDescent="0.25">
      <c r="A33" s="11">
        <v>52</v>
      </c>
      <c r="B33" s="656" t="s">
        <v>446</v>
      </c>
      <c r="C33" s="299">
        <v>1119</v>
      </c>
      <c r="D33" s="154">
        <f t="shared" si="0"/>
        <v>6.9000000000000006E-2</v>
      </c>
      <c r="E33" s="302">
        <v>161</v>
      </c>
      <c r="F33" s="154">
        <f t="shared" si="1"/>
        <v>8.0000000000000002E-3</v>
      </c>
      <c r="G33" s="302">
        <v>10</v>
      </c>
      <c r="H33" s="154">
        <f t="shared" si="2"/>
        <v>3.0000000000000001E-3</v>
      </c>
      <c r="I33" s="381"/>
      <c r="J33" s="306">
        <f t="shared" si="4"/>
        <v>1290</v>
      </c>
      <c r="K33" s="69">
        <f t="shared" si="3"/>
        <v>3.4000000000000002E-2</v>
      </c>
    </row>
    <row r="34" spans="1:11" x14ac:dyDescent="0.25">
      <c r="A34" s="11">
        <v>53</v>
      </c>
      <c r="B34" s="656" t="s">
        <v>447</v>
      </c>
      <c r="C34" s="299">
        <v>1486</v>
      </c>
      <c r="D34" s="154">
        <f t="shared" si="0"/>
        <v>9.1999999999999998E-2</v>
      </c>
      <c r="E34" s="302">
        <v>1771</v>
      </c>
      <c r="F34" s="154">
        <f t="shared" si="1"/>
        <v>9.1999999999999998E-2</v>
      </c>
      <c r="G34" s="302">
        <v>299</v>
      </c>
      <c r="H34" s="154">
        <f t="shared" si="2"/>
        <v>9.8000000000000004E-2</v>
      </c>
      <c r="I34" s="381">
        <v>4</v>
      </c>
      <c r="J34" s="306">
        <f t="shared" si="4"/>
        <v>3560</v>
      </c>
      <c r="K34" s="69">
        <f t="shared" si="3"/>
        <v>9.1999999999999998E-2</v>
      </c>
    </row>
    <row r="35" spans="1:11" ht="28.2" thickBot="1" x14ac:dyDescent="0.3">
      <c r="A35" s="24">
        <v>59</v>
      </c>
      <c r="B35" s="658" t="s">
        <v>448</v>
      </c>
      <c r="C35" s="333">
        <v>205</v>
      </c>
      <c r="D35" s="155">
        <f t="shared" si="0"/>
        <v>1.2999999999999999E-2</v>
      </c>
      <c r="E35" s="334">
        <v>153</v>
      </c>
      <c r="F35" s="155">
        <f t="shared" si="1"/>
        <v>8.0000000000000002E-3</v>
      </c>
      <c r="G35" s="334">
        <v>21</v>
      </c>
      <c r="H35" s="155">
        <f t="shared" si="2"/>
        <v>7.0000000000000001E-3</v>
      </c>
      <c r="I35" s="396"/>
      <c r="J35" s="335">
        <f t="shared" si="4"/>
        <v>379</v>
      </c>
      <c r="K35" s="72">
        <f t="shared" si="3"/>
        <v>0.01</v>
      </c>
    </row>
    <row r="36" spans="1:11" x14ac:dyDescent="0.25">
      <c r="A36" s="9">
        <v>60</v>
      </c>
      <c r="B36" s="606" t="s">
        <v>449</v>
      </c>
      <c r="C36" s="283">
        <v>154</v>
      </c>
      <c r="D36" s="198">
        <f t="shared" si="0"/>
        <v>0.01</v>
      </c>
      <c r="E36" s="284">
        <v>171</v>
      </c>
      <c r="F36" s="198">
        <f t="shared" si="1"/>
        <v>8.9999999999999993E-3</v>
      </c>
      <c r="G36" s="284">
        <v>31</v>
      </c>
      <c r="H36" s="198">
        <f t="shared" si="2"/>
        <v>0.01</v>
      </c>
      <c r="I36" s="375"/>
      <c r="J36" s="285">
        <f t="shared" si="4"/>
        <v>356</v>
      </c>
      <c r="K36" s="199">
        <f t="shared" si="3"/>
        <v>8.9999999999999993E-3</v>
      </c>
    </row>
    <row r="37" spans="1:11" x14ac:dyDescent="0.25">
      <c r="A37" s="11">
        <v>61</v>
      </c>
      <c r="B37" s="656" t="s">
        <v>450</v>
      </c>
      <c r="C37" s="299">
        <v>131</v>
      </c>
      <c r="D37" s="154">
        <f t="shared" si="0"/>
        <v>8.0000000000000002E-3</v>
      </c>
      <c r="E37" s="302">
        <v>145</v>
      </c>
      <c r="F37" s="154">
        <f t="shared" si="1"/>
        <v>8.0000000000000002E-3</v>
      </c>
      <c r="G37" s="302">
        <v>14</v>
      </c>
      <c r="H37" s="154">
        <f t="shared" si="2"/>
        <v>5.0000000000000001E-3</v>
      </c>
      <c r="I37" s="381"/>
      <c r="J37" s="306">
        <f t="shared" si="4"/>
        <v>290</v>
      </c>
      <c r="K37" s="69">
        <f t="shared" si="3"/>
        <v>8.0000000000000002E-3</v>
      </c>
    </row>
    <row r="38" spans="1:11" x14ac:dyDescent="0.25">
      <c r="A38" s="11">
        <v>62</v>
      </c>
      <c r="B38" s="656" t="s">
        <v>451</v>
      </c>
      <c r="C38" s="299">
        <v>115</v>
      </c>
      <c r="D38" s="154">
        <f t="shared" si="0"/>
        <v>7.0000000000000001E-3</v>
      </c>
      <c r="E38" s="302">
        <v>195</v>
      </c>
      <c r="F38" s="154">
        <f t="shared" si="1"/>
        <v>0.01</v>
      </c>
      <c r="G38" s="302">
        <v>31</v>
      </c>
      <c r="H38" s="154">
        <f t="shared" si="2"/>
        <v>0.01</v>
      </c>
      <c r="I38" s="381"/>
      <c r="J38" s="306">
        <f t="shared" si="4"/>
        <v>341</v>
      </c>
      <c r="K38" s="69">
        <f t="shared" si="3"/>
        <v>8.9999999999999993E-3</v>
      </c>
    </row>
    <row r="39" spans="1:11" x14ac:dyDescent="0.25">
      <c r="A39" s="11">
        <v>63</v>
      </c>
      <c r="B39" s="656" t="s">
        <v>452</v>
      </c>
      <c r="C39" s="299">
        <v>416</v>
      </c>
      <c r="D39" s="154">
        <f t="shared" si="0"/>
        <v>2.5999999999999999E-2</v>
      </c>
      <c r="E39" s="302">
        <v>536</v>
      </c>
      <c r="F39" s="154">
        <f t="shared" si="1"/>
        <v>2.8000000000000001E-2</v>
      </c>
      <c r="G39" s="302">
        <v>61</v>
      </c>
      <c r="H39" s="154">
        <f t="shared" si="2"/>
        <v>0.02</v>
      </c>
      <c r="I39" s="381"/>
      <c r="J39" s="306">
        <f t="shared" si="4"/>
        <v>1013</v>
      </c>
      <c r="K39" s="69">
        <f t="shared" si="3"/>
        <v>2.5999999999999999E-2</v>
      </c>
    </row>
    <row r="40" spans="1:11" x14ac:dyDescent="0.25">
      <c r="A40" s="11">
        <v>64</v>
      </c>
      <c r="B40" s="656" t="s">
        <v>453</v>
      </c>
      <c r="C40" s="299">
        <v>7</v>
      </c>
      <c r="D40" s="154">
        <f t="shared" si="0"/>
        <v>0</v>
      </c>
      <c r="E40" s="302">
        <v>17</v>
      </c>
      <c r="F40" s="154">
        <f t="shared" si="1"/>
        <v>1E-3</v>
      </c>
      <c r="G40" s="302">
        <v>5</v>
      </c>
      <c r="H40" s="154">
        <f t="shared" si="2"/>
        <v>2E-3</v>
      </c>
      <c r="I40" s="381"/>
      <c r="J40" s="306">
        <f t="shared" si="4"/>
        <v>29</v>
      </c>
      <c r="K40" s="69">
        <f t="shared" si="3"/>
        <v>1E-3</v>
      </c>
    </row>
    <row r="41" spans="1:11" ht="28.2" thickBot="1" x14ac:dyDescent="0.3">
      <c r="A41" s="16">
        <v>69</v>
      </c>
      <c r="B41" s="660" t="s">
        <v>454</v>
      </c>
      <c r="C41" s="300">
        <v>36</v>
      </c>
      <c r="D41" s="187">
        <f t="shared" si="0"/>
        <v>2E-3</v>
      </c>
      <c r="E41" s="303">
        <v>46</v>
      </c>
      <c r="F41" s="187">
        <f t="shared" si="1"/>
        <v>2E-3</v>
      </c>
      <c r="G41" s="303">
        <v>5</v>
      </c>
      <c r="H41" s="187">
        <f t="shared" si="2"/>
        <v>2E-3</v>
      </c>
      <c r="I41" s="382"/>
      <c r="J41" s="307">
        <f t="shared" si="4"/>
        <v>87</v>
      </c>
      <c r="K41" s="200">
        <f t="shared" si="3"/>
        <v>2E-3</v>
      </c>
    </row>
    <row r="42" spans="1:11" ht="27.6" x14ac:dyDescent="0.25">
      <c r="A42" s="21">
        <v>70</v>
      </c>
      <c r="B42" s="612" t="s">
        <v>455</v>
      </c>
      <c r="C42" s="277">
        <v>361</v>
      </c>
      <c r="D42" s="145">
        <f t="shared" si="0"/>
        <v>2.1999999999999999E-2</v>
      </c>
      <c r="E42" s="278">
        <v>575</v>
      </c>
      <c r="F42" s="145">
        <f t="shared" si="1"/>
        <v>0.03</v>
      </c>
      <c r="G42" s="278">
        <v>203</v>
      </c>
      <c r="H42" s="145">
        <f t="shared" si="2"/>
        <v>6.7000000000000004E-2</v>
      </c>
      <c r="I42" s="372"/>
      <c r="J42" s="279">
        <f t="shared" si="4"/>
        <v>1139</v>
      </c>
      <c r="K42" s="49">
        <f t="shared" si="3"/>
        <v>0.03</v>
      </c>
    </row>
    <row r="43" spans="1:11" x14ac:dyDescent="0.25">
      <c r="A43" s="11">
        <v>71</v>
      </c>
      <c r="B43" s="656" t="s">
        <v>456</v>
      </c>
      <c r="C43" s="299">
        <v>1319</v>
      </c>
      <c r="D43" s="154">
        <f t="shared" si="0"/>
        <v>8.1000000000000003E-2</v>
      </c>
      <c r="E43" s="302">
        <v>2917</v>
      </c>
      <c r="F43" s="154">
        <f t="shared" si="1"/>
        <v>0.151</v>
      </c>
      <c r="G43" s="302">
        <v>569</v>
      </c>
      <c r="H43" s="154">
        <f t="shared" si="2"/>
        <v>0.187</v>
      </c>
      <c r="I43" s="381">
        <v>1</v>
      </c>
      <c r="J43" s="306">
        <f t="shared" si="4"/>
        <v>4806</v>
      </c>
      <c r="K43" s="69">
        <f t="shared" si="3"/>
        <v>0.125</v>
      </c>
    </row>
    <row r="44" spans="1:11" ht="28.5" customHeight="1" x14ac:dyDescent="0.25">
      <c r="A44" s="11">
        <v>72</v>
      </c>
      <c r="B44" s="656" t="s">
        <v>457</v>
      </c>
      <c r="C44" s="299">
        <v>52</v>
      </c>
      <c r="D44" s="154">
        <f t="shared" si="0"/>
        <v>3.0000000000000001E-3</v>
      </c>
      <c r="E44" s="302">
        <v>35</v>
      </c>
      <c r="F44" s="154">
        <f t="shared" si="1"/>
        <v>2E-3</v>
      </c>
      <c r="G44" s="302">
        <v>16</v>
      </c>
      <c r="H44" s="154">
        <f t="shared" si="2"/>
        <v>5.0000000000000001E-3</v>
      </c>
      <c r="I44" s="381">
        <v>1</v>
      </c>
      <c r="J44" s="306">
        <f t="shared" si="4"/>
        <v>104</v>
      </c>
      <c r="K44" s="69">
        <f t="shared" si="3"/>
        <v>3.0000000000000001E-3</v>
      </c>
    </row>
    <row r="45" spans="1:11" x14ac:dyDescent="0.25">
      <c r="A45" s="11">
        <v>73</v>
      </c>
      <c r="B45" s="656" t="s">
        <v>458</v>
      </c>
      <c r="C45" s="299">
        <v>142</v>
      </c>
      <c r="D45" s="154">
        <f t="shared" si="0"/>
        <v>8.9999999999999993E-3</v>
      </c>
      <c r="E45" s="302">
        <v>499</v>
      </c>
      <c r="F45" s="154">
        <f t="shared" si="1"/>
        <v>2.5999999999999999E-2</v>
      </c>
      <c r="G45" s="302">
        <v>47</v>
      </c>
      <c r="H45" s="154">
        <f t="shared" si="2"/>
        <v>1.4999999999999999E-2</v>
      </c>
      <c r="I45" s="381"/>
      <c r="J45" s="306">
        <f t="shared" si="4"/>
        <v>688</v>
      </c>
      <c r="K45" s="69">
        <f t="shared" si="3"/>
        <v>1.7999999999999999E-2</v>
      </c>
    </row>
    <row r="46" spans="1:11" ht="28.2" thickBot="1" x14ac:dyDescent="0.3">
      <c r="A46" s="24">
        <v>79</v>
      </c>
      <c r="B46" s="658" t="s">
        <v>459</v>
      </c>
      <c r="C46" s="333">
        <v>60</v>
      </c>
      <c r="D46" s="155">
        <f t="shared" si="0"/>
        <v>4.0000000000000001E-3</v>
      </c>
      <c r="E46" s="334">
        <v>109</v>
      </c>
      <c r="F46" s="155">
        <f t="shared" si="1"/>
        <v>6.0000000000000001E-3</v>
      </c>
      <c r="G46" s="334">
        <v>30</v>
      </c>
      <c r="H46" s="155">
        <f t="shared" si="2"/>
        <v>0.01</v>
      </c>
      <c r="I46" s="396"/>
      <c r="J46" s="335">
        <f t="shared" si="4"/>
        <v>199</v>
      </c>
      <c r="K46" s="72">
        <f t="shared" si="3"/>
        <v>5.0000000000000001E-3</v>
      </c>
    </row>
    <row r="47" spans="1:11" ht="27" customHeight="1" x14ac:dyDescent="0.25">
      <c r="A47" s="9">
        <v>80</v>
      </c>
      <c r="B47" s="606" t="s">
        <v>460</v>
      </c>
      <c r="C47" s="283">
        <v>124</v>
      </c>
      <c r="D47" s="198">
        <f t="shared" si="0"/>
        <v>8.0000000000000002E-3</v>
      </c>
      <c r="E47" s="284">
        <v>144</v>
      </c>
      <c r="F47" s="198">
        <f t="shared" si="1"/>
        <v>7.0000000000000001E-3</v>
      </c>
      <c r="G47" s="284">
        <v>18</v>
      </c>
      <c r="H47" s="198">
        <f t="shared" si="2"/>
        <v>6.0000000000000001E-3</v>
      </c>
      <c r="I47" s="375"/>
      <c r="J47" s="285">
        <f t="shared" si="4"/>
        <v>286</v>
      </c>
      <c r="K47" s="199">
        <f t="shared" si="3"/>
        <v>7.0000000000000001E-3</v>
      </c>
    </row>
    <row r="48" spans="1:11" x14ac:dyDescent="0.25">
      <c r="A48" s="11">
        <v>81</v>
      </c>
      <c r="B48" s="656" t="s">
        <v>461</v>
      </c>
      <c r="C48" s="299">
        <v>218</v>
      </c>
      <c r="D48" s="154">
        <f t="shared" si="0"/>
        <v>1.2999999999999999E-2</v>
      </c>
      <c r="E48" s="302">
        <v>88</v>
      </c>
      <c r="F48" s="154">
        <f t="shared" si="1"/>
        <v>5.0000000000000001E-3</v>
      </c>
      <c r="G48" s="302">
        <v>7</v>
      </c>
      <c r="H48" s="154">
        <f t="shared" si="2"/>
        <v>2E-3</v>
      </c>
      <c r="I48" s="381"/>
      <c r="J48" s="306">
        <f t="shared" si="4"/>
        <v>313</v>
      </c>
      <c r="K48" s="69">
        <f t="shared" si="3"/>
        <v>8.0000000000000002E-3</v>
      </c>
    </row>
    <row r="49" spans="1:11" x14ac:dyDescent="0.25">
      <c r="A49" s="11">
        <v>82</v>
      </c>
      <c r="B49" s="656" t="s">
        <v>462</v>
      </c>
      <c r="C49" s="299">
        <v>192</v>
      </c>
      <c r="D49" s="154">
        <f t="shared" si="0"/>
        <v>1.2E-2</v>
      </c>
      <c r="E49" s="302">
        <v>101</v>
      </c>
      <c r="F49" s="154">
        <f t="shared" si="1"/>
        <v>5.0000000000000001E-3</v>
      </c>
      <c r="G49" s="302">
        <v>1</v>
      </c>
      <c r="H49" s="154">
        <f t="shared" si="2"/>
        <v>0</v>
      </c>
      <c r="I49" s="381"/>
      <c r="J49" s="306">
        <f t="shared" si="4"/>
        <v>294</v>
      </c>
      <c r="K49" s="69">
        <f t="shared" si="3"/>
        <v>8.0000000000000002E-3</v>
      </c>
    </row>
    <row r="50" spans="1:11" x14ac:dyDescent="0.25">
      <c r="A50" s="11">
        <v>83</v>
      </c>
      <c r="B50" s="656" t="s">
        <v>463</v>
      </c>
      <c r="C50" s="299">
        <v>656</v>
      </c>
      <c r="D50" s="154">
        <f t="shared" si="0"/>
        <v>4.1000000000000002E-2</v>
      </c>
      <c r="E50" s="302">
        <v>1070</v>
      </c>
      <c r="F50" s="154">
        <f t="shared" si="1"/>
        <v>5.6000000000000001E-2</v>
      </c>
      <c r="G50" s="302">
        <v>134</v>
      </c>
      <c r="H50" s="154">
        <f t="shared" si="2"/>
        <v>4.3999999999999997E-2</v>
      </c>
      <c r="I50" s="381">
        <v>1</v>
      </c>
      <c r="J50" s="306">
        <f t="shared" si="4"/>
        <v>1861</v>
      </c>
      <c r="K50" s="69">
        <f t="shared" si="3"/>
        <v>4.8000000000000001E-2</v>
      </c>
    </row>
    <row r="51" spans="1:11" ht="28.2" thickBot="1" x14ac:dyDescent="0.3">
      <c r="A51" s="16">
        <v>89</v>
      </c>
      <c r="B51" s="660" t="s">
        <v>464</v>
      </c>
      <c r="C51" s="300">
        <v>153</v>
      </c>
      <c r="D51" s="187">
        <f t="shared" si="0"/>
        <v>8.9999999999999993E-3</v>
      </c>
      <c r="E51" s="303">
        <v>149</v>
      </c>
      <c r="F51" s="187">
        <f t="shared" si="1"/>
        <v>8.0000000000000002E-3</v>
      </c>
      <c r="G51" s="303">
        <v>19</v>
      </c>
      <c r="H51" s="187">
        <f t="shared" si="2"/>
        <v>6.0000000000000001E-3</v>
      </c>
      <c r="I51" s="382"/>
      <c r="J51" s="307">
        <f t="shared" si="4"/>
        <v>321</v>
      </c>
      <c r="K51" s="200">
        <f t="shared" si="3"/>
        <v>8.0000000000000002E-3</v>
      </c>
    </row>
    <row r="52" spans="1:11" ht="28.2" thickBot="1" x14ac:dyDescent="0.3">
      <c r="A52" s="26">
        <v>99</v>
      </c>
      <c r="B52" s="613" t="s">
        <v>465</v>
      </c>
      <c r="C52" s="292">
        <v>976</v>
      </c>
      <c r="D52" s="143">
        <f t="shared" si="0"/>
        <v>0.06</v>
      </c>
      <c r="E52" s="293">
        <v>921</v>
      </c>
      <c r="F52" s="143">
        <f t="shared" si="1"/>
        <v>4.8000000000000001E-2</v>
      </c>
      <c r="G52" s="293">
        <v>190</v>
      </c>
      <c r="H52" s="143">
        <f t="shared" si="2"/>
        <v>6.3E-2</v>
      </c>
      <c r="I52" s="377"/>
      <c r="J52" s="294">
        <f t="shared" si="4"/>
        <v>2087</v>
      </c>
      <c r="K52" s="46">
        <f t="shared" si="3"/>
        <v>5.3999999999999999E-2</v>
      </c>
    </row>
    <row r="53" spans="1:11" ht="14.4" thickBot="1" x14ac:dyDescent="0.3">
      <c r="A53" s="156"/>
      <c r="B53" s="157" t="s">
        <v>578</v>
      </c>
      <c r="C53" s="336">
        <f t="shared" ref="C53:I53" si="5">SUM(C5:C52)</f>
        <v>16185</v>
      </c>
      <c r="D53" s="310">
        <f t="shared" si="5"/>
        <v>0.99700000000000033</v>
      </c>
      <c r="E53" s="336">
        <f t="shared" si="5"/>
        <v>19269</v>
      </c>
      <c r="F53" s="310">
        <f t="shared" si="5"/>
        <v>0.99900000000000044</v>
      </c>
      <c r="G53" s="336">
        <f t="shared" si="5"/>
        <v>3038</v>
      </c>
      <c r="H53" s="310">
        <f t="shared" si="5"/>
        <v>0.99900000000000033</v>
      </c>
      <c r="I53" s="397">
        <f t="shared" si="5"/>
        <v>10</v>
      </c>
      <c r="J53" s="336">
        <f t="shared" si="4"/>
        <v>38502</v>
      </c>
      <c r="K53" s="311">
        <f>SUM(K5:K52)</f>
        <v>0.99800000000000033</v>
      </c>
    </row>
    <row r="54" spans="1:11" x14ac:dyDescent="0.25">
      <c r="A54" s="144" t="s">
        <v>105</v>
      </c>
      <c r="B54" s="662"/>
      <c r="C54" s="663"/>
      <c r="D54" s="662"/>
      <c r="E54" s="139"/>
      <c r="F54" s="1"/>
      <c r="G54" s="139"/>
      <c r="H54" s="1"/>
      <c r="I54" s="139"/>
      <c r="J54" s="308"/>
      <c r="K54" s="1"/>
    </row>
    <row r="55" spans="1:11" x14ac:dyDescent="0.25">
      <c r="A55" s="1" t="s">
        <v>181</v>
      </c>
      <c r="B55" s="662"/>
      <c r="C55" s="663"/>
      <c r="D55" s="662"/>
      <c r="E55" s="139"/>
      <c r="F55" s="1"/>
      <c r="G55" s="139"/>
      <c r="H55" s="1"/>
      <c r="I55" s="139"/>
      <c r="J55" s="308"/>
      <c r="K55" s="1"/>
    </row>
    <row r="56" spans="1:11" x14ac:dyDescent="0.25">
      <c r="A56" s="1"/>
      <c r="B56" s="1"/>
      <c r="C56" s="139"/>
      <c r="D56" s="1"/>
      <c r="E56" s="139"/>
      <c r="F56" s="1"/>
      <c r="G56" s="139"/>
      <c r="H56" s="1"/>
      <c r="I56" s="139"/>
      <c r="J56" s="308"/>
      <c r="K56" s="1"/>
    </row>
    <row r="57" spans="1:11" x14ac:dyDescent="0.25">
      <c r="A57" s="1"/>
      <c r="B57" s="1"/>
      <c r="C57" s="139"/>
      <c r="D57" s="1"/>
      <c r="E57" s="139"/>
      <c r="F57" s="1"/>
      <c r="G57" s="139"/>
      <c r="H57" s="1"/>
      <c r="I57" s="139"/>
      <c r="J57" s="308"/>
      <c r="K57" s="1"/>
    </row>
    <row r="58" spans="1:11" x14ac:dyDescent="0.25">
      <c r="A58" s="1"/>
      <c r="B58" s="1"/>
      <c r="C58" s="139"/>
      <c r="D58" s="1"/>
      <c r="E58" s="139"/>
      <c r="F58" s="1"/>
      <c r="G58" s="139"/>
      <c r="H58" s="1"/>
      <c r="I58" s="139"/>
      <c r="J58" s="308"/>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Normal="100" workbookViewId="0">
      <selection sqref="A1:K1"/>
    </sheetView>
  </sheetViews>
  <sheetFormatPr defaultColWidth="11.44140625" defaultRowHeight="13.2" x14ac:dyDescent="0.25"/>
  <cols>
    <col min="1" max="1" width="12.5546875" customWidth="1"/>
  </cols>
  <sheetData>
    <row r="1" spans="1:13" ht="35.1" customHeight="1" thickBot="1" x14ac:dyDescent="0.3">
      <c r="A1" s="843" t="s">
        <v>838</v>
      </c>
      <c r="B1" s="849"/>
      <c r="C1" s="849"/>
      <c r="D1" s="849"/>
      <c r="E1" s="849"/>
      <c r="F1" s="849"/>
      <c r="G1" s="849"/>
      <c r="H1" s="849"/>
      <c r="I1" s="849"/>
      <c r="J1" s="849"/>
      <c r="K1" s="850"/>
    </row>
    <row r="2" spans="1:13" ht="13.5" customHeight="1" thickBot="1" x14ac:dyDescent="0.3">
      <c r="A2" s="851" t="s">
        <v>479</v>
      </c>
      <c r="B2" s="853" t="s">
        <v>487</v>
      </c>
      <c r="C2" s="854"/>
      <c r="D2" s="854"/>
      <c r="E2" s="854"/>
      <c r="F2" s="854"/>
      <c r="G2" s="854"/>
      <c r="H2" s="854"/>
      <c r="I2" s="855"/>
      <c r="J2" s="856" t="s">
        <v>578</v>
      </c>
      <c r="K2" s="857"/>
    </row>
    <row r="3" spans="1:13" ht="12.75" customHeight="1" x14ac:dyDescent="0.25">
      <c r="A3" s="852"/>
      <c r="B3" s="860" t="s">
        <v>480</v>
      </c>
      <c r="C3" s="861"/>
      <c r="D3" s="860" t="s">
        <v>481</v>
      </c>
      <c r="E3" s="861"/>
      <c r="F3" s="860" t="s">
        <v>482</v>
      </c>
      <c r="G3" s="861"/>
      <c r="H3" s="860" t="s">
        <v>483</v>
      </c>
      <c r="I3" s="861"/>
      <c r="J3" s="858"/>
      <c r="K3" s="859"/>
    </row>
    <row r="4" spans="1:13" ht="13.8" thickBot="1" x14ac:dyDescent="0.3">
      <c r="A4" s="852"/>
      <c r="B4" s="405" t="s">
        <v>579</v>
      </c>
      <c r="C4" s="487" t="s">
        <v>580</v>
      </c>
      <c r="D4" s="405" t="s">
        <v>579</v>
      </c>
      <c r="E4" s="488" t="s">
        <v>580</v>
      </c>
      <c r="F4" s="489" t="s">
        <v>579</v>
      </c>
      <c r="G4" s="487" t="s">
        <v>580</v>
      </c>
      <c r="H4" s="405" t="s">
        <v>579</v>
      </c>
      <c r="I4" s="488" t="s">
        <v>580</v>
      </c>
      <c r="J4" s="405" t="s">
        <v>579</v>
      </c>
      <c r="K4" s="488" t="s">
        <v>580</v>
      </c>
    </row>
    <row r="5" spans="1:13" x14ac:dyDescent="0.25">
      <c r="A5" s="167" t="s">
        <v>484</v>
      </c>
      <c r="B5" s="494">
        <v>19938</v>
      </c>
      <c r="C5" s="495">
        <f>B5/$B$7</f>
        <v>0.83279729334614261</v>
      </c>
      <c r="D5" s="494">
        <v>25470</v>
      </c>
      <c r="E5" s="495">
        <f>D5/$D$7</f>
        <v>0.98298020145883991</v>
      </c>
      <c r="F5" s="494">
        <v>4153</v>
      </c>
      <c r="G5" s="495">
        <f>F5/$F$7</f>
        <v>0.95912240184757502</v>
      </c>
      <c r="H5" s="494">
        <v>11</v>
      </c>
      <c r="I5" s="484">
        <f>H5/$H$7</f>
        <v>1</v>
      </c>
      <c r="J5" s="483">
        <f>B5+D5+F5+H5</f>
        <v>49572</v>
      </c>
      <c r="K5" s="484">
        <f>J5/$J$7</f>
        <v>0.91473068477478636</v>
      </c>
      <c r="M5" s="496"/>
    </row>
    <row r="6" spans="1:13" ht="13.8" thickBot="1" x14ac:dyDescent="0.3">
      <c r="A6" s="497" t="s">
        <v>485</v>
      </c>
      <c r="B6" s="500">
        <v>4003</v>
      </c>
      <c r="C6" s="498">
        <f>B6/$B$7</f>
        <v>0.16720270665385739</v>
      </c>
      <c r="D6" s="500">
        <v>441</v>
      </c>
      <c r="E6" s="498">
        <f>D6/$D$7</f>
        <v>1.7019798541160126E-2</v>
      </c>
      <c r="F6" s="500">
        <v>177</v>
      </c>
      <c r="G6" s="498">
        <f>F6/$F$7</f>
        <v>4.0877598152424942E-2</v>
      </c>
      <c r="H6" s="500"/>
      <c r="I6" s="485">
        <f>H6/$H$7</f>
        <v>0</v>
      </c>
      <c r="J6" s="483">
        <f>B6+D6+F6+H6</f>
        <v>4621</v>
      </c>
      <c r="K6" s="485">
        <f>J6/$J$7</f>
        <v>8.5269315225213582E-2</v>
      </c>
      <c r="M6" s="496"/>
    </row>
    <row r="7" spans="1:13" s="170" customFormat="1" ht="13.8" thickBot="1" x14ac:dyDescent="0.3">
      <c r="A7" s="499" t="s">
        <v>578</v>
      </c>
      <c r="B7" s="205">
        <f t="shared" ref="B7:H7" si="0">SUM(B5:B6)</f>
        <v>23941</v>
      </c>
      <c r="C7" s="486">
        <f t="shared" si="0"/>
        <v>1</v>
      </c>
      <c r="D7" s="205">
        <f t="shared" si="0"/>
        <v>25911</v>
      </c>
      <c r="E7" s="486">
        <f t="shared" si="0"/>
        <v>1</v>
      </c>
      <c r="F7" s="205">
        <f t="shared" si="0"/>
        <v>4330</v>
      </c>
      <c r="G7" s="486">
        <f t="shared" si="0"/>
        <v>1</v>
      </c>
      <c r="H7" s="205">
        <f t="shared" si="0"/>
        <v>11</v>
      </c>
      <c r="I7" s="486">
        <f>H7/$H$7</f>
        <v>1</v>
      </c>
      <c r="J7" s="205">
        <f>SUM(J5:J6)</f>
        <v>54193</v>
      </c>
      <c r="K7" s="486">
        <f>SUM(K5:K6)</f>
        <v>1</v>
      </c>
    </row>
    <row r="8" spans="1:13" x14ac:dyDescent="0.25">
      <c r="A8" s="171" t="s">
        <v>105</v>
      </c>
      <c r="B8" s="99"/>
      <c r="C8" s="99"/>
      <c r="D8" s="99"/>
      <c r="E8" s="99"/>
      <c r="F8" s="99"/>
      <c r="G8" s="99"/>
      <c r="H8" s="99"/>
      <c r="I8" s="99"/>
      <c r="J8" s="99"/>
      <c r="K8" s="99"/>
    </row>
    <row r="9" spans="1:13" x14ac:dyDescent="0.25">
      <c r="A9" s="172" t="s">
        <v>181</v>
      </c>
      <c r="B9" s="99"/>
      <c r="C9" s="99"/>
      <c r="D9" s="99"/>
      <c r="E9" s="99"/>
      <c r="F9" s="99"/>
      <c r="G9" s="99"/>
      <c r="H9" s="99"/>
      <c r="I9" s="99"/>
      <c r="J9" s="99"/>
      <c r="K9" s="99"/>
    </row>
    <row r="10" spans="1:13" x14ac:dyDescent="0.25">
      <c r="A10" s="172"/>
      <c r="B10" s="99"/>
      <c r="C10" s="99"/>
      <c r="D10" s="99"/>
      <c r="E10" s="99"/>
      <c r="F10" s="99"/>
      <c r="G10" s="99"/>
      <c r="H10" s="99"/>
      <c r="I10" s="99"/>
      <c r="J10" s="99"/>
      <c r="K10" s="99"/>
    </row>
    <row r="12" spans="1:13" ht="13.8" thickBot="1" x14ac:dyDescent="0.3"/>
    <row r="13" spans="1:13" ht="35.1" customHeight="1" thickBot="1" x14ac:dyDescent="0.3">
      <c r="A13" s="843" t="s">
        <v>839</v>
      </c>
      <c r="B13" s="849"/>
      <c r="C13" s="849"/>
      <c r="D13" s="849"/>
      <c r="E13" s="849"/>
      <c r="F13" s="849"/>
      <c r="G13" s="849"/>
      <c r="H13" s="849"/>
      <c r="I13" s="849"/>
      <c r="J13" s="849"/>
      <c r="K13" s="850"/>
    </row>
    <row r="14" spans="1:13" ht="13.5" customHeight="1" thickBot="1" x14ac:dyDescent="0.3">
      <c r="A14" s="851" t="s">
        <v>479</v>
      </c>
      <c r="B14" s="853" t="s">
        <v>487</v>
      </c>
      <c r="C14" s="854"/>
      <c r="D14" s="854"/>
      <c r="E14" s="854"/>
      <c r="F14" s="854"/>
      <c r="G14" s="854"/>
      <c r="H14" s="854"/>
      <c r="I14" s="855"/>
      <c r="J14" s="856" t="s">
        <v>578</v>
      </c>
      <c r="K14" s="857"/>
    </row>
    <row r="15" spans="1:13" ht="12.75" customHeight="1" x14ac:dyDescent="0.25">
      <c r="A15" s="862"/>
      <c r="B15" s="860" t="s">
        <v>480</v>
      </c>
      <c r="C15" s="861"/>
      <c r="D15" s="860" t="s">
        <v>481</v>
      </c>
      <c r="E15" s="861"/>
      <c r="F15" s="860" t="s">
        <v>482</v>
      </c>
      <c r="G15" s="861"/>
      <c r="H15" s="860" t="s">
        <v>483</v>
      </c>
      <c r="I15" s="861"/>
      <c r="J15" s="858"/>
      <c r="K15" s="859"/>
    </row>
    <row r="16" spans="1:13" ht="13.8" thickBot="1" x14ac:dyDescent="0.3">
      <c r="A16" s="862"/>
      <c r="B16" s="405" t="s">
        <v>579</v>
      </c>
      <c r="C16" s="487" t="s">
        <v>580</v>
      </c>
      <c r="D16" s="405" t="s">
        <v>579</v>
      </c>
      <c r="E16" s="488" t="s">
        <v>580</v>
      </c>
      <c r="F16" s="489" t="s">
        <v>579</v>
      </c>
      <c r="G16" s="487" t="s">
        <v>580</v>
      </c>
      <c r="H16" s="405" t="s">
        <v>579</v>
      </c>
      <c r="I16" s="488" t="s">
        <v>580</v>
      </c>
      <c r="J16" s="405" t="s">
        <v>579</v>
      </c>
      <c r="K16" s="488" t="s">
        <v>580</v>
      </c>
    </row>
    <row r="17" spans="1:14" s="527" customFormat="1" ht="16.5" customHeight="1" x14ac:dyDescent="0.25">
      <c r="A17" s="830" t="s">
        <v>484</v>
      </c>
      <c r="B17" s="494">
        <v>16185</v>
      </c>
      <c r="C17" s="495">
        <f>B17/B19</f>
        <v>0.83337624221203854</v>
      </c>
      <c r="D17" s="494">
        <v>19269</v>
      </c>
      <c r="E17" s="495">
        <f>D17/D19</f>
        <v>0.98336310283235517</v>
      </c>
      <c r="F17" s="494">
        <v>3038</v>
      </c>
      <c r="G17" s="495">
        <f>F17/F19</f>
        <v>0.95926744553204923</v>
      </c>
      <c r="H17" s="494">
        <v>10</v>
      </c>
      <c r="I17" s="495">
        <f>H17/H19</f>
        <v>1</v>
      </c>
      <c r="J17" s="483">
        <f>B17+D17+F17+H17</f>
        <v>38502</v>
      </c>
      <c r="K17" s="484">
        <f>J17/$J$19</f>
        <v>0.91252103429478826</v>
      </c>
      <c r="M17" s="831"/>
      <c r="N17" s="832"/>
    </row>
    <row r="18" spans="1:14" s="527" customFormat="1" ht="16.5" customHeight="1" thickBot="1" x14ac:dyDescent="0.3">
      <c r="A18" s="833" t="s">
        <v>485</v>
      </c>
      <c r="B18" s="500">
        <v>3236</v>
      </c>
      <c r="C18" s="501">
        <f>B18/B19</f>
        <v>0.16662375778796149</v>
      </c>
      <c r="D18" s="500">
        <v>326</v>
      </c>
      <c r="E18" s="501">
        <f>D18/D19</f>
        <v>1.6636897167644809E-2</v>
      </c>
      <c r="F18" s="500">
        <v>129</v>
      </c>
      <c r="G18" s="501">
        <f>F18/F19</f>
        <v>4.0732554467950745E-2</v>
      </c>
      <c r="H18" s="500"/>
      <c r="I18" s="501">
        <f>H18/H19</f>
        <v>0</v>
      </c>
      <c r="J18" s="500">
        <f>B18+D18+F18+H18</f>
        <v>3691</v>
      </c>
      <c r="K18" s="485">
        <f>J18/$J$19</f>
        <v>8.747896570521177E-2</v>
      </c>
      <c r="M18" s="831"/>
    </row>
    <row r="19" spans="1:14" ht="13.8" thickBot="1" x14ac:dyDescent="0.3">
      <c r="A19" s="169" t="s">
        <v>578</v>
      </c>
      <c r="B19" s="205">
        <f t="shared" ref="B19:K19" si="1">SUM(B17:B18)</f>
        <v>19421</v>
      </c>
      <c r="C19" s="486">
        <f t="shared" si="1"/>
        <v>1</v>
      </c>
      <c r="D19" s="205">
        <f t="shared" si="1"/>
        <v>19595</v>
      </c>
      <c r="E19" s="486">
        <f t="shared" si="1"/>
        <v>1</v>
      </c>
      <c r="F19" s="205">
        <f t="shared" si="1"/>
        <v>3167</v>
      </c>
      <c r="G19" s="486">
        <f t="shared" si="1"/>
        <v>1</v>
      </c>
      <c r="H19" s="205">
        <f t="shared" si="1"/>
        <v>10</v>
      </c>
      <c r="I19" s="486">
        <f t="shared" si="1"/>
        <v>1</v>
      </c>
      <c r="J19" s="205">
        <f t="shared" si="1"/>
        <v>42193</v>
      </c>
      <c r="K19" s="486">
        <f t="shared" si="1"/>
        <v>1</v>
      </c>
      <c r="M19" s="496"/>
    </row>
    <row r="20" spans="1:14" x14ac:dyDescent="0.25">
      <c r="A20" s="171" t="s">
        <v>105</v>
      </c>
      <c r="B20" s="99"/>
      <c r="C20" s="99"/>
      <c r="D20" s="99"/>
      <c r="E20" s="99"/>
      <c r="F20" s="99"/>
      <c r="G20" s="99"/>
      <c r="H20" s="99"/>
      <c r="I20" s="99"/>
      <c r="J20" s="99"/>
      <c r="K20" s="99"/>
    </row>
    <row r="21" spans="1:14" x14ac:dyDescent="0.25">
      <c r="A21" s="172" t="s">
        <v>181</v>
      </c>
      <c r="B21" s="99"/>
      <c r="C21" s="99"/>
      <c r="D21" s="99"/>
      <c r="E21" s="99"/>
      <c r="F21" s="99"/>
      <c r="G21" s="99"/>
      <c r="H21" s="99"/>
      <c r="I21" s="99"/>
      <c r="J21" s="99"/>
      <c r="K21" s="99"/>
    </row>
    <row r="22" spans="1:14" x14ac:dyDescent="0.25">
      <c r="A22" s="172"/>
      <c r="B22" s="99"/>
      <c r="C22" s="99"/>
      <c r="D22" s="99"/>
      <c r="E22" s="99"/>
      <c r="F22" s="99"/>
      <c r="G22" s="99"/>
      <c r="H22" s="99"/>
      <c r="I22" s="99"/>
      <c r="J22" s="99"/>
      <c r="K22" s="99"/>
    </row>
    <row r="23" spans="1:14" x14ac:dyDescent="0.25">
      <c r="A23" s="172"/>
    </row>
    <row r="24" spans="1:14" ht="13.8" thickBot="1" x14ac:dyDescent="0.3"/>
    <row r="25" spans="1:14" ht="35.1" customHeight="1" thickBot="1" x14ac:dyDescent="0.3">
      <c r="A25" s="843" t="s">
        <v>840</v>
      </c>
      <c r="B25" s="849"/>
      <c r="C25" s="849"/>
      <c r="D25" s="849"/>
      <c r="E25" s="849"/>
      <c r="F25" s="849"/>
      <c r="G25" s="849"/>
      <c r="H25" s="849"/>
      <c r="I25" s="849"/>
      <c r="J25" s="849"/>
      <c r="K25" s="850"/>
    </row>
    <row r="26" spans="1:14" ht="13.5" customHeight="1" thickBot="1" x14ac:dyDescent="0.3">
      <c r="A26" s="851" t="s">
        <v>479</v>
      </c>
      <c r="B26" s="853" t="s">
        <v>487</v>
      </c>
      <c r="C26" s="854"/>
      <c r="D26" s="854"/>
      <c r="E26" s="854"/>
      <c r="F26" s="854"/>
      <c r="G26" s="854"/>
      <c r="H26" s="854"/>
      <c r="I26" s="855"/>
      <c r="J26" s="856" t="s">
        <v>578</v>
      </c>
      <c r="K26" s="857"/>
    </row>
    <row r="27" spans="1:14" ht="12.75" customHeight="1" x14ac:dyDescent="0.25">
      <c r="A27" s="862"/>
      <c r="B27" s="860" t="s">
        <v>480</v>
      </c>
      <c r="C27" s="861"/>
      <c r="D27" s="860" t="s">
        <v>481</v>
      </c>
      <c r="E27" s="861"/>
      <c r="F27" s="860" t="s">
        <v>482</v>
      </c>
      <c r="G27" s="861"/>
      <c r="H27" s="860" t="s">
        <v>483</v>
      </c>
      <c r="I27" s="861"/>
      <c r="J27" s="858"/>
      <c r="K27" s="859"/>
      <c r="M27" s="204"/>
    </row>
    <row r="28" spans="1:14" ht="13.8" thickBot="1" x14ac:dyDescent="0.3">
      <c r="A28" s="862"/>
      <c r="B28" s="405" t="s">
        <v>579</v>
      </c>
      <c r="C28" s="487" t="s">
        <v>580</v>
      </c>
      <c r="D28" s="405" t="s">
        <v>579</v>
      </c>
      <c r="E28" s="488" t="s">
        <v>580</v>
      </c>
      <c r="F28" s="489" t="s">
        <v>579</v>
      </c>
      <c r="G28" s="487" t="s">
        <v>580</v>
      </c>
      <c r="H28" s="405" t="s">
        <v>579</v>
      </c>
      <c r="I28" s="488" t="s">
        <v>580</v>
      </c>
      <c r="J28" s="405" t="s">
        <v>579</v>
      </c>
      <c r="K28" s="488" t="s">
        <v>580</v>
      </c>
      <c r="M28" s="204"/>
    </row>
    <row r="29" spans="1:14" ht="15.75" customHeight="1" x14ac:dyDescent="0.25">
      <c r="A29" s="167" t="s">
        <v>484</v>
      </c>
      <c r="B29" s="500">
        <v>3734</v>
      </c>
      <c r="C29" s="495">
        <f>B29/B31</f>
        <v>0.83236736513597864</v>
      </c>
      <c r="D29" s="500">
        <v>6175</v>
      </c>
      <c r="E29" s="495">
        <f>D29/D31</f>
        <v>0.98312370641617575</v>
      </c>
      <c r="F29" s="494">
        <v>1110</v>
      </c>
      <c r="G29" s="495">
        <f>F29/F31</f>
        <v>0.95937770095073471</v>
      </c>
      <c r="H29" s="494">
        <v>1</v>
      </c>
      <c r="I29" s="495">
        <f>H29/H31</f>
        <v>1</v>
      </c>
      <c r="J29" s="483">
        <f>B29+D29+F29+H29</f>
        <v>11020</v>
      </c>
      <c r="K29" s="484">
        <f>J29/$J$31</f>
        <v>0.92410901467505246</v>
      </c>
      <c r="M29" s="204"/>
    </row>
    <row r="30" spans="1:14" ht="17.25" customHeight="1" thickBot="1" x14ac:dyDescent="0.3">
      <c r="A30" s="168" t="s">
        <v>485</v>
      </c>
      <c r="B30" s="500">
        <v>752</v>
      </c>
      <c r="C30" s="501">
        <f>B30/B31</f>
        <v>0.16763263486402141</v>
      </c>
      <c r="D30" s="500">
        <v>106</v>
      </c>
      <c r="E30" s="501">
        <f>D30/D31</f>
        <v>1.6876293583824233E-2</v>
      </c>
      <c r="F30" s="500">
        <v>47</v>
      </c>
      <c r="G30" s="501">
        <f>F30/F31</f>
        <v>4.0622299049265342E-2</v>
      </c>
      <c r="H30" s="500"/>
      <c r="I30" s="501">
        <f>H30/H31</f>
        <v>0</v>
      </c>
      <c r="J30" s="483">
        <f>B30+D30+F30+H30</f>
        <v>905</v>
      </c>
      <c r="K30" s="485">
        <f>J30/$J$31</f>
        <v>7.5890985324947591E-2</v>
      </c>
    </row>
    <row r="31" spans="1:14" ht="13.8" thickBot="1" x14ac:dyDescent="0.3">
      <c r="A31" s="169" t="s">
        <v>578</v>
      </c>
      <c r="B31" s="205">
        <f t="shared" ref="B31:K31" si="2">SUM(B29:B30)</f>
        <v>4486</v>
      </c>
      <c r="C31" s="486">
        <f t="shared" si="2"/>
        <v>1</v>
      </c>
      <c r="D31" s="205">
        <f t="shared" si="2"/>
        <v>6281</v>
      </c>
      <c r="E31" s="486">
        <f t="shared" si="2"/>
        <v>1</v>
      </c>
      <c r="F31" s="205">
        <f t="shared" si="2"/>
        <v>1157</v>
      </c>
      <c r="G31" s="486">
        <f t="shared" si="2"/>
        <v>1</v>
      </c>
      <c r="H31" s="205">
        <f t="shared" si="2"/>
        <v>1</v>
      </c>
      <c r="I31" s="486">
        <f t="shared" si="2"/>
        <v>1</v>
      </c>
      <c r="J31" s="205">
        <f t="shared" si="2"/>
        <v>11925</v>
      </c>
      <c r="K31" s="486">
        <f t="shared" si="2"/>
        <v>1</v>
      </c>
    </row>
    <row r="32" spans="1:14" x14ac:dyDescent="0.25">
      <c r="A32" s="171" t="s">
        <v>105</v>
      </c>
      <c r="B32" s="99"/>
      <c r="C32" s="99"/>
      <c r="D32" s="99"/>
      <c r="E32" s="99"/>
      <c r="F32" s="99"/>
      <c r="G32" s="99"/>
      <c r="H32" s="99"/>
      <c r="I32" s="99"/>
      <c r="J32" s="99"/>
      <c r="K32" s="99"/>
    </row>
    <row r="33" spans="1:11" x14ac:dyDescent="0.25">
      <c r="A33" s="172" t="s">
        <v>181</v>
      </c>
      <c r="B33" s="99"/>
      <c r="C33" s="99"/>
      <c r="D33" s="99"/>
      <c r="E33" s="99"/>
      <c r="F33" s="99"/>
      <c r="G33" s="99"/>
      <c r="H33" s="99"/>
      <c r="I33" s="99"/>
      <c r="J33" s="99"/>
      <c r="K33" s="99"/>
    </row>
    <row r="34" spans="1:11" x14ac:dyDescent="0.25">
      <c r="A34" s="172"/>
      <c r="B34" s="99"/>
      <c r="C34" s="99"/>
      <c r="D34" s="99"/>
      <c r="E34" s="99"/>
      <c r="F34" s="99"/>
      <c r="G34" s="99"/>
      <c r="H34" s="99"/>
      <c r="I34" s="99"/>
      <c r="J34" s="99"/>
      <c r="K34" s="99"/>
    </row>
    <row r="35" spans="1:11" x14ac:dyDescent="0.25">
      <c r="A35" s="172"/>
      <c r="B35" s="496"/>
    </row>
    <row r="36" spans="1:11" ht="13.8" thickBot="1" x14ac:dyDescent="0.3">
      <c r="A36" s="172"/>
    </row>
    <row r="37" spans="1:11" ht="58.5" customHeight="1" thickBot="1" x14ac:dyDescent="0.3">
      <c r="A37" s="843" t="s">
        <v>841</v>
      </c>
      <c r="B37" s="842"/>
      <c r="C37" s="842"/>
      <c r="D37" s="842"/>
      <c r="E37" s="842"/>
      <c r="F37" s="842"/>
      <c r="G37" s="844"/>
    </row>
    <row r="38" spans="1:11" ht="20.25" customHeight="1" thickBot="1" x14ac:dyDescent="0.3">
      <c r="A38" s="845" t="s">
        <v>479</v>
      </c>
      <c r="B38" s="841" t="s">
        <v>487</v>
      </c>
      <c r="C38" s="842"/>
      <c r="D38" s="842"/>
      <c r="E38" s="842"/>
      <c r="F38" s="847" t="s">
        <v>578</v>
      </c>
      <c r="G38" s="848"/>
    </row>
    <row r="39" spans="1:11" ht="13.5" customHeight="1" thickBot="1" x14ac:dyDescent="0.3">
      <c r="A39" s="846"/>
      <c r="B39" s="502" t="s">
        <v>480</v>
      </c>
      <c r="C39" s="503" t="s">
        <v>481</v>
      </c>
      <c r="D39" s="503" t="s">
        <v>482</v>
      </c>
      <c r="E39" s="504" t="s">
        <v>483</v>
      </c>
      <c r="F39" s="505" t="s">
        <v>579</v>
      </c>
      <c r="G39" s="506" t="s">
        <v>580</v>
      </c>
      <c r="H39" s="404"/>
      <c r="I39" s="404"/>
      <c r="J39" s="404"/>
      <c r="K39" s="404"/>
    </row>
    <row r="40" spans="1:11" ht="18" customHeight="1" x14ac:dyDescent="0.25">
      <c r="A40" s="507" t="s">
        <v>484</v>
      </c>
      <c r="B40" s="508">
        <v>19</v>
      </c>
      <c r="C40" s="509">
        <v>26</v>
      </c>
      <c r="D40" s="509">
        <v>5</v>
      </c>
      <c r="E40" s="510"/>
      <c r="F40" s="511">
        <f>B40+C40+D40</f>
        <v>50</v>
      </c>
      <c r="G40" s="484">
        <f>F40/$F$42</f>
        <v>0.66666666666666663</v>
      </c>
    </row>
    <row r="41" spans="1:11" ht="20.25" customHeight="1" thickBot="1" x14ac:dyDescent="0.3">
      <c r="A41" s="512" t="s">
        <v>485</v>
      </c>
      <c r="B41" s="513">
        <v>15</v>
      </c>
      <c r="C41" s="514">
        <v>9</v>
      </c>
      <c r="D41" s="514">
        <v>1</v>
      </c>
      <c r="E41" s="515"/>
      <c r="F41" s="516">
        <f>B41+C41+D41</f>
        <v>25</v>
      </c>
      <c r="G41" s="485">
        <f>F41/$F$42</f>
        <v>0.33333333333333331</v>
      </c>
    </row>
    <row r="42" spans="1:11" ht="18" customHeight="1" thickBot="1" x14ac:dyDescent="0.3">
      <c r="A42" s="517" t="s">
        <v>578</v>
      </c>
      <c r="B42" s="518">
        <f t="shared" ref="B42:G42" si="3">SUM(B40:B41)</f>
        <v>34</v>
      </c>
      <c r="C42" s="518">
        <f t="shared" si="3"/>
        <v>35</v>
      </c>
      <c r="D42" s="518">
        <f t="shared" si="3"/>
        <v>6</v>
      </c>
      <c r="E42" s="518">
        <f t="shared" si="3"/>
        <v>0</v>
      </c>
      <c r="F42" s="518">
        <f t="shared" si="3"/>
        <v>75</v>
      </c>
      <c r="G42" s="486">
        <f t="shared" si="3"/>
        <v>1</v>
      </c>
    </row>
    <row r="43" spans="1:11" x14ac:dyDescent="0.25">
      <c r="A43" s="171" t="s">
        <v>105</v>
      </c>
      <c r="B43" s="99"/>
      <c r="C43" s="99"/>
      <c r="D43" s="99"/>
      <c r="E43" s="99"/>
      <c r="F43" s="99"/>
      <c r="G43" s="99"/>
      <c r="H43" s="99"/>
      <c r="I43" s="99"/>
      <c r="J43" s="99"/>
      <c r="K43" s="99"/>
    </row>
    <row r="44" spans="1:11" ht="15" customHeight="1" x14ac:dyDescent="0.25">
      <c r="A44" s="172" t="s">
        <v>181</v>
      </c>
      <c r="B44" s="99"/>
      <c r="C44" s="99"/>
      <c r="D44" s="99"/>
      <c r="E44" s="99"/>
      <c r="F44" s="99"/>
      <c r="G44" s="99"/>
      <c r="H44" s="99"/>
      <c r="I44" s="99"/>
      <c r="J44" s="99"/>
      <c r="K44" s="99"/>
    </row>
  </sheetData>
  <mergeCells count="28">
    <mergeCell ref="A26:A28"/>
    <mergeCell ref="B26:I26"/>
    <mergeCell ref="J26:K27"/>
    <mergeCell ref="B27:C27"/>
    <mergeCell ref="D27:E27"/>
    <mergeCell ref="F27:G27"/>
    <mergeCell ref="H27:I27"/>
    <mergeCell ref="B15:C15"/>
    <mergeCell ref="D15:E15"/>
    <mergeCell ref="F15:G15"/>
    <mergeCell ref="H15:I15"/>
    <mergeCell ref="A25:K25"/>
    <mergeCell ref="B38:E38"/>
    <mergeCell ref="A37:G37"/>
    <mergeCell ref="A38:A39"/>
    <mergeCell ref="F38:G38"/>
    <mergeCell ref="A1:K1"/>
    <mergeCell ref="A2:A4"/>
    <mergeCell ref="B2:I2"/>
    <mergeCell ref="J2:K3"/>
    <mergeCell ref="B3:C3"/>
    <mergeCell ref="D3:E3"/>
    <mergeCell ref="F3:G3"/>
    <mergeCell ref="H3:I3"/>
    <mergeCell ref="A13:K13"/>
    <mergeCell ref="A14:A16"/>
    <mergeCell ref="B14:I14"/>
    <mergeCell ref="J14:K15"/>
  </mergeCells>
  <phoneticPr fontId="0" type="noConversion"/>
  <printOptions horizontalCentered="1"/>
  <pageMargins left="0.78740157480314965" right="0.78740157480314965" top="0.98425196850393704" bottom="0.98425196850393704" header="0.51181102362204722" footer="0.51181102362204722"/>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workbookViewId="0">
      <selection sqref="A1:J1"/>
    </sheetView>
  </sheetViews>
  <sheetFormatPr defaultColWidth="11.44140625" defaultRowHeight="13.8" x14ac:dyDescent="0.25"/>
  <cols>
    <col min="1" max="1" width="17.33203125" style="1" customWidth="1"/>
    <col min="2" max="2" width="9.109375" style="1" customWidth="1"/>
    <col min="3" max="3" width="9.6640625" style="1" customWidth="1"/>
    <col min="4" max="9" width="9.109375" style="1" customWidth="1"/>
    <col min="10" max="10" width="13.44140625" style="1" customWidth="1"/>
    <col min="11" max="16384" width="11.44140625" style="1"/>
  </cols>
  <sheetData>
    <row r="1" spans="1:10" ht="37.5" customHeight="1" thickBot="1" x14ac:dyDescent="0.3">
      <c r="A1" s="975" t="s">
        <v>862</v>
      </c>
      <c r="B1" s="885"/>
      <c r="C1" s="885"/>
      <c r="D1" s="885"/>
      <c r="E1" s="885"/>
      <c r="F1" s="885"/>
      <c r="G1" s="885"/>
      <c r="H1" s="886"/>
      <c r="I1" s="886"/>
      <c r="J1" s="988"/>
    </row>
    <row r="2" spans="1:10" ht="21.75" customHeight="1" x14ac:dyDescent="0.25">
      <c r="A2" s="870" t="s">
        <v>106</v>
      </c>
      <c r="B2" s="881">
        <v>2009</v>
      </c>
      <c r="C2" s="882"/>
      <c r="D2" s="977">
        <v>2011</v>
      </c>
      <c r="E2" s="978"/>
      <c r="F2" s="881">
        <v>2012</v>
      </c>
      <c r="G2" s="882"/>
      <c r="H2" s="881">
        <v>2013</v>
      </c>
      <c r="I2" s="882"/>
      <c r="J2" s="870" t="s">
        <v>887</v>
      </c>
    </row>
    <row r="3" spans="1:10" ht="21" customHeight="1" thickBot="1" x14ac:dyDescent="0.3">
      <c r="A3" s="931"/>
      <c r="B3" s="2" t="s">
        <v>579</v>
      </c>
      <c r="C3" s="42" t="s">
        <v>580</v>
      </c>
      <c r="D3" s="91" t="s">
        <v>579</v>
      </c>
      <c r="E3" s="92" t="s">
        <v>580</v>
      </c>
      <c r="F3" s="2" t="s">
        <v>579</v>
      </c>
      <c r="G3" s="42" t="s">
        <v>580</v>
      </c>
      <c r="H3" s="2" t="s">
        <v>579</v>
      </c>
      <c r="I3" s="42" t="s">
        <v>580</v>
      </c>
      <c r="J3" s="871"/>
    </row>
    <row r="4" spans="1:10" x14ac:dyDescent="0.25">
      <c r="A4" s="104" t="s">
        <v>107</v>
      </c>
      <c r="B4" s="100">
        <v>8993</v>
      </c>
      <c r="C4" s="66">
        <f>B4/$B$11</f>
        <v>0.20649827784156141</v>
      </c>
      <c r="D4" s="100">
        <v>8357</v>
      </c>
      <c r="E4" s="66">
        <f>D4/$D$11</f>
        <v>0.20174782125872101</v>
      </c>
      <c r="F4" s="100">
        <v>8214</v>
      </c>
      <c r="G4" s="66">
        <f>ROUND(F4/$F$11,3)</f>
        <v>0.20599999999999999</v>
      </c>
      <c r="H4" s="100">
        <v>7694</v>
      </c>
      <c r="I4" s="66">
        <f>ROUND(H4/$H$11,3)</f>
        <v>0.2</v>
      </c>
      <c r="J4" s="617">
        <f>I4-G4</f>
        <v>-5.9999999999999776E-3</v>
      </c>
    </row>
    <row r="5" spans="1:10" x14ac:dyDescent="0.25">
      <c r="A5" s="107" t="s">
        <v>108</v>
      </c>
      <c r="B5" s="80">
        <v>8865</v>
      </c>
      <c r="C5" s="69">
        <f t="shared" ref="C5:C10" si="0">B5/$B$11</f>
        <v>0.20355912743972446</v>
      </c>
      <c r="D5" s="80">
        <v>8341</v>
      </c>
      <c r="E5" s="69">
        <f t="shared" ref="E5:E10" si="1">D5/$D$11</f>
        <v>0.20136156241701469</v>
      </c>
      <c r="F5" s="80">
        <v>7958</v>
      </c>
      <c r="G5" s="69">
        <f t="shared" ref="G5:G10" si="2">ROUND(F5/$F$11,3)</f>
        <v>0.2</v>
      </c>
      <c r="H5" s="80">
        <v>7905</v>
      </c>
      <c r="I5" s="69">
        <f t="shared" ref="I5:I10" si="3">ROUND(H5/$H$11,3)</f>
        <v>0.20499999999999999</v>
      </c>
      <c r="J5" s="618">
        <f t="shared" ref="J5:J10" si="4">I5-G5</f>
        <v>4.9999999999999767E-3</v>
      </c>
    </row>
    <row r="6" spans="1:10" x14ac:dyDescent="0.25">
      <c r="A6" s="107" t="s">
        <v>109</v>
      </c>
      <c r="B6" s="80">
        <v>7391</v>
      </c>
      <c r="C6" s="69">
        <f t="shared" si="0"/>
        <v>0.1697129735935706</v>
      </c>
      <c r="D6" s="80">
        <v>7093</v>
      </c>
      <c r="E6" s="69">
        <f t="shared" si="1"/>
        <v>0.17123337276392342</v>
      </c>
      <c r="F6" s="80">
        <v>6777</v>
      </c>
      <c r="G6" s="69">
        <f t="shared" si="2"/>
        <v>0.17</v>
      </c>
      <c r="H6" s="80">
        <v>6446</v>
      </c>
      <c r="I6" s="69">
        <f t="shared" si="3"/>
        <v>0.16700000000000001</v>
      </c>
      <c r="J6" s="618">
        <f t="shared" si="4"/>
        <v>-3.0000000000000027E-3</v>
      </c>
    </row>
    <row r="7" spans="1:10" x14ac:dyDescent="0.25">
      <c r="A7" s="107" t="s">
        <v>110</v>
      </c>
      <c r="B7" s="80">
        <v>8172</v>
      </c>
      <c r="C7" s="69">
        <f t="shared" si="0"/>
        <v>0.18764638346727899</v>
      </c>
      <c r="D7" s="80">
        <v>7606</v>
      </c>
      <c r="E7" s="69">
        <f t="shared" si="1"/>
        <v>0.18361779687613161</v>
      </c>
      <c r="F7" s="80">
        <v>7282</v>
      </c>
      <c r="G7" s="69">
        <f t="shared" si="2"/>
        <v>0.183</v>
      </c>
      <c r="H7" s="80">
        <v>7114</v>
      </c>
      <c r="I7" s="69">
        <f t="shared" si="3"/>
        <v>0.185</v>
      </c>
      <c r="J7" s="618">
        <f t="shared" si="4"/>
        <v>2.0000000000000018E-3</v>
      </c>
    </row>
    <row r="8" spans="1:10" x14ac:dyDescent="0.25">
      <c r="A8" s="107" t="s">
        <v>111</v>
      </c>
      <c r="B8" s="80">
        <v>6323</v>
      </c>
      <c r="C8" s="69">
        <f t="shared" si="0"/>
        <v>0.14518943742824339</v>
      </c>
      <c r="D8" s="80">
        <v>6152</v>
      </c>
      <c r="E8" s="69">
        <f t="shared" si="1"/>
        <v>0.14851652463607173</v>
      </c>
      <c r="F8" s="80">
        <v>5849</v>
      </c>
      <c r="G8" s="69">
        <f t="shared" si="2"/>
        <v>0.14699999999999999</v>
      </c>
      <c r="H8" s="80">
        <v>5612</v>
      </c>
      <c r="I8" s="69">
        <f t="shared" si="3"/>
        <v>0.14599999999999999</v>
      </c>
      <c r="J8" s="618">
        <f t="shared" si="4"/>
        <v>-1.0000000000000009E-3</v>
      </c>
    </row>
    <row r="9" spans="1:10" x14ac:dyDescent="0.25">
      <c r="A9" s="107" t="s">
        <v>112</v>
      </c>
      <c r="B9" s="80">
        <v>1970</v>
      </c>
      <c r="C9" s="69">
        <f t="shared" si="0"/>
        <v>4.5235361653272098E-2</v>
      </c>
      <c r="D9" s="80">
        <v>1992</v>
      </c>
      <c r="E9" s="69">
        <f t="shared" si="1"/>
        <v>4.8089225792434152E-2</v>
      </c>
      <c r="F9" s="80">
        <v>1940</v>
      </c>
      <c r="G9" s="69">
        <f t="shared" si="2"/>
        <v>4.9000000000000002E-2</v>
      </c>
      <c r="H9" s="80">
        <v>1966</v>
      </c>
      <c r="I9" s="69">
        <f t="shared" si="3"/>
        <v>5.0999999999999997E-2</v>
      </c>
      <c r="J9" s="618">
        <f t="shared" si="4"/>
        <v>1.9999999999999948E-3</v>
      </c>
    </row>
    <row r="10" spans="1:10" ht="14.4" thickBot="1" x14ac:dyDescent="0.3">
      <c r="A10" s="107" t="s">
        <v>113</v>
      </c>
      <c r="B10" s="89">
        <v>1836</v>
      </c>
      <c r="C10" s="72">
        <f t="shared" si="0"/>
        <v>4.2158438576349024E-2</v>
      </c>
      <c r="D10" s="89">
        <v>1882</v>
      </c>
      <c r="E10" s="72">
        <f t="shared" si="1"/>
        <v>4.543369625570335E-2</v>
      </c>
      <c r="F10" s="89">
        <v>1866</v>
      </c>
      <c r="G10" s="72">
        <f t="shared" si="2"/>
        <v>4.7E-2</v>
      </c>
      <c r="H10" s="89">
        <v>1765</v>
      </c>
      <c r="I10" s="72">
        <f t="shared" si="3"/>
        <v>4.5999999999999999E-2</v>
      </c>
      <c r="J10" s="619">
        <f t="shared" si="4"/>
        <v>-1.0000000000000009E-3</v>
      </c>
    </row>
    <row r="11" spans="1:10" ht="14.4" thickBot="1" x14ac:dyDescent="0.3">
      <c r="A11" s="73" t="s">
        <v>578</v>
      </c>
      <c r="B11" s="98">
        <f>SUM(B4:B10)</f>
        <v>43550</v>
      </c>
      <c r="C11" s="75">
        <f>SUM(C4:C10)</f>
        <v>1</v>
      </c>
      <c r="D11" s="98">
        <f t="shared" ref="D11:I11" si="5">SUM(D4:D10)</f>
        <v>41423</v>
      </c>
      <c r="E11" s="75">
        <f t="shared" si="5"/>
        <v>1</v>
      </c>
      <c r="F11" s="98">
        <f t="shared" si="5"/>
        <v>39886</v>
      </c>
      <c r="G11" s="75">
        <f t="shared" si="5"/>
        <v>1.0020000000000002</v>
      </c>
      <c r="H11" s="98">
        <f t="shared" si="5"/>
        <v>38502</v>
      </c>
      <c r="I11" s="75">
        <f t="shared" si="5"/>
        <v>1.0000000000000002</v>
      </c>
      <c r="J11" s="120"/>
    </row>
    <row r="14" spans="1:10" ht="14.4" thickBot="1" x14ac:dyDescent="0.3"/>
    <row r="15" spans="1:10" ht="35.1" customHeight="1" thickBot="1" x14ac:dyDescent="0.3">
      <c r="A15" s="911" t="s">
        <v>863</v>
      </c>
      <c r="B15" s="917"/>
      <c r="C15" s="917"/>
      <c r="D15" s="917"/>
      <c r="E15" s="917"/>
      <c r="F15" s="917"/>
      <c r="G15" s="917"/>
      <c r="H15" s="917"/>
      <c r="I15" s="917"/>
      <c r="J15" s="918"/>
    </row>
    <row r="16" spans="1:10" ht="16.5" customHeight="1" thickBot="1" x14ac:dyDescent="0.3">
      <c r="A16" s="870" t="s">
        <v>106</v>
      </c>
      <c r="B16" s="911" t="s">
        <v>487</v>
      </c>
      <c r="C16" s="917"/>
      <c r="D16" s="917"/>
      <c r="E16" s="917"/>
      <c r="F16" s="917"/>
      <c r="G16" s="917"/>
      <c r="H16" s="918"/>
      <c r="I16" s="856" t="s">
        <v>578</v>
      </c>
      <c r="J16" s="920"/>
    </row>
    <row r="17" spans="1:11" ht="14.25" customHeight="1" x14ac:dyDescent="0.25">
      <c r="A17" s="991"/>
      <c r="B17" s="860" t="s">
        <v>480</v>
      </c>
      <c r="C17" s="989"/>
      <c r="D17" s="860" t="s">
        <v>481</v>
      </c>
      <c r="E17" s="989"/>
      <c r="F17" s="860" t="s">
        <v>482</v>
      </c>
      <c r="G17" s="989"/>
      <c r="H17" s="351" t="s">
        <v>483</v>
      </c>
      <c r="I17" s="921"/>
      <c r="J17" s="922"/>
    </row>
    <row r="18" spans="1:11" ht="14.4" thickBot="1" x14ac:dyDescent="0.3">
      <c r="A18" s="992"/>
      <c r="B18" s="165" t="s">
        <v>579</v>
      </c>
      <c r="C18" s="164" t="s">
        <v>580</v>
      </c>
      <c r="D18" s="165" t="s">
        <v>579</v>
      </c>
      <c r="E18" s="166" t="s">
        <v>580</v>
      </c>
      <c r="F18" s="163" t="s">
        <v>579</v>
      </c>
      <c r="G18" s="164" t="s">
        <v>580</v>
      </c>
      <c r="H18" s="352" t="s">
        <v>579</v>
      </c>
      <c r="I18" s="165" t="s">
        <v>579</v>
      </c>
      <c r="J18" s="166" t="s">
        <v>580</v>
      </c>
    </row>
    <row r="19" spans="1:11" x14ac:dyDescent="0.25">
      <c r="A19" s="104" t="s">
        <v>107</v>
      </c>
      <c r="B19" s="100">
        <v>3055</v>
      </c>
      <c r="C19" s="66">
        <f>B19/$B$26</f>
        <v>0.18875502008032127</v>
      </c>
      <c r="D19" s="100">
        <v>4022</v>
      </c>
      <c r="E19" s="66">
        <f>D19/$D$26</f>
        <v>0.20872904665524936</v>
      </c>
      <c r="F19" s="100">
        <v>614</v>
      </c>
      <c r="G19" s="66">
        <f>F19/$F$26</f>
        <v>0.20210664911125742</v>
      </c>
      <c r="H19" s="353">
        <v>3</v>
      </c>
      <c r="I19" s="100">
        <f>B19+D19+F19+H19</f>
        <v>7694</v>
      </c>
      <c r="J19" s="66">
        <f>I19/$I$26</f>
        <v>0.19983377486883799</v>
      </c>
    </row>
    <row r="20" spans="1:11" x14ac:dyDescent="0.25">
      <c r="A20" s="107" t="s">
        <v>108</v>
      </c>
      <c r="B20" s="80">
        <v>3203</v>
      </c>
      <c r="C20" s="69">
        <f t="shared" ref="C20:C25" si="6">B20/$B$26</f>
        <v>0.19789928946555452</v>
      </c>
      <c r="D20" s="80">
        <v>4081</v>
      </c>
      <c r="E20" s="69">
        <f t="shared" ref="E20:E25" si="7">D20/$D$26</f>
        <v>0.21179095957237012</v>
      </c>
      <c r="F20" s="80">
        <v>618</v>
      </c>
      <c r="G20" s="69">
        <f t="shared" ref="G20:G25" si="8">F20/$F$26</f>
        <v>0.20342330480579329</v>
      </c>
      <c r="H20" s="349">
        <v>3</v>
      </c>
      <c r="I20" s="80">
        <f t="shared" ref="I20:I25" si="9">B20+D20+F20+H20</f>
        <v>7905</v>
      </c>
      <c r="J20" s="69">
        <f t="shared" ref="J20:J25" si="10">I20/$I$26</f>
        <v>0.20531400966183574</v>
      </c>
    </row>
    <row r="21" spans="1:11" x14ac:dyDescent="0.25">
      <c r="A21" s="107" t="s">
        <v>109</v>
      </c>
      <c r="B21" s="80">
        <v>2619</v>
      </c>
      <c r="C21" s="69">
        <f t="shared" si="6"/>
        <v>0.16181649675625578</v>
      </c>
      <c r="D21" s="80">
        <v>3274</v>
      </c>
      <c r="E21" s="69">
        <f t="shared" si="7"/>
        <v>0.16991021848565052</v>
      </c>
      <c r="F21" s="80">
        <v>552</v>
      </c>
      <c r="G21" s="69">
        <f t="shared" si="8"/>
        <v>0.18169848584595127</v>
      </c>
      <c r="H21" s="349">
        <v>1</v>
      </c>
      <c r="I21" s="80">
        <f t="shared" si="9"/>
        <v>6446</v>
      </c>
      <c r="J21" s="69">
        <f t="shared" si="10"/>
        <v>0.16741987429224456</v>
      </c>
    </row>
    <row r="22" spans="1:11" x14ac:dyDescent="0.25">
      <c r="A22" s="107" t="s">
        <v>110</v>
      </c>
      <c r="B22" s="80">
        <v>3022</v>
      </c>
      <c r="C22" s="69">
        <f t="shared" si="6"/>
        <v>0.18671609514983009</v>
      </c>
      <c r="D22" s="80">
        <v>3531</v>
      </c>
      <c r="E22" s="69">
        <f t="shared" si="7"/>
        <v>0.18324770356531217</v>
      </c>
      <c r="F22" s="80">
        <v>560</v>
      </c>
      <c r="G22" s="69">
        <f t="shared" si="8"/>
        <v>0.18433179723502305</v>
      </c>
      <c r="H22" s="349">
        <v>1</v>
      </c>
      <c r="I22" s="80">
        <f t="shared" si="9"/>
        <v>7114</v>
      </c>
      <c r="J22" s="69">
        <f t="shared" si="10"/>
        <v>0.18476962235728014</v>
      </c>
    </row>
    <row r="23" spans="1:11" x14ac:dyDescent="0.25">
      <c r="A23" s="107" t="s">
        <v>111</v>
      </c>
      <c r="B23" s="80">
        <v>2564</v>
      </c>
      <c r="C23" s="69">
        <f t="shared" si="6"/>
        <v>0.15841828853877046</v>
      </c>
      <c r="D23" s="80">
        <v>2635</v>
      </c>
      <c r="E23" s="69">
        <f t="shared" si="7"/>
        <v>0.13674814468835955</v>
      </c>
      <c r="F23" s="80">
        <v>412</v>
      </c>
      <c r="G23" s="69">
        <f t="shared" si="8"/>
        <v>0.13561553653719552</v>
      </c>
      <c r="H23" s="349">
        <v>1</v>
      </c>
      <c r="I23" s="80">
        <f t="shared" si="9"/>
        <v>5612</v>
      </c>
      <c r="J23" s="69">
        <f t="shared" si="10"/>
        <v>0.14575866188769415</v>
      </c>
    </row>
    <row r="24" spans="1:11" x14ac:dyDescent="0.25">
      <c r="A24" s="107" t="s">
        <v>112</v>
      </c>
      <c r="B24" s="80">
        <v>976</v>
      </c>
      <c r="C24" s="69">
        <f t="shared" si="6"/>
        <v>6.0302749459375964E-2</v>
      </c>
      <c r="D24" s="80">
        <v>846</v>
      </c>
      <c r="E24" s="69">
        <f t="shared" si="7"/>
        <v>4.3904717421765528E-2</v>
      </c>
      <c r="F24" s="80">
        <v>143</v>
      </c>
      <c r="G24" s="69">
        <f t="shared" si="8"/>
        <v>4.7070441079657667E-2</v>
      </c>
      <c r="H24" s="349">
        <v>1</v>
      </c>
      <c r="I24" s="80">
        <f t="shared" si="9"/>
        <v>1966</v>
      </c>
      <c r="J24" s="69">
        <f t="shared" si="10"/>
        <v>5.1062282478832266E-2</v>
      </c>
    </row>
    <row r="25" spans="1:11" ht="14.4" thickBot="1" x14ac:dyDescent="0.3">
      <c r="A25" s="107" t="s">
        <v>113</v>
      </c>
      <c r="B25" s="81">
        <v>746</v>
      </c>
      <c r="C25" s="200">
        <f t="shared" si="6"/>
        <v>4.6092060549891872E-2</v>
      </c>
      <c r="D25" s="81">
        <v>880</v>
      </c>
      <c r="E25" s="200">
        <f t="shared" si="7"/>
        <v>4.5669209611292748E-2</v>
      </c>
      <c r="F25" s="81">
        <v>139</v>
      </c>
      <c r="G25" s="200">
        <f t="shared" si="8"/>
        <v>4.5753785385121794E-2</v>
      </c>
      <c r="H25" s="354"/>
      <c r="I25" s="81">
        <f t="shared" si="9"/>
        <v>1765</v>
      </c>
      <c r="J25" s="72">
        <f t="shared" si="10"/>
        <v>4.5841774453275155E-2</v>
      </c>
    </row>
    <row r="26" spans="1:11" ht="14.4" thickBot="1" x14ac:dyDescent="0.3">
      <c r="A26" s="73" t="s">
        <v>578</v>
      </c>
      <c r="B26" s="98">
        <f t="shared" ref="B26:J26" si="11">SUM(B19:B25)</f>
        <v>16185</v>
      </c>
      <c r="C26" s="75">
        <f t="shared" si="11"/>
        <v>1</v>
      </c>
      <c r="D26" s="98">
        <f t="shared" si="11"/>
        <v>19269</v>
      </c>
      <c r="E26" s="75">
        <f t="shared" si="11"/>
        <v>1</v>
      </c>
      <c r="F26" s="98">
        <f t="shared" si="11"/>
        <v>3038</v>
      </c>
      <c r="G26" s="75">
        <f t="shared" si="11"/>
        <v>0.99999999999999989</v>
      </c>
      <c r="H26" s="355">
        <f t="shared" si="11"/>
        <v>10</v>
      </c>
      <c r="I26" s="98">
        <f t="shared" si="11"/>
        <v>38502</v>
      </c>
      <c r="J26" s="75">
        <f t="shared" si="11"/>
        <v>1</v>
      </c>
    </row>
    <row r="27" spans="1:11" s="90" customFormat="1" x14ac:dyDescent="0.25">
      <c r="A27" s="171" t="s">
        <v>105</v>
      </c>
      <c r="B27" s="115"/>
      <c r="C27" s="115"/>
      <c r="D27" s="115"/>
      <c r="E27" s="115"/>
      <c r="F27" s="115"/>
      <c r="G27" s="1"/>
      <c r="H27" s="1"/>
      <c r="I27" s="1"/>
      <c r="J27" s="1"/>
      <c r="K27" s="1"/>
    </row>
    <row r="28" spans="1:11" s="90" customFormat="1" x14ac:dyDescent="0.25">
      <c r="A28" s="172" t="s">
        <v>181</v>
      </c>
      <c r="B28" s="115"/>
      <c r="C28" s="115"/>
      <c r="D28" s="115"/>
      <c r="E28" s="115"/>
      <c r="F28" s="115"/>
      <c r="G28" s="1"/>
      <c r="H28" s="1"/>
      <c r="I28" s="1"/>
      <c r="J28" s="1"/>
      <c r="K28" s="1"/>
    </row>
    <row r="31" spans="1:11" ht="14.4" thickBot="1" x14ac:dyDescent="0.3">
      <c r="A31"/>
      <c r="B31"/>
      <c r="C31"/>
      <c r="D31"/>
      <c r="E31"/>
      <c r="F31"/>
      <c r="G31"/>
      <c r="H31"/>
      <c r="I31"/>
      <c r="J31"/>
    </row>
    <row r="32" spans="1:11" ht="35.1" customHeight="1" thickBot="1" x14ac:dyDescent="0.3">
      <c r="A32" s="975" t="s">
        <v>864</v>
      </c>
      <c r="B32" s="885"/>
      <c r="C32" s="885"/>
      <c r="D32" s="885"/>
      <c r="E32" s="885"/>
      <c r="F32" s="885"/>
      <c r="G32" s="885"/>
      <c r="H32" s="886"/>
      <c r="I32" s="886"/>
      <c r="J32" s="988"/>
    </row>
    <row r="33" spans="1:10" ht="22.5" customHeight="1" x14ac:dyDescent="0.25">
      <c r="A33" s="924" t="s">
        <v>114</v>
      </c>
      <c r="B33" s="881">
        <v>2009</v>
      </c>
      <c r="C33" s="882"/>
      <c r="D33" s="881">
        <v>2011</v>
      </c>
      <c r="E33" s="882"/>
      <c r="F33" s="881">
        <v>2012</v>
      </c>
      <c r="G33" s="882"/>
      <c r="H33" s="881">
        <v>2013</v>
      </c>
      <c r="I33" s="882"/>
      <c r="J33" s="870" t="s">
        <v>887</v>
      </c>
    </row>
    <row r="34" spans="1:10" ht="21.75" customHeight="1" thickBot="1" x14ac:dyDescent="0.3">
      <c r="A34" s="990"/>
      <c r="B34" s="2" t="s">
        <v>579</v>
      </c>
      <c r="C34" s="77" t="s">
        <v>580</v>
      </c>
      <c r="D34" s="2" t="s">
        <v>579</v>
      </c>
      <c r="E34" s="77" t="s">
        <v>580</v>
      </c>
      <c r="F34" s="2" t="s">
        <v>579</v>
      </c>
      <c r="G34" s="77" t="s">
        <v>580</v>
      </c>
      <c r="H34" s="2" t="s">
        <v>579</v>
      </c>
      <c r="I34" s="77" t="s">
        <v>580</v>
      </c>
      <c r="J34" s="871"/>
    </row>
    <row r="35" spans="1:10" x14ac:dyDescent="0.25">
      <c r="A35" s="104" t="s">
        <v>115</v>
      </c>
      <c r="B35" s="105">
        <v>4104</v>
      </c>
      <c r="C35" s="106">
        <f>B35/$B$47</f>
        <v>9.4236509758897816E-2</v>
      </c>
      <c r="D35" s="105">
        <v>3737</v>
      </c>
      <c r="E35" s="106">
        <f>D35/$D$47</f>
        <v>9.0215580716027324E-2</v>
      </c>
      <c r="F35" s="105">
        <v>3499</v>
      </c>
      <c r="G35" s="106">
        <f>ROUND(F35/$F$47,3)</f>
        <v>8.7999999999999995E-2</v>
      </c>
      <c r="H35" s="105">
        <v>4326</v>
      </c>
      <c r="I35" s="106">
        <f>ROUND(H35/$H$47,3)</f>
        <v>0.112</v>
      </c>
      <c r="J35" s="664">
        <f>I35-G35</f>
        <v>2.4000000000000007E-2</v>
      </c>
    </row>
    <row r="36" spans="1:10" x14ac:dyDescent="0.25">
      <c r="A36" s="107" t="s">
        <v>116</v>
      </c>
      <c r="B36" s="108">
        <v>3562</v>
      </c>
      <c r="C36" s="109">
        <f t="shared" ref="C36:C46" si="12">B36/$B$47</f>
        <v>8.1791044776119398E-2</v>
      </c>
      <c r="D36" s="108">
        <v>3971</v>
      </c>
      <c r="E36" s="109">
        <f t="shared" ref="E36:E46" si="13">D36/$D$47</f>
        <v>9.5864616275981945E-2</v>
      </c>
      <c r="F36" s="108">
        <v>3536</v>
      </c>
      <c r="G36" s="109">
        <f t="shared" ref="G36:G46" si="14">ROUND(F36/$F$47,3)</f>
        <v>8.8999999999999996E-2</v>
      </c>
      <c r="H36" s="108">
        <v>3175</v>
      </c>
      <c r="I36" s="109">
        <f t="shared" ref="I36:I46" si="15">ROUND(H36/$H$47,3)</f>
        <v>8.2000000000000003E-2</v>
      </c>
      <c r="J36" s="665">
        <f t="shared" ref="J36:J46" si="16">I36-G36</f>
        <v>-6.9999999999999923E-3</v>
      </c>
    </row>
    <row r="37" spans="1:10" x14ac:dyDescent="0.25">
      <c r="A37" s="107" t="s">
        <v>117</v>
      </c>
      <c r="B37" s="108">
        <v>4208</v>
      </c>
      <c r="C37" s="109">
        <f t="shared" si="12"/>
        <v>9.6624569460390358E-2</v>
      </c>
      <c r="D37" s="108">
        <v>3965</v>
      </c>
      <c r="E37" s="109">
        <f t="shared" si="13"/>
        <v>9.5719769210342087E-2</v>
      </c>
      <c r="F37" s="108">
        <v>3607</v>
      </c>
      <c r="G37" s="109">
        <f t="shared" si="14"/>
        <v>0.09</v>
      </c>
      <c r="H37" s="108">
        <v>3625</v>
      </c>
      <c r="I37" s="109">
        <f t="shared" si="15"/>
        <v>9.4E-2</v>
      </c>
      <c r="J37" s="665">
        <f t="shared" si="16"/>
        <v>4.0000000000000036E-3</v>
      </c>
    </row>
    <row r="38" spans="1:10" x14ac:dyDescent="0.25">
      <c r="A38" s="107" t="s">
        <v>118</v>
      </c>
      <c r="B38" s="108">
        <v>3440</v>
      </c>
      <c r="C38" s="109">
        <f t="shared" si="12"/>
        <v>7.8989667049368537E-2</v>
      </c>
      <c r="D38" s="108">
        <v>3083</v>
      </c>
      <c r="E38" s="109">
        <f t="shared" si="13"/>
        <v>7.4427250561282382E-2</v>
      </c>
      <c r="F38" s="108">
        <v>3108</v>
      </c>
      <c r="G38" s="109">
        <f t="shared" si="14"/>
        <v>7.8E-2</v>
      </c>
      <c r="H38" s="108">
        <v>3092</v>
      </c>
      <c r="I38" s="109">
        <f t="shared" si="15"/>
        <v>0.08</v>
      </c>
      <c r="J38" s="665">
        <f t="shared" si="16"/>
        <v>2.0000000000000018E-3</v>
      </c>
    </row>
    <row r="39" spans="1:10" x14ac:dyDescent="0.25">
      <c r="A39" s="107" t="s">
        <v>119</v>
      </c>
      <c r="B39" s="108">
        <v>3835</v>
      </c>
      <c r="C39" s="109">
        <f t="shared" si="12"/>
        <v>8.8059701492537307E-2</v>
      </c>
      <c r="D39" s="108">
        <v>4220</v>
      </c>
      <c r="E39" s="109">
        <f t="shared" si="13"/>
        <v>0.10187576950003621</v>
      </c>
      <c r="F39" s="108">
        <v>3658</v>
      </c>
      <c r="G39" s="109">
        <f t="shared" si="14"/>
        <v>9.1999999999999998E-2</v>
      </c>
      <c r="H39" s="108">
        <v>3561</v>
      </c>
      <c r="I39" s="109">
        <f t="shared" si="15"/>
        <v>9.1999999999999998E-2</v>
      </c>
      <c r="J39" s="665">
        <f t="shared" si="16"/>
        <v>0</v>
      </c>
    </row>
    <row r="40" spans="1:10" x14ac:dyDescent="0.25">
      <c r="A40" s="107" t="s">
        <v>120</v>
      </c>
      <c r="B40" s="108">
        <v>3975</v>
      </c>
      <c r="C40" s="109">
        <f t="shared" si="12"/>
        <v>9.1274397244546501E-2</v>
      </c>
      <c r="D40" s="108">
        <v>3481</v>
      </c>
      <c r="E40" s="109">
        <f t="shared" si="13"/>
        <v>8.4035439248726557E-2</v>
      </c>
      <c r="F40" s="108">
        <v>3690</v>
      </c>
      <c r="G40" s="109">
        <f t="shared" si="14"/>
        <v>9.2999999999999999E-2</v>
      </c>
      <c r="H40" s="108">
        <v>3364</v>
      </c>
      <c r="I40" s="109">
        <f t="shared" si="15"/>
        <v>8.6999999999999994E-2</v>
      </c>
      <c r="J40" s="665">
        <f t="shared" si="16"/>
        <v>-6.0000000000000053E-3</v>
      </c>
    </row>
    <row r="41" spans="1:10" x14ac:dyDescent="0.25">
      <c r="A41" s="107" t="s">
        <v>121</v>
      </c>
      <c r="B41" s="108">
        <v>2791</v>
      </c>
      <c r="C41" s="109">
        <f t="shared" si="12"/>
        <v>6.4087256027554537E-2</v>
      </c>
      <c r="D41" s="108">
        <v>2495</v>
      </c>
      <c r="E41" s="109">
        <f t="shared" si="13"/>
        <v>6.0232238128575914E-2</v>
      </c>
      <c r="F41" s="108">
        <v>2639</v>
      </c>
      <c r="G41" s="109">
        <f t="shared" si="14"/>
        <v>6.6000000000000003E-2</v>
      </c>
      <c r="H41" s="108">
        <v>2662</v>
      </c>
      <c r="I41" s="109">
        <f t="shared" si="15"/>
        <v>6.9000000000000006E-2</v>
      </c>
      <c r="J41" s="665">
        <f t="shared" si="16"/>
        <v>3.0000000000000027E-3</v>
      </c>
    </row>
    <row r="42" spans="1:10" x14ac:dyDescent="0.25">
      <c r="A42" s="107" t="s">
        <v>122</v>
      </c>
      <c r="B42" s="108">
        <v>2958</v>
      </c>
      <c r="C42" s="109">
        <f t="shared" si="12"/>
        <v>6.792192881745121E-2</v>
      </c>
      <c r="D42" s="108">
        <v>2705</v>
      </c>
      <c r="E42" s="109">
        <f t="shared" si="13"/>
        <v>6.5301885425971082E-2</v>
      </c>
      <c r="F42" s="108">
        <v>2796</v>
      </c>
      <c r="G42" s="109">
        <f t="shared" si="14"/>
        <v>7.0000000000000007E-2</v>
      </c>
      <c r="H42" s="108">
        <v>2382</v>
      </c>
      <c r="I42" s="109">
        <f t="shared" si="15"/>
        <v>6.2E-2</v>
      </c>
      <c r="J42" s="665">
        <f t="shared" si="16"/>
        <v>-8.0000000000000071E-3</v>
      </c>
    </row>
    <row r="43" spans="1:10" x14ac:dyDescent="0.25">
      <c r="A43" s="107" t="s">
        <v>123</v>
      </c>
      <c r="B43" s="108">
        <v>4103</v>
      </c>
      <c r="C43" s="109">
        <f t="shared" si="12"/>
        <v>9.4213547646383469E-2</v>
      </c>
      <c r="D43" s="108">
        <v>3825</v>
      </c>
      <c r="E43" s="109">
        <f t="shared" si="13"/>
        <v>9.2340004345411966E-2</v>
      </c>
      <c r="F43" s="108">
        <v>3491</v>
      </c>
      <c r="G43" s="109">
        <f t="shared" si="14"/>
        <v>8.7999999999999995E-2</v>
      </c>
      <c r="H43" s="108">
        <v>3424</v>
      </c>
      <c r="I43" s="109">
        <f t="shared" si="15"/>
        <v>8.8999999999999996E-2</v>
      </c>
      <c r="J43" s="665">
        <f t="shared" si="16"/>
        <v>1.0000000000000009E-3</v>
      </c>
    </row>
    <row r="44" spans="1:10" x14ac:dyDescent="0.25">
      <c r="A44" s="107" t="s">
        <v>124</v>
      </c>
      <c r="B44" s="108">
        <v>4046</v>
      </c>
      <c r="C44" s="109">
        <f t="shared" si="12"/>
        <v>9.2904707233065445E-2</v>
      </c>
      <c r="D44" s="108">
        <v>3755</v>
      </c>
      <c r="E44" s="109">
        <f t="shared" si="13"/>
        <v>9.0650121912946913E-2</v>
      </c>
      <c r="F44" s="108">
        <v>3858</v>
      </c>
      <c r="G44" s="109">
        <f t="shared" si="14"/>
        <v>9.7000000000000003E-2</v>
      </c>
      <c r="H44" s="108">
        <v>3571</v>
      </c>
      <c r="I44" s="109">
        <f t="shared" si="15"/>
        <v>9.2999999999999999E-2</v>
      </c>
      <c r="J44" s="665">
        <f t="shared" si="16"/>
        <v>-4.0000000000000036E-3</v>
      </c>
    </row>
    <row r="45" spans="1:10" x14ac:dyDescent="0.25">
      <c r="A45" s="107" t="s">
        <v>125</v>
      </c>
      <c r="B45" s="108">
        <v>3409</v>
      </c>
      <c r="C45" s="109">
        <f t="shared" si="12"/>
        <v>7.8277841561423644E-2</v>
      </c>
      <c r="D45" s="108">
        <v>3286</v>
      </c>
      <c r="E45" s="109">
        <f t="shared" si="13"/>
        <v>7.9327909615431041E-2</v>
      </c>
      <c r="F45" s="108">
        <v>3433</v>
      </c>
      <c r="G45" s="109">
        <f t="shared" si="14"/>
        <v>8.5999999999999993E-2</v>
      </c>
      <c r="H45" s="108">
        <v>3061</v>
      </c>
      <c r="I45" s="109">
        <f t="shared" si="15"/>
        <v>0.08</v>
      </c>
      <c r="J45" s="665">
        <f t="shared" si="16"/>
        <v>-5.9999999999999915E-3</v>
      </c>
    </row>
    <row r="46" spans="1:10" ht="14.4" thickBot="1" x14ac:dyDescent="0.3">
      <c r="A46" s="107" t="s">
        <v>126</v>
      </c>
      <c r="B46" s="123">
        <v>3119</v>
      </c>
      <c r="C46" s="124">
        <f t="shared" si="12"/>
        <v>7.1618828932261763E-2</v>
      </c>
      <c r="D46" s="123">
        <v>2900</v>
      </c>
      <c r="E46" s="111">
        <f t="shared" si="13"/>
        <v>7.0009415059266597E-2</v>
      </c>
      <c r="F46" s="123">
        <v>2571</v>
      </c>
      <c r="G46" s="124">
        <f t="shared" si="14"/>
        <v>6.4000000000000001E-2</v>
      </c>
      <c r="H46" s="123">
        <v>2259</v>
      </c>
      <c r="I46" s="124">
        <f t="shared" si="15"/>
        <v>5.8999999999999997E-2</v>
      </c>
      <c r="J46" s="666">
        <f t="shared" si="16"/>
        <v>-5.0000000000000044E-3</v>
      </c>
    </row>
    <row r="47" spans="1:10" ht="14.4" thickBot="1" x14ac:dyDescent="0.3">
      <c r="A47" s="112" t="s">
        <v>578</v>
      </c>
      <c r="B47" s="113">
        <f>SUM(B35:B46)</f>
        <v>43550</v>
      </c>
      <c r="C47" s="114">
        <f>SUM(C35:C46)</f>
        <v>0.99999999999999989</v>
      </c>
      <c r="D47" s="113">
        <f t="shared" ref="D47:I47" si="17">SUM(D35:D46)</f>
        <v>41423</v>
      </c>
      <c r="E47" s="114">
        <f t="shared" si="17"/>
        <v>1</v>
      </c>
      <c r="F47" s="113">
        <f t="shared" si="17"/>
        <v>39886</v>
      </c>
      <c r="G47" s="114">
        <f t="shared" si="17"/>
        <v>1.0010000000000001</v>
      </c>
      <c r="H47" s="113">
        <f t="shared" si="17"/>
        <v>38502</v>
      </c>
      <c r="I47" s="114">
        <f t="shared" si="17"/>
        <v>0.99900000000000011</v>
      </c>
      <c r="J47" s="667"/>
    </row>
    <row r="50" spans="1:10" ht="14.4" thickBot="1" x14ac:dyDescent="0.3"/>
    <row r="51" spans="1:10" ht="35.1" customHeight="1" thickBot="1" x14ac:dyDescent="0.3">
      <c r="A51" s="911" t="s">
        <v>865</v>
      </c>
      <c r="B51" s="915"/>
      <c r="C51" s="915"/>
      <c r="D51" s="915"/>
      <c r="E51" s="915"/>
      <c r="F51" s="915"/>
      <c r="G51" s="915"/>
      <c r="H51" s="915"/>
      <c r="I51" s="915"/>
      <c r="J51" s="916"/>
    </row>
    <row r="52" spans="1:10" ht="15" customHeight="1" thickBot="1" x14ac:dyDescent="0.3">
      <c r="A52" s="870" t="s">
        <v>114</v>
      </c>
      <c r="B52" s="911" t="s">
        <v>487</v>
      </c>
      <c r="C52" s="938"/>
      <c r="D52" s="938"/>
      <c r="E52" s="938"/>
      <c r="F52" s="938"/>
      <c r="G52" s="938"/>
      <c r="H52" s="939"/>
      <c r="I52" s="856" t="s">
        <v>578</v>
      </c>
      <c r="J52" s="935"/>
    </row>
    <row r="53" spans="1:10" ht="14.25" customHeight="1" x14ac:dyDescent="0.25">
      <c r="A53" s="940"/>
      <c r="B53" s="860" t="s">
        <v>480</v>
      </c>
      <c r="C53" s="880"/>
      <c r="D53" s="860" t="s">
        <v>481</v>
      </c>
      <c r="E53" s="880"/>
      <c r="F53" s="860" t="s">
        <v>482</v>
      </c>
      <c r="G53" s="880"/>
      <c r="H53" s="351" t="s">
        <v>483</v>
      </c>
      <c r="I53" s="934"/>
      <c r="J53" s="932"/>
    </row>
    <row r="54" spans="1:10" ht="14.4" thickBot="1" x14ac:dyDescent="0.3">
      <c r="A54" s="871"/>
      <c r="B54" s="165" t="s">
        <v>579</v>
      </c>
      <c r="C54" s="164" t="s">
        <v>580</v>
      </c>
      <c r="D54" s="165" t="s">
        <v>579</v>
      </c>
      <c r="E54" s="166" t="s">
        <v>580</v>
      </c>
      <c r="F54" s="163" t="s">
        <v>579</v>
      </c>
      <c r="G54" s="164" t="s">
        <v>580</v>
      </c>
      <c r="H54" s="357" t="s">
        <v>579</v>
      </c>
      <c r="I54" s="165" t="s">
        <v>579</v>
      </c>
      <c r="J54" s="166" t="s">
        <v>580</v>
      </c>
    </row>
    <row r="55" spans="1:10" x14ac:dyDescent="0.25">
      <c r="A55" s="104" t="s">
        <v>115</v>
      </c>
      <c r="B55" s="105">
        <v>1474</v>
      </c>
      <c r="C55" s="106">
        <f>B55/$B$67</f>
        <v>9.1071980228606741E-2</v>
      </c>
      <c r="D55" s="105">
        <v>2582</v>
      </c>
      <c r="E55" s="106">
        <f>D55/$D$67</f>
        <v>0.13399761274586122</v>
      </c>
      <c r="F55" s="105">
        <v>269</v>
      </c>
      <c r="G55" s="106">
        <f>F55/$F$67</f>
        <v>8.8545095457537859E-2</v>
      </c>
      <c r="H55" s="345">
        <v>1</v>
      </c>
      <c r="I55" s="358">
        <f>B55+D55+F55+H55</f>
        <v>4326</v>
      </c>
      <c r="J55" s="66">
        <f>I55/$I$67</f>
        <v>0.11235779959482624</v>
      </c>
    </row>
    <row r="56" spans="1:10" x14ac:dyDescent="0.25">
      <c r="A56" s="107" t="s">
        <v>116</v>
      </c>
      <c r="B56" s="108">
        <v>1138</v>
      </c>
      <c r="C56" s="109">
        <f t="shared" ref="C56:C66" si="18">B56/$B$67</f>
        <v>7.031201729996911E-2</v>
      </c>
      <c r="D56" s="108">
        <v>1791</v>
      </c>
      <c r="E56" s="109">
        <f t="shared" ref="E56:E66" si="19">D56/$D$67</f>
        <v>9.2947220924801496E-2</v>
      </c>
      <c r="F56" s="108">
        <v>245</v>
      </c>
      <c r="G56" s="109">
        <f t="shared" ref="G56:G66" si="20">F56/$F$67</f>
        <v>8.0645161290322578E-2</v>
      </c>
      <c r="H56" s="348">
        <v>1</v>
      </c>
      <c r="I56" s="359">
        <f t="shared" ref="I56:I66" si="21">B56+D56+F56+H56</f>
        <v>3175</v>
      </c>
      <c r="J56" s="69">
        <f t="shared" ref="J56:J66" si="22">I56/$I$67</f>
        <v>8.2463248662407146E-2</v>
      </c>
    </row>
    <row r="57" spans="1:10" x14ac:dyDescent="0.25">
      <c r="A57" s="107" t="s">
        <v>117</v>
      </c>
      <c r="B57" s="108">
        <v>1303</v>
      </c>
      <c r="C57" s="109">
        <f t="shared" si="18"/>
        <v>8.0506641952425087E-2</v>
      </c>
      <c r="D57" s="108">
        <v>2089</v>
      </c>
      <c r="E57" s="109">
        <f t="shared" si="19"/>
        <v>0.10841247599771654</v>
      </c>
      <c r="F57" s="108">
        <v>232</v>
      </c>
      <c r="G57" s="109">
        <f t="shared" si="20"/>
        <v>7.6366030283080977E-2</v>
      </c>
      <c r="H57" s="348">
        <v>1</v>
      </c>
      <c r="I57" s="359">
        <f t="shared" si="21"/>
        <v>3625</v>
      </c>
      <c r="J57" s="69">
        <f t="shared" si="22"/>
        <v>9.41509531972365E-2</v>
      </c>
    </row>
    <row r="58" spans="1:10" x14ac:dyDescent="0.25">
      <c r="A58" s="107" t="s">
        <v>118</v>
      </c>
      <c r="B58" s="108">
        <v>1124</v>
      </c>
      <c r="C58" s="109">
        <f t="shared" si="18"/>
        <v>6.9447018844609201E-2</v>
      </c>
      <c r="D58" s="108">
        <v>1739</v>
      </c>
      <c r="E58" s="109">
        <f t="shared" si="19"/>
        <v>9.024858581140692E-2</v>
      </c>
      <c r="F58" s="108">
        <v>229</v>
      </c>
      <c r="G58" s="109">
        <f t="shared" si="20"/>
        <v>7.5378538512179072E-2</v>
      </c>
      <c r="H58" s="348"/>
      <c r="I58" s="359">
        <f t="shared" si="21"/>
        <v>3092</v>
      </c>
      <c r="J58" s="69">
        <f t="shared" si="22"/>
        <v>8.0307516492649736E-2</v>
      </c>
    </row>
    <row r="59" spans="1:10" x14ac:dyDescent="0.25">
      <c r="A59" s="107" t="s">
        <v>119</v>
      </c>
      <c r="B59" s="108">
        <v>1585</v>
      </c>
      <c r="C59" s="109">
        <f t="shared" si="18"/>
        <v>9.7930182267531668E-2</v>
      </c>
      <c r="D59" s="108">
        <v>1722</v>
      </c>
      <c r="E59" s="109">
        <f t="shared" si="19"/>
        <v>8.9366339716643317E-2</v>
      </c>
      <c r="F59" s="108">
        <v>252</v>
      </c>
      <c r="G59" s="109">
        <f t="shared" si="20"/>
        <v>8.294930875576037E-2</v>
      </c>
      <c r="H59" s="348">
        <v>2</v>
      </c>
      <c r="I59" s="359">
        <f t="shared" si="21"/>
        <v>3561</v>
      </c>
      <c r="J59" s="69">
        <f t="shared" si="22"/>
        <v>9.2488701885616337E-2</v>
      </c>
    </row>
    <row r="60" spans="1:10" x14ac:dyDescent="0.25">
      <c r="A60" s="107" t="s">
        <v>120</v>
      </c>
      <c r="B60" s="108">
        <v>1325</v>
      </c>
      <c r="C60" s="109">
        <f t="shared" si="18"/>
        <v>8.1865925239419213E-2</v>
      </c>
      <c r="D60" s="108">
        <v>1723</v>
      </c>
      <c r="E60" s="109">
        <f t="shared" si="19"/>
        <v>8.9418236545747057E-2</v>
      </c>
      <c r="F60" s="108">
        <v>314</v>
      </c>
      <c r="G60" s="109">
        <f t="shared" si="20"/>
        <v>0.10335747202106649</v>
      </c>
      <c r="H60" s="348">
        <v>2</v>
      </c>
      <c r="I60" s="359">
        <f t="shared" si="21"/>
        <v>3364</v>
      </c>
      <c r="J60" s="69">
        <f t="shared" si="22"/>
        <v>8.7372084567035477E-2</v>
      </c>
    </row>
    <row r="61" spans="1:10" x14ac:dyDescent="0.25">
      <c r="A61" s="107" t="s">
        <v>121</v>
      </c>
      <c r="B61" s="108">
        <v>1145</v>
      </c>
      <c r="C61" s="109">
        <f t="shared" si="18"/>
        <v>7.0744516527649057E-2</v>
      </c>
      <c r="D61" s="108">
        <v>1288</v>
      </c>
      <c r="E61" s="109">
        <f t="shared" si="19"/>
        <v>6.6843115885619392E-2</v>
      </c>
      <c r="F61" s="108">
        <v>228</v>
      </c>
      <c r="G61" s="109">
        <f t="shared" si="20"/>
        <v>7.504937458854509E-2</v>
      </c>
      <c r="H61" s="348">
        <v>1</v>
      </c>
      <c r="I61" s="359">
        <f t="shared" si="21"/>
        <v>2662</v>
      </c>
      <c r="J61" s="69">
        <f t="shared" si="22"/>
        <v>6.9139265492701676E-2</v>
      </c>
    </row>
    <row r="62" spans="1:10" x14ac:dyDescent="0.25">
      <c r="A62" s="107" t="s">
        <v>122</v>
      </c>
      <c r="B62" s="108">
        <v>1035</v>
      </c>
      <c r="C62" s="109">
        <f t="shared" si="18"/>
        <v>6.39481000926784E-2</v>
      </c>
      <c r="D62" s="108">
        <v>1118</v>
      </c>
      <c r="E62" s="109">
        <f t="shared" si="19"/>
        <v>5.8020654937983286E-2</v>
      </c>
      <c r="F62" s="108">
        <v>229</v>
      </c>
      <c r="G62" s="109">
        <f t="shared" si="20"/>
        <v>7.5378538512179072E-2</v>
      </c>
      <c r="H62" s="348"/>
      <c r="I62" s="359">
        <f t="shared" si="21"/>
        <v>2382</v>
      </c>
      <c r="J62" s="69">
        <f t="shared" si="22"/>
        <v>6.1866916004363406E-2</v>
      </c>
    </row>
    <row r="63" spans="1:10" x14ac:dyDescent="0.25">
      <c r="A63" s="107" t="s">
        <v>123</v>
      </c>
      <c r="B63" s="108">
        <v>1440</v>
      </c>
      <c r="C63" s="109">
        <f t="shared" si="18"/>
        <v>8.8971269694161262E-2</v>
      </c>
      <c r="D63" s="108">
        <v>1615</v>
      </c>
      <c r="E63" s="109">
        <f t="shared" si="19"/>
        <v>8.3813379002542945E-2</v>
      </c>
      <c r="F63" s="108">
        <v>368</v>
      </c>
      <c r="G63" s="109">
        <f t="shared" si="20"/>
        <v>0.12113232389730086</v>
      </c>
      <c r="H63" s="348">
        <v>1</v>
      </c>
      <c r="I63" s="359">
        <f t="shared" si="21"/>
        <v>3424</v>
      </c>
      <c r="J63" s="69">
        <f t="shared" si="22"/>
        <v>8.893044517167939E-2</v>
      </c>
    </row>
    <row r="64" spans="1:10" x14ac:dyDescent="0.25">
      <c r="A64" s="107" t="s">
        <v>124</v>
      </c>
      <c r="B64" s="108">
        <v>1566</v>
      </c>
      <c r="C64" s="109">
        <f t="shared" si="18"/>
        <v>9.6756255792400367E-2</v>
      </c>
      <c r="D64" s="108">
        <v>1661</v>
      </c>
      <c r="E64" s="109">
        <f t="shared" si="19"/>
        <v>8.6200633141315069E-2</v>
      </c>
      <c r="F64" s="108">
        <v>343</v>
      </c>
      <c r="G64" s="109">
        <f t="shared" si="20"/>
        <v>0.11290322580645161</v>
      </c>
      <c r="H64" s="348">
        <v>1</v>
      </c>
      <c r="I64" s="359">
        <f t="shared" si="21"/>
        <v>3571</v>
      </c>
      <c r="J64" s="69">
        <f t="shared" si="22"/>
        <v>9.2748428653056977E-2</v>
      </c>
    </row>
    <row r="65" spans="1:10" x14ac:dyDescent="0.25">
      <c r="A65" s="107" t="s">
        <v>125</v>
      </c>
      <c r="B65" s="108">
        <v>1587</v>
      </c>
      <c r="C65" s="109">
        <f t="shared" si="18"/>
        <v>9.8053753475440222E-2</v>
      </c>
      <c r="D65" s="108">
        <v>1243</v>
      </c>
      <c r="E65" s="109">
        <f t="shared" si="19"/>
        <v>6.4507758575951007E-2</v>
      </c>
      <c r="F65" s="108">
        <v>231</v>
      </c>
      <c r="G65" s="109">
        <f t="shared" si="20"/>
        <v>7.6036866359447008E-2</v>
      </c>
      <c r="H65" s="348"/>
      <c r="I65" s="359">
        <f t="shared" si="21"/>
        <v>3061</v>
      </c>
      <c r="J65" s="69">
        <f t="shared" si="22"/>
        <v>7.950236351358371E-2</v>
      </c>
    </row>
    <row r="66" spans="1:10" ht="14.4" thickBot="1" x14ac:dyDescent="0.3">
      <c r="A66" s="107" t="s">
        <v>126</v>
      </c>
      <c r="B66" s="110">
        <v>1463</v>
      </c>
      <c r="C66" s="111">
        <f t="shared" si="18"/>
        <v>9.0392338585109672E-2</v>
      </c>
      <c r="D66" s="110">
        <v>698</v>
      </c>
      <c r="E66" s="111">
        <f t="shared" si="19"/>
        <v>3.6223986714411752E-2</v>
      </c>
      <c r="F66" s="110">
        <v>98</v>
      </c>
      <c r="G66" s="111">
        <f t="shared" si="20"/>
        <v>3.2258064516129031E-2</v>
      </c>
      <c r="H66" s="346"/>
      <c r="I66" s="360">
        <f t="shared" si="21"/>
        <v>2259</v>
      </c>
      <c r="J66" s="72">
        <f t="shared" si="22"/>
        <v>5.8672276764843385E-2</v>
      </c>
    </row>
    <row r="67" spans="1:10" ht="14.4" thickBot="1" x14ac:dyDescent="0.3">
      <c r="A67" s="112" t="s">
        <v>578</v>
      </c>
      <c r="B67" s="113">
        <f t="shared" ref="B67:J67" si="23">SUM(B55:B66)</f>
        <v>16185</v>
      </c>
      <c r="C67" s="114">
        <f t="shared" si="23"/>
        <v>0.99999999999999989</v>
      </c>
      <c r="D67" s="113">
        <f t="shared" si="23"/>
        <v>19269</v>
      </c>
      <c r="E67" s="114">
        <f t="shared" si="23"/>
        <v>1</v>
      </c>
      <c r="F67" s="113">
        <f t="shared" si="23"/>
        <v>3038</v>
      </c>
      <c r="G67" s="114">
        <f t="shared" si="23"/>
        <v>1</v>
      </c>
      <c r="H67" s="113">
        <f t="shared" si="23"/>
        <v>10</v>
      </c>
      <c r="I67" s="113">
        <f t="shared" si="23"/>
        <v>38502</v>
      </c>
      <c r="J67" s="114">
        <f t="shared" si="23"/>
        <v>1</v>
      </c>
    </row>
    <row r="68" spans="1:10" x14ac:dyDescent="0.25">
      <c r="A68" s="269" t="s">
        <v>105</v>
      </c>
    </row>
    <row r="69" spans="1:10" x14ac:dyDescent="0.25">
      <c r="A69" s="270" t="s">
        <v>181</v>
      </c>
    </row>
  </sheetData>
  <mergeCells count="28">
    <mergeCell ref="A51:J51"/>
    <mergeCell ref="I52:J53"/>
    <mergeCell ref="A52:A54"/>
    <mergeCell ref="B52:H52"/>
    <mergeCell ref="B53:C53"/>
    <mergeCell ref="D53:E53"/>
    <mergeCell ref="F53:G53"/>
    <mergeCell ref="A15:J15"/>
    <mergeCell ref="F17:G17"/>
    <mergeCell ref="H2:I2"/>
    <mergeCell ref="H33:I33"/>
    <mergeCell ref="A32:J32"/>
    <mergeCell ref="I16:J17"/>
    <mergeCell ref="F33:G33"/>
    <mergeCell ref="A33:A34"/>
    <mergeCell ref="B33:C33"/>
    <mergeCell ref="J33:J34"/>
    <mergeCell ref="D33:E33"/>
    <mergeCell ref="B16:H16"/>
    <mergeCell ref="A16:A18"/>
    <mergeCell ref="D17:E17"/>
    <mergeCell ref="B17:C17"/>
    <mergeCell ref="A1:J1"/>
    <mergeCell ref="B2:C2"/>
    <mergeCell ref="F2:G2"/>
    <mergeCell ref="A2:A3"/>
    <mergeCell ref="J2:J3"/>
    <mergeCell ref="D2:E2"/>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election sqref="A1:J1"/>
    </sheetView>
  </sheetViews>
  <sheetFormatPr defaultColWidth="11.44140625" defaultRowHeight="13.2" x14ac:dyDescent="0.25"/>
  <cols>
    <col min="1" max="1" width="26.88671875" customWidth="1"/>
    <col min="2" max="2" width="10.88671875" customWidth="1"/>
    <col min="3" max="3" width="9.109375" customWidth="1"/>
    <col min="4" max="4" width="10.88671875" customWidth="1"/>
    <col min="5" max="5" width="9.109375" customWidth="1"/>
    <col min="6" max="6" width="10.88671875" customWidth="1"/>
    <col min="7" max="9" width="9.109375" customWidth="1"/>
    <col min="10" max="10" width="12.44140625" customWidth="1"/>
    <col min="11" max="11" width="4.5546875" customWidth="1"/>
  </cols>
  <sheetData>
    <row r="1" spans="1:14" s="1" customFormat="1" ht="35.1" customHeight="1" thickBot="1" x14ac:dyDescent="0.3">
      <c r="A1" s="911" t="s">
        <v>866</v>
      </c>
      <c r="B1" s="928"/>
      <c r="C1" s="928"/>
      <c r="D1" s="928"/>
      <c r="E1" s="928"/>
      <c r="F1" s="928"/>
      <c r="G1" s="928"/>
      <c r="H1" s="928"/>
      <c r="I1" s="928"/>
      <c r="J1" s="929"/>
    </row>
    <row r="2" spans="1:14" s="1" customFormat="1" ht="14.25" customHeight="1" x14ac:dyDescent="0.25">
      <c r="A2" s="870" t="s">
        <v>90</v>
      </c>
      <c r="B2" s="879">
        <v>2009</v>
      </c>
      <c r="C2" s="887"/>
      <c r="D2" s="879">
        <v>2011</v>
      </c>
      <c r="E2" s="887"/>
      <c r="F2" s="879">
        <v>2012</v>
      </c>
      <c r="G2" s="887"/>
      <c r="H2" s="879">
        <v>2013</v>
      </c>
      <c r="I2" s="887"/>
      <c r="J2" s="870" t="s">
        <v>887</v>
      </c>
    </row>
    <row r="3" spans="1:14" s="1" customFormat="1" ht="30" customHeight="1" thickBot="1" x14ac:dyDescent="0.3">
      <c r="A3" s="931"/>
      <c r="B3" s="2" t="s">
        <v>579</v>
      </c>
      <c r="C3" s="77" t="s">
        <v>580</v>
      </c>
      <c r="D3" s="2" t="s">
        <v>579</v>
      </c>
      <c r="E3" s="77" t="s">
        <v>580</v>
      </c>
      <c r="F3" s="2" t="s">
        <v>579</v>
      </c>
      <c r="G3" s="77" t="s">
        <v>580</v>
      </c>
      <c r="H3" s="2" t="s">
        <v>579</v>
      </c>
      <c r="I3" s="77" t="s">
        <v>580</v>
      </c>
      <c r="J3" s="931"/>
      <c r="M3" s="668"/>
      <c r="N3" s="668"/>
    </row>
    <row r="4" spans="1:14" s="1" customFormat="1" ht="28.5" customHeight="1" thickBot="1" x14ac:dyDescent="0.3">
      <c r="A4" s="669" t="s">
        <v>91</v>
      </c>
      <c r="B4" s="93">
        <v>5873</v>
      </c>
      <c r="C4" s="46">
        <f t="shared" ref="C4:C17" si="0">B4/$B$20</f>
        <v>0.1348564867967853</v>
      </c>
      <c r="D4" s="93">
        <v>5782</v>
      </c>
      <c r="E4" s="46">
        <f t="shared" ref="E4:E17" si="1">D4/$D$20</f>
        <v>0.13958428892161359</v>
      </c>
      <c r="F4" s="93">
        <v>5480</v>
      </c>
      <c r="G4" s="46">
        <f t="shared" ref="G4:G17" si="2">ROUND(F4/$F$20,3)</f>
        <v>0.13700000000000001</v>
      </c>
      <c r="H4" s="93">
        <v>5492</v>
      </c>
      <c r="I4" s="46">
        <f t="shared" ref="I4:I19" si="3">ROUND(H4/$H$20,3)</f>
        <v>0.14299999999999999</v>
      </c>
      <c r="J4" s="670">
        <f>I4-G4</f>
        <v>5.9999999999999776E-3</v>
      </c>
      <c r="M4" s="527"/>
      <c r="N4" s="527"/>
    </row>
    <row r="5" spans="1:14" s="1" customFormat="1" ht="13.8" x14ac:dyDescent="0.25">
      <c r="A5" s="671" t="s">
        <v>92</v>
      </c>
      <c r="B5" s="94">
        <v>6158</v>
      </c>
      <c r="C5" s="95">
        <f t="shared" si="0"/>
        <v>0.14140068886337542</v>
      </c>
      <c r="D5" s="94">
        <v>5834</v>
      </c>
      <c r="E5" s="95">
        <f t="shared" si="1"/>
        <v>0.14083963015715906</v>
      </c>
      <c r="F5" s="94">
        <v>5662</v>
      </c>
      <c r="G5" s="95">
        <f t="shared" si="2"/>
        <v>0.14199999999999999</v>
      </c>
      <c r="H5" s="94">
        <v>5589</v>
      </c>
      <c r="I5" s="95">
        <f t="shared" si="3"/>
        <v>0.14499999999999999</v>
      </c>
      <c r="J5" s="672">
        <f t="shared" ref="J5:J19" si="4">I5-G5</f>
        <v>3.0000000000000027E-3</v>
      </c>
      <c r="M5" s="527"/>
      <c r="N5" s="527"/>
    </row>
    <row r="6" spans="1:14" s="1" customFormat="1" ht="13.8" x14ac:dyDescent="0.25">
      <c r="A6" s="673" t="s">
        <v>93</v>
      </c>
      <c r="B6" s="96">
        <v>2800</v>
      </c>
      <c r="C6" s="15">
        <f t="shared" si="0"/>
        <v>6.4293915040183697E-2</v>
      </c>
      <c r="D6" s="96">
        <v>2333</v>
      </c>
      <c r="E6" s="15">
        <f t="shared" si="1"/>
        <v>5.632136735629964E-2</v>
      </c>
      <c r="F6" s="96">
        <v>2394</v>
      </c>
      <c r="G6" s="15">
        <f t="shared" si="2"/>
        <v>0.06</v>
      </c>
      <c r="H6" s="96">
        <v>2241</v>
      </c>
      <c r="I6" s="15">
        <f t="shared" si="3"/>
        <v>5.8000000000000003E-2</v>
      </c>
      <c r="J6" s="552">
        <f t="shared" si="4"/>
        <v>-1.9999999999999948E-3</v>
      </c>
      <c r="M6" s="527"/>
      <c r="N6" s="527"/>
    </row>
    <row r="7" spans="1:14" s="1" customFormat="1" ht="13.8" x14ac:dyDescent="0.25">
      <c r="A7" s="674" t="s">
        <v>94</v>
      </c>
      <c r="B7" s="96">
        <v>5000</v>
      </c>
      <c r="C7" s="15">
        <f t="shared" si="0"/>
        <v>0.11481056257175661</v>
      </c>
      <c r="D7" s="96">
        <v>4767</v>
      </c>
      <c r="E7" s="15">
        <f t="shared" si="1"/>
        <v>0.11508099365087029</v>
      </c>
      <c r="F7" s="96">
        <v>5037</v>
      </c>
      <c r="G7" s="15">
        <f t="shared" si="2"/>
        <v>0.126</v>
      </c>
      <c r="H7" s="96">
        <v>5126</v>
      </c>
      <c r="I7" s="15">
        <f t="shared" si="3"/>
        <v>0.13300000000000001</v>
      </c>
      <c r="J7" s="552">
        <f t="shared" si="4"/>
        <v>7.0000000000000062E-3</v>
      </c>
      <c r="M7" s="527"/>
      <c r="N7" s="527"/>
    </row>
    <row r="8" spans="1:14" s="1" customFormat="1" ht="13.8" x14ac:dyDescent="0.25">
      <c r="A8" s="674" t="s">
        <v>95</v>
      </c>
      <c r="B8" s="96">
        <v>2495</v>
      </c>
      <c r="C8" s="15">
        <f t="shared" si="0"/>
        <v>5.7290470723306543E-2</v>
      </c>
      <c r="D8" s="96">
        <v>2432</v>
      </c>
      <c r="E8" s="15">
        <f t="shared" si="1"/>
        <v>5.8711343939357362E-2</v>
      </c>
      <c r="F8" s="96">
        <v>2486</v>
      </c>
      <c r="G8" s="15">
        <f t="shared" si="2"/>
        <v>6.2E-2</v>
      </c>
      <c r="H8" s="96">
        <v>2295</v>
      </c>
      <c r="I8" s="15">
        <f t="shared" si="3"/>
        <v>0.06</v>
      </c>
      <c r="J8" s="552">
        <f t="shared" si="4"/>
        <v>-2.0000000000000018E-3</v>
      </c>
      <c r="M8" s="527"/>
      <c r="N8" s="527"/>
    </row>
    <row r="9" spans="1:14" s="1" customFormat="1" ht="14.4" thickBot="1" x14ac:dyDescent="0.3">
      <c r="A9" s="673" t="s">
        <v>96</v>
      </c>
      <c r="B9" s="87">
        <v>4003</v>
      </c>
      <c r="C9" s="20">
        <f t="shared" si="0"/>
        <v>9.191733639494834E-2</v>
      </c>
      <c r="D9" s="87">
        <v>4064</v>
      </c>
      <c r="E9" s="20">
        <f t="shared" si="1"/>
        <v>9.8109745793399802E-2</v>
      </c>
      <c r="F9" s="87">
        <v>3970</v>
      </c>
      <c r="G9" s="20">
        <f t="shared" si="2"/>
        <v>0.1</v>
      </c>
      <c r="H9" s="87">
        <v>3783</v>
      </c>
      <c r="I9" s="20">
        <f t="shared" si="3"/>
        <v>9.8000000000000004E-2</v>
      </c>
      <c r="J9" s="553">
        <f t="shared" si="4"/>
        <v>-2.0000000000000018E-3</v>
      </c>
      <c r="M9" s="527"/>
      <c r="N9" s="527"/>
    </row>
    <row r="10" spans="1:14" s="1" customFormat="1" ht="14.4" thickBot="1" x14ac:dyDescent="0.3">
      <c r="A10" s="669" t="s">
        <v>97</v>
      </c>
      <c r="B10" s="93">
        <f>SUM(B5:B9)</f>
        <v>20456</v>
      </c>
      <c r="C10" s="46">
        <f t="shared" si="0"/>
        <v>0.46971297359357062</v>
      </c>
      <c r="D10" s="93">
        <f>SUM(D5:D9)</f>
        <v>19430</v>
      </c>
      <c r="E10" s="46">
        <f t="shared" si="1"/>
        <v>0.46906308089708615</v>
      </c>
      <c r="F10" s="93">
        <f>SUM(F5:F9)</f>
        <v>19549</v>
      </c>
      <c r="G10" s="46">
        <f t="shared" si="2"/>
        <v>0.49</v>
      </c>
      <c r="H10" s="93">
        <f>SUM(H5:H9)</f>
        <v>19034</v>
      </c>
      <c r="I10" s="46">
        <f t="shared" si="3"/>
        <v>0.49399999999999999</v>
      </c>
      <c r="J10" s="670">
        <f t="shared" si="4"/>
        <v>4.0000000000000036E-3</v>
      </c>
      <c r="M10" s="527"/>
      <c r="N10" s="527"/>
    </row>
    <row r="11" spans="1:14" s="1" customFormat="1" ht="13.8" x14ac:dyDescent="0.25">
      <c r="A11" s="675" t="s">
        <v>98</v>
      </c>
      <c r="B11" s="94">
        <v>1082</v>
      </c>
      <c r="C11" s="95">
        <f t="shared" si="0"/>
        <v>2.4845005740528128E-2</v>
      </c>
      <c r="D11" s="94">
        <v>1082</v>
      </c>
      <c r="E11" s="95">
        <f t="shared" si="1"/>
        <v>2.6120754170388432E-2</v>
      </c>
      <c r="F11" s="94">
        <v>1044</v>
      </c>
      <c r="G11" s="95">
        <f t="shared" si="2"/>
        <v>2.5999999999999999E-2</v>
      </c>
      <c r="H11" s="94">
        <v>1072</v>
      </c>
      <c r="I11" s="95">
        <f t="shared" si="3"/>
        <v>2.8000000000000001E-2</v>
      </c>
      <c r="J11" s="672">
        <f t="shared" si="4"/>
        <v>2.0000000000000018E-3</v>
      </c>
      <c r="M11" s="527"/>
      <c r="N11" s="527"/>
    </row>
    <row r="12" spans="1:14" s="1" customFormat="1" ht="13.8" x14ac:dyDescent="0.25">
      <c r="A12" s="671" t="s">
        <v>99</v>
      </c>
      <c r="B12" s="96">
        <v>6006</v>
      </c>
      <c r="C12" s="15">
        <f t="shared" si="0"/>
        <v>0.13791044776119402</v>
      </c>
      <c r="D12" s="96">
        <v>5436</v>
      </c>
      <c r="E12" s="15">
        <f t="shared" si="1"/>
        <v>0.13123144146971488</v>
      </c>
      <c r="F12" s="96">
        <v>5113</v>
      </c>
      <c r="G12" s="15">
        <f t="shared" si="2"/>
        <v>0.128</v>
      </c>
      <c r="H12" s="96">
        <v>5078</v>
      </c>
      <c r="I12" s="15">
        <f t="shared" si="3"/>
        <v>0.13200000000000001</v>
      </c>
      <c r="J12" s="552">
        <f t="shared" si="4"/>
        <v>4.0000000000000036E-3</v>
      </c>
      <c r="M12" s="527"/>
      <c r="N12" s="527"/>
    </row>
    <row r="13" spans="1:14" s="1" customFormat="1" ht="13.8" x14ac:dyDescent="0.25">
      <c r="A13" s="673" t="s">
        <v>100</v>
      </c>
      <c r="B13" s="96">
        <v>5787</v>
      </c>
      <c r="C13" s="15">
        <f t="shared" si="0"/>
        <v>0.13288174512055109</v>
      </c>
      <c r="D13" s="96">
        <v>5119</v>
      </c>
      <c r="E13" s="15">
        <f t="shared" si="1"/>
        <v>0.12357868816840885</v>
      </c>
      <c r="F13" s="96">
        <v>4985</v>
      </c>
      <c r="G13" s="15">
        <f t="shared" si="2"/>
        <v>0.125</v>
      </c>
      <c r="H13" s="96">
        <v>4676</v>
      </c>
      <c r="I13" s="15">
        <f t="shared" si="3"/>
        <v>0.121</v>
      </c>
      <c r="J13" s="552">
        <f t="shared" si="4"/>
        <v>-4.0000000000000036E-3</v>
      </c>
      <c r="M13" s="527"/>
      <c r="N13" s="527"/>
    </row>
    <row r="14" spans="1:14" s="1" customFormat="1" ht="13.8" x14ac:dyDescent="0.25">
      <c r="A14" s="674" t="s">
        <v>101</v>
      </c>
      <c r="B14" s="96">
        <v>1156</v>
      </c>
      <c r="C14" s="15">
        <f t="shared" si="0"/>
        <v>2.6544202066590125E-2</v>
      </c>
      <c r="D14" s="96">
        <v>1104</v>
      </c>
      <c r="E14" s="15">
        <f t="shared" si="1"/>
        <v>2.6651860077734593E-2</v>
      </c>
      <c r="F14" s="96">
        <v>1089</v>
      </c>
      <c r="G14" s="15">
        <f t="shared" si="2"/>
        <v>2.7E-2</v>
      </c>
      <c r="H14" s="96">
        <v>1032</v>
      </c>
      <c r="I14" s="15">
        <f t="shared" si="3"/>
        <v>2.7E-2</v>
      </c>
      <c r="J14" s="552">
        <f t="shared" si="4"/>
        <v>0</v>
      </c>
      <c r="M14" s="527"/>
      <c r="N14" s="527"/>
    </row>
    <row r="15" spans="1:14" s="1" customFormat="1" ht="14.4" thickBot="1" x14ac:dyDescent="0.3">
      <c r="A15" s="673" t="s">
        <v>102</v>
      </c>
      <c r="B15" s="87">
        <v>1989</v>
      </c>
      <c r="C15" s="20">
        <f t="shared" si="0"/>
        <v>4.5671641791044777E-2</v>
      </c>
      <c r="D15" s="87">
        <v>1956</v>
      </c>
      <c r="E15" s="20">
        <f t="shared" si="1"/>
        <v>4.7220143398594983E-2</v>
      </c>
      <c r="F15" s="87">
        <v>1898</v>
      </c>
      <c r="G15" s="20">
        <f t="shared" si="2"/>
        <v>4.8000000000000001E-2</v>
      </c>
      <c r="H15" s="87">
        <v>1856</v>
      </c>
      <c r="I15" s="20">
        <f t="shared" si="3"/>
        <v>4.8000000000000001E-2</v>
      </c>
      <c r="J15" s="553">
        <f t="shared" si="4"/>
        <v>0</v>
      </c>
      <c r="M15" s="527"/>
      <c r="N15" s="527"/>
    </row>
    <row r="16" spans="1:14" s="1" customFormat="1" ht="14.4" thickBot="1" x14ac:dyDescent="0.3">
      <c r="A16" s="669" t="s">
        <v>103</v>
      </c>
      <c r="B16" s="93">
        <f>SUM(B11:B15)</f>
        <v>16020</v>
      </c>
      <c r="C16" s="46">
        <f t="shared" si="0"/>
        <v>0.36785304247990813</v>
      </c>
      <c r="D16" s="93">
        <f>SUM(D11:D15)</f>
        <v>14697</v>
      </c>
      <c r="E16" s="46">
        <f t="shared" si="1"/>
        <v>0.35480288728484177</v>
      </c>
      <c r="F16" s="93">
        <f>SUM(F11:F15)</f>
        <v>14129</v>
      </c>
      <c r="G16" s="46">
        <f t="shared" si="2"/>
        <v>0.35399999999999998</v>
      </c>
      <c r="H16" s="93">
        <f>SUM(H11:H15)</f>
        <v>13714</v>
      </c>
      <c r="I16" s="46">
        <f t="shared" si="3"/>
        <v>0.35599999999999998</v>
      </c>
      <c r="J16" s="670">
        <f t="shared" si="4"/>
        <v>2.0000000000000018E-3</v>
      </c>
      <c r="M16" s="527"/>
      <c r="N16" s="527"/>
    </row>
    <row r="17" spans="1:14" s="1" customFormat="1" ht="13.8" x14ac:dyDescent="0.25">
      <c r="A17" s="676" t="s">
        <v>104</v>
      </c>
      <c r="B17" s="94">
        <v>0</v>
      </c>
      <c r="C17" s="95">
        <f t="shared" si="0"/>
        <v>0</v>
      </c>
      <c r="D17" s="94">
        <v>188</v>
      </c>
      <c r="E17" s="95">
        <f t="shared" si="1"/>
        <v>4.5385413900490062E-3</v>
      </c>
      <c r="F17" s="94">
        <v>136</v>
      </c>
      <c r="G17" s="95">
        <f t="shared" si="2"/>
        <v>3.0000000000000001E-3</v>
      </c>
      <c r="H17" s="94">
        <v>178</v>
      </c>
      <c r="I17" s="95">
        <f t="shared" si="3"/>
        <v>5.0000000000000001E-3</v>
      </c>
      <c r="J17" s="672">
        <f t="shared" si="4"/>
        <v>2E-3</v>
      </c>
      <c r="M17" s="527"/>
      <c r="N17" s="527"/>
    </row>
    <row r="18" spans="1:14" s="1" customFormat="1" ht="13.8" x14ac:dyDescent="0.25">
      <c r="A18" s="788" t="s">
        <v>894</v>
      </c>
      <c r="B18" s="789">
        <v>0</v>
      </c>
      <c r="C18" s="425">
        <v>0</v>
      </c>
      <c r="D18" s="789">
        <v>0</v>
      </c>
      <c r="E18" s="425">
        <v>4.5385413900490062E-3</v>
      </c>
      <c r="F18" s="789">
        <v>0</v>
      </c>
      <c r="G18" s="425">
        <v>3.0000000000000001E-3</v>
      </c>
      <c r="H18" s="789">
        <v>1</v>
      </c>
      <c r="I18" s="15">
        <f t="shared" si="3"/>
        <v>0</v>
      </c>
      <c r="J18" s="552">
        <f t="shared" si="4"/>
        <v>-3.0000000000000001E-3</v>
      </c>
      <c r="M18" s="527"/>
      <c r="N18" s="527"/>
    </row>
    <row r="19" spans="1:14" s="1" customFormat="1" ht="14.4" thickBot="1" x14ac:dyDescent="0.3">
      <c r="A19" s="677" t="s">
        <v>80</v>
      </c>
      <c r="B19" s="87">
        <v>1201</v>
      </c>
      <c r="C19" s="20">
        <f>B19/$B$20</f>
        <v>2.7577497129735937E-2</v>
      </c>
      <c r="D19" s="87">
        <v>1326</v>
      </c>
      <c r="E19" s="20">
        <f>D19/$D$20</f>
        <v>3.201120150640948E-2</v>
      </c>
      <c r="F19" s="87">
        <v>592</v>
      </c>
      <c r="G19" s="20">
        <f>ROUND(F19/$F$20,3)</f>
        <v>1.4999999999999999E-2</v>
      </c>
      <c r="H19" s="87">
        <v>83</v>
      </c>
      <c r="I19" s="20">
        <f t="shared" si="3"/>
        <v>2E-3</v>
      </c>
      <c r="J19" s="552">
        <f t="shared" si="4"/>
        <v>-1.2999999999999999E-2</v>
      </c>
      <c r="M19" s="527"/>
      <c r="N19" s="527"/>
    </row>
    <row r="20" spans="1:14" s="1" customFormat="1" ht="14.4" thickBot="1" x14ac:dyDescent="0.3">
      <c r="A20" s="97" t="s">
        <v>578</v>
      </c>
      <c r="B20" s="98">
        <f t="shared" ref="B20:I20" si="5">B4+B10+B16+SUM(B17:B19)</f>
        <v>43550</v>
      </c>
      <c r="C20" s="75">
        <f t="shared" si="5"/>
        <v>1</v>
      </c>
      <c r="D20" s="98">
        <f t="shared" si="5"/>
        <v>41423</v>
      </c>
      <c r="E20" s="75">
        <f t="shared" si="5"/>
        <v>1.0045385413900489</v>
      </c>
      <c r="F20" s="98">
        <f t="shared" si="5"/>
        <v>39886</v>
      </c>
      <c r="G20" s="75">
        <f t="shared" si="5"/>
        <v>1.002</v>
      </c>
      <c r="H20" s="98">
        <f t="shared" si="5"/>
        <v>38502</v>
      </c>
      <c r="I20" s="75">
        <f t="shared" si="5"/>
        <v>1</v>
      </c>
      <c r="J20" s="555"/>
    </row>
    <row r="22" spans="1:14" ht="13.8" x14ac:dyDescent="0.25">
      <c r="A22" s="455"/>
    </row>
    <row r="23" spans="1:14" ht="13.8" thickBot="1" x14ac:dyDescent="0.3"/>
    <row r="24" spans="1:14" ht="35.1" customHeight="1" thickBot="1" x14ac:dyDescent="0.3">
      <c r="A24" s="911" t="s">
        <v>867</v>
      </c>
      <c r="B24" s="928"/>
      <c r="C24" s="928"/>
      <c r="D24" s="928"/>
      <c r="E24" s="928"/>
      <c r="F24" s="928"/>
      <c r="G24" s="928"/>
      <c r="H24" s="928"/>
      <c r="I24" s="928"/>
      <c r="J24" s="929"/>
    </row>
    <row r="25" spans="1:14" ht="17.25" customHeight="1" thickBot="1" x14ac:dyDescent="0.3">
      <c r="A25" s="870" t="s">
        <v>90</v>
      </c>
      <c r="B25" s="911" t="s">
        <v>324</v>
      </c>
      <c r="C25" s="928"/>
      <c r="D25" s="928"/>
      <c r="E25" s="928"/>
      <c r="F25" s="928"/>
      <c r="G25" s="928"/>
      <c r="H25" s="929"/>
      <c r="I25" s="856" t="s">
        <v>578</v>
      </c>
      <c r="J25" s="857"/>
    </row>
    <row r="26" spans="1:14" ht="14.25" customHeight="1" x14ac:dyDescent="0.25">
      <c r="A26" s="930"/>
      <c r="B26" s="860" t="s">
        <v>480</v>
      </c>
      <c r="C26" s="861"/>
      <c r="D26" s="860" t="s">
        <v>481</v>
      </c>
      <c r="E26" s="861"/>
      <c r="F26" s="860" t="s">
        <v>482</v>
      </c>
      <c r="G26" s="861"/>
      <c r="H26" s="351" t="s">
        <v>483</v>
      </c>
      <c r="I26" s="858"/>
      <c r="J26" s="859"/>
    </row>
    <row r="27" spans="1:14" ht="13.5" customHeight="1" thickBot="1" x14ac:dyDescent="0.3">
      <c r="A27" s="931"/>
      <c r="B27" s="165" t="s">
        <v>579</v>
      </c>
      <c r="C27" s="164" t="s">
        <v>580</v>
      </c>
      <c r="D27" s="165" t="s">
        <v>579</v>
      </c>
      <c r="E27" s="166" t="s">
        <v>580</v>
      </c>
      <c r="F27" s="163" t="s">
        <v>579</v>
      </c>
      <c r="G27" s="164" t="s">
        <v>580</v>
      </c>
      <c r="H27" s="357" t="s">
        <v>579</v>
      </c>
      <c r="I27" s="165" t="s">
        <v>579</v>
      </c>
      <c r="J27" s="166" t="s">
        <v>580</v>
      </c>
    </row>
    <row r="28" spans="1:14" ht="29.25" customHeight="1" thickBot="1" x14ac:dyDescent="0.3">
      <c r="A28" s="669" t="s">
        <v>91</v>
      </c>
      <c r="B28" s="93">
        <v>2059</v>
      </c>
      <c r="C28" s="46">
        <f t="shared" ref="C28:C43" si="6">B28/$B$44</f>
        <v>0.12721655854185976</v>
      </c>
      <c r="D28" s="93">
        <v>2950</v>
      </c>
      <c r="E28" s="46">
        <f t="shared" ref="E28:E43" si="7">D28/$D$44</f>
        <v>0.15309564585603819</v>
      </c>
      <c r="F28" s="93">
        <v>480</v>
      </c>
      <c r="G28" s="46">
        <f t="shared" ref="G28:G43" si="8">F28/$F$44</f>
        <v>0.15799868334430547</v>
      </c>
      <c r="H28" s="93">
        <v>3</v>
      </c>
      <c r="I28" s="93">
        <f>B28+D28+F28+H28</f>
        <v>5492</v>
      </c>
      <c r="J28" s="46">
        <f t="shared" ref="J28:J43" si="9">I28/$I$44</f>
        <v>0.14264194067840633</v>
      </c>
    </row>
    <row r="29" spans="1:14" ht="13.8" x14ac:dyDescent="0.25">
      <c r="A29" s="671" t="s">
        <v>92</v>
      </c>
      <c r="B29" s="94">
        <v>2291</v>
      </c>
      <c r="C29" s="95">
        <f t="shared" si="6"/>
        <v>0.1415508186592524</v>
      </c>
      <c r="D29" s="94">
        <v>2902</v>
      </c>
      <c r="E29" s="95">
        <f t="shared" si="7"/>
        <v>0.1506045980590586</v>
      </c>
      <c r="F29" s="94">
        <v>395</v>
      </c>
      <c r="G29" s="95">
        <f t="shared" si="8"/>
        <v>0.13001974983541803</v>
      </c>
      <c r="H29" s="362">
        <v>1</v>
      </c>
      <c r="I29" s="94">
        <f t="shared" ref="I29:I43" si="10">B29+D29+F29+H29</f>
        <v>5589</v>
      </c>
      <c r="J29" s="95">
        <f t="shared" si="9"/>
        <v>0.14516129032258066</v>
      </c>
    </row>
    <row r="30" spans="1:14" ht="13.8" x14ac:dyDescent="0.25">
      <c r="A30" s="673" t="s">
        <v>93</v>
      </c>
      <c r="B30" s="96">
        <v>1076</v>
      </c>
      <c r="C30" s="15">
        <f t="shared" si="6"/>
        <v>6.6481309854803827E-2</v>
      </c>
      <c r="D30" s="96">
        <v>1021</v>
      </c>
      <c r="E30" s="15">
        <f t="shared" si="7"/>
        <v>5.2986662514920339E-2</v>
      </c>
      <c r="F30" s="96">
        <v>144</v>
      </c>
      <c r="G30" s="15">
        <f t="shared" si="8"/>
        <v>4.7399605003291642E-2</v>
      </c>
      <c r="H30" s="363"/>
      <c r="I30" s="96">
        <f t="shared" si="10"/>
        <v>2241</v>
      </c>
      <c r="J30" s="15">
        <f t="shared" si="9"/>
        <v>5.8204768583450209E-2</v>
      </c>
    </row>
    <row r="31" spans="1:14" ht="13.8" x14ac:dyDescent="0.25">
      <c r="A31" s="674" t="s">
        <v>94</v>
      </c>
      <c r="B31" s="96">
        <v>2476</v>
      </c>
      <c r="C31" s="15">
        <f t="shared" si="6"/>
        <v>0.15298115539079393</v>
      </c>
      <c r="D31" s="96">
        <v>2346</v>
      </c>
      <c r="E31" s="15">
        <f t="shared" si="7"/>
        <v>0.12174996107737818</v>
      </c>
      <c r="F31" s="96">
        <v>302</v>
      </c>
      <c r="G31" s="15">
        <f t="shared" si="8"/>
        <v>9.9407504937458854E-2</v>
      </c>
      <c r="H31" s="363">
        <v>2</v>
      </c>
      <c r="I31" s="96">
        <f t="shared" si="10"/>
        <v>5126</v>
      </c>
      <c r="J31" s="15">
        <f t="shared" si="9"/>
        <v>0.13313594099007844</v>
      </c>
    </row>
    <row r="32" spans="1:14" ht="13.8" x14ac:dyDescent="0.25">
      <c r="A32" s="674" t="s">
        <v>95</v>
      </c>
      <c r="B32" s="96">
        <v>930</v>
      </c>
      <c r="C32" s="15">
        <f t="shared" si="6"/>
        <v>5.7460611677479144E-2</v>
      </c>
      <c r="D32" s="96">
        <v>1177</v>
      </c>
      <c r="E32" s="15">
        <f t="shared" si="7"/>
        <v>6.1082567855104054E-2</v>
      </c>
      <c r="F32" s="96">
        <v>188</v>
      </c>
      <c r="G32" s="15">
        <f t="shared" si="8"/>
        <v>6.1882817643186309E-2</v>
      </c>
      <c r="H32" s="363"/>
      <c r="I32" s="96">
        <f t="shared" si="10"/>
        <v>2295</v>
      </c>
      <c r="J32" s="15">
        <f t="shared" si="9"/>
        <v>5.9607293127629732E-2</v>
      </c>
    </row>
    <row r="33" spans="1:10" ht="14.4" thickBot="1" x14ac:dyDescent="0.3">
      <c r="A33" s="673" t="s">
        <v>96</v>
      </c>
      <c r="B33" s="87">
        <v>1968</v>
      </c>
      <c r="C33" s="20">
        <f t="shared" si="6"/>
        <v>0.12159406858202039</v>
      </c>
      <c r="D33" s="87">
        <v>1634</v>
      </c>
      <c r="E33" s="20">
        <f t="shared" si="7"/>
        <v>8.4799418755514042E-2</v>
      </c>
      <c r="F33" s="87">
        <v>181</v>
      </c>
      <c r="G33" s="20">
        <f t="shared" si="8"/>
        <v>5.9578670177748518E-2</v>
      </c>
      <c r="H33" s="364"/>
      <c r="I33" s="87">
        <f t="shared" si="10"/>
        <v>3783</v>
      </c>
      <c r="J33" s="20">
        <f t="shared" si="9"/>
        <v>9.8254636122798819E-2</v>
      </c>
    </row>
    <row r="34" spans="1:10" ht="14.4" thickBot="1" x14ac:dyDescent="0.3">
      <c r="A34" s="669" t="s">
        <v>97</v>
      </c>
      <c r="B34" s="93">
        <f>SUM(B29:B33)</f>
        <v>8741</v>
      </c>
      <c r="C34" s="46">
        <f t="shared" si="6"/>
        <v>0.54006796416434966</v>
      </c>
      <c r="D34" s="93">
        <f>SUM(D29:D33)</f>
        <v>9080</v>
      </c>
      <c r="E34" s="46">
        <f t="shared" si="7"/>
        <v>0.47122320826197517</v>
      </c>
      <c r="F34" s="93">
        <f>SUM(F29:F33)</f>
        <v>1210</v>
      </c>
      <c r="G34" s="46">
        <f t="shared" si="8"/>
        <v>0.39828834759710335</v>
      </c>
      <c r="H34" s="93">
        <f>SUM(H29:H33)</f>
        <v>3</v>
      </c>
      <c r="I34" s="93">
        <f t="shared" si="10"/>
        <v>19034</v>
      </c>
      <c r="J34" s="46">
        <f t="shared" si="9"/>
        <v>0.49436392914653782</v>
      </c>
    </row>
    <row r="35" spans="1:10" ht="13.8" x14ac:dyDescent="0.25">
      <c r="A35" s="675" t="s">
        <v>98</v>
      </c>
      <c r="B35" s="94">
        <v>354</v>
      </c>
      <c r="C35" s="95">
        <f t="shared" si="6"/>
        <v>2.1872103799814642E-2</v>
      </c>
      <c r="D35" s="94">
        <v>637</v>
      </c>
      <c r="E35" s="95">
        <f t="shared" si="7"/>
        <v>3.3058280139083504E-2</v>
      </c>
      <c r="F35" s="94">
        <v>81</v>
      </c>
      <c r="G35" s="95">
        <f t="shared" si="8"/>
        <v>2.6662277814351546E-2</v>
      </c>
      <c r="H35" s="362"/>
      <c r="I35" s="94">
        <f t="shared" si="10"/>
        <v>1072</v>
      </c>
      <c r="J35" s="95">
        <f t="shared" si="9"/>
        <v>2.784270946963794E-2</v>
      </c>
    </row>
    <row r="36" spans="1:10" ht="13.8" x14ac:dyDescent="0.25">
      <c r="A36" s="671" t="s">
        <v>99</v>
      </c>
      <c r="B36" s="96">
        <v>1760</v>
      </c>
      <c r="C36" s="15">
        <f t="shared" si="6"/>
        <v>0.10874266295953043</v>
      </c>
      <c r="D36" s="96">
        <v>2820</v>
      </c>
      <c r="E36" s="15">
        <f t="shared" si="7"/>
        <v>0.14634905807255177</v>
      </c>
      <c r="F36" s="96">
        <v>495</v>
      </c>
      <c r="G36" s="15">
        <f t="shared" si="8"/>
        <v>0.162936142198815</v>
      </c>
      <c r="H36" s="363">
        <v>3</v>
      </c>
      <c r="I36" s="96">
        <f t="shared" si="10"/>
        <v>5078</v>
      </c>
      <c r="J36" s="15">
        <f t="shared" si="9"/>
        <v>0.1318892525063633</v>
      </c>
    </row>
    <row r="37" spans="1:10" ht="13.8" x14ac:dyDescent="0.25">
      <c r="A37" s="673" t="s">
        <v>100</v>
      </c>
      <c r="B37" s="96">
        <v>1974</v>
      </c>
      <c r="C37" s="15">
        <f t="shared" si="6"/>
        <v>0.12196478220574607</v>
      </c>
      <c r="D37" s="96">
        <v>2169</v>
      </c>
      <c r="E37" s="15">
        <f t="shared" si="7"/>
        <v>0.11256422232601589</v>
      </c>
      <c r="F37" s="96">
        <v>533</v>
      </c>
      <c r="G37" s="15">
        <f t="shared" si="8"/>
        <v>0.17544437129690585</v>
      </c>
      <c r="H37" s="363"/>
      <c r="I37" s="96">
        <f t="shared" si="10"/>
        <v>4676</v>
      </c>
      <c r="J37" s="15">
        <f t="shared" si="9"/>
        <v>0.12144823645524908</v>
      </c>
    </row>
    <row r="38" spans="1:10" ht="13.8" x14ac:dyDescent="0.25">
      <c r="A38" s="674" t="s">
        <v>101</v>
      </c>
      <c r="B38" s="96">
        <v>504</v>
      </c>
      <c r="C38" s="15">
        <f t="shared" si="6"/>
        <v>3.1139944392956441E-2</v>
      </c>
      <c r="D38" s="96">
        <v>462</v>
      </c>
      <c r="E38" s="15">
        <f t="shared" si="7"/>
        <v>2.3976335045928693E-2</v>
      </c>
      <c r="F38" s="96">
        <v>66</v>
      </c>
      <c r="G38" s="15">
        <f t="shared" si="8"/>
        <v>2.1724818959842001E-2</v>
      </c>
      <c r="H38" s="363"/>
      <c r="I38" s="96">
        <f t="shared" si="10"/>
        <v>1032</v>
      </c>
      <c r="J38" s="15">
        <f t="shared" si="9"/>
        <v>2.6803802399875332E-2</v>
      </c>
    </row>
    <row r="39" spans="1:10" ht="14.4" thickBot="1" x14ac:dyDescent="0.3">
      <c r="A39" s="673" t="s">
        <v>102</v>
      </c>
      <c r="B39" s="87">
        <v>690</v>
      </c>
      <c r="C39" s="20">
        <f t="shared" si="6"/>
        <v>4.2632066728452274E-2</v>
      </c>
      <c r="D39" s="87">
        <v>1019</v>
      </c>
      <c r="E39" s="20">
        <f t="shared" si="7"/>
        <v>5.2882868856712853E-2</v>
      </c>
      <c r="F39" s="87">
        <v>146</v>
      </c>
      <c r="G39" s="20">
        <f t="shared" si="8"/>
        <v>4.8057932850559579E-2</v>
      </c>
      <c r="H39" s="364">
        <v>1</v>
      </c>
      <c r="I39" s="87">
        <f t="shared" si="10"/>
        <v>1856</v>
      </c>
      <c r="J39" s="20">
        <f t="shared" si="9"/>
        <v>4.8205288036985094E-2</v>
      </c>
    </row>
    <row r="40" spans="1:10" ht="14.4" thickBot="1" x14ac:dyDescent="0.3">
      <c r="A40" s="669" t="s">
        <v>103</v>
      </c>
      <c r="B40" s="93">
        <f>SUM(B35:B39)</f>
        <v>5282</v>
      </c>
      <c r="C40" s="46">
        <f t="shared" si="6"/>
        <v>0.32635156008649985</v>
      </c>
      <c r="D40" s="93">
        <f>SUM(D35:D39)</f>
        <v>7107</v>
      </c>
      <c r="E40" s="46">
        <f t="shared" si="7"/>
        <v>0.36883076444029272</v>
      </c>
      <c r="F40" s="93">
        <f>SUM(F35:F39)</f>
        <v>1321</v>
      </c>
      <c r="G40" s="46">
        <f t="shared" si="8"/>
        <v>0.434825543120474</v>
      </c>
      <c r="H40" s="93">
        <f>SUM(H35:H39)</f>
        <v>4</v>
      </c>
      <c r="I40" s="93">
        <f t="shared" si="10"/>
        <v>13714</v>
      </c>
      <c r="J40" s="46">
        <f t="shared" si="9"/>
        <v>0.35618928886811074</v>
      </c>
    </row>
    <row r="41" spans="1:10" ht="13.8" x14ac:dyDescent="0.25">
      <c r="A41" s="676" t="s">
        <v>104</v>
      </c>
      <c r="B41" s="94">
        <v>68</v>
      </c>
      <c r="C41" s="95">
        <f t="shared" si="6"/>
        <v>4.2014210688909488E-3</v>
      </c>
      <c r="D41" s="94">
        <v>88</v>
      </c>
      <c r="E41" s="95">
        <f t="shared" si="7"/>
        <v>4.5669209611292746E-3</v>
      </c>
      <c r="F41" s="94">
        <v>22</v>
      </c>
      <c r="G41" s="95">
        <f t="shared" si="8"/>
        <v>7.2416063199473336E-3</v>
      </c>
      <c r="H41" s="362"/>
      <c r="I41" s="94">
        <f t="shared" si="10"/>
        <v>178</v>
      </c>
      <c r="J41" s="95">
        <f t="shared" si="9"/>
        <v>4.6231364604436137E-3</v>
      </c>
    </row>
    <row r="42" spans="1:10" ht="13.8" x14ac:dyDescent="0.25">
      <c r="A42" s="788" t="s">
        <v>894</v>
      </c>
      <c r="B42" s="789"/>
      <c r="C42" s="15">
        <f t="shared" si="6"/>
        <v>0</v>
      </c>
      <c r="D42" s="96">
        <v>1</v>
      </c>
      <c r="E42" s="15">
        <f t="shared" si="7"/>
        <v>5.1896829103741763E-5</v>
      </c>
      <c r="F42" s="96"/>
      <c r="G42" s="15">
        <f t="shared" si="8"/>
        <v>0</v>
      </c>
      <c r="H42" s="827"/>
      <c r="I42" s="96">
        <f t="shared" si="10"/>
        <v>1</v>
      </c>
      <c r="J42" s="15">
        <f t="shared" si="9"/>
        <v>2.5972676744065244E-5</v>
      </c>
    </row>
    <row r="43" spans="1:10" ht="14.4" thickBot="1" x14ac:dyDescent="0.3">
      <c r="A43" s="677" t="s">
        <v>80</v>
      </c>
      <c r="B43" s="87">
        <v>35</v>
      </c>
      <c r="C43" s="20">
        <f t="shared" si="6"/>
        <v>2.1624961383997529E-3</v>
      </c>
      <c r="D43" s="87">
        <v>43</v>
      </c>
      <c r="E43" s="20">
        <f t="shared" si="7"/>
        <v>2.2315636514608959E-3</v>
      </c>
      <c r="F43" s="87">
        <v>5</v>
      </c>
      <c r="G43" s="20">
        <f t="shared" si="8"/>
        <v>1.6458196181698486E-3</v>
      </c>
      <c r="H43" s="364"/>
      <c r="I43" s="87">
        <f t="shared" si="10"/>
        <v>83</v>
      </c>
      <c r="J43" s="20">
        <f t="shared" si="9"/>
        <v>2.1557321697574152E-3</v>
      </c>
    </row>
    <row r="44" spans="1:10" ht="14.4" thickBot="1" x14ac:dyDescent="0.3">
      <c r="A44" s="97" t="s">
        <v>578</v>
      </c>
      <c r="B44" s="98">
        <f>B28+B34+B40+SUM(B41:B43)</f>
        <v>16185</v>
      </c>
      <c r="C44" s="75">
        <f>C28+C34+C40+SUM(C41:C43)</f>
        <v>1</v>
      </c>
      <c r="D44" s="98">
        <f t="shared" ref="D44:J44" si="11">D28+D34+D40+SUM(D41:D43)</f>
        <v>19269</v>
      </c>
      <c r="E44" s="75">
        <f t="shared" si="11"/>
        <v>1</v>
      </c>
      <c r="F44" s="98">
        <f t="shared" si="11"/>
        <v>3038</v>
      </c>
      <c r="G44" s="75">
        <f t="shared" si="11"/>
        <v>1</v>
      </c>
      <c r="H44" s="98">
        <f t="shared" si="11"/>
        <v>10</v>
      </c>
      <c r="I44" s="98">
        <f t="shared" si="11"/>
        <v>38502</v>
      </c>
      <c r="J44" s="75">
        <f t="shared" si="11"/>
        <v>1</v>
      </c>
    </row>
    <row r="45" spans="1:10" ht="13.8" x14ac:dyDescent="0.25">
      <c r="A45" s="171" t="s">
        <v>105</v>
      </c>
      <c r="B45" s="115"/>
      <c r="C45" s="115"/>
      <c r="D45" s="115"/>
      <c r="E45" s="115"/>
      <c r="F45" s="115"/>
    </row>
    <row r="46" spans="1:10" ht="13.8" x14ac:dyDescent="0.25">
      <c r="A46" s="172" t="s">
        <v>181</v>
      </c>
      <c r="B46" s="115"/>
      <c r="C46" s="115"/>
      <c r="D46" s="115"/>
      <c r="E46" s="115"/>
      <c r="F46" s="115"/>
    </row>
  </sheetData>
  <mergeCells count="14">
    <mergeCell ref="A24:J24"/>
    <mergeCell ref="F26:G26"/>
    <mergeCell ref="A25:A27"/>
    <mergeCell ref="B26:C26"/>
    <mergeCell ref="D26:E26"/>
    <mergeCell ref="I25:J26"/>
    <mergeCell ref="B25:H25"/>
    <mergeCell ref="F2:G2"/>
    <mergeCell ref="J2:J3"/>
    <mergeCell ref="D2:E2"/>
    <mergeCell ref="A1:J1"/>
    <mergeCell ref="A2:A3"/>
    <mergeCell ref="B2:C2"/>
    <mergeCell ref="H2:I2"/>
  </mergeCells>
  <phoneticPr fontId="0" type="noConversion"/>
  <printOptions horizontalCentered="1"/>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selection sqref="A1:K1"/>
    </sheetView>
  </sheetViews>
  <sheetFormatPr defaultColWidth="11.44140625" defaultRowHeight="13.8" x14ac:dyDescent="0.25"/>
  <cols>
    <col min="1" max="1" width="9" style="35" customWidth="1"/>
    <col min="2" max="2" width="50.6640625" style="1" customWidth="1"/>
    <col min="3" max="10" width="10.6640625" style="1" customWidth="1"/>
    <col min="11" max="11" width="17.5546875" style="1" customWidth="1"/>
    <col min="12" max="16384" width="11.44140625" style="1"/>
  </cols>
  <sheetData>
    <row r="1" spans="1:11" ht="35.1" customHeight="1" thickBot="1" x14ac:dyDescent="0.3">
      <c r="A1" s="911" t="s">
        <v>868</v>
      </c>
      <c r="B1" s="928"/>
      <c r="C1" s="928"/>
      <c r="D1" s="928"/>
      <c r="E1" s="928"/>
      <c r="F1" s="928"/>
      <c r="G1" s="928"/>
      <c r="H1" s="928"/>
      <c r="I1" s="928"/>
      <c r="J1" s="928"/>
      <c r="K1" s="929"/>
    </row>
    <row r="2" spans="1:11" ht="15" customHeight="1" x14ac:dyDescent="0.25">
      <c r="A2" s="875" t="s">
        <v>576</v>
      </c>
      <c r="B2" s="877" t="s">
        <v>577</v>
      </c>
      <c r="C2" s="879">
        <v>2009</v>
      </c>
      <c r="D2" s="887"/>
      <c r="E2" s="879">
        <v>2011</v>
      </c>
      <c r="F2" s="887"/>
      <c r="G2" s="879">
        <v>2012</v>
      </c>
      <c r="H2" s="887"/>
      <c r="I2" s="879">
        <v>2013</v>
      </c>
      <c r="J2" s="887"/>
      <c r="K2" s="870" t="s">
        <v>887</v>
      </c>
    </row>
    <row r="3" spans="1:11" ht="14.25" customHeight="1" thickBot="1" x14ac:dyDescent="0.3">
      <c r="A3" s="876"/>
      <c r="B3" s="878"/>
      <c r="C3" s="2" t="s">
        <v>579</v>
      </c>
      <c r="D3" s="3" t="s">
        <v>580</v>
      </c>
      <c r="E3" s="2" t="s">
        <v>579</v>
      </c>
      <c r="F3" s="36" t="s">
        <v>580</v>
      </c>
      <c r="G3" s="2" t="s">
        <v>579</v>
      </c>
      <c r="H3" s="36" t="s">
        <v>580</v>
      </c>
      <c r="I3" s="2" t="s">
        <v>579</v>
      </c>
      <c r="J3" s="36" t="s">
        <v>580</v>
      </c>
      <c r="K3" s="931"/>
    </row>
    <row r="4" spans="1:11" ht="28.5" customHeight="1" thickBot="1" x14ac:dyDescent="0.3">
      <c r="A4" s="4">
        <v>0</v>
      </c>
      <c r="B4" s="5" t="s">
        <v>581</v>
      </c>
      <c r="C4" s="6">
        <v>501</v>
      </c>
      <c r="D4" s="7">
        <f>ROUND(C4/$C$54,3)</f>
        <v>4.7E-2</v>
      </c>
      <c r="E4" s="6">
        <v>422</v>
      </c>
      <c r="F4" s="7">
        <f>ROUND(E4/$E$54,3)</f>
        <v>4.1000000000000002E-2</v>
      </c>
      <c r="G4" s="6">
        <v>370</v>
      </c>
      <c r="H4" s="7">
        <f>ROUND(G4/$G$54,3)</f>
        <v>3.5999999999999997E-2</v>
      </c>
      <c r="I4" s="6">
        <v>459</v>
      </c>
      <c r="J4" s="7">
        <f>ROUND(I4/$I$54,3)</f>
        <v>4.2000000000000003E-2</v>
      </c>
      <c r="K4" s="678">
        <f>J4-H4</f>
        <v>6.0000000000000053E-3</v>
      </c>
    </row>
    <row r="5" spans="1:11" x14ac:dyDescent="0.25">
      <c r="A5" s="9">
        <v>10</v>
      </c>
      <c r="B5" s="10" t="s">
        <v>582</v>
      </c>
      <c r="C5" s="6">
        <v>422</v>
      </c>
      <c r="D5" s="7">
        <f t="shared" ref="D5:D53" si="0">ROUND(C5/$C$54,3)</f>
        <v>0.04</v>
      </c>
      <c r="E5" s="6">
        <v>549</v>
      </c>
      <c r="F5" s="7">
        <f t="shared" ref="F5:F53" si="1">ROUND(E5/$E$54,3)</f>
        <v>5.3999999999999999E-2</v>
      </c>
      <c r="G5" s="6">
        <v>505</v>
      </c>
      <c r="H5" s="7">
        <f t="shared" ref="H5:H53" si="2">ROUND(G5/$G$54,3)</f>
        <v>0.05</v>
      </c>
      <c r="I5" s="6">
        <v>395</v>
      </c>
      <c r="J5" s="7">
        <f t="shared" ref="J5:J53" si="3">ROUND(I5/$I$54,3)</f>
        <v>3.5999999999999997E-2</v>
      </c>
      <c r="K5" s="678">
        <f t="shared" ref="K5:K53" si="4">J5-H5</f>
        <v>-1.4000000000000005E-2</v>
      </c>
    </row>
    <row r="6" spans="1:11" x14ac:dyDescent="0.25">
      <c r="A6" s="11">
        <v>11</v>
      </c>
      <c r="B6" s="12" t="s">
        <v>583</v>
      </c>
      <c r="C6" s="13">
        <v>3025</v>
      </c>
      <c r="D6" s="14">
        <f t="shared" si="0"/>
        <v>0.28599999999999998</v>
      </c>
      <c r="E6" s="13">
        <v>2887</v>
      </c>
      <c r="F6" s="14">
        <f t="shared" si="1"/>
        <v>0.28299999999999997</v>
      </c>
      <c r="G6" s="13">
        <v>3024</v>
      </c>
      <c r="H6" s="14">
        <f t="shared" si="2"/>
        <v>0.29699999999999999</v>
      </c>
      <c r="I6" s="13">
        <v>3606</v>
      </c>
      <c r="J6" s="14">
        <f t="shared" si="3"/>
        <v>0.32700000000000001</v>
      </c>
      <c r="K6" s="679">
        <f t="shared" si="4"/>
        <v>3.0000000000000027E-2</v>
      </c>
    </row>
    <row r="7" spans="1:11" x14ac:dyDescent="0.25">
      <c r="A7" s="11">
        <v>12</v>
      </c>
      <c r="B7" s="12" t="s">
        <v>584</v>
      </c>
      <c r="C7" s="13">
        <v>271</v>
      </c>
      <c r="D7" s="14">
        <f t="shared" si="0"/>
        <v>2.5999999999999999E-2</v>
      </c>
      <c r="E7" s="13">
        <v>229</v>
      </c>
      <c r="F7" s="14">
        <f t="shared" si="1"/>
        <v>2.1999999999999999E-2</v>
      </c>
      <c r="G7" s="13">
        <v>265</v>
      </c>
      <c r="H7" s="14">
        <f t="shared" si="2"/>
        <v>2.5999999999999999E-2</v>
      </c>
      <c r="I7" s="13">
        <v>224</v>
      </c>
      <c r="J7" s="14">
        <f t="shared" si="3"/>
        <v>0.02</v>
      </c>
      <c r="K7" s="679">
        <f t="shared" si="4"/>
        <v>-5.9999999999999984E-3</v>
      </c>
    </row>
    <row r="8" spans="1:11" x14ac:dyDescent="0.25">
      <c r="A8" s="11">
        <v>13</v>
      </c>
      <c r="B8" s="12" t="s">
        <v>585</v>
      </c>
      <c r="C8" s="13">
        <v>14</v>
      </c>
      <c r="D8" s="14">
        <f t="shared" si="0"/>
        <v>1E-3</v>
      </c>
      <c r="E8" s="13">
        <v>10</v>
      </c>
      <c r="F8" s="14">
        <f t="shared" si="1"/>
        <v>1E-3</v>
      </c>
      <c r="G8" s="13">
        <v>7</v>
      </c>
      <c r="H8" s="14">
        <f t="shared" si="2"/>
        <v>1E-3</v>
      </c>
      <c r="I8" s="13">
        <v>7</v>
      </c>
      <c r="J8" s="14">
        <f t="shared" si="3"/>
        <v>1E-3</v>
      </c>
      <c r="K8" s="679">
        <f t="shared" si="4"/>
        <v>0</v>
      </c>
    </row>
    <row r="9" spans="1:11" ht="14.4" thickBot="1" x14ac:dyDescent="0.3">
      <c r="A9" s="16">
        <v>19</v>
      </c>
      <c r="B9" s="17" t="s">
        <v>586</v>
      </c>
      <c r="C9" s="18">
        <v>127</v>
      </c>
      <c r="D9" s="19">
        <f t="shared" si="0"/>
        <v>1.2E-2</v>
      </c>
      <c r="E9" s="18">
        <v>85</v>
      </c>
      <c r="F9" s="19">
        <f t="shared" si="1"/>
        <v>8.0000000000000002E-3</v>
      </c>
      <c r="G9" s="18">
        <v>99</v>
      </c>
      <c r="H9" s="19">
        <f t="shared" si="2"/>
        <v>0.01</v>
      </c>
      <c r="I9" s="18">
        <v>58</v>
      </c>
      <c r="J9" s="19">
        <f t="shared" si="3"/>
        <v>5.0000000000000001E-3</v>
      </c>
      <c r="K9" s="680">
        <f t="shared" si="4"/>
        <v>-5.0000000000000001E-3</v>
      </c>
    </row>
    <row r="10" spans="1:11" x14ac:dyDescent="0.25">
      <c r="A10" s="21">
        <v>20</v>
      </c>
      <c r="B10" s="22" t="s">
        <v>587</v>
      </c>
      <c r="C10" s="23">
        <v>379</v>
      </c>
      <c r="D10" s="7">
        <f t="shared" si="0"/>
        <v>3.5999999999999997E-2</v>
      </c>
      <c r="E10" s="23">
        <v>379</v>
      </c>
      <c r="F10" s="7">
        <f t="shared" si="1"/>
        <v>3.6999999999999998E-2</v>
      </c>
      <c r="G10" s="23">
        <v>345</v>
      </c>
      <c r="H10" s="7">
        <f t="shared" si="2"/>
        <v>3.4000000000000002E-2</v>
      </c>
      <c r="I10" s="23">
        <v>420</v>
      </c>
      <c r="J10" s="7">
        <f t="shared" si="3"/>
        <v>3.7999999999999999E-2</v>
      </c>
      <c r="K10" s="678">
        <f t="shared" si="4"/>
        <v>3.9999999999999966E-3</v>
      </c>
    </row>
    <row r="11" spans="1:11" x14ac:dyDescent="0.25">
      <c r="A11" s="11">
        <v>21</v>
      </c>
      <c r="B11" s="12" t="s">
        <v>588</v>
      </c>
      <c r="C11" s="13">
        <v>391</v>
      </c>
      <c r="D11" s="14">
        <f t="shared" si="0"/>
        <v>3.6999999999999998E-2</v>
      </c>
      <c r="E11" s="13">
        <v>402</v>
      </c>
      <c r="F11" s="14">
        <f t="shared" si="1"/>
        <v>3.9E-2</v>
      </c>
      <c r="G11" s="13">
        <v>404</v>
      </c>
      <c r="H11" s="14">
        <f t="shared" si="2"/>
        <v>0.04</v>
      </c>
      <c r="I11" s="13">
        <v>488</v>
      </c>
      <c r="J11" s="14">
        <f t="shared" si="3"/>
        <v>4.3999999999999997E-2</v>
      </c>
      <c r="K11" s="679">
        <f t="shared" si="4"/>
        <v>3.9999999999999966E-3</v>
      </c>
    </row>
    <row r="12" spans="1:11" x14ac:dyDescent="0.25">
      <c r="A12" s="11">
        <v>22</v>
      </c>
      <c r="B12" s="12" t="s">
        <v>589</v>
      </c>
      <c r="C12" s="13">
        <v>32</v>
      </c>
      <c r="D12" s="14">
        <f t="shared" si="0"/>
        <v>3.0000000000000001E-3</v>
      </c>
      <c r="E12" s="13">
        <v>57</v>
      </c>
      <c r="F12" s="14">
        <f t="shared" si="1"/>
        <v>6.0000000000000001E-3</v>
      </c>
      <c r="G12" s="13">
        <v>63</v>
      </c>
      <c r="H12" s="14">
        <f t="shared" si="2"/>
        <v>6.0000000000000001E-3</v>
      </c>
      <c r="I12" s="13">
        <v>29</v>
      </c>
      <c r="J12" s="14">
        <f t="shared" si="3"/>
        <v>3.0000000000000001E-3</v>
      </c>
      <c r="K12" s="679">
        <f t="shared" si="4"/>
        <v>-3.0000000000000001E-3</v>
      </c>
    </row>
    <row r="13" spans="1:11" ht="14.4" thickBot="1" x14ac:dyDescent="0.3">
      <c r="A13" s="24">
        <v>29</v>
      </c>
      <c r="B13" s="25" t="s">
        <v>590</v>
      </c>
      <c r="C13" s="18">
        <v>65</v>
      </c>
      <c r="D13" s="19">
        <f t="shared" si="0"/>
        <v>6.0000000000000001E-3</v>
      </c>
      <c r="E13" s="18">
        <v>44</v>
      </c>
      <c r="F13" s="19">
        <f t="shared" si="1"/>
        <v>4.0000000000000001E-3</v>
      </c>
      <c r="G13" s="18">
        <v>58</v>
      </c>
      <c r="H13" s="19">
        <f t="shared" si="2"/>
        <v>6.0000000000000001E-3</v>
      </c>
      <c r="I13" s="18">
        <v>61</v>
      </c>
      <c r="J13" s="19">
        <f t="shared" si="3"/>
        <v>6.0000000000000001E-3</v>
      </c>
      <c r="K13" s="680">
        <f t="shared" si="4"/>
        <v>0</v>
      </c>
    </row>
    <row r="14" spans="1:11" x14ac:dyDescent="0.25">
      <c r="A14" s="9">
        <v>30</v>
      </c>
      <c r="B14" s="10" t="s">
        <v>591</v>
      </c>
      <c r="C14" s="6">
        <v>784</v>
      </c>
      <c r="D14" s="7">
        <f t="shared" si="0"/>
        <v>7.3999999999999996E-2</v>
      </c>
      <c r="E14" s="6">
        <v>925</v>
      </c>
      <c r="F14" s="7">
        <f t="shared" si="1"/>
        <v>9.0999999999999998E-2</v>
      </c>
      <c r="G14" s="6">
        <v>977</v>
      </c>
      <c r="H14" s="7">
        <f t="shared" si="2"/>
        <v>9.6000000000000002E-2</v>
      </c>
      <c r="I14" s="6">
        <v>1058</v>
      </c>
      <c r="J14" s="7">
        <f t="shared" si="3"/>
        <v>9.6000000000000002E-2</v>
      </c>
      <c r="K14" s="678">
        <f t="shared" si="4"/>
        <v>0</v>
      </c>
    </row>
    <row r="15" spans="1:11" x14ac:dyDescent="0.25">
      <c r="A15" s="11">
        <v>31</v>
      </c>
      <c r="B15" s="12" t="s">
        <v>592</v>
      </c>
      <c r="C15" s="13">
        <v>173</v>
      </c>
      <c r="D15" s="14">
        <f t="shared" si="0"/>
        <v>1.6E-2</v>
      </c>
      <c r="E15" s="13">
        <v>120</v>
      </c>
      <c r="F15" s="14">
        <f t="shared" si="1"/>
        <v>1.2E-2</v>
      </c>
      <c r="G15" s="13">
        <v>118</v>
      </c>
      <c r="H15" s="14">
        <f t="shared" si="2"/>
        <v>1.2E-2</v>
      </c>
      <c r="I15" s="13">
        <v>116</v>
      </c>
      <c r="J15" s="14">
        <f t="shared" si="3"/>
        <v>1.0999999999999999E-2</v>
      </c>
      <c r="K15" s="679">
        <f t="shared" si="4"/>
        <v>-1.0000000000000009E-3</v>
      </c>
    </row>
    <row r="16" spans="1:11" x14ac:dyDescent="0.25">
      <c r="A16" s="11">
        <v>32</v>
      </c>
      <c r="B16" s="12" t="s">
        <v>593</v>
      </c>
      <c r="C16" s="13">
        <v>1935</v>
      </c>
      <c r="D16" s="14">
        <f t="shared" si="0"/>
        <v>0.183</v>
      </c>
      <c r="E16" s="13">
        <v>1938</v>
      </c>
      <c r="F16" s="14">
        <f t="shared" si="1"/>
        <v>0.19</v>
      </c>
      <c r="G16" s="13">
        <v>1957</v>
      </c>
      <c r="H16" s="14">
        <f t="shared" si="2"/>
        <v>0.192</v>
      </c>
      <c r="I16" s="13">
        <v>1974</v>
      </c>
      <c r="J16" s="14">
        <f t="shared" si="3"/>
        <v>0.17899999999999999</v>
      </c>
      <c r="K16" s="679">
        <f t="shared" si="4"/>
        <v>-1.3000000000000012E-2</v>
      </c>
    </row>
    <row r="17" spans="1:11" ht="28.2" thickBot="1" x14ac:dyDescent="0.3">
      <c r="A17" s="16">
        <v>39</v>
      </c>
      <c r="B17" s="17" t="s">
        <v>594</v>
      </c>
      <c r="C17" s="18">
        <v>356</v>
      </c>
      <c r="D17" s="19">
        <f t="shared" si="0"/>
        <v>3.4000000000000002E-2</v>
      </c>
      <c r="E17" s="18">
        <v>394</v>
      </c>
      <c r="F17" s="19">
        <f t="shared" si="1"/>
        <v>3.9E-2</v>
      </c>
      <c r="G17" s="18">
        <v>366</v>
      </c>
      <c r="H17" s="19">
        <f t="shared" si="2"/>
        <v>3.5999999999999997E-2</v>
      </c>
      <c r="I17" s="18">
        <v>388</v>
      </c>
      <c r="J17" s="19">
        <f t="shared" si="3"/>
        <v>3.5000000000000003E-2</v>
      </c>
      <c r="K17" s="680">
        <f t="shared" si="4"/>
        <v>-9.9999999999999395E-4</v>
      </c>
    </row>
    <row r="18" spans="1:11" x14ac:dyDescent="0.25">
      <c r="A18" s="21">
        <v>40</v>
      </c>
      <c r="B18" s="22" t="s">
        <v>595</v>
      </c>
      <c r="C18" s="23"/>
      <c r="D18" s="7">
        <f t="shared" si="0"/>
        <v>0</v>
      </c>
      <c r="E18" s="23">
        <v>1</v>
      </c>
      <c r="F18" s="7">
        <f t="shared" si="1"/>
        <v>0</v>
      </c>
      <c r="G18" s="23">
        <v>3</v>
      </c>
      <c r="H18" s="7">
        <f t="shared" si="2"/>
        <v>0</v>
      </c>
      <c r="I18" s="23">
        <v>1</v>
      </c>
      <c r="J18" s="7">
        <f t="shared" si="3"/>
        <v>0</v>
      </c>
      <c r="K18" s="678">
        <f t="shared" si="4"/>
        <v>0</v>
      </c>
    </row>
    <row r="19" spans="1:11" ht="14.4" thickBot="1" x14ac:dyDescent="0.3">
      <c r="A19" s="24">
        <v>41</v>
      </c>
      <c r="B19" s="25" t="s">
        <v>596</v>
      </c>
      <c r="C19" s="18">
        <v>1</v>
      </c>
      <c r="D19" s="19">
        <f t="shared" si="0"/>
        <v>0</v>
      </c>
      <c r="E19" s="18">
        <v>2</v>
      </c>
      <c r="F19" s="19">
        <f t="shared" si="1"/>
        <v>0</v>
      </c>
      <c r="G19" s="18">
        <v>2</v>
      </c>
      <c r="H19" s="19">
        <f t="shared" si="2"/>
        <v>0</v>
      </c>
      <c r="I19" s="18">
        <v>1</v>
      </c>
      <c r="J19" s="19">
        <f t="shared" si="3"/>
        <v>0</v>
      </c>
      <c r="K19" s="680">
        <f t="shared" si="4"/>
        <v>0</v>
      </c>
    </row>
    <row r="20" spans="1:11" x14ac:dyDescent="0.25">
      <c r="A20" s="9">
        <v>50</v>
      </c>
      <c r="B20" s="10" t="s">
        <v>597</v>
      </c>
      <c r="C20" s="6">
        <v>485</v>
      </c>
      <c r="D20" s="7">
        <f t="shared" si="0"/>
        <v>4.5999999999999999E-2</v>
      </c>
      <c r="E20" s="6">
        <v>339</v>
      </c>
      <c r="F20" s="7">
        <f t="shared" si="1"/>
        <v>3.3000000000000002E-2</v>
      </c>
      <c r="G20" s="6">
        <v>294</v>
      </c>
      <c r="H20" s="7">
        <f t="shared" si="2"/>
        <v>2.9000000000000001E-2</v>
      </c>
      <c r="I20" s="6">
        <v>428</v>
      </c>
      <c r="J20" s="7">
        <f t="shared" si="3"/>
        <v>3.9E-2</v>
      </c>
      <c r="K20" s="678">
        <f t="shared" si="4"/>
        <v>9.9999999999999985E-3</v>
      </c>
    </row>
    <row r="21" spans="1:11" x14ac:dyDescent="0.25">
      <c r="A21" s="11">
        <v>51</v>
      </c>
      <c r="B21" s="12" t="s">
        <v>598</v>
      </c>
      <c r="C21" s="13">
        <v>320</v>
      </c>
      <c r="D21" s="14">
        <f t="shared" si="0"/>
        <v>0.03</v>
      </c>
      <c r="E21" s="13">
        <v>235</v>
      </c>
      <c r="F21" s="14">
        <f t="shared" si="1"/>
        <v>2.3E-2</v>
      </c>
      <c r="G21" s="13">
        <v>222</v>
      </c>
      <c r="H21" s="14">
        <f t="shared" si="2"/>
        <v>2.1999999999999999E-2</v>
      </c>
      <c r="I21" s="13">
        <v>218</v>
      </c>
      <c r="J21" s="14">
        <f t="shared" si="3"/>
        <v>0.02</v>
      </c>
      <c r="K21" s="679">
        <f t="shared" si="4"/>
        <v>-1.9999999999999983E-3</v>
      </c>
    </row>
    <row r="22" spans="1:11" x14ac:dyDescent="0.25">
      <c r="A22" s="11">
        <v>52</v>
      </c>
      <c r="B22" s="12" t="s">
        <v>599</v>
      </c>
      <c r="C22" s="13">
        <v>368</v>
      </c>
      <c r="D22" s="14">
        <f t="shared" si="0"/>
        <v>3.5000000000000003E-2</v>
      </c>
      <c r="E22" s="13">
        <v>260</v>
      </c>
      <c r="F22" s="14">
        <f t="shared" si="1"/>
        <v>2.5999999999999999E-2</v>
      </c>
      <c r="G22" s="13">
        <v>229</v>
      </c>
      <c r="H22" s="14">
        <f t="shared" si="2"/>
        <v>2.3E-2</v>
      </c>
      <c r="I22" s="13">
        <v>252</v>
      </c>
      <c r="J22" s="14">
        <f t="shared" si="3"/>
        <v>2.3E-2</v>
      </c>
      <c r="K22" s="679">
        <f t="shared" si="4"/>
        <v>0</v>
      </c>
    </row>
    <row r="23" spans="1:11" ht="41.4" x14ac:dyDescent="0.25">
      <c r="A23" s="11">
        <v>53</v>
      </c>
      <c r="B23" s="12" t="s">
        <v>600</v>
      </c>
      <c r="C23" s="13">
        <v>6</v>
      </c>
      <c r="D23" s="14">
        <f t="shared" si="0"/>
        <v>1E-3</v>
      </c>
      <c r="E23" s="13">
        <v>5</v>
      </c>
      <c r="F23" s="14">
        <f t="shared" si="1"/>
        <v>0</v>
      </c>
      <c r="G23" s="13">
        <v>4</v>
      </c>
      <c r="H23" s="14">
        <f t="shared" si="2"/>
        <v>0</v>
      </c>
      <c r="I23" s="13">
        <v>3</v>
      </c>
      <c r="J23" s="14">
        <f t="shared" si="3"/>
        <v>0</v>
      </c>
      <c r="K23" s="679">
        <f t="shared" si="4"/>
        <v>0</v>
      </c>
    </row>
    <row r="24" spans="1:11" x14ac:dyDescent="0.25">
      <c r="A24" s="11">
        <v>54</v>
      </c>
      <c r="B24" s="12" t="s">
        <v>601</v>
      </c>
      <c r="C24" s="13"/>
      <c r="D24" s="14">
        <f t="shared" si="0"/>
        <v>0</v>
      </c>
      <c r="E24" s="13">
        <v>1</v>
      </c>
      <c r="F24" s="14">
        <f t="shared" si="1"/>
        <v>0</v>
      </c>
      <c r="G24" s="13">
        <v>1</v>
      </c>
      <c r="H24" s="14">
        <f t="shared" si="2"/>
        <v>0</v>
      </c>
      <c r="I24" s="13">
        <v>2</v>
      </c>
      <c r="J24" s="14">
        <f t="shared" si="3"/>
        <v>0</v>
      </c>
      <c r="K24" s="679">
        <f t="shared" si="4"/>
        <v>0</v>
      </c>
    </row>
    <row r="25" spans="1:11" ht="28.2" thickBot="1" x14ac:dyDescent="0.3">
      <c r="A25" s="16">
        <v>59</v>
      </c>
      <c r="B25" s="17" t="s">
        <v>602</v>
      </c>
      <c r="C25" s="18">
        <v>58</v>
      </c>
      <c r="D25" s="19">
        <f t="shared" si="0"/>
        <v>5.0000000000000001E-3</v>
      </c>
      <c r="E25" s="18">
        <v>66</v>
      </c>
      <c r="F25" s="19">
        <f t="shared" si="1"/>
        <v>6.0000000000000001E-3</v>
      </c>
      <c r="G25" s="18">
        <v>61</v>
      </c>
      <c r="H25" s="19">
        <f t="shared" si="2"/>
        <v>6.0000000000000001E-3</v>
      </c>
      <c r="I25" s="18">
        <v>83</v>
      </c>
      <c r="J25" s="19">
        <f t="shared" si="3"/>
        <v>8.0000000000000002E-3</v>
      </c>
      <c r="K25" s="680">
        <f t="shared" si="4"/>
        <v>2E-3</v>
      </c>
    </row>
    <row r="26" spans="1:11" ht="26.25" customHeight="1" x14ac:dyDescent="0.25">
      <c r="A26" s="21">
        <v>60</v>
      </c>
      <c r="B26" s="22" t="s">
        <v>603</v>
      </c>
      <c r="C26" s="23">
        <v>4</v>
      </c>
      <c r="D26" s="7">
        <f t="shared" si="0"/>
        <v>0</v>
      </c>
      <c r="E26" s="23">
        <v>2</v>
      </c>
      <c r="F26" s="7">
        <f t="shared" si="1"/>
        <v>0</v>
      </c>
      <c r="G26" s="23">
        <v>3</v>
      </c>
      <c r="H26" s="7">
        <f t="shared" si="2"/>
        <v>0</v>
      </c>
      <c r="I26" s="23">
        <v>1</v>
      </c>
      <c r="J26" s="7">
        <f t="shared" si="3"/>
        <v>0</v>
      </c>
      <c r="K26" s="678">
        <f t="shared" si="4"/>
        <v>0</v>
      </c>
    </row>
    <row r="27" spans="1:11" ht="27.6" x14ac:dyDescent="0.25">
      <c r="A27" s="11">
        <v>61</v>
      </c>
      <c r="B27" s="12" t="s">
        <v>604</v>
      </c>
      <c r="C27" s="13">
        <v>5</v>
      </c>
      <c r="D27" s="14">
        <f t="shared" si="0"/>
        <v>0</v>
      </c>
      <c r="E27" s="13">
        <v>1</v>
      </c>
      <c r="F27" s="14">
        <f t="shared" si="1"/>
        <v>0</v>
      </c>
      <c r="G27" s="1">
        <v>5</v>
      </c>
      <c r="H27" s="14">
        <f t="shared" si="2"/>
        <v>0</v>
      </c>
      <c r="I27" s="1">
        <v>4</v>
      </c>
      <c r="J27" s="14">
        <f t="shared" si="3"/>
        <v>0</v>
      </c>
      <c r="K27" s="679">
        <f t="shared" si="4"/>
        <v>0</v>
      </c>
    </row>
    <row r="28" spans="1:11" x14ac:dyDescent="0.25">
      <c r="A28" s="11">
        <v>62</v>
      </c>
      <c r="B28" s="12" t="s">
        <v>605</v>
      </c>
      <c r="C28" s="13">
        <v>2</v>
      </c>
      <c r="D28" s="14">
        <f t="shared" si="0"/>
        <v>0</v>
      </c>
      <c r="E28" s="13">
        <v>3</v>
      </c>
      <c r="F28" s="14">
        <f t="shared" si="1"/>
        <v>0</v>
      </c>
      <c r="G28" s="13">
        <v>0</v>
      </c>
      <c r="H28" s="14">
        <f t="shared" si="2"/>
        <v>0</v>
      </c>
      <c r="I28" s="13">
        <v>0</v>
      </c>
      <c r="J28" s="14">
        <f t="shared" si="3"/>
        <v>0</v>
      </c>
      <c r="K28" s="679">
        <f t="shared" si="4"/>
        <v>0</v>
      </c>
    </row>
    <row r="29" spans="1:11" x14ac:dyDescent="0.25">
      <c r="A29" s="11">
        <v>63</v>
      </c>
      <c r="B29" s="12" t="s">
        <v>606</v>
      </c>
      <c r="C29" s="13">
        <v>1</v>
      </c>
      <c r="D29" s="14">
        <f t="shared" si="0"/>
        <v>0</v>
      </c>
      <c r="E29" s="13">
        <v>1</v>
      </c>
      <c r="F29" s="14">
        <f t="shared" si="1"/>
        <v>0</v>
      </c>
      <c r="G29" s="13">
        <v>0</v>
      </c>
      <c r="H29" s="14">
        <f t="shared" si="2"/>
        <v>0</v>
      </c>
      <c r="I29" s="13">
        <v>1</v>
      </c>
      <c r="J29" s="14">
        <f t="shared" si="3"/>
        <v>0</v>
      </c>
      <c r="K29" s="679">
        <f t="shared" si="4"/>
        <v>0</v>
      </c>
    </row>
    <row r="30" spans="1:11" ht="44.25" customHeight="1" thickBot="1" x14ac:dyDescent="0.3">
      <c r="A30" s="24">
        <v>69</v>
      </c>
      <c r="B30" s="25" t="s">
        <v>607</v>
      </c>
      <c r="C30" s="18">
        <v>2</v>
      </c>
      <c r="D30" s="19">
        <f t="shared" si="0"/>
        <v>0</v>
      </c>
      <c r="E30" s="18">
        <v>3</v>
      </c>
      <c r="F30" s="19">
        <f t="shared" si="1"/>
        <v>0</v>
      </c>
      <c r="G30" s="18">
        <v>0</v>
      </c>
      <c r="H30" s="19">
        <f t="shared" si="2"/>
        <v>0</v>
      </c>
      <c r="I30" s="18">
        <v>2</v>
      </c>
      <c r="J30" s="19">
        <f t="shared" si="3"/>
        <v>0</v>
      </c>
      <c r="K30" s="680">
        <f t="shared" si="4"/>
        <v>0</v>
      </c>
    </row>
    <row r="31" spans="1:11" x14ac:dyDescent="0.25">
      <c r="A31" s="9">
        <v>70</v>
      </c>
      <c r="B31" s="10" t="s">
        <v>608</v>
      </c>
      <c r="C31" s="6">
        <v>4</v>
      </c>
      <c r="D31" s="7">
        <f t="shared" si="0"/>
        <v>0</v>
      </c>
      <c r="E31" s="6">
        <v>1</v>
      </c>
      <c r="F31" s="7">
        <f t="shared" si="1"/>
        <v>0</v>
      </c>
      <c r="G31" s="6">
        <v>0</v>
      </c>
      <c r="H31" s="7">
        <f t="shared" si="2"/>
        <v>0</v>
      </c>
      <c r="I31" s="6">
        <v>0</v>
      </c>
      <c r="J31" s="7">
        <f t="shared" si="3"/>
        <v>0</v>
      </c>
      <c r="K31" s="678">
        <f t="shared" si="4"/>
        <v>0</v>
      </c>
    </row>
    <row r="32" spans="1:11" x14ac:dyDescent="0.25">
      <c r="A32" s="11">
        <v>71</v>
      </c>
      <c r="B32" s="12" t="s">
        <v>609</v>
      </c>
      <c r="C32" s="13">
        <v>5</v>
      </c>
      <c r="D32" s="14">
        <f t="shared" si="0"/>
        <v>0</v>
      </c>
      <c r="E32" s="13">
        <v>4</v>
      </c>
      <c r="F32" s="14">
        <f t="shared" si="1"/>
        <v>0</v>
      </c>
      <c r="G32" s="13">
        <v>1</v>
      </c>
      <c r="H32" s="14">
        <f t="shared" si="2"/>
        <v>0</v>
      </c>
      <c r="I32" s="13">
        <v>21</v>
      </c>
      <c r="J32" s="14">
        <f t="shared" si="3"/>
        <v>2E-3</v>
      </c>
      <c r="K32" s="679">
        <f t="shared" si="4"/>
        <v>2E-3</v>
      </c>
    </row>
    <row r="33" spans="1:11" x14ac:dyDescent="0.25">
      <c r="A33" s="11">
        <v>72</v>
      </c>
      <c r="B33" s="12" t="s">
        <v>610</v>
      </c>
      <c r="C33" s="13">
        <v>6</v>
      </c>
      <c r="D33" s="14">
        <f t="shared" si="0"/>
        <v>1E-3</v>
      </c>
      <c r="E33" s="13">
        <v>1</v>
      </c>
      <c r="F33" s="14">
        <f t="shared" si="1"/>
        <v>0</v>
      </c>
      <c r="G33" s="13">
        <v>0</v>
      </c>
      <c r="H33" s="14">
        <f t="shared" si="2"/>
        <v>0</v>
      </c>
      <c r="I33" s="13">
        <v>1</v>
      </c>
      <c r="J33" s="14">
        <f t="shared" si="3"/>
        <v>0</v>
      </c>
      <c r="K33" s="679">
        <f t="shared" si="4"/>
        <v>0</v>
      </c>
    </row>
    <row r="34" spans="1:11" ht="29.25" customHeight="1" thickBot="1" x14ac:dyDescent="0.3">
      <c r="A34" s="16">
        <v>79</v>
      </c>
      <c r="B34" s="17" t="s">
        <v>611</v>
      </c>
      <c r="C34" s="18">
        <v>2</v>
      </c>
      <c r="D34" s="19">
        <f t="shared" si="0"/>
        <v>0</v>
      </c>
      <c r="E34" s="18">
        <v>2</v>
      </c>
      <c r="F34" s="19">
        <f t="shared" si="1"/>
        <v>0</v>
      </c>
      <c r="G34" s="18">
        <v>1</v>
      </c>
      <c r="H34" s="19">
        <f t="shared" si="2"/>
        <v>0</v>
      </c>
      <c r="I34" s="18">
        <v>1</v>
      </c>
      <c r="J34" s="19">
        <f t="shared" si="3"/>
        <v>0</v>
      </c>
      <c r="K34" s="680">
        <f t="shared" si="4"/>
        <v>0</v>
      </c>
    </row>
    <row r="35" spans="1:11" x14ac:dyDescent="0.25">
      <c r="A35" s="21">
        <v>80</v>
      </c>
      <c r="B35" s="22" t="s">
        <v>612</v>
      </c>
      <c r="C35" s="23">
        <v>1</v>
      </c>
      <c r="D35" s="7">
        <f t="shared" si="0"/>
        <v>0</v>
      </c>
      <c r="E35" s="23"/>
      <c r="F35" s="7">
        <f t="shared" si="1"/>
        <v>0</v>
      </c>
      <c r="G35" s="23">
        <v>0</v>
      </c>
      <c r="H35" s="7">
        <f t="shared" si="2"/>
        <v>0</v>
      </c>
      <c r="I35" s="23">
        <v>0</v>
      </c>
      <c r="J35" s="7">
        <f t="shared" si="3"/>
        <v>0</v>
      </c>
      <c r="K35" s="678">
        <f t="shared" si="4"/>
        <v>0</v>
      </c>
    </row>
    <row r="36" spans="1:11" x14ac:dyDescent="0.25">
      <c r="A36" s="11">
        <v>81</v>
      </c>
      <c r="B36" s="12" t="s">
        <v>613</v>
      </c>
      <c r="C36" s="13"/>
      <c r="D36" s="14">
        <f t="shared" si="0"/>
        <v>0</v>
      </c>
      <c r="E36" s="13"/>
      <c r="F36" s="14">
        <f t="shared" si="1"/>
        <v>0</v>
      </c>
      <c r="G36" s="13">
        <v>0</v>
      </c>
      <c r="H36" s="14">
        <f t="shared" si="2"/>
        <v>0</v>
      </c>
      <c r="I36" s="13">
        <v>1</v>
      </c>
      <c r="J36" s="14">
        <f t="shared" si="3"/>
        <v>0</v>
      </c>
      <c r="K36" s="679">
        <f t="shared" si="4"/>
        <v>0</v>
      </c>
    </row>
    <row r="37" spans="1:11" x14ac:dyDescent="0.25">
      <c r="A37" s="11">
        <v>82</v>
      </c>
      <c r="B37" s="12" t="s">
        <v>614</v>
      </c>
      <c r="C37" s="13"/>
      <c r="D37" s="14">
        <f t="shared" si="0"/>
        <v>0</v>
      </c>
      <c r="E37" s="13"/>
      <c r="F37" s="14">
        <f t="shared" si="1"/>
        <v>0</v>
      </c>
      <c r="G37" s="13">
        <v>0</v>
      </c>
      <c r="H37" s="14">
        <f t="shared" si="2"/>
        <v>0</v>
      </c>
      <c r="I37" s="13">
        <v>0</v>
      </c>
      <c r="J37" s="14">
        <f t="shared" si="3"/>
        <v>0</v>
      </c>
      <c r="K37" s="679">
        <f t="shared" si="4"/>
        <v>0</v>
      </c>
    </row>
    <row r="38" spans="1:11" ht="14.4" thickBot="1" x14ac:dyDescent="0.3">
      <c r="A38" s="24">
        <v>89</v>
      </c>
      <c r="B38" s="25" t="s">
        <v>615</v>
      </c>
      <c r="C38" s="18"/>
      <c r="D38" s="19">
        <f t="shared" si="0"/>
        <v>0</v>
      </c>
      <c r="E38" s="18"/>
      <c r="F38" s="19">
        <f t="shared" si="1"/>
        <v>0</v>
      </c>
      <c r="G38" s="18">
        <v>0</v>
      </c>
      <c r="H38" s="19">
        <f t="shared" si="2"/>
        <v>0</v>
      </c>
      <c r="I38" s="18">
        <v>1</v>
      </c>
      <c r="J38" s="19">
        <f t="shared" si="3"/>
        <v>0</v>
      </c>
      <c r="K38" s="680">
        <f t="shared" si="4"/>
        <v>0</v>
      </c>
    </row>
    <row r="39" spans="1:11" ht="28.5" customHeight="1" x14ac:dyDescent="0.25">
      <c r="A39" s="9">
        <v>90</v>
      </c>
      <c r="B39" s="10" t="s">
        <v>616</v>
      </c>
      <c r="C39" s="6">
        <v>1</v>
      </c>
      <c r="D39" s="7">
        <f t="shared" si="0"/>
        <v>0</v>
      </c>
      <c r="E39" s="6">
        <v>3</v>
      </c>
      <c r="F39" s="7">
        <f t="shared" si="1"/>
        <v>0</v>
      </c>
      <c r="G39" s="6">
        <v>4</v>
      </c>
      <c r="H39" s="7">
        <f t="shared" si="2"/>
        <v>0</v>
      </c>
      <c r="I39" s="6">
        <v>1</v>
      </c>
      <c r="J39" s="7">
        <f t="shared" si="3"/>
        <v>0</v>
      </c>
      <c r="K39" s="678">
        <f t="shared" si="4"/>
        <v>0</v>
      </c>
    </row>
    <row r="40" spans="1:11" x14ac:dyDescent="0.25">
      <c r="A40" s="11">
        <v>91</v>
      </c>
      <c r="B40" s="12" t="s">
        <v>617</v>
      </c>
      <c r="C40" s="13"/>
      <c r="D40" s="14">
        <f t="shared" si="0"/>
        <v>0</v>
      </c>
      <c r="E40" s="13">
        <v>1</v>
      </c>
      <c r="F40" s="14">
        <f t="shared" si="1"/>
        <v>0</v>
      </c>
      <c r="G40" s="13">
        <v>1</v>
      </c>
      <c r="H40" s="14">
        <f t="shared" si="2"/>
        <v>0</v>
      </c>
      <c r="I40" s="13">
        <v>0</v>
      </c>
      <c r="J40" s="14">
        <f t="shared" si="3"/>
        <v>0</v>
      </c>
      <c r="K40" s="679">
        <f t="shared" si="4"/>
        <v>0</v>
      </c>
    </row>
    <row r="41" spans="1:11" x14ac:dyDescent="0.25">
      <c r="A41" s="11">
        <v>92</v>
      </c>
      <c r="B41" s="12" t="s">
        <v>618</v>
      </c>
      <c r="C41" s="13">
        <v>2</v>
      </c>
      <c r="D41" s="14">
        <f t="shared" si="0"/>
        <v>0</v>
      </c>
      <c r="E41" s="13"/>
      <c r="F41" s="14">
        <f t="shared" si="1"/>
        <v>0</v>
      </c>
      <c r="G41" s="13">
        <v>1</v>
      </c>
      <c r="H41" s="14">
        <f t="shared" si="2"/>
        <v>0</v>
      </c>
      <c r="I41" s="13">
        <v>0</v>
      </c>
      <c r="J41" s="14">
        <f t="shared" si="3"/>
        <v>0</v>
      </c>
      <c r="K41" s="679">
        <f t="shared" si="4"/>
        <v>0</v>
      </c>
    </row>
    <row r="42" spans="1:11" ht="29.25" customHeight="1" thickBot="1" x14ac:dyDescent="0.3">
      <c r="A42" s="16">
        <v>99</v>
      </c>
      <c r="B42" s="17" t="s">
        <v>619</v>
      </c>
      <c r="C42" s="18">
        <v>5</v>
      </c>
      <c r="D42" s="19">
        <f t="shared" si="0"/>
        <v>0</v>
      </c>
      <c r="E42" s="18">
        <v>6</v>
      </c>
      <c r="F42" s="19">
        <f t="shared" si="1"/>
        <v>1E-3</v>
      </c>
      <c r="G42" s="18">
        <v>5</v>
      </c>
      <c r="H42" s="19">
        <f t="shared" si="2"/>
        <v>0</v>
      </c>
      <c r="I42" s="18">
        <v>0</v>
      </c>
      <c r="J42" s="19">
        <f t="shared" si="3"/>
        <v>0</v>
      </c>
      <c r="K42" s="680">
        <f t="shared" si="4"/>
        <v>0</v>
      </c>
    </row>
    <row r="43" spans="1:11" ht="27.6" x14ac:dyDescent="0.25">
      <c r="A43" s="21">
        <v>100</v>
      </c>
      <c r="B43" s="22" t="s">
        <v>620</v>
      </c>
      <c r="C43" s="23">
        <v>1</v>
      </c>
      <c r="D43" s="7">
        <f t="shared" si="0"/>
        <v>0</v>
      </c>
      <c r="E43" s="23">
        <v>1</v>
      </c>
      <c r="F43" s="7">
        <f t="shared" si="1"/>
        <v>0</v>
      </c>
      <c r="G43" s="23">
        <v>0</v>
      </c>
      <c r="H43" s="7">
        <f t="shared" si="2"/>
        <v>0</v>
      </c>
      <c r="I43" s="23">
        <v>0</v>
      </c>
      <c r="J43" s="7">
        <f t="shared" si="3"/>
        <v>0</v>
      </c>
      <c r="K43" s="678">
        <f t="shared" si="4"/>
        <v>0</v>
      </c>
    </row>
    <row r="44" spans="1:11" x14ac:dyDescent="0.25">
      <c r="A44" s="11">
        <v>101</v>
      </c>
      <c r="B44" s="12" t="s">
        <v>621</v>
      </c>
      <c r="C44" s="13"/>
      <c r="D44" s="14">
        <f t="shared" si="0"/>
        <v>0</v>
      </c>
      <c r="E44" s="13">
        <v>2</v>
      </c>
      <c r="F44" s="14">
        <f t="shared" si="1"/>
        <v>0</v>
      </c>
      <c r="G44" s="13">
        <v>0</v>
      </c>
      <c r="H44" s="14">
        <f t="shared" si="2"/>
        <v>0</v>
      </c>
      <c r="I44" s="13">
        <v>0</v>
      </c>
      <c r="J44" s="14">
        <f t="shared" si="3"/>
        <v>0</v>
      </c>
      <c r="K44" s="679">
        <f t="shared" si="4"/>
        <v>0</v>
      </c>
    </row>
    <row r="45" spans="1:11" x14ac:dyDescent="0.25">
      <c r="A45" s="11">
        <v>102</v>
      </c>
      <c r="B45" s="12" t="s">
        <v>622</v>
      </c>
      <c r="C45" s="13"/>
      <c r="D45" s="14">
        <f t="shared" si="0"/>
        <v>0</v>
      </c>
      <c r="E45" s="13"/>
      <c r="F45" s="14">
        <f t="shared" si="1"/>
        <v>0</v>
      </c>
      <c r="G45" s="13">
        <v>0</v>
      </c>
      <c r="H45" s="14">
        <f t="shared" si="2"/>
        <v>0</v>
      </c>
      <c r="I45" s="13">
        <v>1</v>
      </c>
      <c r="J45" s="14">
        <f t="shared" si="3"/>
        <v>0</v>
      </c>
      <c r="K45" s="679">
        <f t="shared" si="4"/>
        <v>0</v>
      </c>
    </row>
    <row r="46" spans="1:11" x14ac:dyDescent="0.25">
      <c r="A46" s="11">
        <v>103</v>
      </c>
      <c r="B46" s="12" t="s">
        <v>623</v>
      </c>
      <c r="C46" s="13"/>
      <c r="D46" s="14">
        <f t="shared" si="0"/>
        <v>0</v>
      </c>
      <c r="E46" s="13"/>
      <c r="F46" s="14">
        <f t="shared" si="1"/>
        <v>0</v>
      </c>
      <c r="G46" s="13">
        <v>0</v>
      </c>
      <c r="H46" s="14">
        <f t="shared" si="2"/>
        <v>0</v>
      </c>
      <c r="I46" s="13">
        <v>0</v>
      </c>
      <c r="J46" s="14">
        <f t="shared" si="3"/>
        <v>0</v>
      </c>
      <c r="K46" s="679">
        <f t="shared" si="4"/>
        <v>0</v>
      </c>
    </row>
    <row r="47" spans="1:11" ht="28.2" thickBot="1" x14ac:dyDescent="0.3">
      <c r="A47" s="24">
        <v>109</v>
      </c>
      <c r="B47" s="25" t="s">
        <v>624</v>
      </c>
      <c r="C47" s="18"/>
      <c r="D47" s="19">
        <f t="shared" si="0"/>
        <v>0</v>
      </c>
      <c r="E47" s="18"/>
      <c r="F47" s="19">
        <f t="shared" si="1"/>
        <v>0</v>
      </c>
      <c r="G47" s="18">
        <v>0</v>
      </c>
      <c r="H47" s="19">
        <f t="shared" si="2"/>
        <v>0</v>
      </c>
      <c r="I47" s="18">
        <v>0</v>
      </c>
      <c r="J47" s="19">
        <f t="shared" si="3"/>
        <v>0</v>
      </c>
      <c r="K47" s="680">
        <f t="shared" si="4"/>
        <v>0</v>
      </c>
    </row>
    <row r="48" spans="1:11" x14ac:dyDescent="0.25">
      <c r="A48" s="9">
        <v>110</v>
      </c>
      <c r="B48" s="10" t="s">
        <v>625</v>
      </c>
      <c r="C48" s="6">
        <v>66</v>
      </c>
      <c r="D48" s="7">
        <f t="shared" si="0"/>
        <v>6.0000000000000001E-3</v>
      </c>
      <c r="E48" s="6">
        <v>65</v>
      </c>
      <c r="F48" s="7">
        <f t="shared" si="1"/>
        <v>6.0000000000000001E-3</v>
      </c>
      <c r="G48" s="6">
        <v>63</v>
      </c>
      <c r="H48" s="7">
        <f t="shared" si="2"/>
        <v>6.0000000000000001E-3</v>
      </c>
      <c r="I48" s="6">
        <v>49</v>
      </c>
      <c r="J48" s="7">
        <f t="shared" si="3"/>
        <v>4.0000000000000001E-3</v>
      </c>
      <c r="K48" s="678">
        <f t="shared" si="4"/>
        <v>-2E-3</v>
      </c>
    </row>
    <row r="49" spans="1:12" ht="28.5" customHeight="1" x14ac:dyDescent="0.25">
      <c r="A49" s="11">
        <v>111</v>
      </c>
      <c r="B49" s="12" t="s">
        <v>626</v>
      </c>
      <c r="C49" s="13">
        <v>64</v>
      </c>
      <c r="D49" s="14">
        <f t="shared" si="0"/>
        <v>6.0000000000000001E-3</v>
      </c>
      <c r="E49" s="13">
        <v>73</v>
      </c>
      <c r="F49" s="14">
        <f t="shared" si="1"/>
        <v>7.0000000000000001E-3</v>
      </c>
      <c r="G49" s="13">
        <v>51</v>
      </c>
      <c r="H49" s="14">
        <f t="shared" si="2"/>
        <v>5.0000000000000001E-3</v>
      </c>
      <c r="I49" s="13">
        <v>41</v>
      </c>
      <c r="J49" s="14">
        <f t="shared" si="3"/>
        <v>4.0000000000000001E-3</v>
      </c>
      <c r="K49" s="679">
        <f t="shared" si="4"/>
        <v>-1E-3</v>
      </c>
    </row>
    <row r="50" spans="1:12" x14ac:dyDescent="0.25">
      <c r="A50" s="11">
        <v>112</v>
      </c>
      <c r="B50" s="12" t="s">
        <v>627</v>
      </c>
      <c r="C50" s="13">
        <v>56</v>
      </c>
      <c r="D50" s="14">
        <f t="shared" si="0"/>
        <v>5.0000000000000001E-3</v>
      </c>
      <c r="E50" s="13">
        <v>36</v>
      </c>
      <c r="F50" s="14">
        <f t="shared" si="1"/>
        <v>4.0000000000000001E-3</v>
      </c>
      <c r="G50" s="13">
        <v>35</v>
      </c>
      <c r="H50" s="14">
        <f t="shared" si="2"/>
        <v>3.0000000000000001E-3</v>
      </c>
      <c r="I50" s="13">
        <v>30</v>
      </c>
      <c r="J50" s="14">
        <f t="shared" si="3"/>
        <v>3.0000000000000001E-3</v>
      </c>
      <c r="K50" s="679">
        <f t="shared" si="4"/>
        <v>0</v>
      </c>
    </row>
    <row r="51" spans="1:12" ht="14.4" thickBot="1" x14ac:dyDescent="0.3">
      <c r="A51" s="16">
        <v>119</v>
      </c>
      <c r="B51" s="17" t="s">
        <v>628</v>
      </c>
      <c r="C51" s="18">
        <v>24</v>
      </c>
      <c r="D51" s="19">
        <f t="shared" si="0"/>
        <v>2E-3</v>
      </c>
      <c r="E51" s="18">
        <v>17</v>
      </c>
      <c r="F51" s="19">
        <f t="shared" si="1"/>
        <v>2E-3</v>
      </c>
      <c r="G51" s="18">
        <v>24</v>
      </c>
      <c r="H51" s="19">
        <f t="shared" si="2"/>
        <v>2E-3</v>
      </c>
      <c r="I51" s="18">
        <v>15</v>
      </c>
      <c r="J51" s="19">
        <f t="shared" si="3"/>
        <v>1E-3</v>
      </c>
      <c r="K51" s="680">
        <f t="shared" si="4"/>
        <v>-1E-3</v>
      </c>
    </row>
    <row r="52" spans="1:12" ht="14.4" thickBot="1" x14ac:dyDescent="0.3">
      <c r="A52" s="26">
        <v>120</v>
      </c>
      <c r="B52" s="27" t="s">
        <v>629</v>
      </c>
      <c r="C52" s="23">
        <v>418</v>
      </c>
      <c r="D52" s="7">
        <f t="shared" si="0"/>
        <v>3.9E-2</v>
      </c>
      <c r="E52" s="23">
        <v>380</v>
      </c>
      <c r="F52" s="7">
        <f t="shared" si="1"/>
        <v>3.6999999999999998E-2</v>
      </c>
      <c r="G52" s="23">
        <v>433</v>
      </c>
      <c r="H52" s="7">
        <f t="shared" si="2"/>
        <v>4.2999999999999997E-2</v>
      </c>
      <c r="I52" s="23">
        <v>400</v>
      </c>
      <c r="J52" s="7">
        <f t="shared" si="3"/>
        <v>3.5999999999999997E-2</v>
      </c>
      <c r="K52" s="678">
        <f t="shared" si="4"/>
        <v>-6.9999999999999993E-3</v>
      </c>
    </row>
    <row r="53" spans="1:12" ht="28.2" thickBot="1" x14ac:dyDescent="0.3">
      <c r="A53" s="28">
        <v>999</v>
      </c>
      <c r="B53" s="29" t="s">
        <v>630</v>
      </c>
      <c r="C53" s="30">
        <v>204</v>
      </c>
      <c r="D53" s="7">
        <f t="shared" si="0"/>
        <v>1.9E-2</v>
      </c>
      <c r="E53" s="30">
        <v>239</v>
      </c>
      <c r="F53" s="7">
        <f t="shared" si="1"/>
        <v>2.3E-2</v>
      </c>
      <c r="G53" s="30">
        <v>174</v>
      </c>
      <c r="H53" s="7">
        <f t="shared" si="2"/>
        <v>1.7000000000000001E-2</v>
      </c>
      <c r="I53" s="30">
        <v>179</v>
      </c>
      <c r="J53" s="7">
        <f t="shared" si="3"/>
        <v>1.6E-2</v>
      </c>
      <c r="K53" s="678">
        <f t="shared" si="4"/>
        <v>-1.0000000000000009E-3</v>
      </c>
    </row>
    <row r="54" spans="1:12" s="34" customFormat="1" ht="14.4" thickBot="1" x14ac:dyDescent="0.3">
      <c r="A54" s="843" t="s">
        <v>578</v>
      </c>
      <c r="B54" s="850"/>
      <c r="C54" s="31">
        <f>SUM(C4:C53)</f>
        <v>10586</v>
      </c>
      <c r="D54" s="32">
        <f>SUM(D4:D53)</f>
        <v>0.99600000000000011</v>
      </c>
      <c r="E54" s="31">
        <f t="shared" ref="E54:J54" si="5">SUM(E4:E53)</f>
        <v>10191</v>
      </c>
      <c r="F54" s="32">
        <f t="shared" si="5"/>
        <v>0.99500000000000022</v>
      </c>
      <c r="G54" s="31">
        <f t="shared" si="5"/>
        <v>10175</v>
      </c>
      <c r="H54" s="32">
        <f t="shared" si="5"/>
        <v>0.99800000000000022</v>
      </c>
      <c r="I54" s="31">
        <f t="shared" si="5"/>
        <v>11020</v>
      </c>
      <c r="J54" s="32">
        <f t="shared" si="5"/>
        <v>0.99900000000000022</v>
      </c>
      <c r="K54" s="681"/>
      <c r="L54" s="1"/>
    </row>
  </sheetData>
  <mergeCells count="9">
    <mergeCell ref="A54:B54"/>
    <mergeCell ref="C2:D2"/>
    <mergeCell ref="G2:H2"/>
    <mergeCell ref="A1:K1"/>
    <mergeCell ref="A2:A3"/>
    <mergeCell ref="B2:B3"/>
    <mergeCell ref="K2:K3"/>
    <mergeCell ref="E2:F2"/>
    <mergeCell ref="I2:J2"/>
  </mergeCells>
  <phoneticPr fontId="0" type="noConversion"/>
  <printOptions horizontalCentered="1"/>
  <pageMargins left="0.74803149606299213" right="0.74803149606299213" top="0.98425196850393704" bottom="0.98425196850393704" header="0.51181102362204722" footer="0.51181102362204722"/>
  <pageSetup paperSize="9" scale="5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election sqref="A1:K1"/>
    </sheetView>
  </sheetViews>
  <sheetFormatPr defaultColWidth="11.44140625" defaultRowHeight="13.8" x14ac:dyDescent="0.25"/>
  <cols>
    <col min="1" max="1" width="9" style="35" customWidth="1"/>
    <col min="2" max="2" width="40.6640625" style="1" customWidth="1"/>
    <col min="3" max="8" width="9.6640625" style="1" customWidth="1"/>
    <col min="9" max="9" width="10.33203125" style="1" customWidth="1"/>
    <col min="10" max="10" width="10.6640625" style="34" customWidth="1"/>
    <col min="11" max="11" width="10.6640625" style="1" customWidth="1"/>
    <col min="12" max="12" width="4.109375" style="1" customWidth="1"/>
    <col min="13" max="16384" width="11.44140625" style="1"/>
  </cols>
  <sheetData>
    <row r="1" spans="1:11" ht="35.1" customHeight="1" thickBot="1" x14ac:dyDescent="0.3">
      <c r="A1" s="911" t="s">
        <v>869</v>
      </c>
      <c r="B1" s="928"/>
      <c r="C1" s="928"/>
      <c r="D1" s="928"/>
      <c r="E1" s="928"/>
      <c r="F1" s="928"/>
      <c r="G1" s="928"/>
      <c r="H1" s="928"/>
      <c r="I1" s="928"/>
      <c r="J1" s="928"/>
      <c r="K1" s="929"/>
    </row>
    <row r="2" spans="1:11" ht="14.4" thickBot="1" x14ac:dyDescent="0.3">
      <c r="A2" s="875" t="s">
        <v>576</v>
      </c>
      <c r="B2" s="877" t="s">
        <v>577</v>
      </c>
      <c r="C2" s="911" t="s">
        <v>487</v>
      </c>
      <c r="D2" s="928"/>
      <c r="E2" s="928"/>
      <c r="F2" s="928"/>
      <c r="G2" s="928"/>
      <c r="H2" s="928"/>
      <c r="I2" s="928"/>
      <c r="J2" s="856" t="s">
        <v>578</v>
      </c>
      <c r="K2" s="857"/>
    </row>
    <row r="3" spans="1:11" ht="14.25" customHeight="1" x14ac:dyDescent="0.25">
      <c r="A3" s="889"/>
      <c r="B3" s="942"/>
      <c r="C3" s="860" t="s">
        <v>480</v>
      </c>
      <c r="D3" s="861"/>
      <c r="E3" s="860" t="s">
        <v>481</v>
      </c>
      <c r="F3" s="861"/>
      <c r="G3" s="860" t="s">
        <v>482</v>
      </c>
      <c r="H3" s="861"/>
      <c r="I3" s="351" t="s">
        <v>483</v>
      </c>
      <c r="J3" s="858"/>
      <c r="K3" s="859"/>
    </row>
    <row r="4" spans="1:11" ht="14.4" thickBot="1" x14ac:dyDescent="0.3">
      <c r="A4" s="890"/>
      <c r="B4" s="943"/>
      <c r="C4" s="165" t="s">
        <v>579</v>
      </c>
      <c r="D4" s="164" t="s">
        <v>580</v>
      </c>
      <c r="E4" s="165" t="s">
        <v>579</v>
      </c>
      <c r="F4" s="166" t="s">
        <v>580</v>
      </c>
      <c r="G4" s="163" t="s">
        <v>579</v>
      </c>
      <c r="H4" s="164" t="s">
        <v>580</v>
      </c>
      <c r="I4" s="165" t="s">
        <v>579</v>
      </c>
      <c r="J4" s="165" t="s">
        <v>579</v>
      </c>
      <c r="K4" s="166" t="s">
        <v>580</v>
      </c>
    </row>
    <row r="5" spans="1:11" ht="14.4" thickBot="1" x14ac:dyDescent="0.3">
      <c r="A5" s="4">
        <v>0</v>
      </c>
      <c r="B5" s="5" t="s">
        <v>581</v>
      </c>
      <c r="C5" s="206">
        <v>212</v>
      </c>
      <c r="D5" s="7">
        <f>C5/$C$55</f>
        <v>5.6775575790037495E-2</v>
      </c>
      <c r="E5" s="207">
        <v>208</v>
      </c>
      <c r="F5" s="7">
        <f>E5/$E$55</f>
        <v>3.3684210526315789E-2</v>
      </c>
      <c r="G5" s="242">
        <v>39</v>
      </c>
      <c r="H5" s="7">
        <f>G5/$G$55</f>
        <v>3.5135135135135137E-2</v>
      </c>
      <c r="I5" s="233"/>
      <c r="J5" s="210">
        <f>C5+E5+G5+I5</f>
        <v>459</v>
      </c>
      <c r="K5" s="211">
        <f>J5/$J$55</f>
        <v>4.1651542649727764E-2</v>
      </c>
    </row>
    <row r="6" spans="1:11" x14ac:dyDescent="0.25">
      <c r="A6" s="9">
        <v>10</v>
      </c>
      <c r="B6" s="10" t="s">
        <v>582</v>
      </c>
      <c r="C6" s="212">
        <v>174</v>
      </c>
      <c r="D6" s="215">
        <f t="shared" ref="D6:D54" si="0">C6/$C$55</f>
        <v>4.6598821638993038E-2</v>
      </c>
      <c r="E6" s="213">
        <v>193</v>
      </c>
      <c r="F6" s="214">
        <f t="shared" ref="F6:F54" si="1">E6/$E$55</f>
        <v>3.1255060728744941E-2</v>
      </c>
      <c r="G6" s="243">
        <v>28</v>
      </c>
      <c r="H6" s="215">
        <f t="shared" ref="H6:H54" si="2">G6/$G$55</f>
        <v>2.5225225225225224E-2</v>
      </c>
      <c r="I6" s="235"/>
      <c r="J6" s="216">
        <f t="shared" ref="J6:J54" si="3">C6+E6+G6+I6</f>
        <v>395</v>
      </c>
      <c r="K6" s="217">
        <f t="shared" ref="K6:K54" si="4">J6/$J$55</f>
        <v>3.5843920145190562E-2</v>
      </c>
    </row>
    <row r="7" spans="1:11" x14ac:dyDescent="0.25">
      <c r="A7" s="11">
        <v>11</v>
      </c>
      <c r="B7" s="12" t="s">
        <v>583</v>
      </c>
      <c r="C7" s="218">
        <v>1366</v>
      </c>
      <c r="D7" s="221">
        <f t="shared" si="0"/>
        <v>0.36582753079807179</v>
      </c>
      <c r="E7" s="219">
        <v>2014</v>
      </c>
      <c r="F7" s="220">
        <f t="shared" si="1"/>
        <v>0.32615384615384613</v>
      </c>
      <c r="G7" s="244">
        <v>226</v>
      </c>
      <c r="H7" s="221">
        <f t="shared" si="2"/>
        <v>0.20360360360360361</v>
      </c>
      <c r="I7" s="237"/>
      <c r="J7" s="222">
        <f t="shared" si="3"/>
        <v>3606</v>
      </c>
      <c r="K7" s="221">
        <f t="shared" si="4"/>
        <v>0.32722323049001817</v>
      </c>
    </row>
    <row r="8" spans="1:11" x14ac:dyDescent="0.25">
      <c r="A8" s="11">
        <v>12</v>
      </c>
      <c r="B8" s="12" t="s">
        <v>584</v>
      </c>
      <c r="C8" s="218">
        <v>94</v>
      </c>
      <c r="D8" s="221">
        <f t="shared" si="0"/>
        <v>2.5174076057846814E-2</v>
      </c>
      <c r="E8" s="219">
        <v>125</v>
      </c>
      <c r="F8" s="220">
        <f t="shared" si="1"/>
        <v>2.0242914979757085E-2</v>
      </c>
      <c r="G8" s="244">
        <v>5</v>
      </c>
      <c r="H8" s="221">
        <f t="shared" si="2"/>
        <v>4.5045045045045045E-3</v>
      </c>
      <c r="I8" s="237"/>
      <c r="J8" s="222">
        <f t="shared" si="3"/>
        <v>224</v>
      </c>
      <c r="K8" s="221">
        <f t="shared" si="4"/>
        <v>2.0326678765880218E-2</v>
      </c>
    </row>
    <row r="9" spans="1:11" x14ac:dyDescent="0.25">
      <c r="A9" s="11">
        <v>13</v>
      </c>
      <c r="B9" s="12" t="s">
        <v>585</v>
      </c>
      <c r="C9" s="218">
        <v>4</v>
      </c>
      <c r="D9" s="221">
        <f t="shared" si="0"/>
        <v>1.0712372790573112E-3</v>
      </c>
      <c r="E9" s="219">
        <v>3</v>
      </c>
      <c r="F9" s="220">
        <f t="shared" si="1"/>
        <v>4.8582995951417006E-4</v>
      </c>
      <c r="G9" s="244"/>
      <c r="H9" s="221">
        <f t="shared" si="2"/>
        <v>0</v>
      </c>
      <c r="I9" s="237"/>
      <c r="J9" s="222">
        <f t="shared" si="3"/>
        <v>7</v>
      </c>
      <c r="K9" s="221">
        <f t="shared" si="4"/>
        <v>6.352087114337568E-4</v>
      </c>
    </row>
    <row r="10" spans="1:11" ht="28.2" thickBot="1" x14ac:dyDescent="0.3">
      <c r="A10" s="16">
        <v>19</v>
      </c>
      <c r="B10" s="17" t="s">
        <v>586</v>
      </c>
      <c r="C10" s="223">
        <v>29</v>
      </c>
      <c r="D10" s="226">
        <f t="shared" si="0"/>
        <v>7.766470273165506E-3</v>
      </c>
      <c r="E10" s="224">
        <v>26</v>
      </c>
      <c r="F10" s="225">
        <f t="shared" si="1"/>
        <v>4.2105263157894736E-3</v>
      </c>
      <c r="G10" s="245">
        <v>3</v>
      </c>
      <c r="H10" s="226">
        <f t="shared" si="2"/>
        <v>2.7027027027027029E-3</v>
      </c>
      <c r="I10" s="239"/>
      <c r="J10" s="227">
        <f t="shared" si="3"/>
        <v>58</v>
      </c>
      <c r="K10" s="226">
        <f t="shared" si="4"/>
        <v>5.263157894736842E-3</v>
      </c>
    </row>
    <row r="11" spans="1:11" x14ac:dyDescent="0.25">
      <c r="A11" s="21">
        <v>20</v>
      </c>
      <c r="B11" s="22" t="s">
        <v>587</v>
      </c>
      <c r="C11" s="212">
        <v>65</v>
      </c>
      <c r="D11" s="215">
        <f t="shared" si="0"/>
        <v>1.7407605784681306E-2</v>
      </c>
      <c r="E11" s="213">
        <v>208</v>
      </c>
      <c r="F11" s="214">
        <f t="shared" si="1"/>
        <v>3.3684210526315789E-2</v>
      </c>
      <c r="G11" s="243">
        <v>147</v>
      </c>
      <c r="H11" s="215">
        <f t="shared" si="2"/>
        <v>0.13243243243243244</v>
      </c>
      <c r="I11" s="235"/>
      <c r="J11" s="216">
        <f t="shared" si="3"/>
        <v>420</v>
      </c>
      <c r="K11" s="217">
        <f t="shared" si="4"/>
        <v>3.8112522686025406E-2</v>
      </c>
    </row>
    <row r="12" spans="1:11" x14ac:dyDescent="0.25">
      <c r="A12" s="11">
        <v>21</v>
      </c>
      <c r="B12" s="12" t="s">
        <v>588</v>
      </c>
      <c r="C12" s="218">
        <v>72</v>
      </c>
      <c r="D12" s="221">
        <f t="shared" si="0"/>
        <v>1.9282271023031601E-2</v>
      </c>
      <c r="E12" s="219">
        <v>259</v>
      </c>
      <c r="F12" s="220">
        <f t="shared" si="1"/>
        <v>4.1943319838056679E-2</v>
      </c>
      <c r="G12" s="244">
        <v>157</v>
      </c>
      <c r="H12" s="221">
        <f t="shared" si="2"/>
        <v>0.14144144144144144</v>
      </c>
      <c r="I12" s="237"/>
      <c r="J12" s="222">
        <f t="shared" si="3"/>
        <v>488</v>
      </c>
      <c r="K12" s="221">
        <f t="shared" si="4"/>
        <v>4.4283121597096187E-2</v>
      </c>
    </row>
    <row r="13" spans="1:11" x14ac:dyDescent="0.25">
      <c r="A13" s="11">
        <v>22</v>
      </c>
      <c r="B13" s="12" t="s">
        <v>589</v>
      </c>
      <c r="C13" s="218">
        <v>8</v>
      </c>
      <c r="D13" s="221">
        <f t="shared" si="0"/>
        <v>2.1424745581146223E-3</v>
      </c>
      <c r="E13" s="219">
        <v>10</v>
      </c>
      <c r="F13" s="220">
        <f t="shared" si="1"/>
        <v>1.6194331983805667E-3</v>
      </c>
      <c r="G13" s="244">
        <v>11</v>
      </c>
      <c r="H13" s="221">
        <f t="shared" si="2"/>
        <v>9.9099099099099093E-3</v>
      </c>
      <c r="I13" s="237"/>
      <c r="J13" s="222">
        <f t="shared" si="3"/>
        <v>29</v>
      </c>
      <c r="K13" s="221">
        <f t="shared" si="4"/>
        <v>2.631578947368421E-3</v>
      </c>
    </row>
    <row r="14" spans="1:11" ht="14.4" thickBot="1" x14ac:dyDescent="0.3">
      <c r="A14" s="24">
        <v>29</v>
      </c>
      <c r="B14" s="25" t="s">
        <v>590</v>
      </c>
      <c r="C14" s="223">
        <v>15</v>
      </c>
      <c r="D14" s="226">
        <f t="shared" si="0"/>
        <v>4.0171397964649169E-3</v>
      </c>
      <c r="E14" s="224">
        <v>32</v>
      </c>
      <c r="F14" s="225">
        <f t="shared" si="1"/>
        <v>5.1821862348178137E-3</v>
      </c>
      <c r="G14" s="245">
        <v>14</v>
      </c>
      <c r="H14" s="226">
        <f t="shared" si="2"/>
        <v>1.2612612612612612E-2</v>
      </c>
      <c r="I14" s="239"/>
      <c r="J14" s="227">
        <f t="shared" si="3"/>
        <v>61</v>
      </c>
      <c r="K14" s="226">
        <f t="shared" si="4"/>
        <v>5.5353901996370233E-3</v>
      </c>
    </row>
    <row r="15" spans="1:11" ht="27.6" x14ac:dyDescent="0.25">
      <c r="A15" s="9">
        <v>30</v>
      </c>
      <c r="B15" s="10" t="s">
        <v>591</v>
      </c>
      <c r="C15" s="212">
        <v>345</v>
      </c>
      <c r="D15" s="215">
        <f t="shared" si="0"/>
        <v>9.2394215318693088E-2</v>
      </c>
      <c r="E15" s="213">
        <v>600</v>
      </c>
      <c r="F15" s="214">
        <f t="shared" si="1"/>
        <v>9.7165991902834009E-2</v>
      </c>
      <c r="G15" s="243">
        <v>113</v>
      </c>
      <c r="H15" s="215">
        <f t="shared" si="2"/>
        <v>0.1018018018018018</v>
      </c>
      <c r="I15" s="235"/>
      <c r="J15" s="216">
        <f t="shared" si="3"/>
        <v>1058</v>
      </c>
      <c r="K15" s="217">
        <f t="shared" si="4"/>
        <v>9.6007259528130676E-2</v>
      </c>
    </row>
    <row r="16" spans="1:11" x14ac:dyDescent="0.25">
      <c r="A16" s="11">
        <v>31</v>
      </c>
      <c r="B16" s="12" t="s">
        <v>592</v>
      </c>
      <c r="C16" s="218">
        <v>29</v>
      </c>
      <c r="D16" s="221">
        <f t="shared" si="0"/>
        <v>7.766470273165506E-3</v>
      </c>
      <c r="E16" s="219">
        <v>68</v>
      </c>
      <c r="F16" s="220">
        <f t="shared" si="1"/>
        <v>1.1012145748987854E-2</v>
      </c>
      <c r="G16" s="244">
        <v>19</v>
      </c>
      <c r="H16" s="221">
        <f t="shared" si="2"/>
        <v>1.7117117117117116E-2</v>
      </c>
      <c r="I16" s="237"/>
      <c r="J16" s="222">
        <f t="shared" si="3"/>
        <v>116</v>
      </c>
      <c r="K16" s="221">
        <f t="shared" si="4"/>
        <v>1.0526315789473684E-2</v>
      </c>
    </row>
    <row r="17" spans="1:11" x14ac:dyDescent="0.25">
      <c r="A17" s="11">
        <v>32</v>
      </c>
      <c r="B17" s="12" t="s">
        <v>593</v>
      </c>
      <c r="C17" s="218">
        <v>580</v>
      </c>
      <c r="D17" s="221">
        <f t="shared" si="0"/>
        <v>0.15532940546331012</v>
      </c>
      <c r="E17" s="219">
        <v>1240</v>
      </c>
      <c r="F17" s="220">
        <f t="shared" si="1"/>
        <v>0.20080971659919028</v>
      </c>
      <c r="G17" s="244">
        <v>153</v>
      </c>
      <c r="H17" s="221">
        <f t="shared" si="2"/>
        <v>0.13783783783783785</v>
      </c>
      <c r="I17" s="237">
        <v>1</v>
      </c>
      <c r="J17" s="222">
        <f t="shared" si="3"/>
        <v>1974</v>
      </c>
      <c r="K17" s="221">
        <f t="shared" si="4"/>
        <v>0.17912885662431943</v>
      </c>
    </row>
    <row r="18" spans="1:11" ht="28.2" thickBot="1" x14ac:dyDescent="0.3">
      <c r="A18" s="16">
        <v>39</v>
      </c>
      <c r="B18" s="17" t="s">
        <v>594</v>
      </c>
      <c r="C18" s="223">
        <v>150</v>
      </c>
      <c r="D18" s="226">
        <f t="shared" si="0"/>
        <v>4.0171397964649171E-2</v>
      </c>
      <c r="E18" s="224">
        <v>207</v>
      </c>
      <c r="F18" s="225">
        <f t="shared" si="1"/>
        <v>3.3522267206477732E-2</v>
      </c>
      <c r="G18" s="245">
        <v>31</v>
      </c>
      <c r="H18" s="226">
        <f t="shared" si="2"/>
        <v>2.7927927927927927E-2</v>
      </c>
      <c r="I18" s="239"/>
      <c r="J18" s="227">
        <f t="shared" si="3"/>
        <v>388</v>
      </c>
      <c r="K18" s="226">
        <f t="shared" si="4"/>
        <v>3.5208711433756805E-2</v>
      </c>
    </row>
    <row r="19" spans="1:11" x14ac:dyDescent="0.25">
      <c r="A19" s="21">
        <v>40</v>
      </c>
      <c r="B19" s="22" t="s">
        <v>595</v>
      </c>
      <c r="C19" s="212"/>
      <c r="D19" s="215">
        <f t="shared" si="0"/>
        <v>0</v>
      </c>
      <c r="E19" s="213"/>
      <c r="F19" s="214">
        <f t="shared" si="1"/>
        <v>0</v>
      </c>
      <c r="G19" s="243">
        <v>1</v>
      </c>
      <c r="H19" s="215">
        <f t="shared" si="2"/>
        <v>9.0090090090090091E-4</v>
      </c>
      <c r="I19" s="235"/>
      <c r="J19" s="216">
        <f t="shared" si="3"/>
        <v>1</v>
      </c>
      <c r="K19" s="217">
        <f t="shared" si="4"/>
        <v>9.0744101633393823E-5</v>
      </c>
    </row>
    <row r="20" spans="1:11" ht="14.4" thickBot="1" x14ac:dyDescent="0.3">
      <c r="A20" s="24">
        <v>41</v>
      </c>
      <c r="B20" s="25" t="s">
        <v>596</v>
      </c>
      <c r="C20" s="223">
        <v>1</v>
      </c>
      <c r="D20" s="226">
        <f t="shared" si="0"/>
        <v>2.6780931976432779E-4</v>
      </c>
      <c r="E20" s="224"/>
      <c r="F20" s="225">
        <f t="shared" si="1"/>
        <v>0</v>
      </c>
      <c r="G20" s="245"/>
      <c r="H20" s="226">
        <f t="shared" si="2"/>
        <v>0</v>
      </c>
      <c r="I20" s="239"/>
      <c r="J20" s="227">
        <f t="shared" si="3"/>
        <v>1</v>
      </c>
      <c r="K20" s="226">
        <f t="shared" si="4"/>
        <v>9.0744101633393823E-5</v>
      </c>
    </row>
    <row r="21" spans="1:11" ht="27" customHeight="1" x14ac:dyDescent="0.25">
      <c r="A21" s="9">
        <v>50</v>
      </c>
      <c r="B21" s="10" t="s">
        <v>597</v>
      </c>
      <c r="C21" s="212">
        <v>171</v>
      </c>
      <c r="D21" s="215">
        <f t="shared" si="0"/>
        <v>4.5795393679700057E-2</v>
      </c>
      <c r="E21" s="213">
        <v>221</v>
      </c>
      <c r="F21" s="214">
        <f t="shared" si="1"/>
        <v>3.5789473684210524E-2</v>
      </c>
      <c r="G21" s="243">
        <v>36</v>
      </c>
      <c r="H21" s="215">
        <f t="shared" si="2"/>
        <v>3.2432432432432434E-2</v>
      </c>
      <c r="I21" s="235"/>
      <c r="J21" s="216">
        <f t="shared" si="3"/>
        <v>428</v>
      </c>
      <c r="K21" s="217">
        <f t="shared" si="4"/>
        <v>3.8838475499092556E-2</v>
      </c>
    </row>
    <row r="22" spans="1:11" ht="29.25" customHeight="1" x14ac:dyDescent="0.25">
      <c r="A22" s="11">
        <v>51</v>
      </c>
      <c r="B22" s="12" t="s">
        <v>598</v>
      </c>
      <c r="C22" s="218">
        <v>53</v>
      </c>
      <c r="D22" s="221">
        <f t="shared" si="0"/>
        <v>1.4193893947509374E-2</v>
      </c>
      <c r="E22" s="219">
        <v>142</v>
      </c>
      <c r="F22" s="220">
        <f t="shared" si="1"/>
        <v>2.299595141700405E-2</v>
      </c>
      <c r="G22" s="244">
        <v>23</v>
      </c>
      <c r="H22" s="221">
        <f t="shared" si="2"/>
        <v>2.0720720720720721E-2</v>
      </c>
      <c r="I22" s="237"/>
      <c r="J22" s="222">
        <f t="shared" si="3"/>
        <v>218</v>
      </c>
      <c r="K22" s="221">
        <f t="shared" si="4"/>
        <v>1.9782214156079853E-2</v>
      </c>
    </row>
    <row r="23" spans="1:11" x14ac:dyDescent="0.25">
      <c r="A23" s="11">
        <v>52</v>
      </c>
      <c r="B23" s="12" t="s">
        <v>599</v>
      </c>
      <c r="C23" s="218">
        <v>97</v>
      </c>
      <c r="D23" s="221">
        <f t="shared" si="0"/>
        <v>2.5977504017139795E-2</v>
      </c>
      <c r="E23" s="219">
        <v>138</v>
      </c>
      <c r="F23" s="220">
        <f t="shared" si="1"/>
        <v>2.234817813765182E-2</v>
      </c>
      <c r="G23" s="244">
        <v>17</v>
      </c>
      <c r="H23" s="221">
        <f t="shared" si="2"/>
        <v>1.5315315315315315E-2</v>
      </c>
      <c r="I23" s="237"/>
      <c r="J23" s="222">
        <f t="shared" si="3"/>
        <v>252</v>
      </c>
      <c r="K23" s="221">
        <f t="shared" si="4"/>
        <v>2.2867513611615244E-2</v>
      </c>
    </row>
    <row r="24" spans="1:11" ht="55.5" customHeight="1" x14ac:dyDescent="0.25">
      <c r="A24" s="11">
        <v>53</v>
      </c>
      <c r="B24" s="12" t="s">
        <v>600</v>
      </c>
      <c r="C24" s="218">
        <v>1</v>
      </c>
      <c r="D24" s="221">
        <f t="shared" si="0"/>
        <v>2.6780931976432779E-4</v>
      </c>
      <c r="E24" s="219">
        <v>2</v>
      </c>
      <c r="F24" s="220">
        <f t="shared" si="1"/>
        <v>3.2388663967611336E-4</v>
      </c>
      <c r="G24" s="244"/>
      <c r="H24" s="221">
        <f t="shared" si="2"/>
        <v>0</v>
      </c>
      <c r="I24" s="237"/>
      <c r="J24" s="222">
        <f t="shared" si="3"/>
        <v>3</v>
      </c>
      <c r="K24" s="221">
        <f t="shared" si="4"/>
        <v>2.7223230490018151E-4</v>
      </c>
    </row>
    <row r="25" spans="1:11" x14ac:dyDescent="0.25">
      <c r="A25" s="11">
        <v>54</v>
      </c>
      <c r="B25" s="12" t="s">
        <v>601</v>
      </c>
      <c r="C25" s="218">
        <v>1</v>
      </c>
      <c r="D25" s="221">
        <f t="shared" si="0"/>
        <v>2.6780931976432779E-4</v>
      </c>
      <c r="E25" s="219">
        <v>1</v>
      </c>
      <c r="F25" s="220">
        <f t="shared" si="1"/>
        <v>1.6194331983805668E-4</v>
      </c>
      <c r="G25" s="244"/>
      <c r="H25" s="221">
        <f t="shared" si="2"/>
        <v>0</v>
      </c>
      <c r="I25" s="237"/>
      <c r="J25" s="222">
        <f t="shared" si="3"/>
        <v>2</v>
      </c>
      <c r="K25" s="221">
        <f t="shared" si="4"/>
        <v>1.8148820326678765E-4</v>
      </c>
    </row>
    <row r="26" spans="1:11" ht="28.2" thickBot="1" x14ac:dyDescent="0.3">
      <c r="A26" s="16">
        <v>59</v>
      </c>
      <c r="B26" s="17" t="s">
        <v>602</v>
      </c>
      <c r="C26" s="223">
        <v>27</v>
      </c>
      <c r="D26" s="226">
        <f t="shared" si="0"/>
        <v>7.2308516336368504E-3</v>
      </c>
      <c r="E26" s="224">
        <v>52</v>
      </c>
      <c r="F26" s="225">
        <f t="shared" si="1"/>
        <v>8.4210526315789472E-3</v>
      </c>
      <c r="G26" s="245">
        <v>4</v>
      </c>
      <c r="H26" s="226">
        <f t="shared" si="2"/>
        <v>3.6036036036036037E-3</v>
      </c>
      <c r="I26" s="239"/>
      <c r="J26" s="227">
        <f t="shared" si="3"/>
        <v>83</v>
      </c>
      <c r="K26" s="226">
        <f t="shared" si="4"/>
        <v>7.5317604355716874E-3</v>
      </c>
    </row>
    <row r="27" spans="1:11" ht="27.6" x14ac:dyDescent="0.25">
      <c r="A27" s="21">
        <v>60</v>
      </c>
      <c r="B27" s="22" t="s">
        <v>603</v>
      </c>
      <c r="C27" s="212">
        <v>1</v>
      </c>
      <c r="D27" s="215">
        <f t="shared" si="0"/>
        <v>2.6780931976432779E-4</v>
      </c>
      <c r="E27" s="213"/>
      <c r="F27" s="214">
        <f t="shared" si="1"/>
        <v>0</v>
      </c>
      <c r="G27" s="243"/>
      <c r="H27" s="215">
        <f t="shared" si="2"/>
        <v>0</v>
      </c>
      <c r="I27" s="235"/>
      <c r="J27" s="216">
        <f t="shared" si="3"/>
        <v>1</v>
      </c>
      <c r="K27" s="217">
        <f t="shared" si="4"/>
        <v>9.0744101633393823E-5</v>
      </c>
    </row>
    <row r="28" spans="1:11" ht="27.6" x14ac:dyDescent="0.25">
      <c r="A28" s="11">
        <v>61</v>
      </c>
      <c r="B28" s="12" t="s">
        <v>604</v>
      </c>
      <c r="C28" s="218">
        <v>2</v>
      </c>
      <c r="D28" s="221">
        <f t="shared" si="0"/>
        <v>5.3561863952865559E-4</v>
      </c>
      <c r="E28" s="219">
        <v>2</v>
      </c>
      <c r="F28" s="220">
        <f t="shared" si="1"/>
        <v>3.2388663967611336E-4</v>
      </c>
      <c r="G28" s="244"/>
      <c r="H28" s="221">
        <f t="shared" si="2"/>
        <v>0</v>
      </c>
      <c r="I28" s="237"/>
      <c r="J28" s="222">
        <f t="shared" si="3"/>
        <v>4</v>
      </c>
      <c r="K28" s="221">
        <f t="shared" si="4"/>
        <v>3.6297640653357529E-4</v>
      </c>
    </row>
    <row r="29" spans="1:11" x14ac:dyDescent="0.25">
      <c r="A29" s="11">
        <v>62</v>
      </c>
      <c r="B29" s="12" t="s">
        <v>605</v>
      </c>
      <c r="C29" s="218"/>
      <c r="D29" s="221">
        <f t="shared" si="0"/>
        <v>0</v>
      </c>
      <c r="E29" s="219"/>
      <c r="F29" s="220">
        <f t="shared" si="1"/>
        <v>0</v>
      </c>
      <c r="G29" s="244"/>
      <c r="H29" s="221">
        <f t="shared" si="2"/>
        <v>0</v>
      </c>
      <c r="I29" s="237"/>
      <c r="J29" s="222">
        <f t="shared" si="3"/>
        <v>0</v>
      </c>
      <c r="K29" s="221">
        <f t="shared" si="4"/>
        <v>0</v>
      </c>
    </row>
    <row r="30" spans="1:11" x14ac:dyDescent="0.25">
      <c r="A30" s="11">
        <v>63</v>
      </c>
      <c r="B30" s="12" t="s">
        <v>606</v>
      </c>
      <c r="C30" s="218"/>
      <c r="D30" s="221">
        <f t="shared" si="0"/>
        <v>0</v>
      </c>
      <c r="E30" s="219">
        <v>1</v>
      </c>
      <c r="F30" s="220">
        <f t="shared" si="1"/>
        <v>1.6194331983805668E-4</v>
      </c>
      <c r="G30" s="244"/>
      <c r="H30" s="221">
        <f t="shared" si="2"/>
        <v>0</v>
      </c>
      <c r="I30" s="237"/>
      <c r="J30" s="222">
        <f t="shared" si="3"/>
        <v>1</v>
      </c>
      <c r="K30" s="221">
        <f t="shared" si="4"/>
        <v>9.0744101633393823E-5</v>
      </c>
    </row>
    <row r="31" spans="1:11" ht="42" thickBot="1" x14ac:dyDescent="0.3">
      <c r="A31" s="24">
        <v>69</v>
      </c>
      <c r="B31" s="25" t="s">
        <v>607</v>
      </c>
      <c r="C31" s="223"/>
      <c r="D31" s="226">
        <f t="shared" si="0"/>
        <v>0</v>
      </c>
      <c r="E31" s="224">
        <v>2</v>
      </c>
      <c r="F31" s="225">
        <f t="shared" si="1"/>
        <v>3.2388663967611336E-4</v>
      </c>
      <c r="G31" s="245"/>
      <c r="H31" s="226">
        <f t="shared" si="2"/>
        <v>0</v>
      </c>
      <c r="I31" s="239"/>
      <c r="J31" s="227">
        <f t="shared" si="3"/>
        <v>2</v>
      </c>
      <c r="K31" s="226">
        <f t="shared" si="4"/>
        <v>1.8148820326678765E-4</v>
      </c>
    </row>
    <row r="32" spans="1:11" x14ac:dyDescent="0.25">
      <c r="A32" s="9">
        <v>70</v>
      </c>
      <c r="B32" s="10" t="s">
        <v>608</v>
      </c>
      <c r="C32" s="212"/>
      <c r="D32" s="215">
        <f t="shared" si="0"/>
        <v>0</v>
      </c>
      <c r="E32" s="213"/>
      <c r="F32" s="214">
        <f t="shared" si="1"/>
        <v>0</v>
      </c>
      <c r="G32" s="243"/>
      <c r="H32" s="215">
        <f t="shared" si="2"/>
        <v>0</v>
      </c>
      <c r="I32" s="235"/>
      <c r="J32" s="216">
        <f t="shared" si="3"/>
        <v>0</v>
      </c>
      <c r="K32" s="217">
        <f t="shared" si="4"/>
        <v>0</v>
      </c>
    </row>
    <row r="33" spans="1:11" x14ac:dyDescent="0.25">
      <c r="A33" s="11">
        <v>71</v>
      </c>
      <c r="B33" s="12" t="s">
        <v>609</v>
      </c>
      <c r="C33" s="218">
        <v>19</v>
      </c>
      <c r="D33" s="221">
        <f t="shared" si="0"/>
        <v>5.0883770755222281E-3</v>
      </c>
      <c r="E33" s="219">
        <v>2</v>
      </c>
      <c r="F33" s="220">
        <f t="shared" si="1"/>
        <v>3.2388663967611336E-4</v>
      </c>
      <c r="G33" s="244"/>
      <c r="H33" s="221">
        <f t="shared" si="2"/>
        <v>0</v>
      </c>
      <c r="I33" s="237"/>
      <c r="J33" s="222">
        <f t="shared" si="3"/>
        <v>21</v>
      </c>
      <c r="K33" s="221">
        <f t="shared" si="4"/>
        <v>1.9056261343012705E-3</v>
      </c>
    </row>
    <row r="34" spans="1:11" x14ac:dyDescent="0.25">
      <c r="A34" s="11">
        <v>72</v>
      </c>
      <c r="B34" s="12" t="s">
        <v>610</v>
      </c>
      <c r="C34" s="218">
        <v>1</v>
      </c>
      <c r="D34" s="221">
        <f t="shared" si="0"/>
        <v>2.6780931976432779E-4</v>
      </c>
      <c r="E34" s="219"/>
      <c r="F34" s="220">
        <f t="shared" si="1"/>
        <v>0</v>
      </c>
      <c r="G34" s="244"/>
      <c r="H34" s="221">
        <f t="shared" si="2"/>
        <v>0</v>
      </c>
      <c r="I34" s="237"/>
      <c r="J34" s="222">
        <f t="shared" si="3"/>
        <v>1</v>
      </c>
      <c r="K34" s="221">
        <f t="shared" si="4"/>
        <v>9.0744101633393823E-5</v>
      </c>
    </row>
    <row r="35" spans="1:11" ht="28.2" thickBot="1" x14ac:dyDescent="0.3">
      <c r="A35" s="16">
        <v>79</v>
      </c>
      <c r="B35" s="17" t="s">
        <v>611</v>
      </c>
      <c r="C35" s="223">
        <v>1</v>
      </c>
      <c r="D35" s="226">
        <f t="shared" si="0"/>
        <v>2.6780931976432779E-4</v>
      </c>
      <c r="E35" s="224"/>
      <c r="F35" s="225">
        <f t="shared" si="1"/>
        <v>0</v>
      </c>
      <c r="G35" s="245"/>
      <c r="H35" s="226">
        <f t="shared" si="2"/>
        <v>0</v>
      </c>
      <c r="I35" s="239"/>
      <c r="J35" s="227">
        <f t="shared" si="3"/>
        <v>1</v>
      </c>
      <c r="K35" s="226">
        <f t="shared" si="4"/>
        <v>9.0744101633393823E-5</v>
      </c>
    </row>
    <row r="36" spans="1:11" x14ac:dyDescent="0.25">
      <c r="A36" s="21">
        <v>80</v>
      </c>
      <c r="B36" s="22" t="s">
        <v>612</v>
      </c>
      <c r="C36" s="212"/>
      <c r="D36" s="215">
        <f t="shared" si="0"/>
        <v>0</v>
      </c>
      <c r="E36" s="213"/>
      <c r="F36" s="214">
        <f t="shared" si="1"/>
        <v>0</v>
      </c>
      <c r="G36" s="243"/>
      <c r="H36" s="215">
        <f t="shared" si="2"/>
        <v>0</v>
      </c>
      <c r="I36" s="235"/>
      <c r="J36" s="216">
        <f t="shared" si="3"/>
        <v>0</v>
      </c>
      <c r="K36" s="217">
        <f t="shared" si="4"/>
        <v>0</v>
      </c>
    </row>
    <row r="37" spans="1:11" x14ac:dyDescent="0.25">
      <c r="A37" s="11">
        <v>81</v>
      </c>
      <c r="B37" s="12" t="s">
        <v>613</v>
      </c>
      <c r="C37" s="218"/>
      <c r="D37" s="221">
        <f t="shared" si="0"/>
        <v>0</v>
      </c>
      <c r="E37" s="219">
        <v>1</v>
      </c>
      <c r="F37" s="220">
        <f t="shared" si="1"/>
        <v>1.6194331983805668E-4</v>
      </c>
      <c r="G37" s="244"/>
      <c r="H37" s="221">
        <f t="shared" si="2"/>
        <v>0</v>
      </c>
      <c r="I37" s="237"/>
      <c r="J37" s="222">
        <f t="shared" si="3"/>
        <v>1</v>
      </c>
      <c r="K37" s="221">
        <f t="shared" si="4"/>
        <v>9.0744101633393823E-5</v>
      </c>
    </row>
    <row r="38" spans="1:11" ht="27.6" x14ac:dyDescent="0.25">
      <c r="A38" s="11">
        <v>82</v>
      </c>
      <c r="B38" s="12" t="s">
        <v>614</v>
      </c>
      <c r="C38" s="218"/>
      <c r="D38" s="221">
        <f t="shared" si="0"/>
        <v>0</v>
      </c>
      <c r="E38" s="219"/>
      <c r="F38" s="220">
        <f t="shared" si="1"/>
        <v>0</v>
      </c>
      <c r="G38" s="244"/>
      <c r="H38" s="221">
        <f t="shared" si="2"/>
        <v>0</v>
      </c>
      <c r="I38" s="237"/>
      <c r="J38" s="222">
        <f t="shared" si="3"/>
        <v>0</v>
      </c>
      <c r="K38" s="221">
        <f t="shared" si="4"/>
        <v>0</v>
      </c>
    </row>
    <row r="39" spans="1:11" ht="28.2" thickBot="1" x14ac:dyDescent="0.3">
      <c r="A39" s="24">
        <v>89</v>
      </c>
      <c r="B39" s="25" t="s">
        <v>615</v>
      </c>
      <c r="C39" s="223"/>
      <c r="D39" s="226">
        <f t="shared" si="0"/>
        <v>0</v>
      </c>
      <c r="E39" s="224">
        <v>1</v>
      </c>
      <c r="F39" s="225">
        <f t="shared" si="1"/>
        <v>1.6194331983805668E-4</v>
      </c>
      <c r="G39" s="245"/>
      <c r="H39" s="226">
        <f t="shared" si="2"/>
        <v>0</v>
      </c>
      <c r="I39" s="239"/>
      <c r="J39" s="227">
        <f t="shared" si="3"/>
        <v>1</v>
      </c>
      <c r="K39" s="226">
        <f t="shared" si="4"/>
        <v>9.0744101633393823E-5</v>
      </c>
    </row>
    <row r="40" spans="1:11" x14ac:dyDescent="0.25">
      <c r="A40" s="9">
        <v>90</v>
      </c>
      <c r="B40" s="10" t="s">
        <v>616</v>
      </c>
      <c r="C40" s="212"/>
      <c r="D40" s="215">
        <f t="shared" si="0"/>
        <v>0</v>
      </c>
      <c r="E40" s="213">
        <v>1</v>
      </c>
      <c r="F40" s="214">
        <f t="shared" si="1"/>
        <v>1.6194331983805668E-4</v>
      </c>
      <c r="G40" s="243"/>
      <c r="H40" s="215">
        <v>0</v>
      </c>
      <c r="I40" s="235"/>
      <c r="J40" s="216">
        <f t="shared" si="3"/>
        <v>1</v>
      </c>
      <c r="K40" s="217">
        <f t="shared" si="4"/>
        <v>9.0744101633393823E-5</v>
      </c>
    </row>
    <row r="41" spans="1:11" x14ac:dyDescent="0.25">
      <c r="A41" s="11">
        <v>91</v>
      </c>
      <c r="B41" s="12" t="s">
        <v>617</v>
      </c>
      <c r="C41" s="218"/>
      <c r="D41" s="221">
        <f t="shared" si="0"/>
        <v>0</v>
      </c>
      <c r="E41" s="219"/>
      <c r="F41" s="220">
        <f t="shared" si="1"/>
        <v>0</v>
      </c>
      <c r="G41" s="244"/>
      <c r="H41" s="221">
        <f t="shared" si="2"/>
        <v>0</v>
      </c>
      <c r="I41" s="237"/>
      <c r="J41" s="222">
        <f t="shared" si="3"/>
        <v>0</v>
      </c>
      <c r="K41" s="221">
        <f t="shared" si="4"/>
        <v>0</v>
      </c>
    </row>
    <row r="42" spans="1:11" x14ac:dyDescent="0.25">
      <c r="A42" s="11">
        <v>92</v>
      </c>
      <c r="B42" s="12" t="s">
        <v>618</v>
      </c>
      <c r="C42" s="218"/>
      <c r="D42" s="221">
        <f t="shared" si="0"/>
        <v>0</v>
      </c>
      <c r="E42" s="219"/>
      <c r="F42" s="220">
        <f t="shared" si="1"/>
        <v>0</v>
      </c>
      <c r="G42" s="244"/>
      <c r="H42" s="221">
        <f t="shared" si="2"/>
        <v>0</v>
      </c>
      <c r="I42" s="237"/>
      <c r="J42" s="222">
        <f t="shared" si="3"/>
        <v>0</v>
      </c>
      <c r="K42" s="221">
        <f t="shared" si="4"/>
        <v>0</v>
      </c>
    </row>
    <row r="43" spans="1:11" ht="28.2" thickBot="1" x14ac:dyDescent="0.3">
      <c r="A43" s="16">
        <v>99</v>
      </c>
      <c r="B43" s="17" t="s">
        <v>619</v>
      </c>
      <c r="C43" s="223"/>
      <c r="D43" s="226">
        <f t="shared" si="0"/>
        <v>0</v>
      </c>
      <c r="E43" s="224"/>
      <c r="F43" s="225">
        <f t="shared" si="1"/>
        <v>0</v>
      </c>
      <c r="G43" s="245"/>
      <c r="H43" s="226">
        <f t="shared" si="2"/>
        <v>0</v>
      </c>
      <c r="I43" s="239"/>
      <c r="J43" s="227">
        <f t="shared" si="3"/>
        <v>0</v>
      </c>
      <c r="K43" s="226">
        <f t="shared" si="4"/>
        <v>0</v>
      </c>
    </row>
    <row r="44" spans="1:11" ht="41.25" customHeight="1" x14ac:dyDescent="0.25">
      <c r="A44" s="21">
        <v>100</v>
      </c>
      <c r="B44" s="22" t="s">
        <v>620</v>
      </c>
      <c r="C44" s="212"/>
      <c r="D44" s="215">
        <f t="shared" si="0"/>
        <v>0</v>
      </c>
      <c r="E44" s="213"/>
      <c r="F44" s="214">
        <f t="shared" si="1"/>
        <v>0</v>
      </c>
      <c r="G44" s="243"/>
      <c r="H44" s="215">
        <f t="shared" si="2"/>
        <v>0</v>
      </c>
      <c r="I44" s="235"/>
      <c r="J44" s="216">
        <f t="shared" si="3"/>
        <v>0</v>
      </c>
      <c r="K44" s="217">
        <f t="shared" si="4"/>
        <v>0</v>
      </c>
    </row>
    <row r="45" spans="1:11" x14ac:dyDescent="0.25">
      <c r="A45" s="11">
        <v>101</v>
      </c>
      <c r="B45" s="12" t="s">
        <v>621</v>
      </c>
      <c r="C45" s="218"/>
      <c r="D45" s="221">
        <f t="shared" si="0"/>
        <v>0</v>
      </c>
      <c r="E45" s="219"/>
      <c r="F45" s="220">
        <f t="shared" si="1"/>
        <v>0</v>
      </c>
      <c r="G45" s="244"/>
      <c r="H45" s="221">
        <f t="shared" si="2"/>
        <v>0</v>
      </c>
      <c r="I45" s="237"/>
      <c r="J45" s="222">
        <f t="shared" si="3"/>
        <v>0</v>
      </c>
      <c r="K45" s="221">
        <f t="shared" si="4"/>
        <v>0</v>
      </c>
    </row>
    <row r="46" spans="1:11" x14ac:dyDescent="0.25">
      <c r="A46" s="11">
        <v>102</v>
      </c>
      <c r="B46" s="12" t="s">
        <v>622</v>
      </c>
      <c r="C46" s="218">
        <v>1</v>
      </c>
      <c r="D46" s="221">
        <f t="shared" si="0"/>
        <v>2.6780931976432779E-4</v>
      </c>
      <c r="E46" s="219"/>
      <c r="F46" s="220">
        <f t="shared" si="1"/>
        <v>0</v>
      </c>
      <c r="G46" s="244"/>
      <c r="H46" s="221">
        <f t="shared" si="2"/>
        <v>0</v>
      </c>
      <c r="I46" s="237"/>
      <c r="J46" s="222">
        <f t="shared" si="3"/>
        <v>1</v>
      </c>
      <c r="K46" s="221">
        <f t="shared" si="4"/>
        <v>9.0744101633393823E-5</v>
      </c>
    </row>
    <row r="47" spans="1:11" x14ac:dyDescent="0.25">
      <c r="A47" s="11">
        <v>103</v>
      </c>
      <c r="B47" s="12" t="s">
        <v>623</v>
      </c>
      <c r="C47" s="218"/>
      <c r="D47" s="221">
        <f t="shared" si="0"/>
        <v>0</v>
      </c>
      <c r="E47" s="219"/>
      <c r="F47" s="220">
        <f t="shared" si="1"/>
        <v>0</v>
      </c>
      <c r="G47" s="244"/>
      <c r="H47" s="221">
        <f t="shared" si="2"/>
        <v>0</v>
      </c>
      <c r="I47" s="237"/>
      <c r="J47" s="222">
        <f t="shared" si="3"/>
        <v>0</v>
      </c>
      <c r="K47" s="221">
        <f t="shared" si="4"/>
        <v>0</v>
      </c>
    </row>
    <row r="48" spans="1:11" ht="44.25" customHeight="1" thickBot="1" x14ac:dyDescent="0.3">
      <c r="A48" s="24">
        <v>109</v>
      </c>
      <c r="B48" s="25" t="s">
        <v>624</v>
      </c>
      <c r="C48" s="223"/>
      <c r="D48" s="226">
        <f t="shared" si="0"/>
        <v>0</v>
      </c>
      <c r="E48" s="224"/>
      <c r="F48" s="225">
        <f t="shared" si="1"/>
        <v>0</v>
      </c>
      <c r="G48" s="245"/>
      <c r="H48" s="226">
        <f t="shared" si="2"/>
        <v>0</v>
      </c>
      <c r="I48" s="239"/>
      <c r="J48" s="227">
        <f t="shared" si="3"/>
        <v>0</v>
      </c>
      <c r="K48" s="226">
        <f t="shared" si="4"/>
        <v>0</v>
      </c>
    </row>
    <row r="49" spans="1:13" x14ac:dyDescent="0.25">
      <c r="A49" s="9">
        <v>110</v>
      </c>
      <c r="B49" s="10" t="s">
        <v>625</v>
      </c>
      <c r="C49" s="212">
        <v>9</v>
      </c>
      <c r="D49" s="215">
        <f t="shared" si="0"/>
        <v>2.4102838778789501E-3</v>
      </c>
      <c r="E49" s="213">
        <v>38</v>
      </c>
      <c r="F49" s="214">
        <f t="shared" si="1"/>
        <v>6.1538461538461538E-3</v>
      </c>
      <c r="G49" s="243">
        <v>2</v>
      </c>
      <c r="H49" s="215">
        <f t="shared" si="2"/>
        <v>1.8018018018018018E-3</v>
      </c>
      <c r="I49" s="235"/>
      <c r="J49" s="216">
        <f t="shared" si="3"/>
        <v>49</v>
      </c>
      <c r="K49" s="217">
        <f t="shared" si="4"/>
        <v>4.4464609800362979E-3</v>
      </c>
    </row>
    <row r="50" spans="1:13" x14ac:dyDescent="0.25">
      <c r="A50" s="11">
        <v>111</v>
      </c>
      <c r="B50" s="12" t="s">
        <v>626</v>
      </c>
      <c r="C50" s="218">
        <v>15</v>
      </c>
      <c r="D50" s="221">
        <f t="shared" si="0"/>
        <v>4.0171397964649169E-3</v>
      </c>
      <c r="E50" s="219">
        <v>23</v>
      </c>
      <c r="F50" s="220">
        <f t="shared" si="1"/>
        <v>3.7246963562753035E-3</v>
      </c>
      <c r="G50" s="244">
        <v>3</v>
      </c>
      <c r="H50" s="221">
        <f t="shared" si="2"/>
        <v>2.7027027027027029E-3</v>
      </c>
      <c r="I50" s="237"/>
      <c r="J50" s="222">
        <f t="shared" si="3"/>
        <v>41</v>
      </c>
      <c r="K50" s="221">
        <f t="shared" si="4"/>
        <v>3.7205081669691468E-3</v>
      </c>
    </row>
    <row r="51" spans="1:13" x14ac:dyDescent="0.25">
      <c r="A51" s="11">
        <v>112</v>
      </c>
      <c r="B51" s="12" t="s">
        <v>627</v>
      </c>
      <c r="C51" s="218">
        <v>10</v>
      </c>
      <c r="D51" s="221">
        <f t="shared" si="0"/>
        <v>2.6780931976432779E-3</v>
      </c>
      <c r="E51" s="219">
        <v>19</v>
      </c>
      <c r="F51" s="220">
        <f t="shared" si="1"/>
        <v>3.0769230769230769E-3</v>
      </c>
      <c r="G51" s="244">
        <v>1</v>
      </c>
      <c r="H51" s="221">
        <f t="shared" si="2"/>
        <v>9.0090090090090091E-4</v>
      </c>
      <c r="I51" s="237"/>
      <c r="J51" s="222">
        <f t="shared" si="3"/>
        <v>30</v>
      </c>
      <c r="K51" s="221">
        <f t="shared" si="4"/>
        <v>2.7223230490018148E-3</v>
      </c>
    </row>
    <row r="52" spans="1:13" ht="14.4" thickBot="1" x14ac:dyDescent="0.3">
      <c r="A52" s="16">
        <v>119</v>
      </c>
      <c r="B52" s="17" t="s">
        <v>628</v>
      </c>
      <c r="C52" s="223">
        <v>5</v>
      </c>
      <c r="D52" s="226">
        <f t="shared" si="0"/>
        <v>1.339046598821639E-3</v>
      </c>
      <c r="E52" s="224">
        <v>9</v>
      </c>
      <c r="F52" s="225">
        <f t="shared" si="1"/>
        <v>1.4574898785425102E-3</v>
      </c>
      <c r="G52" s="245">
        <v>1</v>
      </c>
      <c r="H52" s="226">
        <f t="shared" si="2"/>
        <v>9.0090090090090091E-4</v>
      </c>
      <c r="I52" s="239"/>
      <c r="J52" s="227">
        <f t="shared" si="3"/>
        <v>15</v>
      </c>
      <c r="K52" s="226">
        <f t="shared" si="4"/>
        <v>1.3611615245009074E-3</v>
      </c>
    </row>
    <row r="53" spans="1:13" ht="14.4" thickBot="1" x14ac:dyDescent="0.3">
      <c r="A53" s="26">
        <v>120</v>
      </c>
      <c r="B53" s="27" t="s">
        <v>629</v>
      </c>
      <c r="C53" s="206">
        <v>117</v>
      </c>
      <c r="D53" s="209">
        <f t="shared" si="0"/>
        <v>3.1333690412426354E-2</v>
      </c>
      <c r="E53" s="207">
        <v>221</v>
      </c>
      <c r="F53" s="208">
        <f t="shared" si="1"/>
        <v>3.5789473684210524E-2</v>
      </c>
      <c r="G53" s="242">
        <v>62</v>
      </c>
      <c r="H53" s="209">
        <f t="shared" si="2"/>
        <v>5.5855855855855854E-2</v>
      </c>
      <c r="I53" s="233"/>
      <c r="J53" s="210">
        <f t="shared" si="3"/>
        <v>400</v>
      </c>
      <c r="K53" s="211">
        <f t="shared" si="4"/>
        <v>3.6297640653357534E-2</v>
      </c>
    </row>
    <row r="54" spans="1:13" ht="28.2" thickBot="1" x14ac:dyDescent="0.3">
      <c r="A54" s="28">
        <v>999</v>
      </c>
      <c r="B54" s="29" t="s">
        <v>630</v>
      </c>
      <c r="C54" s="206">
        <v>59</v>
      </c>
      <c r="D54" s="209">
        <f t="shared" si="0"/>
        <v>1.5800749866095341E-2</v>
      </c>
      <c r="E54" s="207">
        <v>106</v>
      </c>
      <c r="F54" s="208">
        <f t="shared" si="1"/>
        <v>1.7165991902834007E-2</v>
      </c>
      <c r="G54" s="242">
        <v>14</v>
      </c>
      <c r="H54" s="209">
        <f t="shared" si="2"/>
        <v>1.2612612612612612E-2</v>
      </c>
      <c r="I54" s="233"/>
      <c r="J54" s="210">
        <f t="shared" si="3"/>
        <v>179</v>
      </c>
      <c r="K54" s="211">
        <f t="shared" si="4"/>
        <v>1.6243194192377495E-2</v>
      </c>
    </row>
    <row r="55" spans="1:13" s="34" customFormat="1" ht="14.4" thickBot="1" x14ac:dyDescent="0.3">
      <c r="A55" s="843" t="s">
        <v>578</v>
      </c>
      <c r="B55" s="869"/>
      <c r="C55" s="232">
        <f t="shared" ref="C55:I55" si="5">SUM(C5:C54)</f>
        <v>3734</v>
      </c>
      <c r="D55" s="229">
        <f t="shared" si="5"/>
        <v>1.0000000000000002</v>
      </c>
      <c r="E55" s="232">
        <f t="shared" si="5"/>
        <v>6175</v>
      </c>
      <c r="F55" s="229">
        <f t="shared" si="5"/>
        <v>1</v>
      </c>
      <c r="G55" s="232">
        <f t="shared" si="5"/>
        <v>1110</v>
      </c>
      <c r="H55" s="229">
        <f t="shared" si="5"/>
        <v>0.99999999999999989</v>
      </c>
      <c r="I55" s="241">
        <f t="shared" si="5"/>
        <v>1</v>
      </c>
      <c r="J55" s="230">
        <f>SUM(J5:J54)</f>
        <v>11020</v>
      </c>
      <c r="K55" s="231">
        <f>SUM(K5:K54)</f>
        <v>0.99999999999999956</v>
      </c>
      <c r="M55" s="1"/>
    </row>
    <row r="56" spans="1:13" x14ac:dyDescent="0.25">
      <c r="A56" s="171" t="s">
        <v>105</v>
      </c>
      <c r="B56" s="115"/>
      <c r="C56" s="115"/>
      <c r="D56" s="115"/>
      <c r="E56" s="115"/>
      <c r="F56" s="115"/>
    </row>
    <row r="57" spans="1:13" x14ac:dyDescent="0.25">
      <c r="A57" s="172" t="s">
        <v>181</v>
      </c>
      <c r="B57" s="115"/>
      <c r="C57" s="115"/>
      <c r="D57" s="115"/>
      <c r="E57" s="115"/>
      <c r="F57" s="115"/>
    </row>
  </sheetData>
  <mergeCells count="9">
    <mergeCell ref="A55:B55"/>
    <mergeCell ref="A1:K1"/>
    <mergeCell ref="E3:F3"/>
    <mergeCell ref="C2:I2"/>
    <mergeCell ref="J2:K3"/>
    <mergeCell ref="C3:D3"/>
    <mergeCell ref="G3:H3"/>
    <mergeCell ref="B2:B4"/>
    <mergeCell ref="A2:A4"/>
  </mergeCells>
  <phoneticPr fontId="0" type="noConversion"/>
  <printOptions horizontalCentered="1"/>
  <pageMargins left="0.74803149606299213" right="0.74803149606299213" top="0.98425196850393704" bottom="0.98425196850393704" header="0.51181102362204722" footer="0.51181102362204722"/>
  <pageSetup paperSize="9" scale="5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workbookViewId="0">
      <selection sqref="A1:K1"/>
    </sheetView>
  </sheetViews>
  <sheetFormatPr defaultColWidth="11.44140625" defaultRowHeight="13.8" x14ac:dyDescent="0.25"/>
  <cols>
    <col min="1" max="1" width="9" style="60" customWidth="1"/>
    <col min="2" max="2" width="50.6640625" style="41" customWidth="1"/>
    <col min="3" max="10" width="9" style="41" customWidth="1"/>
    <col min="11" max="11" width="14.109375" style="41" customWidth="1"/>
    <col min="12" max="12" width="11.44140625" style="41" customWidth="1"/>
    <col min="13" max="13" width="3" style="41" bestFit="1" customWidth="1"/>
    <col min="14" max="15" width="11.44140625" style="41" customWidth="1"/>
    <col min="16" max="16" width="6.88671875" style="41" customWidth="1"/>
    <col min="17" max="16384" width="11.44140625" style="41"/>
  </cols>
  <sheetData>
    <row r="1" spans="1:16" ht="35.1" customHeight="1" thickBot="1" x14ac:dyDescent="0.3">
      <c r="A1" s="843" t="s">
        <v>870</v>
      </c>
      <c r="B1" s="849"/>
      <c r="C1" s="849"/>
      <c r="D1" s="849"/>
      <c r="E1" s="849"/>
      <c r="F1" s="849"/>
      <c r="G1" s="849"/>
      <c r="H1" s="936"/>
      <c r="I1" s="936"/>
      <c r="J1" s="936"/>
      <c r="K1" s="937"/>
    </row>
    <row r="2" spans="1:16" ht="14.25" customHeight="1" x14ac:dyDescent="0.25">
      <c r="A2" s="894" t="s">
        <v>576</v>
      </c>
      <c r="B2" s="896" t="s">
        <v>631</v>
      </c>
      <c r="C2" s="881">
        <v>2009</v>
      </c>
      <c r="D2" s="882"/>
      <c r="E2" s="898">
        <v>2011</v>
      </c>
      <c r="F2" s="899"/>
      <c r="G2" s="881">
        <v>2012</v>
      </c>
      <c r="H2" s="882"/>
      <c r="I2" s="881">
        <v>2013</v>
      </c>
      <c r="J2" s="882"/>
      <c r="K2" s="870" t="s">
        <v>887</v>
      </c>
    </row>
    <row r="3" spans="1:16" ht="30" customHeight="1" thickBot="1" x14ac:dyDescent="0.3">
      <c r="A3" s="895"/>
      <c r="B3" s="897"/>
      <c r="C3" s="2" t="s">
        <v>579</v>
      </c>
      <c r="D3" s="42" t="s">
        <v>580</v>
      </c>
      <c r="E3" s="43" t="s">
        <v>579</v>
      </c>
      <c r="F3" s="92" t="s">
        <v>580</v>
      </c>
      <c r="G3" s="2" t="s">
        <v>579</v>
      </c>
      <c r="H3" s="42" t="s">
        <v>580</v>
      </c>
      <c r="I3" s="2" t="s">
        <v>579</v>
      </c>
      <c r="J3" s="42" t="s">
        <v>580</v>
      </c>
      <c r="K3" s="871"/>
    </row>
    <row r="4" spans="1:16" ht="28.2" thickBot="1" x14ac:dyDescent="0.3">
      <c r="A4" s="44" t="s">
        <v>632</v>
      </c>
      <c r="B4" s="27" t="s">
        <v>633</v>
      </c>
      <c r="C4" s="47">
        <v>512</v>
      </c>
      <c r="D4" s="8">
        <f>ROUND(C4/$C$45,3)</f>
        <v>4.8000000000000001E-2</v>
      </c>
      <c r="E4" s="47">
        <v>421</v>
      </c>
      <c r="F4" s="8">
        <f t="shared" ref="F4:F44" si="0">ROUND(E4/$E$45,3)</f>
        <v>4.1000000000000002E-2</v>
      </c>
      <c r="G4" s="47">
        <v>371</v>
      </c>
      <c r="H4" s="8">
        <f t="shared" ref="H4:H44" si="1">ROUND(G4/$G$45,3)</f>
        <v>3.5999999999999997E-2</v>
      </c>
      <c r="I4" s="47">
        <v>469</v>
      </c>
      <c r="J4" s="8">
        <f>ROUND(I4/$I$45,3)</f>
        <v>4.2999999999999997E-2</v>
      </c>
      <c r="K4" s="682">
        <f>J4-H4</f>
        <v>6.9999999999999993E-3</v>
      </c>
      <c r="M4" s="551"/>
      <c r="N4" s="204"/>
      <c r="P4" s="683"/>
    </row>
    <row r="5" spans="1:16" x14ac:dyDescent="0.25">
      <c r="A5" s="48" t="s">
        <v>634</v>
      </c>
      <c r="B5" s="10" t="s">
        <v>635</v>
      </c>
      <c r="C5" s="47">
        <v>161</v>
      </c>
      <c r="D5" s="8">
        <f t="shared" ref="D5:D44" si="2">ROUND(C5/$C$45,3)</f>
        <v>1.4999999999999999E-2</v>
      </c>
      <c r="E5" s="47">
        <v>182</v>
      </c>
      <c r="F5" s="8">
        <f t="shared" si="0"/>
        <v>1.7999999999999999E-2</v>
      </c>
      <c r="G5" s="47">
        <v>121</v>
      </c>
      <c r="H5" s="8">
        <f t="shared" si="1"/>
        <v>1.2E-2</v>
      </c>
      <c r="I5" s="47">
        <v>123</v>
      </c>
      <c r="J5" s="8">
        <f t="shared" ref="J5:J44" si="3">ROUND(I5/$I$45,3)</f>
        <v>1.0999999999999999E-2</v>
      </c>
      <c r="K5" s="682">
        <f t="shared" ref="K5:K44" si="4">J5-H5</f>
        <v>-1.0000000000000009E-3</v>
      </c>
      <c r="M5" s="551"/>
      <c r="N5" s="204"/>
      <c r="P5" s="683"/>
    </row>
    <row r="6" spans="1:16" ht="27.6" x14ac:dyDescent="0.25">
      <c r="A6" s="50" t="s">
        <v>636</v>
      </c>
      <c r="B6" s="12" t="s">
        <v>0</v>
      </c>
      <c r="C6" s="52">
        <v>256</v>
      </c>
      <c r="D6" s="15">
        <f t="shared" si="2"/>
        <v>2.4E-2</v>
      </c>
      <c r="E6" s="52">
        <v>205</v>
      </c>
      <c r="F6" s="15">
        <f t="shared" si="0"/>
        <v>0.02</v>
      </c>
      <c r="G6" s="52">
        <v>233</v>
      </c>
      <c r="H6" s="15">
        <f t="shared" si="1"/>
        <v>2.3E-2</v>
      </c>
      <c r="I6" s="52">
        <v>194</v>
      </c>
      <c r="J6" s="15">
        <f t="shared" si="3"/>
        <v>1.7999999999999999E-2</v>
      </c>
      <c r="K6" s="684">
        <f t="shared" si="4"/>
        <v>-5.000000000000001E-3</v>
      </c>
      <c r="M6" s="551"/>
      <c r="N6" s="204"/>
      <c r="P6" s="683"/>
    </row>
    <row r="7" spans="1:16" x14ac:dyDescent="0.25">
      <c r="A7" s="50" t="s">
        <v>1</v>
      </c>
      <c r="B7" s="12" t="s">
        <v>2</v>
      </c>
      <c r="C7" s="52">
        <v>201</v>
      </c>
      <c r="D7" s="15">
        <f t="shared" si="2"/>
        <v>1.9E-2</v>
      </c>
      <c r="E7" s="52">
        <v>206</v>
      </c>
      <c r="F7" s="15">
        <f t="shared" si="0"/>
        <v>0.02</v>
      </c>
      <c r="G7" s="52">
        <v>197</v>
      </c>
      <c r="H7" s="15">
        <f t="shared" si="1"/>
        <v>1.9E-2</v>
      </c>
      <c r="I7" s="52">
        <v>213</v>
      </c>
      <c r="J7" s="15">
        <f t="shared" si="3"/>
        <v>1.9E-2</v>
      </c>
      <c r="K7" s="684">
        <f t="shared" si="4"/>
        <v>0</v>
      </c>
      <c r="M7" s="551"/>
      <c r="N7" s="204"/>
      <c r="P7" s="683"/>
    </row>
    <row r="8" spans="1:16" x14ac:dyDescent="0.25">
      <c r="A8" s="50" t="s">
        <v>3</v>
      </c>
      <c r="B8" s="12" t="s">
        <v>4</v>
      </c>
      <c r="C8" s="52">
        <v>92</v>
      </c>
      <c r="D8" s="15">
        <f t="shared" si="2"/>
        <v>8.9999999999999993E-3</v>
      </c>
      <c r="E8" s="52">
        <v>107</v>
      </c>
      <c r="F8" s="15">
        <f t="shared" si="0"/>
        <v>0.01</v>
      </c>
      <c r="G8" s="52">
        <v>107</v>
      </c>
      <c r="H8" s="15">
        <f t="shared" si="1"/>
        <v>1.0999999999999999E-2</v>
      </c>
      <c r="I8" s="52">
        <v>71</v>
      </c>
      <c r="J8" s="15">
        <f t="shared" si="3"/>
        <v>6.0000000000000001E-3</v>
      </c>
      <c r="K8" s="684">
        <f t="shared" si="4"/>
        <v>-4.9999999999999992E-3</v>
      </c>
      <c r="M8" s="551"/>
      <c r="N8" s="204"/>
      <c r="P8" s="683"/>
    </row>
    <row r="9" spans="1:16" x14ac:dyDescent="0.25">
      <c r="A9" s="50" t="s">
        <v>5</v>
      </c>
      <c r="B9" s="12" t="s">
        <v>6</v>
      </c>
      <c r="C9" s="52">
        <v>10</v>
      </c>
      <c r="D9" s="15">
        <f t="shared" si="2"/>
        <v>1E-3</v>
      </c>
      <c r="E9" s="52">
        <v>17</v>
      </c>
      <c r="F9" s="15">
        <f t="shared" si="0"/>
        <v>2E-3</v>
      </c>
      <c r="G9" s="52">
        <v>9</v>
      </c>
      <c r="H9" s="15">
        <f t="shared" si="1"/>
        <v>1E-3</v>
      </c>
      <c r="I9" s="52">
        <v>7</v>
      </c>
      <c r="J9" s="15">
        <f t="shared" si="3"/>
        <v>1E-3</v>
      </c>
      <c r="K9" s="684">
        <f t="shared" si="4"/>
        <v>0</v>
      </c>
      <c r="M9" s="551"/>
      <c r="N9" s="204"/>
      <c r="P9" s="683"/>
    </row>
    <row r="10" spans="1:16" x14ac:dyDescent="0.25">
      <c r="A10" s="50" t="s">
        <v>7</v>
      </c>
      <c r="B10" s="12" t="s">
        <v>8</v>
      </c>
      <c r="C10" s="52">
        <v>38</v>
      </c>
      <c r="D10" s="15">
        <f t="shared" si="2"/>
        <v>4.0000000000000001E-3</v>
      </c>
      <c r="E10" s="52">
        <v>30</v>
      </c>
      <c r="F10" s="15">
        <f t="shared" si="0"/>
        <v>3.0000000000000001E-3</v>
      </c>
      <c r="G10" s="52">
        <v>44</v>
      </c>
      <c r="H10" s="15">
        <f t="shared" si="1"/>
        <v>4.0000000000000001E-3</v>
      </c>
      <c r="I10" s="52">
        <v>28</v>
      </c>
      <c r="J10" s="15">
        <f t="shared" si="3"/>
        <v>3.0000000000000001E-3</v>
      </c>
      <c r="K10" s="684">
        <f t="shared" si="4"/>
        <v>-1E-3</v>
      </c>
      <c r="M10" s="551"/>
      <c r="N10" s="204"/>
      <c r="P10" s="683"/>
    </row>
    <row r="11" spans="1:16" x14ac:dyDescent="0.25">
      <c r="A11" s="50" t="s">
        <v>9</v>
      </c>
      <c r="B11" s="12" t="s">
        <v>10</v>
      </c>
      <c r="C11" s="52">
        <v>64</v>
      </c>
      <c r="D11" s="15">
        <f t="shared" si="2"/>
        <v>6.0000000000000001E-3</v>
      </c>
      <c r="E11" s="52">
        <v>72</v>
      </c>
      <c r="F11" s="15">
        <f t="shared" si="0"/>
        <v>7.0000000000000001E-3</v>
      </c>
      <c r="G11" s="52">
        <v>48</v>
      </c>
      <c r="H11" s="15">
        <f t="shared" si="1"/>
        <v>5.0000000000000001E-3</v>
      </c>
      <c r="I11" s="52">
        <v>65</v>
      </c>
      <c r="J11" s="15">
        <f t="shared" si="3"/>
        <v>6.0000000000000001E-3</v>
      </c>
      <c r="K11" s="684">
        <f t="shared" si="4"/>
        <v>1E-3</v>
      </c>
      <c r="M11" s="551"/>
      <c r="N11" s="204"/>
      <c r="P11" s="683"/>
    </row>
    <row r="12" spans="1:16" ht="14.25" customHeight="1" thickBot="1" x14ac:dyDescent="0.3">
      <c r="A12" s="53" t="s">
        <v>11</v>
      </c>
      <c r="B12" s="17" t="s">
        <v>12</v>
      </c>
      <c r="C12" s="54">
        <v>38</v>
      </c>
      <c r="D12" s="20">
        <f t="shared" si="2"/>
        <v>4.0000000000000001E-3</v>
      </c>
      <c r="E12" s="54">
        <v>51</v>
      </c>
      <c r="F12" s="20">
        <f t="shared" si="0"/>
        <v>5.0000000000000001E-3</v>
      </c>
      <c r="G12" s="54">
        <v>30</v>
      </c>
      <c r="H12" s="20">
        <f t="shared" si="1"/>
        <v>3.0000000000000001E-3</v>
      </c>
      <c r="I12" s="54">
        <v>33</v>
      </c>
      <c r="J12" s="20">
        <f t="shared" si="3"/>
        <v>3.0000000000000001E-3</v>
      </c>
      <c r="K12" s="685">
        <f t="shared" si="4"/>
        <v>0</v>
      </c>
      <c r="M12" s="551"/>
      <c r="N12" s="204"/>
      <c r="P12" s="683"/>
    </row>
    <row r="13" spans="1:16" ht="27" customHeight="1" x14ac:dyDescent="0.25">
      <c r="A13" s="55" t="s">
        <v>13</v>
      </c>
      <c r="B13" s="22" t="s">
        <v>14</v>
      </c>
      <c r="C13" s="45">
        <v>449</v>
      </c>
      <c r="D13" s="8">
        <f t="shared" si="2"/>
        <v>4.2000000000000003E-2</v>
      </c>
      <c r="E13" s="45">
        <v>343</v>
      </c>
      <c r="F13" s="8">
        <f t="shared" si="0"/>
        <v>3.4000000000000002E-2</v>
      </c>
      <c r="G13" s="45">
        <v>363</v>
      </c>
      <c r="H13" s="8">
        <f t="shared" si="1"/>
        <v>3.5999999999999997E-2</v>
      </c>
      <c r="I13" s="45">
        <v>359</v>
      </c>
      <c r="J13" s="8">
        <f t="shared" si="3"/>
        <v>3.3000000000000002E-2</v>
      </c>
      <c r="K13" s="682">
        <f t="shared" si="4"/>
        <v>-2.9999999999999957E-3</v>
      </c>
      <c r="M13" s="551"/>
      <c r="N13" s="204"/>
      <c r="P13" s="683"/>
    </row>
    <row r="14" spans="1:16" ht="25.5" customHeight="1" x14ac:dyDescent="0.25">
      <c r="A14" s="50" t="s">
        <v>15</v>
      </c>
      <c r="B14" s="12" t="s">
        <v>14</v>
      </c>
      <c r="C14" s="52">
        <v>463</v>
      </c>
      <c r="D14" s="15">
        <f t="shared" si="2"/>
        <v>4.3999999999999997E-2</v>
      </c>
      <c r="E14" s="52">
        <v>496</v>
      </c>
      <c r="F14" s="15">
        <f t="shared" si="0"/>
        <v>4.9000000000000002E-2</v>
      </c>
      <c r="G14" s="52">
        <v>577</v>
      </c>
      <c r="H14" s="15">
        <f t="shared" si="1"/>
        <v>5.7000000000000002E-2</v>
      </c>
      <c r="I14" s="52">
        <v>516</v>
      </c>
      <c r="J14" s="15">
        <f t="shared" si="3"/>
        <v>4.7E-2</v>
      </c>
      <c r="K14" s="684">
        <f t="shared" si="4"/>
        <v>-1.0000000000000002E-2</v>
      </c>
      <c r="M14" s="551"/>
      <c r="N14" s="204"/>
      <c r="P14" s="683"/>
    </row>
    <row r="15" spans="1:16" ht="14.4" thickBot="1" x14ac:dyDescent="0.3">
      <c r="A15" s="57" t="s">
        <v>16</v>
      </c>
      <c r="B15" s="25" t="s">
        <v>17</v>
      </c>
      <c r="C15" s="61">
        <v>92</v>
      </c>
      <c r="D15" s="62">
        <f t="shared" si="2"/>
        <v>8.9999999999999993E-3</v>
      </c>
      <c r="E15" s="61">
        <v>90</v>
      </c>
      <c r="F15" s="62">
        <f t="shared" si="0"/>
        <v>8.9999999999999993E-3</v>
      </c>
      <c r="G15" s="61">
        <v>75</v>
      </c>
      <c r="H15" s="62">
        <f t="shared" si="1"/>
        <v>7.0000000000000001E-3</v>
      </c>
      <c r="I15" s="61">
        <v>74</v>
      </c>
      <c r="J15" s="62">
        <f t="shared" si="3"/>
        <v>7.0000000000000001E-3</v>
      </c>
      <c r="K15" s="686">
        <f t="shared" si="4"/>
        <v>0</v>
      </c>
      <c r="M15" s="551"/>
      <c r="N15" s="204"/>
      <c r="P15" s="683"/>
    </row>
    <row r="16" spans="1:16" ht="29.25" customHeight="1" x14ac:dyDescent="0.25">
      <c r="A16" s="48" t="s">
        <v>18</v>
      </c>
      <c r="B16" s="10" t="s">
        <v>19</v>
      </c>
      <c r="C16" s="47">
        <v>189</v>
      </c>
      <c r="D16" s="8">
        <f t="shared" si="2"/>
        <v>1.7999999999999999E-2</v>
      </c>
      <c r="E16" s="47">
        <v>223</v>
      </c>
      <c r="F16" s="8">
        <f t="shared" si="0"/>
        <v>2.1999999999999999E-2</v>
      </c>
      <c r="G16" s="47">
        <v>225</v>
      </c>
      <c r="H16" s="8">
        <f t="shared" si="1"/>
        <v>2.1999999999999999E-2</v>
      </c>
      <c r="I16" s="47">
        <v>278</v>
      </c>
      <c r="J16" s="8">
        <f t="shared" si="3"/>
        <v>2.5000000000000001E-2</v>
      </c>
      <c r="K16" s="682">
        <f t="shared" si="4"/>
        <v>3.0000000000000027E-3</v>
      </c>
      <c r="M16" s="551"/>
      <c r="N16" s="204"/>
      <c r="P16" s="683"/>
    </row>
    <row r="17" spans="1:16" ht="27.75" customHeight="1" x14ac:dyDescent="0.25">
      <c r="A17" s="50" t="s">
        <v>20</v>
      </c>
      <c r="B17" s="12" t="s">
        <v>19</v>
      </c>
      <c r="C17" s="52">
        <v>302</v>
      </c>
      <c r="D17" s="15">
        <f t="shared" si="2"/>
        <v>2.9000000000000001E-2</v>
      </c>
      <c r="E17" s="52">
        <v>224</v>
      </c>
      <c r="F17" s="15">
        <f t="shared" si="0"/>
        <v>2.1999999999999999E-2</v>
      </c>
      <c r="G17" s="52">
        <v>194</v>
      </c>
      <c r="H17" s="15">
        <f t="shared" si="1"/>
        <v>1.9E-2</v>
      </c>
      <c r="I17" s="52">
        <v>290</v>
      </c>
      <c r="J17" s="15">
        <f t="shared" si="3"/>
        <v>2.5999999999999999E-2</v>
      </c>
      <c r="K17" s="684">
        <f t="shared" si="4"/>
        <v>6.9999999999999993E-3</v>
      </c>
      <c r="M17" s="551"/>
      <c r="N17" s="204"/>
      <c r="P17" s="683"/>
    </row>
    <row r="18" spans="1:16" ht="14.4" thickBot="1" x14ac:dyDescent="0.3">
      <c r="A18" s="53" t="s">
        <v>21</v>
      </c>
      <c r="B18" s="17" t="s">
        <v>22</v>
      </c>
      <c r="C18" s="54">
        <v>99</v>
      </c>
      <c r="D18" s="20">
        <f t="shared" si="2"/>
        <v>8.9999999999999993E-3</v>
      </c>
      <c r="E18" s="54">
        <v>87</v>
      </c>
      <c r="F18" s="20">
        <f t="shared" si="0"/>
        <v>8.9999999999999993E-3</v>
      </c>
      <c r="G18" s="54">
        <v>91</v>
      </c>
      <c r="H18" s="20">
        <f t="shared" si="1"/>
        <v>8.9999999999999993E-3</v>
      </c>
      <c r="I18" s="54">
        <v>117</v>
      </c>
      <c r="J18" s="20">
        <f t="shared" si="3"/>
        <v>1.0999999999999999E-2</v>
      </c>
      <c r="K18" s="685">
        <f t="shared" si="4"/>
        <v>2E-3</v>
      </c>
      <c r="M18" s="551"/>
      <c r="N18" s="204"/>
      <c r="P18" s="683"/>
    </row>
    <row r="19" spans="1:16" x14ac:dyDescent="0.25">
      <c r="A19" s="55" t="s">
        <v>23</v>
      </c>
      <c r="B19" s="22" t="s">
        <v>24</v>
      </c>
      <c r="C19" s="45">
        <v>20</v>
      </c>
      <c r="D19" s="56">
        <f t="shared" si="2"/>
        <v>2E-3</v>
      </c>
      <c r="E19" s="45">
        <v>12</v>
      </c>
      <c r="F19" s="56">
        <f t="shared" si="0"/>
        <v>1E-3</v>
      </c>
      <c r="G19" s="45">
        <v>7</v>
      </c>
      <c r="H19" s="56">
        <f t="shared" si="1"/>
        <v>1E-3</v>
      </c>
      <c r="I19" s="45">
        <v>15</v>
      </c>
      <c r="J19" s="56">
        <f t="shared" si="3"/>
        <v>1E-3</v>
      </c>
      <c r="K19" s="687">
        <f t="shared" si="4"/>
        <v>0</v>
      </c>
      <c r="M19" s="551"/>
      <c r="N19" s="204"/>
      <c r="P19" s="683"/>
    </row>
    <row r="20" spans="1:16" ht="27.6" x14ac:dyDescent="0.25">
      <c r="A20" s="50" t="s">
        <v>25</v>
      </c>
      <c r="B20" s="12" t="s">
        <v>26</v>
      </c>
      <c r="C20" s="52">
        <v>301</v>
      </c>
      <c r="D20" s="15">
        <f t="shared" si="2"/>
        <v>2.8000000000000001E-2</v>
      </c>
      <c r="E20" s="52">
        <v>324</v>
      </c>
      <c r="F20" s="15">
        <f t="shared" si="0"/>
        <v>3.2000000000000001E-2</v>
      </c>
      <c r="G20" s="52">
        <v>305</v>
      </c>
      <c r="H20" s="15">
        <f t="shared" si="1"/>
        <v>0.03</v>
      </c>
      <c r="I20" s="52">
        <v>322</v>
      </c>
      <c r="J20" s="15">
        <f t="shared" si="3"/>
        <v>2.9000000000000001E-2</v>
      </c>
      <c r="K20" s="684">
        <f t="shared" si="4"/>
        <v>-9.9999999999999742E-4</v>
      </c>
      <c r="M20" s="551"/>
      <c r="N20" s="204"/>
      <c r="P20" s="683"/>
    </row>
    <row r="21" spans="1:16" x14ac:dyDescent="0.25">
      <c r="A21" s="50" t="s">
        <v>27</v>
      </c>
      <c r="B21" s="12" t="s">
        <v>28</v>
      </c>
      <c r="C21" s="52">
        <v>20</v>
      </c>
      <c r="D21" s="15">
        <f t="shared" si="2"/>
        <v>2E-3</v>
      </c>
      <c r="E21" s="52">
        <v>12</v>
      </c>
      <c r="F21" s="15">
        <f t="shared" si="0"/>
        <v>1E-3</v>
      </c>
      <c r="G21" s="52">
        <v>15</v>
      </c>
      <c r="H21" s="15">
        <f t="shared" si="1"/>
        <v>1E-3</v>
      </c>
      <c r="I21" s="52">
        <v>279</v>
      </c>
      <c r="J21" s="15">
        <f t="shared" si="3"/>
        <v>2.5000000000000001E-2</v>
      </c>
      <c r="K21" s="684">
        <f t="shared" si="4"/>
        <v>2.4E-2</v>
      </c>
      <c r="M21" s="551"/>
      <c r="N21" s="204"/>
      <c r="P21" s="683"/>
    </row>
    <row r="22" spans="1:16" x14ac:dyDescent="0.25">
      <c r="A22" s="50" t="s">
        <v>29</v>
      </c>
      <c r="B22" s="58" t="s">
        <v>30</v>
      </c>
      <c r="C22" s="52">
        <v>71</v>
      </c>
      <c r="D22" s="15">
        <f t="shared" si="2"/>
        <v>7.0000000000000001E-3</v>
      </c>
      <c r="E22" s="52">
        <v>43</v>
      </c>
      <c r="F22" s="15">
        <f t="shared" si="0"/>
        <v>4.0000000000000001E-3</v>
      </c>
      <c r="G22" s="52">
        <v>59</v>
      </c>
      <c r="H22" s="15">
        <f t="shared" si="1"/>
        <v>6.0000000000000001E-3</v>
      </c>
      <c r="I22" s="52">
        <v>60</v>
      </c>
      <c r="J22" s="15">
        <f t="shared" si="3"/>
        <v>5.0000000000000001E-3</v>
      </c>
      <c r="K22" s="684">
        <f t="shared" si="4"/>
        <v>-1E-3</v>
      </c>
      <c r="M22" s="551"/>
      <c r="N22" s="204"/>
      <c r="P22" s="683"/>
    </row>
    <row r="23" spans="1:16" x14ac:dyDescent="0.25">
      <c r="A23" s="50" t="s">
        <v>31</v>
      </c>
      <c r="B23" s="12" t="s">
        <v>32</v>
      </c>
      <c r="C23" s="52">
        <v>23</v>
      </c>
      <c r="D23" s="15">
        <f t="shared" si="2"/>
        <v>2E-3</v>
      </c>
      <c r="E23" s="52">
        <v>28</v>
      </c>
      <c r="F23" s="15">
        <f t="shared" si="0"/>
        <v>3.0000000000000001E-3</v>
      </c>
      <c r="G23" s="52">
        <v>17</v>
      </c>
      <c r="H23" s="15">
        <f t="shared" si="1"/>
        <v>2E-3</v>
      </c>
      <c r="I23" s="52">
        <v>18</v>
      </c>
      <c r="J23" s="15">
        <f t="shared" si="3"/>
        <v>2E-3</v>
      </c>
      <c r="K23" s="684">
        <f t="shared" si="4"/>
        <v>0</v>
      </c>
      <c r="M23" s="551"/>
      <c r="N23" s="204"/>
      <c r="P23" s="683"/>
    </row>
    <row r="24" spans="1:16" ht="14.25" customHeight="1" thickBot="1" x14ac:dyDescent="0.3">
      <c r="A24" s="57" t="s">
        <v>33</v>
      </c>
      <c r="B24" s="25" t="s">
        <v>34</v>
      </c>
      <c r="C24" s="61">
        <v>5</v>
      </c>
      <c r="D24" s="62">
        <f t="shared" si="2"/>
        <v>0</v>
      </c>
      <c r="E24" s="61">
        <v>16</v>
      </c>
      <c r="F24" s="62">
        <f t="shared" si="0"/>
        <v>2E-3</v>
      </c>
      <c r="G24" s="61">
        <v>17</v>
      </c>
      <c r="H24" s="62">
        <f t="shared" si="1"/>
        <v>2E-3</v>
      </c>
      <c r="I24" s="61">
        <v>15</v>
      </c>
      <c r="J24" s="62">
        <f t="shared" si="3"/>
        <v>1E-3</v>
      </c>
      <c r="K24" s="686">
        <f t="shared" si="4"/>
        <v>-1E-3</v>
      </c>
      <c r="M24" s="551"/>
      <c r="N24" s="204"/>
      <c r="P24" s="683"/>
    </row>
    <row r="25" spans="1:16" x14ac:dyDescent="0.25">
      <c r="A25" s="48" t="s">
        <v>35</v>
      </c>
      <c r="B25" s="10" t="s">
        <v>36</v>
      </c>
      <c r="C25" s="47">
        <v>38</v>
      </c>
      <c r="D25" s="8">
        <f t="shared" si="2"/>
        <v>4.0000000000000001E-3</v>
      </c>
      <c r="E25" s="47">
        <v>32</v>
      </c>
      <c r="F25" s="8">
        <f t="shared" si="0"/>
        <v>3.0000000000000001E-3</v>
      </c>
      <c r="G25" s="47">
        <v>34</v>
      </c>
      <c r="H25" s="8">
        <f t="shared" si="1"/>
        <v>3.0000000000000001E-3</v>
      </c>
      <c r="I25" s="47">
        <v>32</v>
      </c>
      <c r="J25" s="8">
        <f t="shared" si="3"/>
        <v>3.0000000000000001E-3</v>
      </c>
      <c r="K25" s="682">
        <f t="shared" si="4"/>
        <v>0</v>
      </c>
      <c r="M25" s="551"/>
      <c r="N25" s="204"/>
      <c r="P25" s="683"/>
    </row>
    <row r="26" spans="1:16" x14ac:dyDescent="0.25">
      <c r="A26" s="50" t="s">
        <v>37</v>
      </c>
      <c r="B26" s="12" t="s">
        <v>38</v>
      </c>
      <c r="C26" s="52">
        <v>535</v>
      </c>
      <c r="D26" s="15">
        <f t="shared" si="2"/>
        <v>5.0999999999999997E-2</v>
      </c>
      <c r="E26" s="52">
        <v>480</v>
      </c>
      <c r="F26" s="15">
        <f t="shared" si="0"/>
        <v>4.7E-2</v>
      </c>
      <c r="G26" s="52">
        <v>515</v>
      </c>
      <c r="H26" s="15">
        <f t="shared" si="1"/>
        <v>5.0999999999999997E-2</v>
      </c>
      <c r="I26" s="52">
        <v>515</v>
      </c>
      <c r="J26" s="15">
        <f t="shared" si="3"/>
        <v>4.7E-2</v>
      </c>
      <c r="K26" s="684">
        <f t="shared" si="4"/>
        <v>-3.9999999999999966E-3</v>
      </c>
      <c r="M26" s="551"/>
      <c r="N26" s="204"/>
      <c r="P26" s="683"/>
    </row>
    <row r="27" spans="1:16" x14ac:dyDescent="0.25">
      <c r="A27" s="50" t="s">
        <v>39</v>
      </c>
      <c r="B27" s="12" t="s">
        <v>40</v>
      </c>
      <c r="C27" s="52">
        <v>436</v>
      </c>
      <c r="D27" s="15">
        <f t="shared" si="2"/>
        <v>4.1000000000000002E-2</v>
      </c>
      <c r="E27" s="52">
        <v>433</v>
      </c>
      <c r="F27" s="15">
        <f t="shared" si="0"/>
        <v>4.2000000000000003E-2</v>
      </c>
      <c r="G27" s="52">
        <v>398</v>
      </c>
      <c r="H27" s="15">
        <f t="shared" si="1"/>
        <v>3.9E-2</v>
      </c>
      <c r="I27" s="52">
        <v>439</v>
      </c>
      <c r="J27" s="15">
        <f t="shared" si="3"/>
        <v>0.04</v>
      </c>
      <c r="K27" s="684">
        <f t="shared" si="4"/>
        <v>1.0000000000000009E-3</v>
      </c>
      <c r="M27" s="551"/>
      <c r="N27" s="204"/>
      <c r="P27" s="683"/>
    </row>
    <row r="28" spans="1:16" x14ac:dyDescent="0.25">
      <c r="A28" s="50" t="s">
        <v>41</v>
      </c>
      <c r="B28" s="12" t="s">
        <v>42</v>
      </c>
      <c r="C28" s="52">
        <v>258</v>
      </c>
      <c r="D28" s="15">
        <f t="shared" si="2"/>
        <v>2.4E-2</v>
      </c>
      <c r="E28" s="52">
        <v>234</v>
      </c>
      <c r="F28" s="15">
        <f t="shared" si="0"/>
        <v>2.3E-2</v>
      </c>
      <c r="G28" s="52">
        <v>242</v>
      </c>
      <c r="H28" s="15">
        <f t="shared" si="1"/>
        <v>2.4E-2</v>
      </c>
      <c r="I28" s="52">
        <v>245</v>
      </c>
      <c r="J28" s="15">
        <f t="shared" si="3"/>
        <v>2.1999999999999999E-2</v>
      </c>
      <c r="K28" s="684">
        <f t="shared" si="4"/>
        <v>-2.0000000000000018E-3</v>
      </c>
      <c r="M28" s="551"/>
      <c r="N28" s="204"/>
      <c r="P28" s="683"/>
    </row>
    <row r="29" spans="1:16" x14ac:dyDescent="0.25">
      <c r="A29" s="50" t="s">
        <v>43</v>
      </c>
      <c r="B29" s="12" t="s">
        <v>44</v>
      </c>
      <c r="C29" s="52">
        <v>319</v>
      </c>
      <c r="D29" s="15">
        <f t="shared" si="2"/>
        <v>0.03</v>
      </c>
      <c r="E29" s="52">
        <v>277</v>
      </c>
      <c r="F29" s="15">
        <f t="shared" si="0"/>
        <v>2.7E-2</v>
      </c>
      <c r="G29" s="52">
        <v>288</v>
      </c>
      <c r="H29" s="15">
        <f t="shared" si="1"/>
        <v>2.8000000000000001E-2</v>
      </c>
      <c r="I29" s="52">
        <v>270</v>
      </c>
      <c r="J29" s="15">
        <f t="shared" si="3"/>
        <v>2.5000000000000001E-2</v>
      </c>
      <c r="K29" s="684">
        <f t="shared" si="4"/>
        <v>-2.9999999999999992E-3</v>
      </c>
      <c r="M29" s="551"/>
      <c r="N29" s="204"/>
      <c r="P29" s="683"/>
    </row>
    <row r="30" spans="1:16" x14ac:dyDescent="0.25">
      <c r="A30" s="11">
        <v>55</v>
      </c>
      <c r="B30" s="12" t="s">
        <v>45</v>
      </c>
      <c r="C30" s="52">
        <v>404</v>
      </c>
      <c r="D30" s="15">
        <f t="shared" si="2"/>
        <v>3.7999999999999999E-2</v>
      </c>
      <c r="E30" s="52">
        <v>364</v>
      </c>
      <c r="F30" s="15">
        <f t="shared" si="0"/>
        <v>3.5999999999999997E-2</v>
      </c>
      <c r="G30" s="52">
        <v>370</v>
      </c>
      <c r="H30" s="15">
        <f t="shared" si="1"/>
        <v>3.5999999999999997E-2</v>
      </c>
      <c r="I30" s="52">
        <v>428</v>
      </c>
      <c r="J30" s="15">
        <f t="shared" si="3"/>
        <v>3.9E-2</v>
      </c>
      <c r="K30" s="684">
        <f t="shared" si="4"/>
        <v>3.0000000000000027E-3</v>
      </c>
      <c r="M30" s="551"/>
      <c r="N30" s="204"/>
      <c r="P30" s="683"/>
    </row>
    <row r="31" spans="1:16" ht="14.25" customHeight="1" x14ac:dyDescent="0.25">
      <c r="A31" s="50" t="s">
        <v>46</v>
      </c>
      <c r="B31" s="12" t="s">
        <v>47</v>
      </c>
      <c r="C31" s="52">
        <v>84</v>
      </c>
      <c r="D31" s="15">
        <f t="shared" si="2"/>
        <v>8.0000000000000002E-3</v>
      </c>
      <c r="E31" s="52">
        <v>122</v>
      </c>
      <c r="F31" s="15">
        <f t="shared" si="0"/>
        <v>1.2E-2</v>
      </c>
      <c r="G31" s="52">
        <v>87</v>
      </c>
      <c r="H31" s="15">
        <f t="shared" si="1"/>
        <v>8.9999999999999993E-3</v>
      </c>
      <c r="I31" s="52">
        <v>144</v>
      </c>
      <c r="J31" s="15">
        <f t="shared" si="3"/>
        <v>1.2999999999999999E-2</v>
      </c>
      <c r="K31" s="684">
        <f t="shared" si="4"/>
        <v>4.0000000000000001E-3</v>
      </c>
      <c r="M31" s="551"/>
      <c r="N31" s="204"/>
      <c r="P31" s="683"/>
    </row>
    <row r="32" spans="1:16" ht="28.2" thickBot="1" x14ac:dyDescent="0.3">
      <c r="A32" s="53" t="s">
        <v>48</v>
      </c>
      <c r="B32" s="17" t="s">
        <v>49</v>
      </c>
      <c r="C32" s="54">
        <v>6</v>
      </c>
      <c r="D32" s="20">
        <f t="shared" si="2"/>
        <v>1E-3</v>
      </c>
      <c r="E32" s="54">
        <v>6</v>
      </c>
      <c r="F32" s="20">
        <f t="shared" si="0"/>
        <v>1E-3</v>
      </c>
      <c r="G32" s="54">
        <v>12</v>
      </c>
      <c r="H32" s="20">
        <f t="shared" si="1"/>
        <v>1E-3</v>
      </c>
      <c r="I32" s="54">
        <v>10</v>
      </c>
      <c r="J32" s="20">
        <f t="shared" si="3"/>
        <v>1E-3</v>
      </c>
      <c r="K32" s="685">
        <f t="shared" si="4"/>
        <v>0</v>
      </c>
      <c r="M32" s="551"/>
      <c r="N32" s="204"/>
      <c r="P32" s="683"/>
    </row>
    <row r="33" spans="1:16" x14ac:dyDescent="0.25">
      <c r="A33" s="55" t="s">
        <v>50</v>
      </c>
      <c r="B33" s="22" t="s">
        <v>51</v>
      </c>
      <c r="C33" s="45">
        <v>60</v>
      </c>
      <c r="D33" s="56">
        <f t="shared" si="2"/>
        <v>6.0000000000000001E-3</v>
      </c>
      <c r="E33" s="45">
        <v>49</v>
      </c>
      <c r="F33" s="56">
        <f t="shared" si="0"/>
        <v>5.0000000000000001E-3</v>
      </c>
      <c r="G33" s="45">
        <v>47</v>
      </c>
      <c r="H33" s="56">
        <f t="shared" si="1"/>
        <v>5.0000000000000001E-3</v>
      </c>
      <c r="I33" s="45">
        <v>57</v>
      </c>
      <c r="J33" s="56">
        <f t="shared" si="3"/>
        <v>5.0000000000000001E-3</v>
      </c>
      <c r="K33" s="687">
        <f t="shared" si="4"/>
        <v>0</v>
      </c>
      <c r="M33" s="551"/>
      <c r="N33" s="204"/>
      <c r="P33" s="683"/>
    </row>
    <row r="34" spans="1:16" x14ac:dyDescent="0.25">
      <c r="A34" s="50" t="s">
        <v>52</v>
      </c>
      <c r="B34" s="12" t="s">
        <v>53</v>
      </c>
      <c r="C34" s="52">
        <v>136</v>
      </c>
      <c r="D34" s="15">
        <f t="shared" si="2"/>
        <v>1.2999999999999999E-2</v>
      </c>
      <c r="E34" s="52">
        <v>132</v>
      </c>
      <c r="F34" s="15">
        <f t="shared" si="0"/>
        <v>1.2999999999999999E-2</v>
      </c>
      <c r="G34" s="52">
        <v>133</v>
      </c>
      <c r="H34" s="15">
        <f t="shared" si="1"/>
        <v>1.2999999999999999E-2</v>
      </c>
      <c r="I34" s="52">
        <v>153</v>
      </c>
      <c r="J34" s="15">
        <f t="shared" si="3"/>
        <v>1.4E-2</v>
      </c>
      <c r="K34" s="684">
        <f t="shared" si="4"/>
        <v>1.0000000000000009E-3</v>
      </c>
      <c r="M34" s="551"/>
      <c r="N34" s="204"/>
      <c r="P34" s="683"/>
    </row>
    <row r="35" spans="1:16" x14ac:dyDescent="0.25">
      <c r="A35" s="50" t="s">
        <v>54</v>
      </c>
      <c r="B35" s="12" t="s">
        <v>55</v>
      </c>
      <c r="C35" s="52">
        <v>1501</v>
      </c>
      <c r="D35" s="15">
        <f t="shared" si="2"/>
        <v>0.14199999999999999</v>
      </c>
      <c r="E35" s="52">
        <v>1346</v>
      </c>
      <c r="F35" s="15">
        <f t="shared" si="0"/>
        <v>0.13200000000000001</v>
      </c>
      <c r="G35" s="52">
        <v>1398</v>
      </c>
      <c r="H35" s="15">
        <f t="shared" si="1"/>
        <v>0.13700000000000001</v>
      </c>
      <c r="I35" s="52">
        <v>1453</v>
      </c>
      <c r="J35" s="15">
        <f t="shared" si="3"/>
        <v>0.13200000000000001</v>
      </c>
      <c r="K35" s="684">
        <f t="shared" si="4"/>
        <v>-5.0000000000000044E-3</v>
      </c>
      <c r="M35" s="551"/>
      <c r="N35" s="204"/>
      <c r="P35" s="683"/>
    </row>
    <row r="36" spans="1:16" x14ac:dyDescent="0.25">
      <c r="A36" s="50" t="s">
        <v>56</v>
      </c>
      <c r="B36" s="12" t="s">
        <v>57</v>
      </c>
      <c r="C36" s="52">
        <v>931</v>
      </c>
      <c r="D36" s="15">
        <f t="shared" si="2"/>
        <v>8.7999999999999995E-2</v>
      </c>
      <c r="E36" s="52">
        <v>1007</v>
      </c>
      <c r="F36" s="15">
        <f t="shared" si="0"/>
        <v>9.9000000000000005E-2</v>
      </c>
      <c r="G36" s="52">
        <v>864</v>
      </c>
      <c r="H36" s="15">
        <f t="shared" si="1"/>
        <v>8.5000000000000006E-2</v>
      </c>
      <c r="I36" s="52">
        <v>910</v>
      </c>
      <c r="J36" s="15">
        <f t="shared" si="3"/>
        <v>8.3000000000000004E-2</v>
      </c>
      <c r="K36" s="684">
        <f t="shared" si="4"/>
        <v>-2.0000000000000018E-3</v>
      </c>
      <c r="M36" s="551"/>
      <c r="N36" s="204"/>
      <c r="P36" s="683"/>
    </row>
    <row r="37" spans="1:16" x14ac:dyDescent="0.25">
      <c r="A37" s="50" t="s">
        <v>58</v>
      </c>
      <c r="B37" s="12" t="s">
        <v>59</v>
      </c>
      <c r="C37" s="52">
        <v>489</v>
      </c>
      <c r="D37" s="15">
        <f t="shared" si="2"/>
        <v>4.5999999999999999E-2</v>
      </c>
      <c r="E37" s="52">
        <v>440</v>
      </c>
      <c r="F37" s="15">
        <f t="shared" si="0"/>
        <v>4.2999999999999997E-2</v>
      </c>
      <c r="G37" s="52">
        <v>462</v>
      </c>
      <c r="H37" s="15">
        <f t="shared" si="1"/>
        <v>4.4999999999999998E-2</v>
      </c>
      <c r="I37" s="52">
        <v>429</v>
      </c>
      <c r="J37" s="15">
        <f t="shared" si="3"/>
        <v>3.9E-2</v>
      </c>
      <c r="K37" s="684">
        <f t="shared" si="4"/>
        <v>-5.9999999999999984E-3</v>
      </c>
      <c r="M37" s="551"/>
      <c r="N37" s="204"/>
      <c r="P37" s="683"/>
    </row>
    <row r="38" spans="1:16" x14ac:dyDescent="0.25">
      <c r="A38" s="50" t="s">
        <v>60</v>
      </c>
      <c r="B38" s="12" t="s">
        <v>61</v>
      </c>
      <c r="C38" s="52">
        <v>77</v>
      </c>
      <c r="D38" s="15">
        <f t="shared" si="2"/>
        <v>7.0000000000000001E-3</v>
      </c>
      <c r="E38" s="52">
        <v>78</v>
      </c>
      <c r="F38" s="15">
        <f t="shared" si="0"/>
        <v>8.0000000000000002E-3</v>
      </c>
      <c r="G38" s="52">
        <v>59</v>
      </c>
      <c r="H38" s="15">
        <f t="shared" si="1"/>
        <v>6.0000000000000001E-3</v>
      </c>
      <c r="I38" s="52">
        <v>60</v>
      </c>
      <c r="J38" s="15">
        <f t="shared" si="3"/>
        <v>5.0000000000000001E-3</v>
      </c>
      <c r="K38" s="684">
        <f t="shared" si="4"/>
        <v>-1E-3</v>
      </c>
      <c r="M38" s="551"/>
      <c r="N38" s="204"/>
      <c r="P38" s="683"/>
    </row>
    <row r="39" spans="1:16" ht="14.25" customHeight="1" x14ac:dyDescent="0.25">
      <c r="A39" s="50" t="s">
        <v>62</v>
      </c>
      <c r="B39" s="12" t="s">
        <v>63</v>
      </c>
      <c r="C39" s="52">
        <v>118</v>
      </c>
      <c r="D39" s="15">
        <f t="shared" si="2"/>
        <v>1.0999999999999999E-2</v>
      </c>
      <c r="E39" s="52">
        <v>99</v>
      </c>
      <c r="F39" s="15">
        <f t="shared" si="0"/>
        <v>0.01</v>
      </c>
      <c r="G39" s="52">
        <v>122</v>
      </c>
      <c r="H39" s="15">
        <f t="shared" si="1"/>
        <v>1.2E-2</v>
      </c>
      <c r="I39" s="52">
        <v>141</v>
      </c>
      <c r="J39" s="15">
        <f t="shared" si="3"/>
        <v>1.2999999999999999E-2</v>
      </c>
      <c r="K39" s="684">
        <f t="shared" si="4"/>
        <v>9.9999999999999915E-4</v>
      </c>
      <c r="M39" s="551"/>
      <c r="N39" s="204"/>
      <c r="P39" s="683"/>
    </row>
    <row r="40" spans="1:16" ht="28.2" thickBot="1" x14ac:dyDescent="0.3">
      <c r="A40" s="57" t="s">
        <v>64</v>
      </c>
      <c r="B40" s="25" t="s">
        <v>65</v>
      </c>
      <c r="C40" s="61">
        <v>45</v>
      </c>
      <c r="D40" s="62">
        <f t="shared" si="2"/>
        <v>4.0000000000000001E-3</v>
      </c>
      <c r="E40" s="61">
        <v>46</v>
      </c>
      <c r="F40" s="62">
        <f t="shared" si="0"/>
        <v>5.0000000000000001E-3</v>
      </c>
      <c r="G40" s="61">
        <v>48</v>
      </c>
      <c r="H40" s="62">
        <f t="shared" si="1"/>
        <v>5.0000000000000001E-3</v>
      </c>
      <c r="I40" s="61">
        <v>41</v>
      </c>
      <c r="J40" s="62">
        <f t="shared" si="3"/>
        <v>4.0000000000000001E-3</v>
      </c>
      <c r="K40" s="686">
        <f t="shared" si="4"/>
        <v>-1E-3</v>
      </c>
      <c r="M40" s="551"/>
      <c r="N40" s="204"/>
      <c r="P40" s="683"/>
    </row>
    <row r="41" spans="1:16" ht="27.6" x14ac:dyDescent="0.25">
      <c r="A41" s="48" t="s">
        <v>66</v>
      </c>
      <c r="B41" s="10" t="s">
        <v>67</v>
      </c>
      <c r="C41" s="47">
        <v>130</v>
      </c>
      <c r="D41" s="8">
        <f t="shared" si="2"/>
        <v>1.2E-2</v>
      </c>
      <c r="E41" s="47">
        <v>82</v>
      </c>
      <c r="F41" s="8">
        <f t="shared" si="0"/>
        <v>8.0000000000000002E-3</v>
      </c>
      <c r="G41" s="47">
        <v>96</v>
      </c>
      <c r="H41" s="8">
        <f t="shared" si="1"/>
        <v>8.9999999999999993E-3</v>
      </c>
      <c r="I41" s="47">
        <v>126</v>
      </c>
      <c r="J41" s="8">
        <f t="shared" si="3"/>
        <v>1.0999999999999999E-2</v>
      </c>
      <c r="K41" s="682">
        <f t="shared" si="4"/>
        <v>2E-3</v>
      </c>
      <c r="M41" s="551"/>
      <c r="N41" s="204"/>
      <c r="P41" s="683"/>
    </row>
    <row r="42" spans="1:16" x14ac:dyDescent="0.25">
      <c r="A42" s="50" t="s">
        <v>68</v>
      </c>
      <c r="B42" s="12" t="s">
        <v>69</v>
      </c>
      <c r="C42" s="52">
        <v>100</v>
      </c>
      <c r="D42" s="15">
        <f t="shared" si="2"/>
        <v>8.9999999999999993E-3</v>
      </c>
      <c r="E42" s="52">
        <v>81</v>
      </c>
      <c r="F42" s="15">
        <f t="shared" si="0"/>
        <v>8.0000000000000002E-3</v>
      </c>
      <c r="G42" s="52">
        <v>74</v>
      </c>
      <c r="H42" s="15">
        <f t="shared" si="1"/>
        <v>7.0000000000000001E-3</v>
      </c>
      <c r="I42" s="52">
        <v>100</v>
      </c>
      <c r="J42" s="15">
        <f t="shared" si="3"/>
        <v>8.9999999999999993E-3</v>
      </c>
      <c r="K42" s="684">
        <f t="shared" si="4"/>
        <v>1.9999999999999992E-3</v>
      </c>
      <c r="M42" s="551"/>
      <c r="N42" s="204"/>
      <c r="P42" s="683"/>
    </row>
    <row r="43" spans="1:16" ht="14.4" thickBot="1" x14ac:dyDescent="0.3">
      <c r="A43" s="53" t="s">
        <v>70</v>
      </c>
      <c r="B43" s="17" t="s">
        <v>71</v>
      </c>
      <c r="C43" s="54">
        <v>1400</v>
      </c>
      <c r="D43" s="20">
        <f t="shared" si="2"/>
        <v>0.13200000000000001</v>
      </c>
      <c r="E43" s="54">
        <v>1568</v>
      </c>
      <c r="F43" s="20">
        <f t="shared" si="0"/>
        <v>0.154</v>
      </c>
      <c r="G43" s="54">
        <v>1700</v>
      </c>
      <c r="H43" s="20">
        <f t="shared" si="1"/>
        <v>0.16700000000000001</v>
      </c>
      <c r="I43" s="54">
        <v>1795</v>
      </c>
      <c r="J43" s="20">
        <f t="shared" si="3"/>
        <v>0.16300000000000001</v>
      </c>
      <c r="K43" s="685">
        <f t="shared" si="4"/>
        <v>-4.0000000000000036E-3</v>
      </c>
      <c r="M43" s="551"/>
      <c r="N43" s="204"/>
      <c r="P43" s="683"/>
    </row>
    <row r="44" spans="1:16" ht="28.2" thickBot="1" x14ac:dyDescent="0.3">
      <c r="A44" s="55" t="s">
        <v>72</v>
      </c>
      <c r="B44" s="22" t="s">
        <v>73</v>
      </c>
      <c r="C44" s="45">
        <v>113</v>
      </c>
      <c r="D44" s="56">
        <f t="shared" si="2"/>
        <v>1.0999999999999999E-2</v>
      </c>
      <c r="E44" s="45">
        <v>126</v>
      </c>
      <c r="F44" s="56">
        <f t="shared" si="0"/>
        <v>1.2E-2</v>
      </c>
      <c r="G44" s="45">
        <v>121</v>
      </c>
      <c r="H44" s="56">
        <f t="shared" si="1"/>
        <v>1.2E-2</v>
      </c>
      <c r="I44" s="45">
        <v>126</v>
      </c>
      <c r="J44" s="56">
        <f t="shared" si="3"/>
        <v>1.0999999999999999E-2</v>
      </c>
      <c r="K44" s="687">
        <f t="shared" si="4"/>
        <v>-1.0000000000000009E-3</v>
      </c>
      <c r="M44" s="551"/>
      <c r="N44" s="204"/>
      <c r="P44" s="683"/>
    </row>
    <row r="45" spans="1:16" ht="14.4" thickBot="1" x14ac:dyDescent="0.3">
      <c r="A45" s="843" t="s">
        <v>578</v>
      </c>
      <c r="B45" s="850"/>
      <c r="C45" s="63">
        <f t="shared" ref="C45:J45" si="5">SUM(C4:C44)</f>
        <v>10586</v>
      </c>
      <c r="D45" s="33">
        <f t="shared" si="5"/>
        <v>1.0000000000000002</v>
      </c>
      <c r="E45" s="63">
        <f t="shared" si="5"/>
        <v>10191</v>
      </c>
      <c r="F45" s="33">
        <f t="shared" si="5"/>
        <v>1.002</v>
      </c>
      <c r="G45" s="63">
        <f t="shared" si="5"/>
        <v>10175</v>
      </c>
      <c r="H45" s="33">
        <f t="shared" si="5"/>
        <v>1</v>
      </c>
      <c r="I45" s="63">
        <f t="shared" si="5"/>
        <v>11020</v>
      </c>
      <c r="J45" s="33">
        <f t="shared" si="5"/>
        <v>1.0010000000000001</v>
      </c>
      <c r="K45" s="688"/>
    </row>
  </sheetData>
  <mergeCells count="9">
    <mergeCell ref="A1:K1"/>
    <mergeCell ref="G2:H2"/>
    <mergeCell ref="A45:B45"/>
    <mergeCell ref="A2:A3"/>
    <mergeCell ref="B2:B3"/>
    <mergeCell ref="C2:D2"/>
    <mergeCell ref="K2:K3"/>
    <mergeCell ref="E2:F2"/>
    <mergeCell ref="I2:J2"/>
  </mergeCells>
  <phoneticPr fontId="0" type="noConversion"/>
  <printOptions horizontalCentered="1"/>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election sqref="A1:K1"/>
    </sheetView>
  </sheetViews>
  <sheetFormatPr defaultColWidth="11.44140625" defaultRowHeight="13.8" x14ac:dyDescent="0.25"/>
  <cols>
    <col min="1" max="1" width="9" style="60" customWidth="1"/>
    <col min="2" max="2" width="40.6640625" style="41" customWidth="1"/>
    <col min="3" max="8" width="9" style="41" customWidth="1"/>
    <col min="9" max="9" width="9.33203125" style="41" customWidth="1"/>
    <col min="10" max="10" width="9" style="174" customWidth="1"/>
    <col min="11" max="11" width="10.109375" style="41" customWidth="1"/>
    <col min="12" max="12" width="4.88671875" style="41" customWidth="1"/>
    <col min="13" max="16384" width="11.44140625" style="41"/>
  </cols>
  <sheetData>
    <row r="1" spans="1:11" ht="35.1" customHeight="1" thickBot="1" x14ac:dyDescent="0.3">
      <c r="A1" s="843" t="s">
        <v>871</v>
      </c>
      <c r="B1" s="849"/>
      <c r="C1" s="849"/>
      <c r="D1" s="849"/>
      <c r="E1" s="849"/>
      <c r="F1" s="849"/>
      <c r="G1" s="849"/>
      <c r="H1" s="849"/>
      <c r="I1" s="849"/>
      <c r="J1" s="849"/>
      <c r="K1" s="850"/>
    </row>
    <row r="2" spans="1:11" ht="15" customHeight="1" thickBot="1" x14ac:dyDescent="0.3">
      <c r="A2" s="907" t="s">
        <v>576</v>
      </c>
      <c r="B2" s="908" t="s">
        <v>631</v>
      </c>
      <c r="C2" s="911" t="s">
        <v>487</v>
      </c>
      <c r="D2" s="928"/>
      <c r="E2" s="928"/>
      <c r="F2" s="928"/>
      <c r="G2" s="928"/>
      <c r="H2" s="928"/>
      <c r="I2" s="928"/>
      <c r="J2" s="856" t="s">
        <v>578</v>
      </c>
      <c r="K2" s="857"/>
    </row>
    <row r="3" spans="1:11" ht="14.25" customHeight="1" x14ac:dyDescent="0.25">
      <c r="A3" s="889"/>
      <c r="B3" s="942"/>
      <c r="C3" s="860" t="s">
        <v>480</v>
      </c>
      <c r="D3" s="861"/>
      <c r="E3" s="860" t="s">
        <v>481</v>
      </c>
      <c r="F3" s="861"/>
      <c r="G3" s="860" t="s">
        <v>482</v>
      </c>
      <c r="H3" s="861"/>
      <c r="I3" s="351" t="s">
        <v>483</v>
      </c>
      <c r="J3" s="858"/>
      <c r="K3" s="859"/>
    </row>
    <row r="4" spans="1:11" ht="14.4" thickBot="1" x14ac:dyDescent="0.3">
      <c r="A4" s="890"/>
      <c r="B4" s="943"/>
      <c r="C4" s="165" t="s">
        <v>579</v>
      </c>
      <c r="D4" s="164" t="s">
        <v>580</v>
      </c>
      <c r="E4" s="165" t="s">
        <v>579</v>
      </c>
      <c r="F4" s="166" t="s">
        <v>580</v>
      </c>
      <c r="G4" s="163" t="s">
        <v>579</v>
      </c>
      <c r="H4" s="164" t="s">
        <v>580</v>
      </c>
      <c r="I4" s="165" t="s">
        <v>579</v>
      </c>
      <c r="J4" s="165" t="s">
        <v>579</v>
      </c>
      <c r="K4" s="166" t="s">
        <v>580</v>
      </c>
    </row>
    <row r="5" spans="1:11" ht="28.2" thickBot="1" x14ac:dyDescent="0.3">
      <c r="A5" s="44" t="s">
        <v>632</v>
      </c>
      <c r="B5" s="27" t="s">
        <v>633</v>
      </c>
      <c r="C5" s="206">
        <v>196</v>
      </c>
      <c r="D5" s="209">
        <f t="shared" ref="D5:D45" si="0">ROUND(C5/$C$46,3)</f>
        <v>5.1999999999999998E-2</v>
      </c>
      <c r="E5" s="207">
        <v>235</v>
      </c>
      <c r="F5" s="208">
        <f t="shared" ref="F5:F45" si="1">ROUND(E5/$E$46,3)</f>
        <v>3.7999999999999999E-2</v>
      </c>
      <c r="G5" s="242">
        <v>38</v>
      </c>
      <c r="H5" s="209">
        <f t="shared" ref="H5:H45" si="2">ROUND(G5/$G$46,3)</f>
        <v>3.4000000000000002E-2</v>
      </c>
      <c r="I5" s="233"/>
      <c r="J5" s="210">
        <f>C5+E5+G5+I5</f>
        <v>469</v>
      </c>
      <c r="K5" s="211">
        <f t="shared" ref="K5:K45" si="3">ROUND(J5/$J$46,3)</f>
        <v>4.2999999999999997E-2</v>
      </c>
    </row>
    <row r="6" spans="1:11" x14ac:dyDescent="0.25">
      <c r="A6" s="689" t="s">
        <v>634</v>
      </c>
      <c r="B6" s="10" t="s">
        <v>635</v>
      </c>
      <c r="C6" s="212">
        <v>39</v>
      </c>
      <c r="D6" s="215">
        <f t="shared" si="0"/>
        <v>0.01</v>
      </c>
      <c r="E6" s="213">
        <v>73</v>
      </c>
      <c r="F6" s="214">
        <f t="shared" si="1"/>
        <v>1.2E-2</v>
      </c>
      <c r="G6" s="243">
        <v>11</v>
      </c>
      <c r="H6" s="215">
        <f t="shared" si="2"/>
        <v>0.01</v>
      </c>
      <c r="I6" s="235"/>
      <c r="J6" s="216">
        <f t="shared" ref="J6:J45" si="4">C6+E6+G6+I6</f>
        <v>123</v>
      </c>
      <c r="K6" s="217">
        <f t="shared" si="3"/>
        <v>1.0999999999999999E-2</v>
      </c>
    </row>
    <row r="7" spans="1:11" ht="27.6" x14ac:dyDescent="0.25">
      <c r="A7" s="690" t="s">
        <v>636</v>
      </c>
      <c r="B7" s="12" t="s">
        <v>0</v>
      </c>
      <c r="C7" s="218">
        <v>33</v>
      </c>
      <c r="D7" s="221">
        <f t="shared" si="0"/>
        <v>8.9999999999999993E-3</v>
      </c>
      <c r="E7" s="219">
        <v>151</v>
      </c>
      <c r="F7" s="220">
        <f t="shared" si="1"/>
        <v>2.4E-2</v>
      </c>
      <c r="G7" s="244">
        <v>10</v>
      </c>
      <c r="H7" s="221">
        <f t="shared" si="2"/>
        <v>8.9999999999999993E-3</v>
      </c>
      <c r="I7" s="237"/>
      <c r="J7" s="222">
        <f t="shared" si="4"/>
        <v>194</v>
      </c>
      <c r="K7" s="246">
        <f t="shared" si="3"/>
        <v>1.7999999999999999E-2</v>
      </c>
    </row>
    <row r="8" spans="1:11" x14ac:dyDescent="0.25">
      <c r="A8" s="690" t="s">
        <v>1</v>
      </c>
      <c r="B8" s="12" t="s">
        <v>2</v>
      </c>
      <c r="C8" s="218">
        <v>90</v>
      </c>
      <c r="D8" s="221">
        <f t="shared" si="0"/>
        <v>2.4E-2</v>
      </c>
      <c r="E8" s="219">
        <v>112</v>
      </c>
      <c r="F8" s="220">
        <f t="shared" si="1"/>
        <v>1.7999999999999999E-2</v>
      </c>
      <c r="G8" s="244">
        <v>11</v>
      </c>
      <c r="H8" s="221">
        <f t="shared" si="2"/>
        <v>0.01</v>
      </c>
      <c r="I8" s="237"/>
      <c r="J8" s="222">
        <f t="shared" si="4"/>
        <v>213</v>
      </c>
      <c r="K8" s="246">
        <f t="shared" si="3"/>
        <v>1.9E-2</v>
      </c>
    </row>
    <row r="9" spans="1:11" x14ac:dyDescent="0.25">
      <c r="A9" s="690" t="s">
        <v>3</v>
      </c>
      <c r="B9" s="12" t="s">
        <v>4</v>
      </c>
      <c r="C9" s="218">
        <v>43</v>
      </c>
      <c r="D9" s="221">
        <f t="shared" si="0"/>
        <v>1.2E-2</v>
      </c>
      <c r="E9" s="219">
        <v>28</v>
      </c>
      <c r="F9" s="220">
        <f t="shared" si="1"/>
        <v>5.0000000000000001E-3</v>
      </c>
      <c r="G9" s="244"/>
      <c r="H9" s="221">
        <f t="shared" si="2"/>
        <v>0</v>
      </c>
      <c r="I9" s="237"/>
      <c r="J9" s="222">
        <f t="shared" si="4"/>
        <v>71</v>
      </c>
      <c r="K9" s="246">
        <f t="shared" si="3"/>
        <v>6.0000000000000001E-3</v>
      </c>
    </row>
    <row r="10" spans="1:11" x14ac:dyDescent="0.25">
      <c r="A10" s="690" t="s">
        <v>5</v>
      </c>
      <c r="B10" s="12" t="s">
        <v>6</v>
      </c>
      <c r="C10" s="218">
        <v>6</v>
      </c>
      <c r="D10" s="221">
        <f t="shared" si="0"/>
        <v>2E-3</v>
      </c>
      <c r="E10" s="219">
        <v>1</v>
      </c>
      <c r="F10" s="220">
        <f t="shared" si="1"/>
        <v>0</v>
      </c>
      <c r="G10" s="244"/>
      <c r="H10" s="221">
        <f t="shared" si="2"/>
        <v>0</v>
      </c>
      <c r="I10" s="237"/>
      <c r="J10" s="222">
        <f t="shared" si="4"/>
        <v>7</v>
      </c>
      <c r="K10" s="246">
        <f t="shared" si="3"/>
        <v>1E-3</v>
      </c>
    </row>
    <row r="11" spans="1:11" x14ac:dyDescent="0.25">
      <c r="A11" s="690" t="s">
        <v>7</v>
      </c>
      <c r="B11" s="12" t="s">
        <v>8</v>
      </c>
      <c r="C11" s="218">
        <v>11</v>
      </c>
      <c r="D11" s="221">
        <f t="shared" si="0"/>
        <v>3.0000000000000001E-3</v>
      </c>
      <c r="E11" s="219">
        <v>16</v>
      </c>
      <c r="F11" s="220">
        <f t="shared" si="1"/>
        <v>3.0000000000000001E-3</v>
      </c>
      <c r="G11" s="244">
        <v>1</v>
      </c>
      <c r="H11" s="221">
        <f t="shared" si="2"/>
        <v>1E-3</v>
      </c>
      <c r="I11" s="237"/>
      <c r="J11" s="222">
        <f t="shared" si="4"/>
        <v>28</v>
      </c>
      <c r="K11" s="246">
        <f t="shared" si="3"/>
        <v>3.0000000000000001E-3</v>
      </c>
    </row>
    <row r="12" spans="1:11" x14ac:dyDescent="0.25">
      <c r="A12" s="690" t="s">
        <v>9</v>
      </c>
      <c r="B12" s="12" t="s">
        <v>10</v>
      </c>
      <c r="C12" s="218">
        <v>21</v>
      </c>
      <c r="D12" s="221">
        <f t="shared" si="0"/>
        <v>6.0000000000000001E-3</v>
      </c>
      <c r="E12" s="219">
        <v>33</v>
      </c>
      <c r="F12" s="220">
        <f t="shared" si="1"/>
        <v>5.0000000000000001E-3</v>
      </c>
      <c r="G12" s="244">
        <v>11</v>
      </c>
      <c r="H12" s="221">
        <f t="shared" si="2"/>
        <v>0.01</v>
      </c>
      <c r="I12" s="237"/>
      <c r="J12" s="222">
        <f t="shared" si="4"/>
        <v>65</v>
      </c>
      <c r="K12" s="246">
        <f t="shared" si="3"/>
        <v>6.0000000000000001E-3</v>
      </c>
    </row>
    <row r="13" spans="1:11" ht="28.2" thickBot="1" x14ac:dyDescent="0.3">
      <c r="A13" s="691" t="s">
        <v>11</v>
      </c>
      <c r="B13" s="17" t="s">
        <v>12</v>
      </c>
      <c r="C13" s="247">
        <v>12</v>
      </c>
      <c r="D13" s="248">
        <f t="shared" si="0"/>
        <v>3.0000000000000001E-3</v>
      </c>
      <c r="E13" s="249">
        <v>19</v>
      </c>
      <c r="F13" s="250">
        <f t="shared" si="1"/>
        <v>3.0000000000000001E-3</v>
      </c>
      <c r="G13" s="251">
        <v>2</v>
      </c>
      <c r="H13" s="248">
        <f t="shared" si="2"/>
        <v>2E-3</v>
      </c>
      <c r="I13" s="252"/>
      <c r="J13" s="254">
        <f t="shared" si="4"/>
        <v>33</v>
      </c>
      <c r="K13" s="255">
        <f t="shared" si="3"/>
        <v>3.0000000000000001E-3</v>
      </c>
    </row>
    <row r="14" spans="1:11" ht="27.6" x14ac:dyDescent="0.25">
      <c r="A14" s="692" t="s">
        <v>13</v>
      </c>
      <c r="B14" s="22" t="s">
        <v>14</v>
      </c>
      <c r="C14" s="256">
        <v>119</v>
      </c>
      <c r="D14" s="257">
        <f t="shared" si="0"/>
        <v>3.2000000000000001E-2</v>
      </c>
      <c r="E14" s="258">
        <v>204</v>
      </c>
      <c r="F14" s="259">
        <f t="shared" si="1"/>
        <v>3.3000000000000002E-2</v>
      </c>
      <c r="G14" s="260">
        <v>36</v>
      </c>
      <c r="H14" s="257">
        <f t="shared" si="2"/>
        <v>3.2000000000000001E-2</v>
      </c>
      <c r="I14" s="261"/>
      <c r="J14" s="263">
        <f t="shared" si="4"/>
        <v>359</v>
      </c>
      <c r="K14" s="264">
        <f t="shared" si="3"/>
        <v>3.3000000000000002E-2</v>
      </c>
    </row>
    <row r="15" spans="1:11" ht="27.6" x14ac:dyDescent="0.25">
      <c r="A15" s="690" t="s">
        <v>15</v>
      </c>
      <c r="B15" s="12" t="s">
        <v>14</v>
      </c>
      <c r="C15" s="218">
        <v>163</v>
      </c>
      <c r="D15" s="221">
        <f t="shared" si="0"/>
        <v>4.3999999999999997E-2</v>
      </c>
      <c r="E15" s="219">
        <v>318</v>
      </c>
      <c r="F15" s="220">
        <f t="shared" si="1"/>
        <v>5.0999999999999997E-2</v>
      </c>
      <c r="G15" s="244">
        <v>35</v>
      </c>
      <c r="H15" s="221">
        <f t="shared" si="2"/>
        <v>3.2000000000000001E-2</v>
      </c>
      <c r="I15" s="237"/>
      <c r="J15" s="222">
        <f t="shared" si="4"/>
        <v>516</v>
      </c>
      <c r="K15" s="246">
        <f t="shared" si="3"/>
        <v>4.7E-2</v>
      </c>
    </row>
    <row r="16" spans="1:11" ht="28.2" thickBot="1" x14ac:dyDescent="0.3">
      <c r="A16" s="693" t="s">
        <v>16</v>
      </c>
      <c r="B16" s="25" t="s">
        <v>17</v>
      </c>
      <c r="C16" s="247">
        <v>30</v>
      </c>
      <c r="D16" s="248">
        <f t="shared" si="0"/>
        <v>8.0000000000000002E-3</v>
      </c>
      <c r="E16" s="249">
        <v>38</v>
      </c>
      <c r="F16" s="250">
        <f t="shared" si="1"/>
        <v>6.0000000000000001E-3</v>
      </c>
      <c r="G16" s="251">
        <v>6</v>
      </c>
      <c r="H16" s="248">
        <f t="shared" si="2"/>
        <v>5.0000000000000001E-3</v>
      </c>
      <c r="I16" s="252"/>
      <c r="J16" s="254">
        <f t="shared" si="4"/>
        <v>74</v>
      </c>
      <c r="K16" s="255">
        <f t="shared" si="3"/>
        <v>7.0000000000000001E-3</v>
      </c>
    </row>
    <row r="17" spans="1:11" ht="27.6" x14ac:dyDescent="0.25">
      <c r="A17" s="689" t="s">
        <v>18</v>
      </c>
      <c r="B17" s="10" t="s">
        <v>19</v>
      </c>
      <c r="C17" s="256">
        <v>84</v>
      </c>
      <c r="D17" s="257">
        <f t="shared" si="0"/>
        <v>2.1999999999999999E-2</v>
      </c>
      <c r="E17" s="258">
        <v>161</v>
      </c>
      <c r="F17" s="259">
        <f t="shared" si="1"/>
        <v>2.5999999999999999E-2</v>
      </c>
      <c r="G17" s="260">
        <v>33</v>
      </c>
      <c r="H17" s="257">
        <f t="shared" si="2"/>
        <v>0.03</v>
      </c>
      <c r="I17" s="261"/>
      <c r="J17" s="263">
        <f t="shared" si="4"/>
        <v>278</v>
      </c>
      <c r="K17" s="264">
        <f t="shared" si="3"/>
        <v>2.5000000000000001E-2</v>
      </c>
    </row>
    <row r="18" spans="1:11" ht="27.6" x14ac:dyDescent="0.25">
      <c r="A18" s="690" t="s">
        <v>20</v>
      </c>
      <c r="B18" s="12" t="s">
        <v>19</v>
      </c>
      <c r="C18" s="218">
        <v>81</v>
      </c>
      <c r="D18" s="221">
        <f t="shared" si="0"/>
        <v>2.1999999999999999E-2</v>
      </c>
      <c r="E18" s="219">
        <v>185</v>
      </c>
      <c r="F18" s="220">
        <f t="shared" si="1"/>
        <v>0.03</v>
      </c>
      <c r="G18" s="244">
        <v>24</v>
      </c>
      <c r="H18" s="221">
        <f t="shared" si="2"/>
        <v>2.1999999999999999E-2</v>
      </c>
      <c r="I18" s="237"/>
      <c r="J18" s="222">
        <f t="shared" si="4"/>
        <v>290</v>
      </c>
      <c r="K18" s="246">
        <f t="shared" si="3"/>
        <v>2.5999999999999999E-2</v>
      </c>
    </row>
    <row r="19" spans="1:11" ht="28.2" thickBot="1" x14ac:dyDescent="0.3">
      <c r="A19" s="691" t="s">
        <v>21</v>
      </c>
      <c r="B19" s="17" t="s">
        <v>22</v>
      </c>
      <c r="C19" s="247">
        <v>37</v>
      </c>
      <c r="D19" s="248">
        <f t="shared" si="0"/>
        <v>0.01</v>
      </c>
      <c r="E19" s="249">
        <v>75</v>
      </c>
      <c r="F19" s="250">
        <f t="shared" si="1"/>
        <v>1.2E-2</v>
      </c>
      <c r="G19" s="251">
        <v>5</v>
      </c>
      <c r="H19" s="248">
        <f t="shared" si="2"/>
        <v>5.0000000000000001E-3</v>
      </c>
      <c r="I19" s="252"/>
      <c r="J19" s="254">
        <f t="shared" si="4"/>
        <v>117</v>
      </c>
      <c r="K19" s="255">
        <f t="shared" si="3"/>
        <v>1.0999999999999999E-2</v>
      </c>
    </row>
    <row r="20" spans="1:11" x14ac:dyDescent="0.25">
      <c r="A20" s="692" t="s">
        <v>23</v>
      </c>
      <c r="B20" s="22" t="s">
        <v>24</v>
      </c>
      <c r="C20" s="256">
        <v>4</v>
      </c>
      <c r="D20" s="257">
        <f t="shared" si="0"/>
        <v>1E-3</v>
      </c>
      <c r="E20" s="258">
        <v>7</v>
      </c>
      <c r="F20" s="259">
        <f t="shared" si="1"/>
        <v>1E-3</v>
      </c>
      <c r="G20" s="260">
        <v>4</v>
      </c>
      <c r="H20" s="257">
        <f t="shared" si="2"/>
        <v>4.0000000000000001E-3</v>
      </c>
      <c r="I20" s="261"/>
      <c r="J20" s="263">
        <f t="shared" si="4"/>
        <v>15</v>
      </c>
      <c r="K20" s="264">
        <f t="shared" si="3"/>
        <v>1E-3</v>
      </c>
    </row>
    <row r="21" spans="1:11" ht="27.6" x14ac:dyDescent="0.25">
      <c r="A21" s="690" t="s">
        <v>25</v>
      </c>
      <c r="B21" s="12" t="s">
        <v>26</v>
      </c>
      <c r="C21" s="218">
        <v>101</v>
      </c>
      <c r="D21" s="221">
        <f t="shared" si="0"/>
        <v>2.7E-2</v>
      </c>
      <c r="E21" s="219">
        <v>203</v>
      </c>
      <c r="F21" s="220">
        <f t="shared" si="1"/>
        <v>3.3000000000000002E-2</v>
      </c>
      <c r="G21" s="244">
        <v>18</v>
      </c>
      <c r="H21" s="221">
        <f t="shared" si="2"/>
        <v>1.6E-2</v>
      </c>
      <c r="I21" s="237"/>
      <c r="J21" s="222">
        <f t="shared" si="4"/>
        <v>322</v>
      </c>
      <c r="K21" s="246">
        <f t="shared" si="3"/>
        <v>2.9000000000000001E-2</v>
      </c>
    </row>
    <row r="22" spans="1:11" x14ac:dyDescent="0.25">
      <c r="A22" s="690" t="s">
        <v>27</v>
      </c>
      <c r="B22" s="12" t="s">
        <v>28</v>
      </c>
      <c r="C22" s="218">
        <v>3</v>
      </c>
      <c r="D22" s="221">
        <f t="shared" si="0"/>
        <v>1E-3</v>
      </c>
      <c r="E22" s="219">
        <v>263</v>
      </c>
      <c r="F22" s="220">
        <f t="shared" si="1"/>
        <v>4.2999999999999997E-2</v>
      </c>
      <c r="G22" s="244">
        <v>13</v>
      </c>
      <c r="H22" s="221">
        <f t="shared" si="2"/>
        <v>1.2E-2</v>
      </c>
      <c r="I22" s="237"/>
      <c r="J22" s="222">
        <f t="shared" si="4"/>
        <v>279</v>
      </c>
      <c r="K22" s="246">
        <f t="shared" si="3"/>
        <v>2.5000000000000001E-2</v>
      </c>
    </row>
    <row r="23" spans="1:11" ht="27" customHeight="1" x14ac:dyDescent="0.25">
      <c r="A23" s="690" t="s">
        <v>29</v>
      </c>
      <c r="B23" s="58" t="s">
        <v>30</v>
      </c>
      <c r="C23" s="218">
        <v>22</v>
      </c>
      <c r="D23" s="221">
        <f t="shared" si="0"/>
        <v>6.0000000000000001E-3</v>
      </c>
      <c r="E23" s="219">
        <v>36</v>
      </c>
      <c r="F23" s="220">
        <f t="shared" si="1"/>
        <v>6.0000000000000001E-3</v>
      </c>
      <c r="G23" s="244">
        <v>2</v>
      </c>
      <c r="H23" s="221">
        <f t="shared" si="2"/>
        <v>2E-3</v>
      </c>
      <c r="I23" s="237"/>
      <c r="J23" s="222">
        <f t="shared" si="4"/>
        <v>60</v>
      </c>
      <c r="K23" s="246">
        <f t="shared" si="3"/>
        <v>5.0000000000000001E-3</v>
      </c>
    </row>
    <row r="24" spans="1:11" x14ac:dyDescent="0.25">
      <c r="A24" s="690" t="s">
        <v>31</v>
      </c>
      <c r="B24" s="12" t="s">
        <v>32</v>
      </c>
      <c r="C24" s="218">
        <v>10</v>
      </c>
      <c r="D24" s="221">
        <f t="shared" si="0"/>
        <v>3.0000000000000001E-3</v>
      </c>
      <c r="E24" s="219">
        <v>8</v>
      </c>
      <c r="F24" s="220">
        <f t="shared" si="1"/>
        <v>1E-3</v>
      </c>
      <c r="G24" s="244"/>
      <c r="H24" s="221">
        <f t="shared" si="2"/>
        <v>0</v>
      </c>
      <c r="I24" s="237"/>
      <c r="J24" s="222">
        <f t="shared" si="4"/>
        <v>18</v>
      </c>
      <c r="K24" s="246">
        <f t="shared" si="3"/>
        <v>2E-3</v>
      </c>
    </row>
    <row r="25" spans="1:11" ht="28.2" thickBot="1" x14ac:dyDescent="0.3">
      <c r="A25" s="693" t="s">
        <v>33</v>
      </c>
      <c r="B25" s="25" t="s">
        <v>34</v>
      </c>
      <c r="C25" s="247">
        <v>4</v>
      </c>
      <c r="D25" s="248">
        <f t="shared" si="0"/>
        <v>1E-3</v>
      </c>
      <c r="E25" s="249">
        <v>10</v>
      </c>
      <c r="F25" s="250">
        <f t="shared" si="1"/>
        <v>2E-3</v>
      </c>
      <c r="G25" s="251">
        <v>1</v>
      </c>
      <c r="H25" s="248">
        <f t="shared" si="2"/>
        <v>1E-3</v>
      </c>
      <c r="I25" s="252"/>
      <c r="J25" s="254">
        <f t="shared" si="4"/>
        <v>15</v>
      </c>
      <c r="K25" s="255">
        <f t="shared" si="3"/>
        <v>1E-3</v>
      </c>
    </row>
    <row r="26" spans="1:11" ht="27.6" x14ac:dyDescent="0.25">
      <c r="A26" s="689" t="s">
        <v>35</v>
      </c>
      <c r="B26" s="10" t="s">
        <v>36</v>
      </c>
      <c r="C26" s="256">
        <v>16</v>
      </c>
      <c r="D26" s="257">
        <f t="shared" si="0"/>
        <v>4.0000000000000001E-3</v>
      </c>
      <c r="E26" s="258">
        <v>12</v>
      </c>
      <c r="F26" s="259">
        <f t="shared" si="1"/>
        <v>2E-3</v>
      </c>
      <c r="G26" s="260">
        <v>4</v>
      </c>
      <c r="H26" s="257">
        <f t="shared" si="2"/>
        <v>4.0000000000000001E-3</v>
      </c>
      <c r="I26" s="261"/>
      <c r="J26" s="263">
        <f t="shared" si="4"/>
        <v>32</v>
      </c>
      <c r="K26" s="264">
        <f t="shared" si="3"/>
        <v>3.0000000000000001E-3</v>
      </c>
    </row>
    <row r="27" spans="1:11" x14ac:dyDescent="0.25">
      <c r="A27" s="690" t="s">
        <v>37</v>
      </c>
      <c r="B27" s="12" t="s">
        <v>38</v>
      </c>
      <c r="C27" s="218">
        <v>158</v>
      </c>
      <c r="D27" s="221">
        <f t="shared" si="0"/>
        <v>4.2000000000000003E-2</v>
      </c>
      <c r="E27" s="219">
        <v>259</v>
      </c>
      <c r="F27" s="220">
        <f t="shared" si="1"/>
        <v>4.2000000000000003E-2</v>
      </c>
      <c r="G27" s="244">
        <v>97</v>
      </c>
      <c r="H27" s="221">
        <f t="shared" si="2"/>
        <v>8.6999999999999994E-2</v>
      </c>
      <c r="I27" s="237">
        <v>1</v>
      </c>
      <c r="J27" s="222">
        <f t="shared" si="4"/>
        <v>515</v>
      </c>
      <c r="K27" s="246">
        <f t="shared" si="3"/>
        <v>4.7E-2</v>
      </c>
    </row>
    <row r="28" spans="1:11" x14ac:dyDescent="0.25">
      <c r="A28" s="690" t="s">
        <v>39</v>
      </c>
      <c r="B28" s="12" t="s">
        <v>40</v>
      </c>
      <c r="C28" s="218">
        <v>143</v>
      </c>
      <c r="D28" s="221">
        <f t="shared" si="0"/>
        <v>3.7999999999999999E-2</v>
      </c>
      <c r="E28" s="219">
        <v>231</v>
      </c>
      <c r="F28" s="220">
        <f t="shared" si="1"/>
        <v>3.6999999999999998E-2</v>
      </c>
      <c r="G28" s="244">
        <v>65</v>
      </c>
      <c r="H28" s="221">
        <f t="shared" si="2"/>
        <v>5.8999999999999997E-2</v>
      </c>
      <c r="I28" s="237"/>
      <c r="J28" s="222">
        <f t="shared" si="4"/>
        <v>439</v>
      </c>
      <c r="K28" s="246">
        <f t="shared" si="3"/>
        <v>0.04</v>
      </c>
    </row>
    <row r="29" spans="1:11" x14ac:dyDescent="0.25">
      <c r="A29" s="690" t="s">
        <v>41</v>
      </c>
      <c r="B29" s="12" t="s">
        <v>42</v>
      </c>
      <c r="C29" s="218">
        <v>103</v>
      </c>
      <c r="D29" s="221">
        <f t="shared" si="0"/>
        <v>2.8000000000000001E-2</v>
      </c>
      <c r="E29" s="219">
        <v>118</v>
      </c>
      <c r="F29" s="220">
        <f t="shared" si="1"/>
        <v>1.9E-2</v>
      </c>
      <c r="G29" s="244">
        <v>24</v>
      </c>
      <c r="H29" s="221">
        <f t="shared" si="2"/>
        <v>2.1999999999999999E-2</v>
      </c>
      <c r="I29" s="237"/>
      <c r="J29" s="222">
        <f t="shared" si="4"/>
        <v>245</v>
      </c>
      <c r="K29" s="246">
        <f t="shared" si="3"/>
        <v>2.1999999999999999E-2</v>
      </c>
    </row>
    <row r="30" spans="1:11" x14ac:dyDescent="0.25">
      <c r="A30" s="690" t="s">
        <v>43</v>
      </c>
      <c r="B30" s="12" t="s">
        <v>44</v>
      </c>
      <c r="C30" s="218">
        <v>121</v>
      </c>
      <c r="D30" s="221">
        <f t="shared" si="0"/>
        <v>3.2000000000000001E-2</v>
      </c>
      <c r="E30" s="219">
        <v>118</v>
      </c>
      <c r="F30" s="220">
        <f t="shared" si="1"/>
        <v>1.9E-2</v>
      </c>
      <c r="G30" s="244">
        <v>31</v>
      </c>
      <c r="H30" s="221">
        <f t="shared" si="2"/>
        <v>2.8000000000000001E-2</v>
      </c>
      <c r="I30" s="237"/>
      <c r="J30" s="222">
        <f t="shared" si="4"/>
        <v>270</v>
      </c>
      <c r="K30" s="246">
        <f t="shared" si="3"/>
        <v>2.5000000000000001E-2</v>
      </c>
    </row>
    <row r="31" spans="1:11" x14ac:dyDescent="0.25">
      <c r="A31" s="11">
        <v>55</v>
      </c>
      <c r="B31" s="12" t="s">
        <v>45</v>
      </c>
      <c r="C31" s="218">
        <v>131</v>
      </c>
      <c r="D31" s="221">
        <f t="shared" si="0"/>
        <v>3.5000000000000003E-2</v>
      </c>
      <c r="E31" s="219">
        <v>217</v>
      </c>
      <c r="F31" s="220">
        <f t="shared" si="1"/>
        <v>3.5000000000000003E-2</v>
      </c>
      <c r="G31" s="244">
        <v>80</v>
      </c>
      <c r="H31" s="221">
        <f t="shared" si="2"/>
        <v>7.1999999999999995E-2</v>
      </c>
      <c r="I31" s="237"/>
      <c r="J31" s="222">
        <f t="shared" si="4"/>
        <v>428</v>
      </c>
      <c r="K31" s="246">
        <f t="shared" si="3"/>
        <v>3.9E-2</v>
      </c>
    </row>
    <row r="32" spans="1:11" ht="27.6" x14ac:dyDescent="0.25">
      <c r="A32" s="690" t="s">
        <v>46</v>
      </c>
      <c r="B32" s="12" t="s">
        <v>47</v>
      </c>
      <c r="C32" s="218">
        <v>60</v>
      </c>
      <c r="D32" s="221">
        <f t="shared" si="0"/>
        <v>1.6E-2</v>
      </c>
      <c r="E32" s="219">
        <v>73</v>
      </c>
      <c r="F32" s="220">
        <f t="shared" si="1"/>
        <v>1.2E-2</v>
      </c>
      <c r="G32" s="244">
        <v>11</v>
      </c>
      <c r="H32" s="221">
        <f t="shared" si="2"/>
        <v>0.01</v>
      </c>
      <c r="I32" s="237"/>
      <c r="J32" s="222">
        <f t="shared" si="4"/>
        <v>144</v>
      </c>
      <c r="K32" s="246">
        <f t="shared" si="3"/>
        <v>1.2999999999999999E-2</v>
      </c>
    </row>
    <row r="33" spans="1:12" ht="28.2" thickBot="1" x14ac:dyDescent="0.3">
      <c r="A33" s="691" t="s">
        <v>48</v>
      </c>
      <c r="B33" s="17" t="s">
        <v>49</v>
      </c>
      <c r="C33" s="247">
        <v>4</v>
      </c>
      <c r="D33" s="248">
        <f t="shared" si="0"/>
        <v>1E-3</v>
      </c>
      <c r="E33" s="249">
        <v>6</v>
      </c>
      <c r="F33" s="250">
        <f t="shared" si="1"/>
        <v>1E-3</v>
      </c>
      <c r="G33" s="251"/>
      <c r="H33" s="248">
        <f t="shared" si="2"/>
        <v>0</v>
      </c>
      <c r="I33" s="252"/>
      <c r="J33" s="254">
        <f t="shared" si="4"/>
        <v>10</v>
      </c>
      <c r="K33" s="255">
        <f t="shared" si="3"/>
        <v>1E-3</v>
      </c>
      <c r="L33" s="268"/>
    </row>
    <row r="34" spans="1:12" ht="27.6" x14ac:dyDescent="0.25">
      <c r="A34" s="692" t="s">
        <v>50</v>
      </c>
      <c r="B34" s="22" t="s">
        <v>51</v>
      </c>
      <c r="C34" s="256">
        <v>20</v>
      </c>
      <c r="D34" s="257">
        <f t="shared" si="0"/>
        <v>5.0000000000000001E-3</v>
      </c>
      <c r="E34" s="258">
        <v>33</v>
      </c>
      <c r="F34" s="259">
        <f t="shared" si="1"/>
        <v>5.0000000000000001E-3</v>
      </c>
      <c r="G34" s="260">
        <v>4</v>
      </c>
      <c r="H34" s="257">
        <f t="shared" si="2"/>
        <v>4.0000000000000001E-3</v>
      </c>
      <c r="I34" s="261"/>
      <c r="J34" s="263">
        <f t="shared" si="4"/>
        <v>57</v>
      </c>
      <c r="K34" s="264">
        <f t="shared" si="3"/>
        <v>5.0000000000000001E-3</v>
      </c>
    </row>
    <row r="35" spans="1:12" x14ac:dyDescent="0.25">
      <c r="A35" s="690" t="s">
        <v>52</v>
      </c>
      <c r="B35" s="12" t="s">
        <v>53</v>
      </c>
      <c r="C35" s="218">
        <v>53</v>
      </c>
      <c r="D35" s="221">
        <f t="shared" si="0"/>
        <v>1.4E-2</v>
      </c>
      <c r="E35" s="219">
        <v>85</v>
      </c>
      <c r="F35" s="220">
        <f t="shared" si="1"/>
        <v>1.4E-2</v>
      </c>
      <c r="G35" s="244">
        <v>15</v>
      </c>
      <c r="H35" s="221">
        <f t="shared" si="2"/>
        <v>1.4E-2</v>
      </c>
      <c r="I35" s="237"/>
      <c r="J35" s="222">
        <f t="shared" si="4"/>
        <v>153</v>
      </c>
      <c r="K35" s="246">
        <f t="shared" si="3"/>
        <v>1.4E-2</v>
      </c>
    </row>
    <row r="36" spans="1:12" x14ac:dyDescent="0.25">
      <c r="A36" s="690" t="s">
        <v>54</v>
      </c>
      <c r="B36" s="12" t="s">
        <v>55</v>
      </c>
      <c r="C36" s="218">
        <v>541</v>
      </c>
      <c r="D36" s="221">
        <f t="shared" si="0"/>
        <v>0.14499999999999999</v>
      </c>
      <c r="E36" s="219">
        <v>761</v>
      </c>
      <c r="F36" s="220">
        <f t="shared" si="1"/>
        <v>0.123</v>
      </c>
      <c r="G36" s="244">
        <v>151</v>
      </c>
      <c r="H36" s="221">
        <f t="shared" si="2"/>
        <v>0.13600000000000001</v>
      </c>
      <c r="I36" s="237"/>
      <c r="J36" s="222">
        <f t="shared" si="4"/>
        <v>1453</v>
      </c>
      <c r="K36" s="246">
        <f t="shared" si="3"/>
        <v>0.13200000000000001</v>
      </c>
    </row>
    <row r="37" spans="1:12" x14ac:dyDescent="0.25">
      <c r="A37" s="690" t="s">
        <v>56</v>
      </c>
      <c r="B37" s="12" t="s">
        <v>57</v>
      </c>
      <c r="C37" s="218">
        <v>249</v>
      </c>
      <c r="D37" s="221">
        <f t="shared" si="0"/>
        <v>6.7000000000000004E-2</v>
      </c>
      <c r="E37" s="219">
        <v>565</v>
      </c>
      <c r="F37" s="220">
        <f t="shared" si="1"/>
        <v>9.0999999999999998E-2</v>
      </c>
      <c r="G37" s="244">
        <v>96</v>
      </c>
      <c r="H37" s="221">
        <f t="shared" si="2"/>
        <v>8.5999999999999993E-2</v>
      </c>
      <c r="I37" s="237"/>
      <c r="J37" s="222">
        <f t="shared" si="4"/>
        <v>910</v>
      </c>
      <c r="K37" s="246">
        <f t="shared" si="3"/>
        <v>8.3000000000000004E-2</v>
      </c>
    </row>
    <row r="38" spans="1:12" x14ac:dyDescent="0.25">
      <c r="A38" s="690" t="s">
        <v>58</v>
      </c>
      <c r="B38" s="12" t="s">
        <v>59</v>
      </c>
      <c r="C38" s="218">
        <v>128</v>
      </c>
      <c r="D38" s="221">
        <f t="shared" si="0"/>
        <v>3.4000000000000002E-2</v>
      </c>
      <c r="E38" s="219">
        <v>261</v>
      </c>
      <c r="F38" s="220">
        <f t="shared" si="1"/>
        <v>4.2000000000000003E-2</v>
      </c>
      <c r="G38" s="244">
        <v>40</v>
      </c>
      <c r="H38" s="221">
        <f t="shared" si="2"/>
        <v>3.5999999999999997E-2</v>
      </c>
      <c r="I38" s="237"/>
      <c r="J38" s="222">
        <f t="shared" si="4"/>
        <v>429</v>
      </c>
      <c r="K38" s="246">
        <f t="shared" si="3"/>
        <v>3.9E-2</v>
      </c>
    </row>
    <row r="39" spans="1:12" x14ac:dyDescent="0.25">
      <c r="A39" s="690" t="s">
        <v>60</v>
      </c>
      <c r="B39" s="12" t="s">
        <v>61</v>
      </c>
      <c r="C39" s="218">
        <v>23</v>
      </c>
      <c r="D39" s="221">
        <f t="shared" si="0"/>
        <v>6.0000000000000001E-3</v>
      </c>
      <c r="E39" s="219">
        <v>31</v>
      </c>
      <c r="F39" s="220">
        <f t="shared" si="1"/>
        <v>5.0000000000000001E-3</v>
      </c>
      <c r="G39" s="244">
        <v>6</v>
      </c>
      <c r="H39" s="221">
        <f t="shared" si="2"/>
        <v>5.0000000000000001E-3</v>
      </c>
      <c r="I39" s="237"/>
      <c r="J39" s="222">
        <f t="shared" si="4"/>
        <v>60</v>
      </c>
      <c r="K39" s="246">
        <f t="shared" si="3"/>
        <v>5.0000000000000001E-3</v>
      </c>
    </row>
    <row r="40" spans="1:12" ht="27.6" x14ac:dyDescent="0.25">
      <c r="A40" s="690" t="s">
        <v>62</v>
      </c>
      <c r="B40" s="12" t="s">
        <v>63</v>
      </c>
      <c r="C40" s="218">
        <v>57</v>
      </c>
      <c r="D40" s="221">
        <f t="shared" si="0"/>
        <v>1.4999999999999999E-2</v>
      </c>
      <c r="E40" s="219">
        <v>72</v>
      </c>
      <c r="F40" s="220">
        <f t="shared" si="1"/>
        <v>1.2E-2</v>
      </c>
      <c r="G40" s="244">
        <v>12</v>
      </c>
      <c r="H40" s="221">
        <f t="shared" si="2"/>
        <v>1.0999999999999999E-2</v>
      </c>
      <c r="I40" s="237"/>
      <c r="J40" s="222">
        <f t="shared" si="4"/>
        <v>141</v>
      </c>
      <c r="K40" s="246">
        <f t="shared" si="3"/>
        <v>1.2999999999999999E-2</v>
      </c>
    </row>
    <row r="41" spans="1:12" ht="28.2" thickBot="1" x14ac:dyDescent="0.3">
      <c r="A41" s="693" t="s">
        <v>64</v>
      </c>
      <c r="B41" s="25" t="s">
        <v>65</v>
      </c>
      <c r="C41" s="247">
        <v>10</v>
      </c>
      <c r="D41" s="248">
        <f t="shared" si="0"/>
        <v>3.0000000000000001E-3</v>
      </c>
      <c r="E41" s="249">
        <v>26</v>
      </c>
      <c r="F41" s="250">
        <f t="shared" si="1"/>
        <v>4.0000000000000001E-3</v>
      </c>
      <c r="G41" s="251">
        <v>5</v>
      </c>
      <c r="H41" s="248">
        <f t="shared" si="2"/>
        <v>5.0000000000000001E-3</v>
      </c>
      <c r="I41" s="252"/>
      <c r="J41" s="254">
        <f t="shared" si="4"/>
        <v>41</v>
      </c>
      <c r="K41" s="255">
        <f t="shared" si="3"/>
        <v>4.0000000000000001E-3</v>
      </c>
      <c r="L41" s="268"/>
    </row>
    <row r="42" spans="1:12" ht="27.6" x14ac:dyDescent="0.25">
      <c r="A42" s="689" t="s">
        <v>66</v>
      </c>
      <c r="B42" s="10" t="s">
        <v>67</v>
      </c>
      <c r="C42" s="256">
        <v>53</v>
      </c>
      <c r="D42" s="257">
        <f t="shared" si="0"/>
        <v>1.4E-2</v>
      </c>
      <c r="E42" s="258">
        <v>61</v>
      </c>
      <c r="F42" s="259">
        <f t="shared" si="1"/>
        <v>0.01</v>
      </c>
      <c r="G42" s="260">
        <v>12</v>
      </c>
      <c r="H42" s="257">
        <f t="shared" si="2"/>
        <v>1.0999999999999999E-2</v>
      </c>
      <c r="I42" s="261"/>
      <c r="J42" s="263">
        <f t="shared" si="4"/>
        <v>126</v>
      </c>
      <c r="K42" s="264">
        <f t="shared" si="3"/>
        <v>1.0999999999999999E-2</v>
      </c>
    </row>
    <row r="43" spans="1:12" ht="27.6" x14ac:dyDescent="0.25">
      <c r="A43" s="690" t="s">
        <v>68</v>
      </c>
      <c r="B43" s="12" t="s">
        <v>69</v>
      </c>
      <c r="C43" s="218">
        <v>43</v>
      </c>
      <c r="D43" s="221">
        <f t="shared" si="0"/>
        <v>1.2E-2</v>
      </c>
      <c r="E43" s="219">
        <v>53</v>
      </c>
      <c r="F43" s="220">
        <f t="shared" si="1"/>
        <v>8.9999999999999993E-3</v>
      </c>
      <c r="G43" s="244">
        <v>4</v>
      </c>
      <c r="H43" s="221">
        <f t="shared" si="2"/>
        <v>4.0000000000000001E-3</v>
      </c>
      <c r="I43" s="237"/>
      <c r="J43" s="222">
        <f t="shared" si="4"/>
        <v>100</v>
      </c>
      <c r="K43" s="246">
        <f t="shared" si="3"/>
        <v>8.9999999999999993E-3</v>
      </c>
    </row>
    <row r="44" spans="1:12" ht="28.2" thickBot="1" x14ac:dyDescent="0.3">
      <c r="A44" s="691" t="s">
        <v>70</v>
      </c>
      <c r="B44" s="17" t="s">
        <v>71</v>
      </c>
      <c r="C44" s="247">
        <v>681</v>
      </c>
      <c r="D44" s="248">
        <f t="shared" si="0"/>
        <v>0.182</v>
      </c>
      <c r="E44" s="249">
        <v>935</v>
      </c>
      <c r="F44" s="250">
        <f t="shared" si="1"/>
        <v>0.151</v>
      </c>
      <c r="G44" s="251">
        <v>179</v>
      </c>
      <c r="H44" s="248">
        <f t="shared" si="2"/>
        <v>0.161</v>
      </c>
      <c r="I44" s="252"/>
      <c r="J44" s="254">
        <f t="shared" si="4"/>
        <v>1795</v>
      </c>
      <c r="K44" s="255">
        <f t="shared" si="3"/>
        <v>0.16300000000000001</v>
      </c>
    </row>
    <row r="45" spans="1:12" ht="28.2" thickBot="1" x14ac:dyDescent="0.3">
      <c r="A45" s="692" t="s">
        <v>72</v>
      </c>
      <c r="B45" s="22" t="s">
        <v>73</v>
      </c>
      <c r="C45" s="212">
        <v>31</v>
      </c>
      <c r="D45" s="215">
        <f t="shared" si="0"/>
        <v>8.0000000000000002E-3</v>
      </c>
      <c r="E45" s="213">
        <v>82</v>
      </c>
      <c r="F45" s="214">
        <f t="shared" si="1"/>
        <v>1.2999999999999999E-2</v>
      </c>
      <c r="G45" s="243">
        <v>13</v>
      </c>
      <c r="H45" s="215">
        <f t="shared" si="2"/>
        <v>1.2E-2</v>
      </c>
      <c r="I45" s="235"/>
      <c r="J45" s="216">
        <f t="shared" si="4"/>
        <v>126</v>
      </c>
      <c r="K45" s="217">
        <f t="shared" si="3"/>
        <v>1.0999999999999999E-2</v>
      </c>
    </row>
    <row r="46" spans="1:12" ht="14.4" thickBot="1" x14ac:dyDescent="0.3">
      <c r="A46" s="843" t="s">
        <v>578</v>
      </c>
      <c r="B46" s="850"/>
      <c r="C46" s="267">
        <f t="shared" ref="C46:K46" si="5">SUM(C5:C45)</f>
        <v>3734</v>
      </c>
      <c r="D46" s="32">
        <f t="shared" si="5"/>
        <v>0.99900000000000011</v>
      </c>
      <c r="E46" s="267">
        <f t="shared" si="5"/>
        <v>6175</v>
      </c>
      <c r="F46" s="32">
        <f t="shared" si="5"/>
        <v>0.99800000000000011</v>
      </c>
      <c r="G46" s="266">
        <f t="shared" si="5"/>
        <v>1110</v>
      </c>
      <c r="H46" s="32">
        <f t="shared" si="5"/>
        <v>1.0040000000000002</v>
      </c>
      <c r="I46" s="266">
        <f t="shared" si="5"/>
        <v>1</v>
      </c>
      <c r="J46" s="267">
        <f t="shared" si="5"/>
        <v>11020</v>
      </c>
      <c r="K46" s="32">
        <f t="shared" si="5"/>
        <v>1.0010000000000001</v>
      </c>
    </row>
    <row r="47" spans="1:12" x14ac:dyDescent="0.25">
      <c r="A47" s="171" t="s">
        <v>105</v>
      </c>
      <c r="B47" s="115"/>
      <c r="C47" s="115"/>
      <c r="D47" s="115"/>
      <c r="E47" s="115"/>
    </row>
    <row r="48" spans="1:12" x14ac:dyDescent="0.25">
      <c r="A48" s="172" t="s">
        <v>181</v>
      </c>
      <c r="B48" s="115"/>
      <c r="C48" s="115"/>
      <c r="D48" s="115"/>
      <c r="E48" s="115"/>
    </row>
  </sheetData>
  <mergeCells count="9">
    <mergeCell ref="A46:B46"/>
    <mergeCell ref="A1:K1"/>
    <mergeCell ref="C3:D3"/>
    <mergeCell ref="C2:I2"/>
    <mergeCell ref="J2:K3"/>
    <mergeCell ref="E3:F3"/>
    <mergeCell ref="G3:H3"/>
    <mergeCell ref="A2:A4"/>
    <mergeCell ref="B2:B4"/>
  </mergeCells>
  <phoneticPr fontId="0" type="noConversion"/>
  <printOptions horizontalCentered="1"/>
  <pageMargins left="0.74803149606299213" right="0.74803149606299213" top="0.98425196850393704" bottom="0.98425196850393704" header="0.51181102362204722" footer="0.51181102362204722"/>
  <pageSetup paperSize="9" scale="6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workbookViewId="0">
      <selection sqref="A1:J1"/>
    </sheetView>
  </sheetViews>
  <sheetFormatPr defaultColWidth="16.109375" defaultRowHeight="13.8" x14ac:dyDescent="0.25"/>
  <cols>
    <col min="1" max="1" width="28.33203125" style="1" customWidth="1"/>
    <col min="2" max="9" width="10.6640625" style="1" customWidth="1"/>
    <col min="10" max="10" width="12.88671875" style="1" customWidth="1"/>
    <col min="11" max="11" width="10.6640625" style="1" customWidth="1"/>
    <col min="12" max="16384" width="16.109375" style="1"/>
  </cols>
  <sheetData>
    <row r="1" spans="1:10" ht="35.1" customHeight="1" thickBot="1" x14ac:dyDescent="0.3">
      <c r="A1" s="911" t="s">
        <v>872</v>
      </c>
      <c r="B1" s="915"/>
      <c r="C1" s="915"/>
      <c r="D1" s="915"/>
      <c r="E1" s="915"/>
      <c r="F1" s="915"/>
      <c r="G1" s="915"/>
      <c r="H1" s="915"/>
      <c r="I1" s="915"/>
      <c r="J1" s="916"/>
    </row>
    <row r="2" spans="1:10" ht="16.5" customHeight="1" thickBot="1" x14ac:dyDescent="0.3">
      <c r="A2" s="870" t="s">
        <v>486</v>
      </c>
      <c r="B2" s="928" t="s">
        <v>487</v>
      </c>
      <c r="C2" s="938"/>
      <c r="D2" s="938"/>
      <c r="E2" s="938"/>
      <c r="F2" s="938"/>
      <c r="G2" s="938"/>
      <c r="H2" s="939"/>
      <c r="I2" s="919" t="s">
        <v>578</v>
      </c>
      <c r="J2" s="993"/>
    </row>
    <row r="3" spans="1:10" ht="15.75" customHeight="1" x14ac:dyDescent="0.25">
      <c r="A3" s="940"/>
      <c r="B3" s="996" t="s">
        <v>480</v>
      </c>
      <c r="C3" s="880"/>
      <c r="D3" s="860" t="s">
        <v>481</v>
      </c>
      <c r="E3" s="880"/>
      <c r="F3" s="860" t="s">
        <v>482</v>
      </c>
      <c r="G3" s="880"/>
      <c r="H3" s="351" t="s">
        <v>483</v>
      </c>
      <c r="I3" s="994"/>
      <c r="J3" s="995"/>
    </row>
    <row r="4" spans="1:10" ht="14.4" thickBot="1" x14ac:dyDescent="0.3">
      <c r="A4" s="871"/>
      <c r="B4" s="43" t="s">
        <v>579</v>
      </c>
      <c r="C4" s="126" t="s">
        <v>580</v>
      </c>
      <c r="D4" s="127" t="s">
        <v>579</v>
      </c>
      <c r="E4" s="128" t="s">
        <v>580</v>
      </c>
      <c r="F4" s="43" t="s">
        <v>579</v>
      </c>
      <c r="G4" s="126" t="s">
        <v>580</v>
      </c>
      <c r="H4" s="127" t="s">
        <v>579</v>
      </c>
      <c r="I4" s="161" t="s">
        <v>579</v>
      </c>
      <c r="J4" s="175" t="s">
        <v>580</v>
      </c>
    </row>
    <row r="5" spans="1:10" x14ac:dyDescent="0.25">
      <c r="A5" s="478" t="s">
        <v>488</v>
      </c>
      <c r="B5" s="694">
        <v>1396</v>
      </c>
      <c r="C5" s="695">
        <f>ROUND(B5/$B$8,4)</f>
        <v>0.37390000000000001</v>
      </c>
      <c r="D5" s="696">
        <v>2313</v>
      </c>
      <c r="E5" s="695">
        <f>ROUND(D5/$D$8,4)</f>
        <v>0.37459999999999999</v>
      </c>
      <c r="F5" s="696">
        <v>456</v>
      </c>
      <c r="G5" s="695">
        <f>ROUND(F5/$F$8,4)</f>
        <v>0.4108</v>
      </c>
      <c r="H5" s="696">
        <v>1</v>
      </c>
      <c r="I5" s="697">
        <f>B5+D5+F5+H5</f>
        <v>4166</v>
      </c>
      <c r="J5" s="698">
        <f>ROUND(I5/$I$8,4)</f>
        <v>0.378</v>
      </c>
    </row>
    <row r="6" spans="1:10" x14ac:dyDescent="0.25">
      <c r="A6" s="67" t="s">
        <v>489</v>
      </c>
      <c r="B6" s="320">
        <v>2331</v>
      </c>
      <c r="C6" s="69">
        <f>ROUND(B6/$B$8,4)</f>
        <v>0.62429999999999997</v>
      </c>
      <c r="D6" s="699">
        <v>3858</v>
      </c>
      <c r="E6" s="69">
        <f>ROUND(D6/$D$8,4)</f>
        <v>0.62480000000000002</v>
      </c>
      <c r="F6" s="699">
        <v>654</v>
      </c>
      <c r="G6" s="69">
        <f>ROUND(F6/$F$8,4)</f>
        <v>0.58919999999999995</v>
      </c>
      <c r="H6" s="699"/>
      <c r="I6" s="184">
        <f>B6+D6+F6+H6</f>
        <v>6843</v>
      </c>
      <c r="J6" s="464">
        <f>ROUND(I6/$I$8,4)</f>
        <v>0.621</v>
      </c>
    </row>
    <row r="7" spans="1:10" ht="14.4" thickBot="1" x14ac:dyDescent="0.3">
      <c r="A7" s="479" t="s">
        <v>80</v>
      </c>
      <c r="B7" s="480">
        <v>7</v>
      </c>
      <c r="C7" s="88">
        <f>ROUND(B7/$B$8,4)</f>
        <v>1.9E-3</v>
      </c>
      <c r="D7" s="480">
        <v>4</v>
      </c>
      <c r="E7" s="88">
        <f>ROUND(D7/$D$8,4)</f>
        <v>5.9999999999999995E-4</v>
      </c>
      <c r="F7" s="480"/>
      <c r="G7" s="88">
        <f>ROUND(F7/$F$8,4)</f>
        <v>0</v>
      </c>
      <c r="H7" s="480"/>
      <c r="I7" s="463">
        <f>B7+D7+F7+H7</f>
        <v>11</v>
      </c>
      <c r="J7" s="311">
        <f>ROUND(I7/$I$8,4)</f>
        <v>1E-3</v>
      </c>
    </row>
    <row r="8" spans="1:10" ht="14.4" thickBot="1" x14ac:dyDescent="0.3">
      <c r="A8" s="73" t="s">
        <v>578</v>
      </c>
      <c r="B8" s="481">
        <f t="shared" ref="B8:J8" si="0">SUM(B5:B7)</f>
        <v>3734</v>
      </c>
      <c r="C8" s="179">
        <f t="shared" si="0"/>
        <v>1.0001</v>
      </c>
      <c r="D8" s="481">
        <f t="shared" si="0"/>
        <v>6175</v>
      </c>
      <c r="E8" s="179">
        <f t="shared" si="0"/>
        <v>1</v>
      </c>
      <c r="F8" s="481">
        <f t="shared" si="0"/>
        <v>1110</v>
      </c>
      <c r="G8" s="179">
        <f t="shared" si="0"/>
        <v>1</v>
      </c>
      <c r="H8" s="481">
        <f t="shared" si="0"/>
        <v>1</v>
      </c>
      <c r="I8" s="481">
        <f t="shared" si="0"/>
        <v>11020</v>
      </c>
      <c r="J8" s="75">
        <f t="shared" si="0"/>
        <v>1</v>
      </c>
    </row>
    <row r="9" spans="1:10" x14ac:dyDescent="0.25">
      <c r="A9" s="171" t="s">
        <v>105</v>
      </c>
      <c r="B9" s="115"/>
      <c r="C9" s="115"/>
      <c r="D9" s="115"/>
      <c r="E9" s="115"/>
    </row>
    <row r="10" spans="1:10" x14ac:dyDescent="0.25">
      <c r="A10" s="172" t="s">
        <v>181</v>
      </c>
      <c r="B10" s="115"/>
      <c r="C10" s="115"/>
      <c r="D10" s="115"/>
      <c r="E10" s="115"/>
    </row>
    <row r="11" spans="1:10" ht="14.25" customHeight="1" x14ac:dyDescent="0.25">
      <c r="A11" s="456"/>
    </row>
    <row r="12" spans="1:10" x14ac:dyDescent="0.25">
      <c r="A12" s="99"/>
    </row>
    <row r="13" spans="1:10" ht="14.4" thickBot="1" x14ac:dyDescent="0.3"/>
    <row r="14" spans="1:10" s="90" customFormat="1" ht="35.1" customHeight="1" thickBot="1" x14ac:dyDescent="0.3">
      <c r="A14" s="911" t="s">
        <v>873</v>
      </c>
      <c r="B14" s="912"/>
      <c r="C14" s="912"/>
      <c r="D14" s="912"/>
      <c r="E14" s="912"/>
      <c r="F14" s="912"/>
      <c r="G14" s="917"/>
      <c r="H14" s="917"/>
      <c r="I14" s="917"/>
      <c r="J14" s="918"/>
    </row>
    <row r="15" spans="1:10" s="90" customFormat="1" ht="24.75" customHeight="1" x14ac:dyDescent="0.25">
      <c r="A15" s="924" t="s">
        <v>81</v>
      </c>
      <c r="B15" s="926">
        <v>2009</v>
      </c>
      <c r="C15" s="927"/>
      <c r="D15" s="926">
        <v>2011</v>
      </c>
      <c r="E15" s="927"/>
      <c r="F15" s="926">
        <v>2012</v>
      </c>
      <c r="G15" s="927"/>
      <c r="H15" s="926">
        <v>2013</v>
      </c>
      <c r="I15" s="927"/>
      <c r="J15" s="870" t="s">
        <v>887</v>
      </c>
    </row>
    <row r="16" spans="1:10" s="90" customFormat="1" ht="18" customHeight="1" thickBot="1" x14ac:dyDescent="0.3">
      <c r="A16" s="925"/>
      <c r="B16" s="91" t="s">
        <v>579</v>
      </c>
      <c r="C16" s="92" t="s">
        <v>580</v>
      </c>
      <c r="D16" s="2" t="s">
        <v>579</v>
      </c>
      <c r="E16" s="42" t="s">
        <v>580</v>
      </c>
      <c r="F16" s="2" t="s">
        <v>579</v>
      </c>
      <c r="G16" s="42" t="s">
        <v>580</v>
      </c>
      <c r="H16" s="2" t="s">
        <v>579</v>
      </c>
      <c r="I16" s="42" t="s">
        <v>580</v>
      </c>
      <c r="J16" s="871"/>
    </row>
    <row r="17" spans="1:10" s="90" customFormat="1" x14ac:dyDescent="0.25">
      <c r="A17" s="571" t="s">
        <v>74</v>
      </c>
      <c r="B17" s="65">
        <v>66</v>
      </c>
      <c r="C17" s="181">
        <f>ROUND(B17/$B$24,4)</f>
        <v>6.1999999999999998E-3</v>
      </c>
      <c r="D17" s="65">
        <v>59</v>
      </c>
      <c r="E17" s="181">
        <f>ROUND(D17/$D$24,4)</f>
        <v>5.7999999999999996E-3</v>
      </c>
      <c r="F17" s="65">
        <v>27</v>
      </c>
      <c r="G17" s="181">
        <f>ROUND(F17/$F$24,4)</f>
        <v>2.7000000000000001E-3</v>
      </c>
      <c r="H17" s="65">
        <v>56</v>
      </c>
      <c r="I17" s="181">
        <f>ROUND(H17/$H$24,4)</f>
        <v>5.1000000000000004E-3</v>
      </c>
      <c r="J17" s="572">
        <f>I17-G17</f>
        <v>2.4000000000000002E-3</v>
      </c>
    </row>
    <row r="18" spans="1:10" s="90" customFormat="1" x14ac:dyDescent="0.25">
      <c r="A18" s="573" t="s">
        <v>75</v>
      </c>
      <c r="B18" s="68">
        <v>1838</v>
      </c>
      <c r="C18" s="154">
        <f t="shared" ref="C18:C23" si="1">ROUND(B18/$B$24,4)</f>
        <v>0.1736</v>
      </c>
      <c r="D18" s="68">
        <v>1674</v>
      </c>
      <c r="E18" s="154">
        <f t="shared" ref="E18:E23" si="2">ROUND(D18/$D$24,4)</f>
        <v>0.1643</v>
      </c>
      <c r="F18" s="68">
        <v>1425</v>
      </c>
      <c r="G18" s="154">
        <f t="shared" ref="G18:G23" si="3">ROUND(F18/$F$24,4)</f>
        <v>0.14000000000000001</v>
      </c>
      <c r="H18" s="68">
        <v>1597</v>
      </c>
      <c r="I18" s="154">
        <f t="shared" ref="I18:I23" si="4">ROUND(H18/$H$24,4)</f>
        <v>0.1449</v>
      </c>
      <c r="J18" s="574">
        <f t="shared" ref="J18:J23" si="5">I18-G18</f>
        <v>4.8999999999999877E-3</v>
      </c>
    </row>
    <row r="19" spans="1:10" s="90" customFormat="1" x14ac:dyDescent="0.25">
      <c r="A19" s="573" t="s">
        <v>76</v>
      </c>
      <c r="B19" s="68">
        <v>2459</v>
      </c>
      <c r="C19" s="154">
        <f t="shared" si="1"/>
        <v>0.23230000000000001</v>
      </c>
      <c r="D19" s="68">
        <v>2469</v>
      </c>
      <c r="E19" s="154">
        <f t="shared" si="2"/>
        <v>0.24229999999999999</v>
      </c>
      <c r="F19" s="68">
        <v>2394</v>
      </c>
      <c r="G19" s="154">
        <f t="shared" si="3"/>
        <v>0.23530000000000001</v>
      </c>
      <c r="H19" s="68">
        <v>2576</v>
      </c>
      <c r="I19" s="154">
        <f t="shared" si="4"/>
        <v>0.23380000000000001</v>
      </c>
      <c r="J19" s="574">
        <f t="shared" si="5"/>
        <v>-1.5000000000000013E-3</v>
      </c>
    </row>
    <row r="20" spans="1:10" s="90" customFormat="1" x14ac:dyDescent="0.25">
      <c r="A20" s="573" t="s">
        <v>77</v>
      </c>
      <c r="B20" s="68">
        <v>2856</v>
      </c>
      <c r="C20" s="154">
        <f t="shared" si="1"/>
        <v>0.26979999999999998</v>
      </c>
      <c r="D20" s="68">
        <v>2813</v>
      </c>
      <c r="E20" s="154">
        <f t="shared" si="2"/>
        <v>0.27600000000000002</v>
      </c>
      <c r="F20" s="68">
        <v>2664</v>
      </c>
      <c r="G20" s="154">
        <f t="shared" si="3"/>
        <v>0.26179999999999998</v>
      </c>
      <c r="H20" s="68">
        <v>2901</v>
      </c>
      <c r="I20" s="154">
        <f t="shared" si="4"/>
        <v>0.26319999999999999</v>
      </c>
      <c r="J20" s="574">
        <f t="shared" si="5"/>
        <v>1.4000000000000123E-3</v>
      </c>
    </row>
    <row r="21" spans="1:10" s="90" customFormat="1" x14ac:dyDescent="0.25">
      <c r="A21" s="573" t="s">
        <v>78</v>
      </c>
      <c r="B21" s="68">
        <v>3019</v>
      </c>
      <c r="C21" s="154">
        <f t="shared" si="1"/>
        <v>0.28520000000000001</v>
      </c>
      <c r="D21" s="68">
        <v>2876</v>
      </c>
      <c r="E21" s="154">
        <f t="shared" si="2"/>
        <v>0.28220000000000001</v>
      </c>
      <c r="F21" s="68">
        <v>3104</v>
      </c>
      <c r="G21" s="154">
        <f t="shared" si="3"/>
        <v>0.30509999999999998</v>
      </c>
      <c r="H21" s="68">
        <v>3402</v>
      </c>
      <c r="I21" s="154">
        <f t="shared" si="4"/>
        <v>0.30869999999999997</v>
      </c>
      <c r="J21" s="574">
        <f t="shared" si="5"/>
        <v>3.5999999999999921E-3</v>
      </c>
    </row>
    <row r="22" spans="1:10" s="90" customFormat="1" x14ac:dyDescent="0.25">
      <c r="A22" s="573" t="s">
        <v>79</v>
      </c>
      <c r="B22" s="68">
        <v>328</v>
      </c>
      <c r="C22" s="154">
        <f t="shared" si="1"/>
        <v>3.1E-2</v>
      </c>
      <c r="D22" s="68">
        <v>293</v>
      </c>
      <c r="E22" s="154">
        <f t="shared" si="2"/>
        <v>2.8799999999999999E-2</v>
      </c>
      <c r="F22" s="68">
        <v>554</v>
      </c>
      <c r="G22" s="154">
        <f t="shared" si="3"/>
        <v>5.4399999999999997E-2</v>
      </c>
      <c r="H22" s="68">
        <v>487</v>
      </c>
      <c r="I22" s="154">
        <f t="shared" si="4"/>
        <v>4.4200000000000003E-2</v>
      </c>
      <c r="J22" s="574">
        <f t="shared" si="5"/>
        <v>-1.0199999999999994E-2</v>
      </c>
    </row>
    <row r="23" spans="1:10" s="90" customFormat="1" ht="14.4" thickBot="1" x14ac:dyDescent="0.3">
      <c r="A23" s="700" t="s">
        <v>80</v>
      </c>
      <c r="B23" s="71">
        <v>20</v>
      </c>
      <c r="C23" s="155">
        <f t="shared" si="1"/>
        <v>1.9E-3</v>
      </c>
      <c r="D23" s="71">
        <v>7</v>
      </c>
      <c r="E23" s="155">
        <f t="shared" si="2"/>
        <v>6.9999999999999999E-4</v>
      </c>
      <c r="F23" s="71">
        <v>7</v>
      </c>
      <c r="G23" s="155">
        <f t="shared" si="3"/>
        <v>6.9999999999999999E-4</v>
      </c>
      <c r="H23" s="71">
        <v>1</v>
      </c>
      <c r="I23" s="155">
        <f t="shared" si="4"/>
        <v>1E-4</v>
      </c>
      <c r="J23" s="576">
        <f t="shared" si="5"/>
        <v>-5.9999999999999995E-4</v>
      </c>
    </row>
    <row r="24" spans="1:10" s="90" customFormat="1" ht="14.4" thickBot="1" x14ac:dyDescent="0.3">
      <c r="A24" s="173" t="s">
        <v>578</v>
      </c>
      <c r="B24" s="98">
        <f>SUM(B17:B23)</f>
        <v>10586</v>
      </c>
      <c r="C24" s="158">
        <f>SUM(C17:C23)</f>
        <v>1</v>
      </c>
      <c r="D24" s="98">
        <f t="shared" ref="D24:I24" si="6">SUM(D17:D23)</f>
        <v>10191</v>
      </c>
      <c r="E24" s="158">
        <f t="shared" si="6"/>
        <v>1.0001</v>
      </c>
      <c r="F24" s="98">
        <f t="shared" si="6"/>
        <v>10175</v>
      </c>
      <c r="G24" s="158">
        <f t="shared" si="6"/>
        <v>0.99999999999999989</v>
      </c>
      <c r="H24" s="98">
        <f t="shared" si="6"/>
        <v>11020</v>
      </c>
      <c r="I24" s="158">
        <f t="shared" si="6"/>
        <v>1</v>
      </c>
      <c r="J24" s="568"/>
    </row>
    <row r="25" spans="1:10" s="90" customFormat="1" x14ac:dyDescent="0.25">
      <c r="A25" s="189"/>
      <c r="B25" s="190"/>
      <c r="C25" s="191"/>
      <c r="D25" s="190"/>
      <c r="E25" s="191"/>
      <c r="F25" s="192"/>
    </row>
    <row r="26" spans="1:10" ht="14.4" thickBot="1" x14ac:dyDescent="0.3"/>
    <row r="27" spans="1:10" ht="35.1" customHeight="1" thickBot="1" x14ac:dyDescent="0.3">
      <c r="A27" s="911" t="s">
        <v>874</v>
      </c>
      <c r="B27" s="936"/>
      <c r="C27" s="936"/>
      <c r="D27" s="936"/>
      <c r="E27" s="936"/>
      <c r="F27" s="936"/>
      <c r="G27" s="936"/>
      <c r="H27" s="936"/>
      <c r="I27" s="936"/>
      <c r="J27" s="937"/>
    </row>
    <row r="28" spans="1:10" ht="15" customHeight="1" thickBot="1" x14ac:dyDescent="0.3">
      <c r="A28" s="870" t="s">
        <v>490</v>
      </c>
      <c r="B28" s="911" t="s">
        <v>487</v>
      </c>
      <c r="C28" s="938"/>
      <c r="D28" s="938"/>
      <c r="E28" s="938"/>
      <c r="F28" s="938"/>
      <c r="G28" s="938"/>
      <c r="H28" s="939"/>
      <c r="I28" s="919" t="s">
        <v>578</v>
      </c>
      <c r="J28" s="935"/>
    </row>
    <row r="29" spans="1:10" x14ac:dyDescent="0.25">
      <c r="A29" s="940"/>
      <c r="B29" s="860" t="s">
        <v>480</v>
      </c>
      <c r="C29" s="880"/>
      <c r="D29" s="860" t="s">
        <v>481</v>
      </c>
      <c r="E29" s="880"/>
      <c r="F29" s="860" t="s">
        <v>482</v>
      </c>
      <c r="G29" s="880"/>
      <c r="H29" s="351" t="s">
        <v>483</v>
      </c>
      <c r="I29" s="934"/>
      <c r="J29" s="932"/>
    </row>
    <row r="30" spans="1:10" ht="14.4" thickBot="1" x14ac:dyDescent="0.3">
      <c r="A30" s="871"/>
      <c r="B30" s="43" t="s">
        <v>579</v>
      </c>
      <c r="C30" s="126" t="s">
        <v>580</v>
      </c>
      <c r="D30" s="127" t="s">
        <v>579</v>
      </c>
      <c r="E30" s="128" t="s">
        <v>580</v>
      </c>
      <c r="F30" s="43" t="s">
        <v>579</v>
      </c>
      <c r="G30" s="126" t="s">
        <v>580</v>
      </c>
      <c r="H30" s="127" t="s">
        <v>579</v>
      </c>
      <c r="I30" s="127" t="s">
        <v>579</v>
      </c>
      <c r="J30" s="128" t="s">
        <v>580</v>
      </c>
    </row>
    <row r="31" spans="1:10" x14ac:dyDescent="0.25">
      <c r="A31" s="571" t="s">
        <v>74</v>
      </c>
      <c r="B31" s="65">
        <v>23</v>
      </c>
      <c r="C31" s="181">
        <f>ROUND(B31/$B$38,4)</f>
        <v>6.1999999999999998E-3</v>
      </c>
      <c r="D31" s="65">
        <v>29</v>
      </c>
      <c r="E31" s="181">
        <f>ROUND(D31/$D$38,4)</f>
        <v>4.7000000000000002E-3</v>
      </c>
      <c r="F31" s="65">
        <v>4</v>
      </c>
      <c r="G31" s="181">
        <f>ROUND(F31/$F$38,4)</f>
        <v>3.5999999999999999E-3</v>
      </c>
      <c r="H31" s="65"/>
      <c r="I31" s="177">
        <f t="shared" ref="I31:I37" si="7">B31+D31+F31+H31</f>
        <v>56</v>
      </c>
      <c r="J31" s="182">
        <f>ROUND(I31/$I$38,4)</f>
        <v>5.1000000000000004E-3</v>
      </c>
    </row>
    <row r="32" spans="1:10" x14ac:dyDescent="0.25">
      <c r="A32" s="573" t="s">
        <v>75</v>
      </c>
      <c r="B32" s="68">
        <v>562</v>
      </c>
      <c r="C32" s="154">
        <f t="shared" ref="C32:C37" si="8">ROUND(B32/$B$38,4)</f>
        <v>0.15049999999999999</v>
      </c>
      <c r="D32" s="68">
        <v>964</v>
      </c>
      <c r="E32" s="154">
        <f t="shared" ref="E32:E37" si="9">ROUND(D32/$D$38,4)</f>
        <v>0.15609999999999999</v>
      </c>
      <c r="F32" s="68">
        <v>70</v>
      </c>
      <c r="G32" s="154">
        <f t="shared" ref="G32:G37" si="10">ROUND(F32/$F$38,4)</f>
        <v>6.3100000000000003E-2</v>
      </c>
      <c r="H32" s="68">
        <v>1</v>
      </c>
      <c r="I32" s="184">
        <f t="shared" si="7"/>
        <v>1597</v>
      </c>
      <c r="J32" s="185">
        <f t="shared" ref="J32:J37" si="11">ROUND(I32/$I$38,4)</f>
        <v>0.1449</v>
      </c>
    </row>
    <row r="33" spans="1:10" x14ac:dyDescent="0.25">
      <c r="A33" s="573" t="s">
        <v>76</v>
      </c>
      <c r="B33" s="68">
        <v>896</v>
      </c>
      <c r="C33" s="154">
        <f t="shared" si="8"/>
        <v>0.24</v>
      </c>
      <c r="D33" s="68">
        <v>1481</v>
      </c>
      <c r="E33" s="154">
        <f t="shared" si="9"/>
        <v>0.23980000000000001</v>
      </c>
      <c r="F33" s="68">
        <v>199</v>
      </c>
      <c r="G33" s="154">
        <f t="shared" si="10"/>
        <v>0.17929999999999999</v>
      </c>
      <c r="H33" s="68"/>
      <c r="I33" s="184">
        <f t="shared" si="7"/>
        <v>2576</v>
      </c>
      <c r="J33" s="185">
        <f t="shared" si="11"/>
        <v>0.23380000000000001</v>
      </c>
    </row>
    <row r="34" spans="1:10" x14ac:dyDescent="0.25">
      <c r="A34" s="573" t="s">
        <v>77</v>
      </c>
      <c r="B34" s="68">
        <v>974</v>
      </c>
      <c r="C34" s="154">
        <f t="shared" si="8"/>
        <v>0.26079999999999998</v>
      </c>
      <c r="D34" s="68">
        <v>1606</v>
      </c>
      <c r="E34" s="154">
        <f t="shared" si="9"/>
        <v>0.2601</v>
      </c>
      <c r="F34" s="68">
        <v>321</v>
      </c>
      <c r="G34" s="154">
        <f t="shared" si="10"/>
        <v>0.28920000000000001</v>
      </c>
      <c r="H34" s="68"/>
      <c r="I34" s="184">
        <f t="shared" si="7"/>
        <v>2901</v>
      </c>
      <c r="J34" s="185">
        <f t="shared" si="11"/>
        <v>0.26319999999999999</v>
      </c>
    </row>
    <row r="35" spans="1:10" x14ac:dyDescent="0.25">
      <c r="A35" s="573" t="s">
        <v>78</v>
      </c>
      <c r="B35" s="68">
        <v>1129</v>
      </c>
      <c r="C35" s="154">
        <f t="shared" si="8"/>
        <v>0.3024</v>
      </c>
      <c r="D35" s="68">
        <v>1832</v>
      </c>
      <c r="E35" s="154">
        <f t="shared" si="9"/>
        <v>0.29670000000000002</v>
      </c>
      <c r="F35" s="68">
        <v>441</v>
      </c>
      <c r="G35" s="154">
        <f t="shared" si="10"/>
        <v>0.39729999999999999</v>
      </c>
      <c r="H35" s="68"/>
      <c r="I35" s="184">
        <f t="shared" si="7"/>
        <v>3402</v>
      </c>
      <c r="J35" s="185">
        <f t="shared" si="11"/>
        <v>0.30869999999999997</v>
      </c>
    </row>
    <row r="36" spans="1:10" x14ac:dyDescent="0.25">
      <c r="A36" s="573" t="s">
        <v>79</v>
      </c>
      <c r="B36" s="68">
        <v>149</v>
      </c>
      <c r="C36" s="154">
        <f t="shared" si="8"/>
        <v>3.9899999999999998E-2</v>
      </c>
      <c r="D36" s="68">
        <v>263</v>
      </c>
      <c r="E36" s="154">
        <f t="shared" si="9"/>
        <v>4.2599999999999999E-2</v>
      </c>
      <c r="F36" s="68">
        <v>75</v>
      </c>
      <c r="G36" s="154">
        <f t="shared" si="10"/>
        <v>6.7599999999999993E-2</v>
      </c>
      <c r="H36" s="68"/>
      <c r="I36" s="184">
        <f t="shared" si="7"/>
        <v>487</v>
      </c>
      <c r="J36" s="185">
        <f t="shared" si="11"/>
        <v>4.4200000000000003E-2</v>
      </c>
    </row>
    <row r="37" spans="1:10" ht="14.4" thickBot="1" x14ac:dyDescent="0.3">
      <c r="A37" s="701" t="s">
        <v>80</v>
      </c>
      <c r="B37" s="482">
        <v>1</v>
      </c>
      <c r="C37" s="466">
        <f t="shared" si="8"/>
        <v>2.9999999999999997E-4</v>
      </c>
      <c r="D37" s="482"/>
      <c r="E37" s="466">
        <f t="shared" si="9"/>
        <v>0</v>
      </c>
      <c r="F37" s="482"/>
      <c r="G37" s="466">
        <f t="shared" si="10"/>
        <v>0</v>
      </c>
      <c r="H37" s="482"/>
      <c r="I37" s="463">
        <f t="shared" si="7"/>
        <v>1</v>
      </c>
      <c r="J37" s="310">
        <f t="shared" si="11"/>
        <v>1E-4</v>
      </c>
    </row>
    <row r="38" spans="1:10" ht="14.4" thickBot="1" x14ac:dyDescent="0.3">
      <c r="A38" s="173" t="s">
        <v>578</v>
      </c>
      <c r="B38" s="98">
        <f t="shared" ref="B38:J38" si="12">SUM(B31:B37)</f>
        <v>3734</v>
      </c>
      <c r="C38" s="188">
        <f t="shared" si="12"/>
        <v>1.0001</v>
      </c>
      <c r="D38" s="98">
        <f t="shared" si="12"/>
        <v>6175</v>
      </c>
      <c r="E38" s="188">
        <f t="shared" si="12"/>
        <v>1</v>
      </c>
      <c r="F38" s="98">
        <f t="shared" si="12"/>
        <v>1110</v>
      </c>
      <c r="G38" s="188">
        <f t="shared" si="12"/>
        <v>1.0001</v>
      </c>
      <c r="H38" s="98">
        <f t="shared" si="12"/>
        <v>1</v>
      </c>
      <c r="I38" s="74">
        <f t="shared" si="12"/>
        <v>11020</v>
      </c>
      <c r="J38" s="158">
        <f t="shared" si="12"/>
        <v>1</v>
      </c>
    </row>
    <row r="39" spans="1:10" x14ac:dyDescent="0.25">
      <c r="A39" s="171" t="s">
        <v>105</v>
      </c>
      <c r="B39" s="115"/>
      <c r="C39" s="115"/>
      <c r="D39" s="115"/>
      <c r="E39" s="115"/>
    </row>
    <row r="40" spans="1:10" x14ac:dyDescent="0.25">
      <c r="A40" s="172" t="s">
        <v>181</v>
      </c>
      <c r="B40" s="115"/>
      <c r="C40" s="115"/>
      <c r="D40" s="115"/>
      <c r="E40" s="115"/>
    </row>
    <row r="41" spans="1:10" x14ac:dyDescent="0.25">
      <c r="A41" s="456"/>
      <c r="B41" s="115"/>
      <c r="C41" s="115"/>
      <c r="D41" s="115"/>
      <c r="E41" s="115"/>
      <c r="F41" s="115"/>
    </row>
    <row r="43" spans="1:10" ht="14.4" thickBot="1" x14ac:dyDescent="0.3"/>
    <row r="44" spans="1:10" ht="33.75" customHeight="1" thickBot="1" x14ac:dyDescent="0.3">
      <c r="A44" s="911" t="s">
        <v>889</v>
      </c>
      <c r="B44" s="928"/>
      <c r="C44" s="928"/>
      <c r="D44" s="928"/>
      <c r="E44" s="928"/>
      <c r="F44" s="928"/>
      <c r="G44" s="928"/>
      <c r="H44" s="928"/>
      <c r="I44" s="928"/>
      <c r="J44" s="929"/>
    </row>
    <row r="45" spans="1:10" ht="16.5" customHeight="1" thickBot="1" x14ac:dyDescent="0.3">
      <c r="A45" s="870" t="s">
        <v>568</v>
      </c>
      <c r="B45" s="911" t="s">
        <v>487</v>
      </c>
      <c r="C45" s="938"/>
      <c r="D45" s="938"/>
      <c r="E45" s="938"/>
      <c r="F45" s="938"/>
      <c r="G45" s="938"/>
      <c r="H45" s="939"/>
      <c r="I45" s="919" t="s">
        <v>578</v>
      </c>
      <c r="J45" s="935"/>
    </row>
    <row r="46" spans="1:10" ht="15.75" customHeight="1" x14ac:dyDescent="0.25">
      <c r="A46" s="940"/>
      <c r="B46" s="860" t="s">
        <v>480</v>
      </c>
      <c r="C46" s="880"/>
      <c r="D46" s="860" t="s">
        <v>481</v>
      </c>
      <c r="E46" s="880"/>
      <c r="F46" s="860" t="s">
        <v>482</v>
      </c>
      <c r="G46" s="880"/>
      <c r="H46" s="351" t="s">
        <v>483</v>
      </c>
      <c r="I46" s="934"/>
      <c r="J46" s="932"/>
    </row>
    <row r="47" spans="1:10" ht="14.4" thickBot="1" x14ac:dyDescent="0.3">
      <c r="A47" s="871"/>
      <c r="B47" s="43" t="s">
        <v>579</v>
      </c>
      <c r="C47" s="126" t="s">
        <v>580</v>
      </c>
      <c r="D47" s="127" t="s">
        <v>579</v>
      </c>
      <c r="E47" s="128" t="s">
        <v>580</v>
      </c>
      <c r="F47" s="43" t="s">
        <v>579</v>
      </c>
      <c r="G47" s="126" t="s">
        <v>580</v>
      </c>
      <c r="H47" s="127" t="s">
        <v>579</v>
      </c>
      <c r="I47" s="127" t="s">
        <v>579</v>
      </c>
      <c r="J47" s="128" t="s">
        <v>580</v>
      </c>
    </row>
    <row r="48" spans="1:10" x14ac:dyDescent="0.25">
      <c r="A48" s="571" t="s">
        <v>569</v>
      </c>
      <c r="B48" s="317">
        <v>311</v>
      </c>
      <c r="C48" s="66">
        <f>ROUND(B48/$B$55,4)</f>
        <v>8.3299999999999999E-2</v>
      </c>
      <c r="D48" s="318">
        <v>554</v>
      </c>
      <c r="E48" s="66">
        <f>ROUND(D48/$D$55,4)</f>
        <v>8.9700000000000002E-2</v>
      </c>
      <c r="F48" s="319">
        <v>61</v>
      </c>
      <c r="G48" s="66">
        <f>ROUND(F48/$F$55,4)</f>
        <v>5.5E-2</v>
      </c>
      <c r="H48" s="319"/>
      <c r="I48" s="196">
        <f>B48+D48+F48+H48</f>
        <v>926</v>
      </c>
      <c r="J48" s="338">
        <f>ROUND(I48/$I$55,4)</f>
        <v>8.4000000000000005E-2</v>
      </c>
    </row>
    <row r="49" spans="1:10" x14ac:dyDescent="0.25">
      <c r="A49" s="573" t="s">
        <v>570</v>
      </c>
      <c r="B49" s="320">
        <v>811</v>
      </c>
      <c r="C49" s="69">
        <f t="shared" ref="C49:C54" si="13">ROUND(B49/$B$55,4)</f>
        <v>0.2172</v>
      </c>
      <c r="D49" s="321">
        <v>1359</v>
      </c>
      <c r="E49" s="69">
        <f t="shared" ref="E49:E54" si="14">ROUND(D49/$D$55,4)</f>
        <v>0.22009999999999999</v>
      </c>
      <c r="F49" s="322">
        <v>189</v>
      </c>
      <c r="G49" s="69">
        <f t="shared" ref="G49:G54" si="15">ROUND(F49/$F$55,4)</f>
        <v>0.17030000000000001</v>
      </c>
      <c r="H49" s="322">
        <v>1</v>
      </c>
      <c r="I49" s="193">
        <f t="shared" ref="I49:I54" si="16">B49+D49+F49+H49</f>
        <v>2360</v>
      </c>
      <c r="J49" s="339">
        <f t="shared" ref="J49:J54" si="17">ROUND(I49/$I$55,4)</f>
        <v>0.2142</v>
      </c>
    </row>
    <row r="50" spans="1:10" x14ac:dyDescent="0.25">
      <c r="A50" s="573" t="s">
        <v>571</v>
      </c>
      <c r="B50" s="320">
        <v>696</v>
      </c>
      <c r="C50" s="69">
        <f t="shared" si="13"/>
        <v>0.18640000000000001</v>
      </c>
      <c r="D50" s="321">
        <v>1095</v>
      </c>
      <c r="E50" s="69">
        <f t="shared" si="14"/>
        <v>0.17730000000000001</v>
      </c>
      <c r="F50" s="322">
        <v>166</v>
      </c>
      <c r="G50" s="69">
        <f t="shared" si="15"/>
        <v>0.14949999999999999</v>
      </c>
      <c r="H50" s="322"/>
      <c r="I50" s="193">
        <f t="shared" si="16"/>
        <v>1957</v>
      </c>
      <c r="J50" s="339">
        <f t="shared" si="17"/>
        <v>0.17760000000000001</v>
      </c>
    </row>
    <row r="51" spans="1:10" x14ac:dyDescent="0.25">
      <c r="A51" s="101" t="s">
        <v>572</v>
      </c>
      <c r="B51" s="320">
        <v>857</v>
      </c>
      <c r="C51" s="69">
        <f t="shared" si="13"/>
        <v>0.22950000000000001</v>
      </c>
      <c r="D51" s="321">
        <v>1454</v>
      </c>
      <c r="E51" s="69">
        <f t="shared" si="14"/>
        <v>0.23549999999999999</v>
      </c>
      <c r="F51" s="322">
        <v>293</v>
      </c>
      <c r="G51" s="69">
        <f t="shared" si="15"/>
        <v>0.26400000000000001</v>
      </c>
      <c r="H51" s="322"/>
      <c r="I51" s="193">
        <f t="shared" si="16"/>
        <v>2604</v>
      </c>
      <c r="J51" s="339">
        <f t="shared" si="17"/>
        <v>0.23630000000000001</v>
      </c>
    </row>
    <row r="52" spans="1:10" x14ac:dyDescent="0.25">
      <c r="A52" s="316" t="s">
        <v>573</v>
      </c>
      <c r="B52" s="320">
        <v>537</v>
      </c>
      <c r="C52" s="69">
        <f t="shared" si="13"/>
        <v>0.14380000000000001</v>
      </c>
      <c r="D52" s="321">
        <v>830</v>
      </c>
      <c r="E52" s="69">
        <f t="shared" si="14"/>
        <v>0.13439999999999999</v>
      </c>
      <c r="F52" s="322">
        <v>202</v>
      </c>
      <c r="G52" s="69">
        <f t="shared" si="15"/>
        <v>0.182</v>
      </c>
      <c r="H52" s="322"/>
      <c r="I52" s="193">
        <f t="shared" si="16"/>
        <v>1569</v>
      </c>
      <c r="J52" s="339">
        <f t="shared" si="17"/>
        <v>0.1424</v>
      </c>
    </row>
    <row r="53" spans="1:10" x14ac:dyDescent="0.25">
      <c r="A53" s="101" t="s">
        <v>574</v>
      </c>
      <c r="B53" s="320">
        <v>426</v>
      </c>
      <c r="C53" s="69">
        <f t="shared" si="13"/>
        <v>0.11409999999999999</v>
      </c>
      <c r="D53" s="321">
        <v>697</v>
      </c>
      <c r="E53" s="69">
        <f t="shared" si="14"/>
        <v>0.1129</v>
      </c>
      <c r="F53" s="322">
        <v>176</v>
      </c>
      <c r="G53" s="69">
        <f t="shared" si="15"/>
        <v>0.15859999999999999</v>
      </c>
      <c r="H53" s="322"/>
      <c r="I53" s="193">
        <f t="shared" si="16"/>
        <v>1299</v>
      </c>
      <c r="J53" s="339">
        <f t="shared" si="17"/>
        <v>0.1179</v>
      </c>
    </row>
    <row r="54" spans="1:10" ht="14.4" thickBot="1" x14ac:dyDescent="0.3">
      <c r="A54" s="575" t="s">
        <v>80</v>
      </c>
      <c r="B54" s="323">
        <v>96</v>
      </c>
      <c r="C54" s="200">
        <f t="shared" si="13"/>
        <v>2.5700000000000001E-2</v>
      </c>
      <c r="D54" s="324">
        <v>186</v>
      </c>
      <c r="E54" s="200">
        <f t="shared" si="14"/>
        <v>3.0099999999999998E-2</v>
      </c>
      <c r="F54" s="325">
        <v>23</v>
      </c>
      <c r="G54" s="200">
        <f t="shared" si="15"/>
        <v>2.07E-2</v>
      </c>
      <c r="H54" s="296"/>
      <c r="I54" s="194">
        <f t="shared" si="16"/>
        <v>305</v>
      </c>
      <c r="J54" s="340">
        <f t="shared" si="17"/>
        <v>2.7699999999999999E-2</v>
      </c>
    </row>
    <row r="55" spans="1:10" ht="14.4" thickBot="1" x14ac:dyDescent="0.3">
      <c r="A55" s="73" t="s">
        <v>578</v>
      </c>
      <c r="B55" s="326">
        <f t="shared" ref="B55:J55" si="18">SUM(B48:B54)</f>
        <v>3734</v>
      </c>
      <c r="C55" s="75">
        <f t="shared" si="18"/>
        <v>1</v>
      </c>
      <c r="D55" s="327">
        <f t="shared" si="18"/>
        <v>6175</v>
      </c>
      <c r="E55" s="75">
        <f t="shared" si="18"/>
        <v>0.99999999999999989</v>
      </c>
      <c r="F55" s="328">
        <f t="shared" si="18"/>
        <v>1110</v>
      </c>
      <c r="G55" s="75">
        <f t="shared" si="18"/>
        <v>1.0001</v>
      </c>
      <c r="H55" s="297">
        <f t="shared" si="18"/>
        <v>1</v>
      </c>
      <c r="I55" s="98">
        <f t="shared" si="18"/>
        <v>11020</v>
      </c>
      <c r="J55" s="341">
        <f t="shared" si="18"/>
        <v>1.0001</v>
      </c>
    </row>
    <row r="56" spans="1:10" x14ac:dyDescent="0.25">
      <c r="A56" s="171" t="s">
        <v>105</v>
      </c>
      <c r="B56" s="115"/>
      <c r="C56" s="115"/>
      <c r="D56" s="115"/>
      <c r="E56" s="115"/>
      <c r="G56" s="195"/>
      <c r="H56" s="195"/>
      <c r="I56" s="195"/>
    </row>
    <row r="57" spans="1:10" x14ac:dyDescent="0.25">
      <c r="A57" s="172" t="s">
        <v>181</v>
      </c>
      <c r="B57" s="115"/>
      <c r="C57" s="115"/>
      <c r="D57" s="115"/>
      <c r="E57" s="115"/>
      <c r="G57"/>
      <c r="H57"/>
      <c r="I57"/>
    </row>
    <row r="59" spans="1:10" ht="14.4" thickBot="1" x14ac:dyDescent="0.3"/>
    <row r="60" spans="1:10" ht="28.5" customHeight="1" thickBot="1" x14ac:dyDescent="0.3">
      <c r="A60" s="911" t="s">
        <v>890</v>
      </c>
      <c r="B60" s="928"/>
      <c r="C60" s="928"/>
      <c r="D60" s="928"/>
      <c r="E60" s="928"/>
      <c r="F60" s="928"/>
      <c r="G60" s="915"/>
      <c r="H60" s="915"/>
      <c r="I60" s="915"/>
      <c r="J60" s="916"/>
    </row>
    <row r="61" spans="1:10" ht="25.5" customHeight="1" x14ac:dyDescent="0.25">
      <c r="A61" s="875" t="s">
        <v>82</v>
      </c>
      <c r="B61" s="941">
        <v>2009</v>
      </c>
      <c r="C61" s="941"/>
      <c r="D61" s="941">
        <v>2011</v>
      </c>
      <c r="E61" s="941"/>
      <c r="F61" s="941">
        <v>2012</v>
      </c>
      <c r="G61" s="941"/>
      <c r="H61" s="941">
        <v>2013</v>
      </c>
      <c r="I61" s="941"/>
      <c r="J61" s="870" t="s">
        <v>887</v>
      </c>
    </row>
    <row r="62" spans="1:10" ht="18" customHeight="1" thickBot="1" x14ac:dyDescent="0.3">
      <c r="A62" s="876"/>
      <c r="B62" s="2" t="s">
        <v>579</v>
      </c>
      <c r="C62" s="3" t="s">
        <v>580</v>
      </c>
      <c r="D62" s="2" t="s">
        <v>579</v>
      </c>
      <c r="E62" s="3" t="s">
        <v>580</v>
      </c>
      <c r="F62" s="2" t="s">
        <v>579</v>
      </c>
      <c r="G62" s="3" t="s">
        <v>580</v>
      </c>
      <c r="H62" s="2" t="s">
        <v>579</v>
      </c>
      <c r="I62" s="3" t="s">
        <v>580</v>
      </c>
      <c r="J62" s="871"/>
    </row>
    <row r="63" spans="1:10" x14ac:dyDescent="0.25">
      <c r="A63" s="64" t="s">
        <v>83</v>
      </c>
      <c r="B63" s="65">
        <v>5850</v>
      </c>
      <c r="C63" s="66">
        <f>ROUND(B63/$B$68,4)</f>
        <v>0.55259999999999998</v>
      </c>
      <c r="D63" s="65">
        <v>5944</v>
      </c>
      <c r="E63" s="66">
        <f>ROUND(D63/$D$68,4)</f>
        <v>0.58330000000000004</v>
      </c>
      <c r="F63" s="65">
        <v>5754</v>
      </c>
      <c r="G63" s="66">
        <f>ROUND(F63/$F$68,4)</f>
        <v>0.5655</v>
      </c>
      <c r="H63" s="65">
        <v>6156</v>
      </c>
      <c r="I63" s="66">
        <f>ROUND(H63/$H$68,4)</f>
        <v>0.55859999999999999</v>
      </c>
      <c r="J63" s="572">
        <f>I63-G63</f>
        <v>-6.9000000000000172E-3</v>
      </c>
    </row>
    <row r="64" spans="1:10" x14ac:dyDescent="0.25">
      <c r="A64" s="67" t="s">
        <v>84</v>
      </c>
      <c r="B64" s="68">
        <v>3256</v>
      </c>
      <c r="C64" s="69">
        <f>ROUND(B64/$B$68,4)</f>
        <v>0.30759999999999998</v>
      </c>
      <c r="D64" s="68">
        <v>2994</v>
      </c>
      <c r="E64" s="69">
        <f>ROUND(D64/$D$68,4)</f>
        <v>0.29380000000000001</v>
      </c>
      <c r="F64" s="68">
        <v>2975</v>
      </c>
      <c r="G64" s="69">
        <f>ROUND(F64/$F$68,4)</f>
        <v>0.29239999999999999</v>
      </c>
      <c r="H64" s="68">
        <v>3220</v>
      </c>
      <c r="I64" s="69">
        <f>ROUND(H64/$H$68,4)</f>
        <v>0.29220000000000002</v>
      </c>
      <c r="J64" s="574">
        <f>I64-G64</f>
        <v>-1.9999999999997797E-4</v>
      </c>
    </row>
    <row r="65" spans="1:10" x14ac:dyDescent="0.25">
      <c r="A65" s="67" t="s">
        <v>85</v>
      </c>
      <c r="B65" s="68">
        <v>480</v>
      </c>
      <c r="C65" s="69">
        <f>ROUND(B65/$B$68,4)</f>
        <v>4.53E-2</v>
      </c>
      <c r="D65" s="68">
        <v>301</v>
      </c>
      <c r="E65" s="69">
        <f>ROUND(D65/$D$68,4)</f>
        <v>2.9499999999999998E-2</v>
      </c>
      <c r="F65" s="68">
        <v>474</v>
      </c>
      <c r="G65" s="69">
        <f>ROUND(F65/$F$68,4)</f>
        <v>4.6600000000000003E-2</v>
      </c>
      <c r="H65" s="68">
        <v>411</v>
      </c>
      <c r="I65" s="69">
        <f>ROUND(H65/$H$68,4)</f>
        <v>3.73E-2</v>
      </c>
      <c r="J65" s="574">
        <f>I65-G65</f>
        <v>-9.3000000000000027E-3</v>
      </c>
    </row>
    <row r="66" spans="1:10" x14ac:dyDescent="0.25">
      <c r="A66" s="67" t="s">
        <v>86</v>
      </c>
      <c r="B66" s="68">
        <v>953</v>
      </c>
      <c r="C66" s="69">
        <f>ROUND(B66/$B$68,4)</f>
        <v>0.09</v>
      </c>
      <c r="D66" s="68">
        <v>886</v>
      </c>
      <c r="E66" s="69">
        <f>ROUND(D66/$D$68,4)</f>
        <v>8.6900000000000005E-2</v>
      </c>
      <c r="F66" s="68">
        <v>906</v>
      </c>
      <c r="G66" s="69">
        <f>ROUND(F66/$F$68,4)</f>
        <v>8.8999999999999996E-2</v>
      </c>
      <c r="H66" s="68">
        <v>1147</v>
      </c>
      <c r="I66" s="69">
        <f>ROUND(H66/$H$68,4)</f>
        <v>0.1041</v>
      </c>
      <c r="J66" s="574">
        <f>I66-G66</f>
        <v>1.5100000000000002E-2</v>
      </c>
    </row>
    <row r="67" spans="1:10" ht="14.4" thickBot="1" x14ac:dyDescent="0.3">
      <c r="A67" s="70" t="s">
        <v>80</v>
      </c>
      <c r="B67" s="71">
        <v>47</v>
      </c>
      <c r="C67" s="72">
        <f>ROUND(B67/$B$68,4)</f>
        <v>4.4000000000000003E-3</v>
      </c>
      <c r="D67" s="71">
        <v>66</v>
      </c>
      <c r="E67" s="72">
        <f>ROUND(D67/$D$68,4)</f>
        <v>6.4999999999999997E-3</v>
      </c>
      <c r="F67" s="71">
        <v>66</v>
      </c>
      <c r="G67" s="72">
        <f>ROUND(F67/$F$68,4)</f>
        <v>6.4999999999999997E-3</v>
      </c>
      <c r="H67" s="71">
        <v>86</v>
      </c>
      <c r="I67" s="72">
        <f>ROUND(H67/$H$68,4)</f>
        <v>7.7999999999999996E-3</v>
      </c>
      <c r="J67" s="576">
        <f>I67-G67</f>
        <v>1.2999999999999999E-3</v>
      </c>
    </row>
    <row r="68" spans="1:10" ht="14.4" thickBot="1" x14ac:dyDescent="0.3">
      <c r="A68" s="73" t="s">
        <v>578</v>
      </c>
      <c r="B68" s="74">
        <f>SUM(B63:B67)</f>
        <v>10586</v>
      </c>
      <c r="C68" s="75">
        <f>SUM(C63:C67)</f>
        <v>0.9998999999999999</v>
      </c>
      <c r="D68" s="74">
        <f t="shared" ref="D68:I68" si="19">SUM(D63:D67)</f>
        <v>10191</v>
      </c>
      <c r="E68" s="75">
        <f t="shared" si="19"/>
        <v>0.99999999999999989</v>
      </c>
      <c r="F68" s="74">
        <f t="shared" si="19"/>
        <v>10175</v>
      </c>
      <c r="G68" s="75">
        <f t="shared" si="19"/>
        <v>0.99999999999999989</v>
      </c>
      <c r="H68" s="74">
        <f t="shared" si="19"/>
        <v>11020</v>
      </c>
      <c r="I68" s="75">
        <f t="shared" si="19"/>
        <v>1</v>
      </c>
      <c r="J68" s="568"/>
    </row>
  </sheetData>
  <mergeCells count="35">
    <mergeCell ref="H61:I61"/>
    <mergeCell ref="A60:J60"/>
    <mergeCell ref="A61:A62"/>
    <mergeCell ref="B61:C61"/>
    <mergeCell ref="D61:E61"/>
    <mergeCell ref="F61:G61"/>
    <mergeCell ref="J61:J62"/>
    <mergeCell ref="I45:J46"/>
    <mergeCell ref="B46:C46"/>
    <mergeCell ref="D46:E46"/>
    <mergeCell ref="F46:G46"/>
    <mergeCell ref="D15:E15"/>
    <mergeCell ref="F15:G15"/>
    <mergeCell ref="J15:J16"/>
    <mergeCell ref="A27:J27"/>
    <mergeCell ref="A28:A30"/>
    <mergeCell ref="B28:H28"/>
    <mergeCell ref="A44:J44"/>
    <mergeCell ref="A45:A47"/>
    <mergeCell ref="B45:H45"/>
    <mergeCell ref="I28:J29"/>
    <mergeCell ref="B29:C29"/>
    <mergeCell ref="D29:E29"/>
    <mergeCell ref="H15:I15"/>
    <mergeCell ref="A14:J14"/>
    <mergeCell ref="A15:A16"/>
    <mergeCell ref="B15:C15"/>
    <mergeCell ref="F29:G29"/>
    <mergeCell ref="A1:J1"/>
    <mergeCell ref="I2:J3"/>
    <mergeCell ref="A2:A4"/>
    <mergeCell ref="B2:H2"/>
    <mergeCell ref="B3:C3"/>
    <mergeCell ref="D3:E3"/>
    <mergeCell ref="F3:G3"/>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workbookViewId="0">
      <selection sqref="A1:G1"/>
    </sheetView>
  </sheetViews>
  <sheetFormatPr defaultColWidth="11.44140625" defaultRowHeight="12.6" x14ac:dyDescent="0.25"/>
  <cols>
    <col min="1" max="1" width="9.109375" style="406" customWidth="1"/>
    <col min="2" max="2" width="84" style="406" customWidth="1"/>
    <col min="3" max="7" width="11.44140625" style="406" customWidth="1"/>
    <col min="8" max="8" width="4.109375" style="406" customWidth="1"/>
    <col min="9" max="16384" width="11.44140625" style="406"/>
  </cols>
  <sheetData>
    <row r="1" spans="1:11" ht="35.1" customHeight="1" thickBot="1" x14ac:dyDescent="0.35">
      <c r="A1" s="997" t="s">
        <v>875</v>
      </c>
      <c r="B1" s="998"/>
      <c r="C1" s="998"/>
      <c r="D1" s="998"/>
      <c r="E1" s="998"/>
      <c r="F1" s="998"/>
      <c r="G1" s="999"/>
      <c r="I1" s="460"/>
      <c r="J1" s="460"/>
      <c r="K1" s="460"/>
    </row>
    <row r="2" spans="1:11" x14ac:dyDescent="0.25">
      <c r="A2" s="954" t="s">
        <v>494</v>
      </c>
      <c r="B2" s="956" t="s">
        <v>495</v>
      </c>
      <c r="C2" s="949" t="s">
        <v>487</v>
      </c>
      <c r="D2" s="950"/>
      <c r="E2" s="950"/>
      <c r="F2" s="951"/>
      <c r="G2" s="1000" t="s">
        <v>562</v>
      </c>
      <c r="I2" s="460"/>
      <c r="J2" s="460"/>
      <c r="K2" s="460"/>
    </row>
    <row r="3" spans="1:11" ht="12.75" customHeight="1" thickBot="1" x14ac:dyDescent="0.3">
      <c r="A3" s="955"/>
      <c r="B3" s="957"/>
      <c r="C3" s="471" t="s">
        <v>480</v>
      </c>
      <c r="D3" s="472" t="s">
        <v>481</v>
      </c>
      <c r="E3" s="472" t="s">
        <v>482</v>
      </c>
      <c r="F3" s="473" t="s">
        <v>483</v>
      </c>
      <c r="G3" s="1001"/>
      <c r="I3" s="460"/>
      <c r="J3" s="460"/>
      <c r="K3" s="460"/>
    </row>
    <row r="4" spans="1:11" ht="12.75" customHeight="1" thickBot="1" x14ac:dyDescent="0.3">
      <c r="A4" s="523">
        <v>10</v>
      </c>
      <c r="B4" s="524" t="s">
        <v>912</v>
      </c>
      <c r="C4" s="716">
        <f>C5</f>
        <v>0</v>
      </c>
      <c r="D4" s="716">
        <f t="shared" ref="D4:G4" si="0">D5</f>
        <v>1</v>
      </c>
      <c r="E4" s="716">
        <f t="shared" si="0"/>
        <v>0</v>
      </c>
      <c r="F4" s="716">
        <f t="shared" si="0"/>
        <v>0</v>
      </c>
      <c r="G4" s="726">
        <f t="shared" si="0"/>
        <v>1</v>
      </c>
      <c r="I4" s="460"/>
      <c r="J4" s="460"/>
      <c r="K4" s="460"/>
    </row>
    <row r="5" spans="1:11" ht="12.75" customHeight="1" thickBot="1" x14ac:dyDescent="0.3">
      <c r="A5" s="837">
        <v>10110</v>
      </c>
      <c r="B5" s="530" t="s">
        <v>913</v>
      </c>
      <c r="C5" s="798"/>
      <c r="D5" s="720">
        <v>1</v>
      </c>
      <c r="E5" s="720"/>
      <c r="F5" s="720"/>
      <c r="G5" s="706">
        <f>SUM(C5:F5)</f>
        <v>1</v>
      </c>
      <c r="I5" s="460"/>
      <c r="J5" s="460"/>
      <c r="K5" s="460"/>
    </row>
    <row r="6" spans="1:11" ht="12.75" customHeight="1" thickBot="1" x14ac:dyDescent="0.3">
      <c r="A6" s="710">
        <v>35</v>
      </c>
      <c r="B6" s="714" t="s">
        <v>565</v>
      </c>
      <c r="C6" s="716">
        <f>SUM(C7:C8)</f>
        <v>8</v>
      </c>
      <c r="D6" s="716">
        <f t="shared" ref="D6:G6" si="1">SUM(D7:D8)</f>
        <v>9</v>
      </c>
      <c r="E6" s="716">
        <f t="shared" si="1"/>
        <v>2</v>
      </c>
      <c r="F6" s="716">
        <f t="shared" si="1"/>
        <v>0</v>
      </c>
      <c r="G6" s="726">
        <f t="shared" si="1"/>
        <v>19</v>
      </c>
      <c r="I6" s="460"/>
      <c r="J6" s="460"/>
      <c r="K6" s="460"/>
    </row>
    <row r="7" spans="1:11" ht="12.75" customHeight="1" x14ac:dyDescent="0.25">
      <c r="A7" s="702">
        <v>35130</v>
      </c>
      <c r="B7" s="703" t="s">
        <v>642</v>
      </c>
      <c r="C7" s="799">
        <v>3</v>
      </c>
      <c r="D7" s="704">
        <v>6</v>
      </c>
      <c r="E7" s="704">
        <v>1</v>
      </c>
      <c r="F7" s="704"/>
      <c r="G7" s="706">
        <f t="shared" ref="G7:G61" si="2">SUM(C7:F7)</f>
        <v>10</v>
      </c>
      <c r="I7" s="460"/>
      <c r="J7" s="460"/>
      <c r="K7" s="460"/>
    </row>
    <row r="8" spans="1:11" ht="12.75" customHeight="1" thickBot="1" x14ac:dyDescent="0.3">
      <c r="A8" s="702">
        <v>35140</v>
      </c>
      <c r="B8" s="703" t="s">
        <v>643</v>
      </c>
      <c r="C8" s="800">
        <v>5</v>
      </c>
      <c r="D8" s="724">
        <v>3</v>
      </c>
      <c r="E8" s="724">
        <v>1</v>
      </c>
      <c r="F8" s="724"/>
      <c r="G8" s="706">
        <f>SUM(C8:F8)</f>
        <v>9</v>
      </c>
      <c r="I8" s="460"/>
      <c r="J8" s="460"/>
      <c r="K8" s="460"/>
    </row>
    <row r="9" spans="1:11" ht="12.75" customHeight="1" thickBot="1" x14ac:dyDescent="0.3">
      <c r="A9" s="710">
        <v>36</v>
      </c>
      <c r="B9" s="715" t="s">
        <v>566</v>
      </c>
      <c r="C9" s="716">
        <f>C10</f>
        <v>33</v>
      </c>
      <c r="D9" s="716">
        <f t="shared" ref="D9:G9" si="3">D10</f>
        <v>42</v>
      </c>
      <c r="E9" s="716">
        <f t="shared" si="3"/>
        <v>9</v>
      </c>
      <c r="F9" s="716">
        <f t="shared" si="3"/>
        <v>0</v>
      </c>
      <c r="G9" s="726">
        <f t="shared" si="3"/>
        <v>84</v>
      </c>
      <c r="I9" s="460"/>
      <c r="J9" s="460"/>
      <c r="K9" s="460"/>
    </row>
    <row r="10" spans="1:11" ht="12.75" customHeight="1" thickBot="1" x14ac:dyDescent="0.3">
      <c r="A10" s="707">
        <v>36000</v>
      </c>
      <c r="B10" s="717" t="s">
        <v>566</v>
      </c>
      <c r="C10" s="799">
        <v>33</v>
      </c>
      <c r="D10" s="720">
        <v>42</v>
      </c>
      <c r="E10" s="720">
        <v>9</v>
      </c>
      <c r="F10" s="704"/>
      <c r="G10" s="713">
        <f t="shared" si="2"/>
        <v>84</v>
      </c>
      <c r="I10" s="460"/>
      <c r="J10" s="460"/>
      <c r="K10" s="460"/>
    </row>
    <row r="11" spans="1:11" ht="12.75" customHeight="1" thickBot="1" x14ac:dyDescent="0.3">
      <c r="A11" s="710">
        <v>37</v>
      </c>
      <c r="B11" s="715" t="s">
        <v>644</v>
      </c>
      <c r="C11" s="716">
        <f>C12</f>
        <v>1</v>
      </c>
      <c r="D11" s="716">
        <f t="shared" ref="D11:G11" si="4">D12</f>
        <v>0</v>
      </c>
      <c r="E11" s="716">
        <f t="shared" si="4"/>
        <v>0</v>
      </c>
      <c r="F11" s="716">
        <f t="shared" si="4"/>
        <v>0</v>
      </c>
      <c r="G11" s="726">
        <f t="shared" si="4"/>
        <v>1</v>
      </c>
      <c r="I11" s="460"/>
      <c r="J11" s="460"/>
      <c r="K11" s="460"/>
    </row>
    <row r="12" spans="1:11" ht="12.75" customHeight="1" thickBot="1" x14ac:dyDescent="0.3">
      <c r="A12" s="707">
        <v>37000</v>
      </c>
      <c r="B12" s="723" t="s">
        <v>644</v>
      </c>
      <c r="C12" s="799">
        <v>1</v>
      </c>
      <c r="D12" s="720"/>
      <c r="E12" s="720"/>
      <c r="F12" s="704"/>
      <c r="G12" s="713">
        <f t="shared" si="2"/>
        <v>1</v>
      </c>
      <c r="I12" s="460"/>
      <c r="J12" s="460"/>
      <c r="K12" s="460"/>
    </row>
    <row r="13" spans="1:11" ht="12.75" customHeight="1" thickBot="1" x14ac:dyDescent="0.3">
      <c r="A13" s="710">
        <v>38</v>
      </c>
      <c r="B13" s="714" t="s">
        <v>567</v>
      </c>
      <c r="C13" s="716">
        <f>SUM(C14:C16)</f>
        <v>9</v>
      </c>
      <c r="D13" s="716">
        <f t="shared" ref="D13:G13" si="5">SUM(D14:D16)</f>
        <v>27</v>
      </c>
      <c r="E13" s="716">
        <f t="shared" si="5"/>
        <v>2</v>
      </c>
      <c r="F13" s="716">
        <f t="shared" si="5"/>
        <v>0</v>
      </c>
      <c r="G13" s="726">
        <f t="shared" si="5"/>
        <v>38</v>
      </c>
      <c r="I13" s="460"/>
      <c r="J13" s="460"/>
      <c r="K13" s="460"/>
    </row>
    <row r="14" spans="1:11" ht="12.75" customHeight="1" x14ac:dyDescent="0.25">
      <c r="A14" s="718">
        <v>38110</v>
      </c>
      <c r="B14" s="719" t="s">
        <v>645</v>
      </c>
      <c r="C14" s="799">
        <v>5</v>
      </c>
      <c r="D14" s="801">
        <v>13</v>
      </c>
      <c r="E14" s="705">
        <v>1</v>
      </c>
      <c r="F14" s="704"/>
      <c r="G14" s="721">
        <f t="shared" si="2"/>
        <v>19</v>
      </c>
      <c r="I14" s="460"/>
      <c r="J14" s="460"/>
      <c r="K14" s="460"/>
    </row>
    <row r="15" spans="1:11" ht="13.2" x14ac:dyDescent="0.25">
      <c r="A15" s="702">
        <v>38213</v>
      </c>
      <c r="B15" s="703" t="s">
        <v>646</v>
      </c>
      <c r="C15" s="799">
        <v>1</v>
      </c>
      <c r="D15" s="704">
        <v>2</v>
      </c>
      <c r="E15" s="705"/>
      <c r="F15" s="704"/>
      <c r="G15" s="706">
        <f t="shared" si="2"/>
        <v>3</v>
      </c>
      <c r="I15" s="460"/>
      <c r="J15" s="460"/>
      <c r="K15" s="460"/>
    </row>
    <row r="16" spans="1:11" ht="12.75" customHeight="1" thickBot="1" x14ac:dyDescent="0.3">
      <c r="A16" s="722">
        <v>38219</v>
      </c>
      <c r="B16" s="723" t="s">
        <v>647</v>
      </c>
      <c r="C16" s="799">
        <v>3</v>
      </c>
      <c r="D16" s="802">
        <v>12</v>
      </c>
      <c r="E16" s="705">
        <v>1</v>
      </c>
      <c r="F16" s="704"/>
      <c r="G16" s="725">
        <f t="shared" si="2"/>
        <v>16</v>
      </c>
      <c r="I16" s="460"/>
      <c r="J16" s="460"/>
      <c r="K16" s="460"/>
    </row>
    <row r="17" spans="1:11" ht="12.75" customHeight="1" thickBot="1" x14ac:dyDescent="0.3">
      <c r="A17" s="710">
        <v>49</v>
      </c>
      <c r="B17" s="711" t="s">
        <v>693</v>
      </c>
      <c r="C17" s="716">
        <f>SUM(C18:C19)</f>
        <v>188</v>
      </c>
      <c r="D17" s="716">
        <f t="shared" ref="D17:G17" si="6">SUM(D18:D19)</f>
        <v>417</v>
      </c>
      <c r="E17" s="716">
        <f t="shared" si="6"/>
        <v>10</v>
      </c>
      <c r="F17" s="716">
        <f t="shared" si="6"/>
        <v>0</v>
      </c>
      <c r="G17" s="726">
        <f t="shared" si="6"/>
        <v>615</v>
      </c>
      <c r="I17" s="460"/>
      <c r="J17" s="460"/>
      <c r="K17" s="460"/>
    </row>
    <row r="18" spans="1:11" ht="12.75" customHeight="1" x14ac:dyDescent="0.25">
      <c r="A18" s="702">
        <v>49200</v>
      </c>
      <c r="B18" s="703" t="s">
        <v>682</v>
      </c>
      <c r="C18" s="799">
        <v>135</v>
      </c>
      <c r="D18" s="801">
        <v>354</v>
      </c>
      <c r="E18" s="705">
        <v>1</v>
      </c>
      <c r="F18" s="704"/>
      <c r="G18" s="706">
        <f t="shared" si="2"/>
        <v>490</v>
      </c>
      <c r="I18" s="460"/>
      <c r="J18" s="460"/>
      <c r="K18" s="460"/>
    </row>
    <row r="19" spans="1:11" ht="12.75" customHeight="1" thickBot="1" x14ac:dyDescent="0.3">
      <c r="A19" s="702">
        <v>49390</v>
      </c>
      <c r="B19" s="703" t="s">
        <v>648</v>
      </c>
      <c r="C19" s="799">
        <v>53</v>
      </c>
      <c r="D19" s="704">
        <v>63</v>
      </c>
      <c r="E19" s="705">
        <v>9</v>
      </c>
      <c r="F19" s="704"/>
      <c r="G19" s="706">
        <f t="shared" si="2"/>
        <v>125</v>
      </c>
      <c r="I19" s="460"/>
      <c r="J19" s="460"/>
      <c r="K19" s="460"/>
    </row>
    <row r="20" spans="1:11" ht="12.75" customHeight="1" thickBot="1" x14ac:dyDescent="0.3">
      <c r="A20" s="710">
        <v>52</v>
      </c>
      <c r="B20" s="711" t="s">
        <v>694</v>
      </c>
      <c r="C20" s="716">
        <f>C21</f>
        <v>6</v>
      </c>
      <c r="D20" s="716">
        <f t="shared" ref="D20:F20" si="7">D21</f>
        <v>12</v>
      </c>
      <c r="E20" s="716">
        <f t="shared" si="7"/>
        <v>1</v>
      </c>
      <c r="F20" s="716">
        <f t="shared" si="7"/>
        <v>0</v>
      </c>
      <c r="G20" s="726">
        <f>G21</f>
        <v>19</v>
      </c>
      <c r="I20" s="460"/>
      <c r="J20" s="460"/>
      <c r="K20" s="460"/>
    </row>
    <row r="21" spans="1:11" ht="12.75" customHeight="1" thickBot="1" x14ac:dyDescent="0.3">
      <c r="A21" s="702">
        <v>52220</v>
      </c>
      <c r="B21" s="703" t="s">
        <v>649</v>
      </c>
      <c r="C21" s="799">
        <v>6</v>
      </c>
      <c r="D21" s="801">
        <v>12</v>
      </c>
      <c r="E21" s="705">
        <v>1</v>
      </c>
      <c r="F21" s="704"/>
      <c r="G21" s="706">
        <f t="shared" si="2"/>
        <v>19</v>
      </c>
      <c r="I21" s="460"/>
      <c r="J21" s="460"/>
      <c r="K21" s="460"/>
    </row>
    <row r="22" spans="1:11" ht="12.75" customHeight="1" thickBot="1" x14ac:dyDescent="0.3">
      <c r="A22" s="710">
        <v>53</v>
      </c>
      <c r="B22" s="711" t="s">
        <v>695</v>
      </c>
      <c r="C22" s="716">
        <f>C23</f>
        <v>44</v>
      </c>
      <c r="D22" s="716">
        <f t="shared" ref="D22:G22" si="8">D23</f>
        <v>63</v>
      </c>
      <c r="E22" s="716">
        <f t="shared" si="8"/>
        <v>19</v>
      </c>
      <c r="F22" s="716">
        <f t="shared" si="8"/>
        <v>0</v>
      </c>
      <c r="G22" s="726">
        <f t="shared" si="8"/>
        <v>126</v>
      </c>
      <c r="I22" s="460"/>
      <c r="J22" s="460"/>
      <c r="K22" s="460"/>
    </row>
    <row r="23" spans="1:11" ht="12.75" customHeight="1" thickBot="1" x14ac:dyDescent="0.3">
      <c r="A23" s="702">
        <v>53100</v>
      </c>
      <c r="B23" s="703" t="s">
        <v>563</v>
      </c>
      <c r="C23" s="799">
        <v>44</v>
      </c>
      <c r="D23" s="720">
        <v>63</v>
      </c>
      <c r="E23" s="705">
        <v>19</v>
      </c>
      <c r="F23" s="704"/>
      <c r="G23" s="706">
        <f t="shared" si="2"/>
        <v>126</v>
      </c>
      <c r="I23" s="460"/>
      <c r="J23" s="460"/>
      <c r="K23" s="460"/>
    </row>
    <row r="24" spans="1:11" ht="12.75" customHeight="1" thickBot="1" x14ac:dyDescent="0.3">
      <c r="A24" s="710">
        <v>55</v>
      </c>
      <c r="B24" s="711" t="s">
        <v>696</v>
      </c>
      <c r="C24" s="716">
        <f>C25</f>
        <v>2</v>
      </c>
      <c r="D24" s="716">
        <f t="shared" ref="D24:G24" si="9">D25</f>
        <v>3</v>
      </c>
      <c r="E24" s="716">
        <f t="shared" si="9"/>
        <v>1</v>
      </c>
      <c r="F24" s="716">
        <f t="shared" si="9"/>
        <v>0</v>
      </c>
      <c r="G24" s="726">
        <f t="shared" si="9"/>
        <v>6</v>
      </c>
      <c r="I24" s="460"/>
      <c r="J24" s="460"/>
      <c r="K24" s="460"/>
    </row>
    <row r="25" spans="1:11" ht="12.75" customHeight="1" thickBot="1" x14ac:dyDescent="0.3">
      <c r="A25" s="702">
        <v>55900</v>
      </c>
      <c r="B25" s="703" t="s">
        <v>651</v>
      </c>
      <c r="C25" s="799">
        <v>2</v>
      </c>
      <c r="D25" s="720">
        <v>3</v>
      </c>
      <c r="E25" s="705">
        <v>1</v>
      </c>
      <c r="F25" s="704"/>
      <c r="G25" s="706">
        <f t="shared" si="2"/>
        <v>6</v>
      </c>
      <c r="I25" s="460"/>
      <c r="J25" s="460"/>
      <c r="K25" s="460"/>
    </row>
    <row r="26" spans="1:11" ht="12.75" customHeight="1" thickBot="1" x14ac:dyDescent="0.3">
      <c r="A26" s="710">
        <v>60</v>
      </c>
      <c r="B26" s="711" t="s">
        <v>698</v>
      </c>
      <c r="C26" s="583">
        <f>C27</f>
        <v>41</v>
      </c>
      <c r="D26" s="583">
        <f t="shared" ref="D26:G26" si="10">D27</f>
        <v>14</v>
      </c>
      <c r="E26" s="583">
        <f t="shared" si="10"/>
        <v>4</v>
      </c>
      <c r="F26" s="583">
        <f t="shared" si="10"/>
        <v>0</v>
      </c>
      <c r="G26" s="583">
        <f t="shared" si="10"/>
        <v>59</v>
      </c>
      <c r="I26" s="460"/>
      <c r="J26" s="460"/>
      <c r="K26" s="460"/>
    </row>
    <row r="27" spans="1:11" ht="12.75" customHeight="1" thickBot="1" x14ac:dyDescent="0.3">
      <c r="A27" s="702">
        <v>60200</v>
      </c>
      <c r="B27" s="703" t="s">
        <v>652</v>
      </c>
      <c r="C27" s="799">
        <v>41</v>
      </c>
      <c r="D27" s="720">
        <v>14</v>
      </c>
      <c r="E27" s="705">
        <v>4</v>
      </c>
      <c r="F27" s="704"/>
      <c r="G27" s="706">
        <f t="shared" si="2"/>
        <v>59</v>
      </c>
      <c r="I27" s="460"/>
      <c r="J27" s="460"/>
      <c r="K27" s="460"/>
    </row>
    <row r="28" spans="1:11" ht="12.75" customHeight="1" thickBot="1" x14ac:dyDescent="0.3">
      <c r="A28" s="710">
        <v>61</v>
      </c>
      <c r="B28" s="711" t="s">
        <v>673</v>
      </c>
      <c r="C28" s="583">
        <f>C29</f>
        <v>0</v>
      </c>
      <c r="D28" s="583">
        <f t="shared" ref="D28:G28" si="11">D29</f>
        <v>1</v>
      </c>
      <c r="E28" s="583">
        <f t="shared" si="11"/>
        <v>2</v>
      </c>
      <c r="F28" s="583">
        <f t="shared" si="11"/>
        <v>0</v>
      </c>
      <c r="G28" s="583">
        <f t="shared" si="11"/>
        <v>3</v>
      </c>
      <c r="I28" s="460"/>
      <c r="J28" s="460"/>
      <c r="K28" s="460"/>
    </row>
    <row r="29" spans="1:11" ht="12.75" customHeight="1" thickBot="1" x14ac:dyDescent="0.3">
      <c r="A29" s="702">
        <v>61100</v>
      </c>
      <c r="B29" s="703" t="s">
        <v>653</v>
      </c>
      <c r="C29" s="799"/>
      <c r="D29" s="720">
        <v>1</v>
      </c>
      <c r="E29" s="705">
        <v>2</v>
      </c>
      <c r="F29" s="704"/>
      <c r="G29" s="706">
        <f t="shared" si="2"/>
        <v>3</v>
      </c>
      <c r="I29" s="460"/>
      <c r="J29" s="460"/>
      <c r="K29" s="460"/>
    </row>
    <row r="30" spans="1:11" ht="12.75" customHeight="1" thickBot="1" x14ac:dyDescent="0.3">
      <c r="A30" s="710">
        <v>62</v>
      </c>
      <c r="B30" s="711" t="s">
        <v>699</v>
      </c>
      <c r="C30" s="583">
        <f>SUM(C31:C32)</f>
        <v>1</v>
      </c>
      <c r="D30" s="583">
        <f t="shared" ref="D30:G30" si="12">SUM(D31:D32)</f>
        <v>2</v>
      </c>
      <c r="E30" s="583">
        <f t="shared" si="12"/>
        <v>1</v>
      </c>
      <c r="F30" s="583">
        <f t="shared" si="12"/>
        <v>0</v>
      </c>
      <c r="G30" s="583">
        <f t="shared" si="12"/>
        <v>4</v>
      </c>
      <c r="I30" s="460"/>
      <c r="J30" s="460"/>
      <c r="K30" s="460"/>
    </row>
    <row r="31" spans="1:11" ht="12.75" customHeight="1" x14ac:dyDescent="0.25">
      <c r="A31" s="702">
        <v>62020</v>
      </c>
      <c r="B31" s="703" t="s">
        <v>654</v>
      </c>
      <c r="C31" s="799"/>
      <c r="D31" s="799">
        <v>1</v>
      </c>
      <c r="E31" s="705">
        <v>1</v>
      </c>
      <c r="F31" s="704"/>
      <c r="G31" s="706">
        <f t="shared" si="2"/>
        <v>2</v>
      </c>
      <c r="I31" s="460"/>
      <c r="J31" s="460"/>
      <c r="K31" s="460"/>
    </row>
    <row r="32" spans="1:11" ht="12.75" customHeight="1" thickBot="1" x14ac:dyDescent="0.3">
      <c r="A32" s="707">
        <v>62090</v>
      </c>
      <c r="B32" s="785" t="s">
        <v>700</v>
      </c>
      <c r="C32" s="799">
        <v>1</v>
      </c>
      <c r="D32" s="799">
        <v>1</v>
      </c>
      <c r="E32" s="705"/>
      <c r="F32" s="704"/>
      <c r="G32" s="706">
        <f t="shared" si="2"/>
        <v>2</v>
      </c>
      <c r="I32" s="460"/>
      <c r="J32" s="460"/>
      <c r="K32" s="460"/>
    </row>
    <row r="33" spans="1:11" ht="12.75" customHeight="1" thickBot="1" x14ac:dyDescent="0.3">
      <c r="A33" s="710">
        <v>64</v>
      </c>
      <c r="B33" s="711" t="s">
        <v>701</v>
      </c>
      <c r="C33" s="716">
        <f>SUM(C34:C35)</f>
        <v>59</v>
      </c>
      <c r="D33" s="716">
        <f t="shared" ref="D33:G33" si="13">SUM(D34:D35)</f>
        <v>0</v>
      </c>
      <c r="E33" s="716">
        <f t="shared" si="13"/>
        <v>4</v>
      </c>
      <c r="F33" s="716">
        <f t="shared" si="13"/>
        <v>0</v>
      </c>
      <c r="G33" s="726">
        <f t="shared" si="13"/>
        <v>63</v>
      </c>
      <c r="I33" s="460"/>
      <c r="J33" s="460"/>
      <c r="K33" s="460"/>
    </row>
    <row r="34" spans="1:11" ht="12.75" customHeight="1" x14ac:dyDescent="0.25">
      <c r="A34" s="702">
        <v>64922</v>
      </c>
      <c r="B34" s="703" t="s">
        <v>702</v>
      </c>
      <c r="C34" s="799">
        <v>2</v>
      </c>
      <c r="D34" s="799"/>
      <c r="E34" s="705"/>
      <c r="F34" s="704"/>
      <c r="G34" s="706">
        <f t="shared" si="2"/>
        <v>2</v>
      </c>
      <c r="I34" s="460"/>
      <c r="J34" s="460"/>
      <c r="K34" s="460"/>
    </row>
    <row r="35" spans="1:11" ht="12.75" customHeight="1" thickBot="1" x14ac:dyDescent="0.3">
      <c r="A35" s="702">
        <v>64999</v>
      </c>
      <c r="B35" s="703" t="s">
        <v>655</v>
      </c>
      <c r="C35" s="799">
        <v>57</v>
      </c>
      <c r="D35" s="799"/>
      <c r="E35" s="705">
        <v>4</v>
      </c>
      <c r="F35" s="704"/>
      <c r="G35" s="706">
        <f t="shared" si="2"/>
        <v>61</v>
      </c>
      <c r="I35" s="460"/>
      <c r="J35" s="460"/>
      <c r="K35" s="460"/>
    </row>
    <row r="36" spans="1:11" ht="12.75" customHeight="1" thickBot="1" x14ac:dyDescent="0.3">
      <c r="A36" s="710">
        <v>68</v>
      </c>
      <c r="B36" s="711" t="s">
        <v>703</v>
      </c>
      <c r="C36" s="716">
        <f>C37</f>
        <v>1</v>
      </c>
      <c r="D36" s="716">
        <f t="shared" ref="D36:G36" si="14">D37</f>
        <v>4</v>
      </c>
      <c r="E36" s="716">
        <f t="shared" si="14"/>
        <v>1</v>
      </c>
      <c r="F36" s="716">
        <f t="shared" si="14"/>
        <v>0</v>
      </c>
      <c r="G36" s="726">
        <f t="shared" si="14"/>
        <v>6</v>
      </c>
      <c r="I36" s="460"/>
      <c r="J36" s="460"/>
      <c r="K36" s="460"/>
    </row>
    <row r="37" spans="1:11" ht="12.75" customHeight="1" thickBot="1" x14ac:dyDescent="0.3">
      <c r="A37" s="702">
        <v>68202</v>
      </c>
      <c r="B37" s="703" t="s">
        <v>692</v>
      </c>
      <c r="C37" s="799">
        <v>1</v>
      </c>
      <c r="D37" s="720">
        <v>4</v>
      </c>
      <c r="E37" s="705">
        <v>1</v>
      </c>
      <c r="F37" s="704"/>
      <c r="G37" s="706">
        <f t="shared" si="2"/>
        <v>6</v>
      </c>
      <c r="I37" s="460"/>
      <c r="J37" s="460"/>
      <c r="K37" s="460"/>
    </row>
    <row r="38" spans="1:11" ht="12.75" customHeight="1" thickBot="1" x14ac:dyDescent="0.3">
      <c r="A38" s="710">
        <v>71</v>
      </c>
      <c r="B38" s="711" t="s">
        <v>704</v>
      </c>
      <c r="C38" s="716">
        <f>SUM(C39:C40)</f>
        <v>3</v>
      </c>
      <c r="D38" s="716">
        <f t="shared" ref="D38:G38" si="15">SUM(D39:D40)</f>
        <v>3</v>
      </c>
      <c r="E38" s="716">
        <f t="shared" si="15"/>
        <v>1</v>
      </c>
      <c r="F38" s="716">
        <f t="shared" si="15"/>
        <v>0</v>
      </c>
      <c r="G38" s="726">
        <f t="shared" si="15"/>
        <v>7</v>
      </c>
      <c r="I38" s="460"/>
      <c r="J38" s="460"/>
      <c r="K38" s="460"/>
    </row>
    <row r="39" spans="1:11" ht="12.75" customHeight="1" x14ac:dyDescent="0.25">
      <c r="A39" s="702">
        <v>71121</v>
      </c>
      <c r="B39" s="703" t="s">
        <v>656</v>
      </c>
      <c r="C39" s="799">
        <v>1</v>
      </c>
      <c r="D39" s="799">
        <v>2</v>
      </c>
      <c r="E39" s="705">
        <v>1</v>
      </c>
      <c r="F39" s="704"/>
      <c r="G39" s="706">
        <f t="shared" si="2"/>
        <v>4</v>
      </c>
      <c r="I39" s="460"/>
      <c r="J39" s="460"/>
      <c r="K39" s="460"/>
    </row>
    <row r="40" spans="1:11" ht="12.75" customHeight="1" thickBot="1" x14ac:dyDescent="0.3">
      <c r="A40" s="707">
        <v>71209</v>
      </c>
      <c r="B40" s="709" t="s">
        <v>684</v>
      </c>
      <c r="C40" s="799">
        <v>2</v>
      </c>
      <c r="D40" s="799">
        <v>1</v>
      </c>
      <c r="E40" s="705"/>
      <c r="F40" s="704"/>
      <c r="G40" s="708">
        <f t="shared" si="2"/>
        <v>3</v>
      </c>
      <c r="I40" s="460"/>
      <c r="J40" s="460"/>
      <c r="K40" s="460"/>
    </row>
    <row r="41" spans="1:11" ht="12.75" customHeight="1" thickBot="1" x14ac:dyDescent="0.3">
      <c r="A41" s="710">
        <v>72</v>
      </c>
      <c r="B41" s="711" t="s">
        <v>705</v>
      </c>
      <c r="C41" s="716">
        <f>SUM(C42:C43)</f>
        <v>0</v>
      </c>
      <c r="D41" s="716">
        <f t="shared" ref="D41:G41" si="16">SUM(D42:D43)</f>
        <v>6</v>
      </c>
      <c r="E41" s="716">
        <f t="shared" si="16"/>
        <v>1</v>
      </c>
      <c r="F41" s="716">
        <f t="shared" si="16"/>
        <v>0</v>
      </c>
      <c r="G41" s="726">
        <f t="shared" si="16"/>
        <v>7</v>
      </c>
      <c r="I41" s="460"/>
      <c r="J41" s="460"/>
      <c r="K41" s="460"/>
    </row>
    <row r="42" spans="1:11" ht="12.75" customHeight="1" x14ac:dyDescent="0.25">
      <c r="A42" s="702">
        <v>72190</v>
      </c>
      <c r="B42" s="703" t="s">
        <v>657</v>
      </c>
      <c r="C42" s="799"/>
      <c r="D42" s="720">
        <v>4</v>
      </c>
      <c r="E42" s="705">
        <v>1</v>
      </c>
      <c r="F42" s="704"/>
      <c r="G42" s="706">
        <f t="shared" si="2"/>
        <v>5</v>
      </c>
      <c r="I42" s="460"/>
      <c r="J42" s="460"/>
      <c r="K42" s="460"/>
    </row>
    <row r="43" spans="1:11" ht="12.75" customHeight="1" thickBot="1" x14ac:dyDescent="0.3">
      <c r="A43" s="707">
        <v>72200</v>
      </c>
      <c r="B43" s="709" t="s">
        <v>658</v>
      </c>
      <c r="C43" s="803"/>
      <c r="D43" s="804">
        <v>2</v>
      </c>
      <c r="E43" s="705"/>
      <c r="F43" s="704"/>
      <c r="G43" s="706">
        <f t="shared" si="2"/>
        <v>2</v>
      </c>
      <c r="I43" s="460"/>
      <c r="J43" s="460"/>
      <c r="K43" s="460"/>
    </row>
    <row r="44" spans="1:11" ht="12.75" customHeight="1" thickBot="1" x14ac:dyDescent="0.3">
      <c r="A44" s="710">
        <v>78</v>
      </c>
      <c r="B44" s="711" t="s">
        <v>706</v>
      </c>
      <c r="C44" s="716">
        <f>C45</f>
        <v>79</v>
      </c>
      <c r="D44" s="716">
        <f t="shared" ref="D44:G44" si="17">D45</f>
        <v>76</v>
      </c>
      <c r="E44" s="716">
        <f t="shared" si="17"/>
        <v>23</v>
      </c>
      <c r="F44" s="716">
        <f t="shared" si="17"/>
        <v>0</v>
      </c>
      <c r="G44" s="726">
        <f t="shared" si="17"/>
        <v>178</v>
      </c>
      <c r="I44" s="460"/>
      <c r="J44" s="460"/>
      <c r="K44" s="460"/>
    </row>
    <row r="45" spans="1:11" ht="12.75" customHeight="1" thickBot="1" x14ac:dyDescent="0.3">
      <c r="A45" s="702">
        <v>78100</v>
      </c>
      <c r="B45" s="703" t="s">
        <v>564</v>
      </c>
      <c r="C45" s="805">
        <v>79</v>
      </c>
      <c r="D45" s="806">
        <v>76</v>
      </c>
      <c r="E45" s="787">
        <v>23</v>
      </c>
      <c r="F45" s="786"/>
      <c r="G45" s="713">
        <f t="shared" si="2"/>
        <v>178</v>
      </c>
      <c r="I45" s="460"/>
      <c r="J45" s="460"/>
      <c r="K45" s="460"/>
    </row>
    <row r="46" spans="1:11" ht="12.75" customHeight="1" thickBot="1" x14ac:dyDescent="0.3">
      <c r="A46" s="710">
        <v>80</v>
      </c>
      <c r="B46" s="711" t="s">
        <v>914</v>
      </c>
      <c r="C46" s="716">
        <f>SUM(C47)</f>
        <v>1</v>
      </c>
      <c r="D46" s="716">
        <f t="shared" ref="D46:G46" si="18">SUM(D47)</f>
        <v>0</v>
      </c>
      <c r="E46" s="716">
        <f t="shared" si="18"/>
        <v>0</v>
      </c>
      <c r="F46" s="716">
        <f t="shared" si="18"/>
        <v>0</v>
      </c>
      <c r="G46" s="726">
        <f t="shared" si="18"/>
        <v>1</v>
      </c>
      <c r="I46" s="460"/>
      <c r="J46" s="460"/>
      <c r="K46" s="460"/>
    </row>
    <row r="47" spans="1:11" ht="12.75" customHeight="1" thickBot="1" x14ac:dyDescent="0.3">
      <c r="A47" s="797">
        <v>80100</v>
      </c>
      <c r="B47" s="709" t="s">
        <v>897</v>
      </c>
      <c r="C47" s="805">
        <v>1</v>
      </c>
      <c r="D47" s="806"/>
      <c r="E47" s="787"/>
      <c r="F47" s="786"/>
      <c r="G47" s="713">
        <f t="shared" si="2"/>
        <v>1</v>
      </c>
      <c r="I47" s="460"/>
      <c r="J47" s="460"/>
      <c r="K47" s="460"/>
    </row>
    <row r="48" spans="1:11" ht="12.75" customHeight="1" thickBot="1" x14ac:dyDescent="0.3">
      <c r="A48" s="710">
        <v>84</v>
      </c>
      <c r="B48" s="711" t="s">
        <v>637</v>
      </c>
      <c r="C48" s="712">
        <f>C49+C59+C70</f>
        <v>2143</v>
      </c>
      <c r="D48" s="712">
        <f t="shared" ref="D48:G48" si="19">D49+D59+D70</f>
        <v>3714</v>
      </c>
      <c r="E48" s="712">
        <f t="shared" si="19"/>
        <v>831</v>
      </c>
      <c r="F48" s="712">
        <f t="shared" si="19"/>
        <v>0</v>
      </c>
      <c r="G48" s="726">
        <f t="shared" si="19"/>
        <v>6688</v>
      </c>
      <c r="I48" s="460"/>
      <c r="J48" s="460"/>
      <c r="K48" s="460"/>
    </row>
    <row r="49" spans="1:11" ht="12.75" customHeight="1" thickBot="1" x14ac:dyDescent="0.3">
      <c r="A49" s="710" t="s">
        <v>498</v>
      </c>
      <c r="B49" s="711" t="s">
        <v>499</v>
      </c>
      <c r="C49" s="712">
        <f>C50</f>
        <v>1786</v>
      </c>
      <c r="D49" s="712">
        <f t="shared" ref="D49:G49" si="20">D50</f>
        <v>2811</v>
      </c>
      <c r="E49" s="712">
        <f t="shared" si="20"/>
        <v>636</v>
      </c>
      <c r="F49" s="712">
        <f t="shared" si="20"/>
        <v>0</v>
      </c>
      <c r="G49" s="726">
        <f t="shared" si="20"/>
        <v>5233</v>
      </c>
      <c r="I49" s="460"/>
      <c r="J49" s="460"/>
      <c r="K49" s="460"/>
    </row>
    <row r="50" spans="1:11" ht="12.75" customHeight="1" thickBot="1" x14ac:dyDescent="0.3">
      <c r="A50" s="710" t="s">
        <v>500</v>
      </c>
      <c r="B50" s="711" t="s">
        <v>467</v>
      </c>
      <c r="C50" s="712">
        <f>SUM(C51:C58)</f>
        <v>1786</v>
      </c>
      <c r="D50" s="712">
        <f t="shared" ref="D50:G50" si="21">SUM(D51:D58)</f>
        <v>2811</v>
      </c>
      <c r="E50" s="712">
        <f t="shared" si="21"/>
        <v>636</v>
      </c>
      <c r="F50" s="712">
        <f t="shared" si="21"/>
        <v>0</v>
      </c>
      <c r="G50" s="726">
        <f t="shared" si="21"/>
        <v>5233</v>
      </c>
      <c r="I50" s="460"/>
      <c r="J50" s="460"/>
      <c r="K50" s="460"/>
    </row>
    <row r="51" spans="1:11" ht="12.75" customHeight="1" x14ac:dyDescent="0.25">
      <c r="A51" s="702">
        <v>84111</v>
      </c>
      <c r="B51" s="703" t="s">
        <v>501</v>
      </c>
      <c r="C51" s="799">
        <v>179</v>
      </c>
      <c r="D51" s="704">
        <v>385</v>
      </c>
      <c r="E51" s="705">
        <v>175</v>
      </c>
      <c r="F51" s="704"/>
      <c r="G51" s="706">
        <f t="shared" si="2"/>
        <v>739</v>
      </c>
      <c r="I51" s="460"/>
      <c r="J51" s="460"/>
      <c r="K51" s="460"/>
    </row>
    <row r="52" spans="1:11" ht="12.75" customHeight="1" x14ac:dyDescent="0.25">
      <c r="A52" s="702">
        <v>84112</v>
      </c>
      <c r="B52" s="703" t="s">
        <v>468</v>
      </c>
      <c r="C52" s="799">
        <v>221</v>
      </c>
      <c r="D52" s="704">
        <v>381</v>
      </c>
      <c r="E52" s="705">
        <v>64</v>
      </c>
      <c r="F52" s="704"/>
      <c r="G52" s="706">
        <f t="shared" si="2"/>
        <v>666</v>
      </c>
      <c r="I52" s="460"/>
      <c r="J52" s="460"/>
      <c r="K52" s="460"/>
    </row>
    <row r="53" spans="1:11" ht="12.75" customHeight="1" x14ac:dyDescent="0.25">
      <c r="A53" s="702">
        <v>84113</v>
      </c>
      <c r="B53" s="703" t="s">
        <v>469</v>
      </c>
      <c r="C53" s="799">
        <v>103</v>
      </c>
      <c r="D53" s="704">
        <v>53</v>
      </c>
      <c r="E53" s="705">
        <v>23</v>
      </c>
      <c r="F53" s="704"/>
      <c r="G53" s="706">
        <f t="shared" si="2"/>
        <v>179</v>
      </c>
      <c r="I53" s="460"/>
      <c r="J53" s="460"/>
      <c r="K53" s="460"/>
    </row>
    <row r="54" spans="1:11" ht="12.75" customHeight="1" x14ac:dyDescent="0.25">
      <c r="A54" s="702">
        <v>84114</v>
      </c>
      <c r="B54" s="703" t="s">
        <v>708</v>
      </c>
      <c r="C54" s="799">
        <v>621</v>
      </c>
      <c r="D54" s="704">
        <v>860</v>
      </c>
      <c r="E54" s="705">
        <v>184</v>
      </c>
      <c r="F54" s="704"/>
      <c r="G54" s="706">
        <f t="shared" si="2"/>
        <v>1665</v>
      </c>
      <c r="I54" s="460"/>
      <c r="J54" s="460"/>
      <c r="K54" s="460"/>
    </row>
    <row r="55" spans="1:11" s="727" customFormat="1" ht="12.75" customHeight="1" x14ac:dyDescent="0.25">
      <c r="A55" s="702">
        <v>84115</v>
      </c>
      <c r="B55" s="703" t="s">
        <v>709</v>
      </c>
      <c r="C55" s="799">
        <v>504</v>
      </c>
      <c r="D55" s="704">
        <v>895</v>
      </c>
      <c r="E55" s="705">
        <v>153</v>
      </c>
      <c r="F55" s="704"/>
      <c r="G55" s="706">
        <f t="shared" si="2"/>
        <v>1552</v>
      </c>
      <c r="I55" s="728"/>
      <c r="J55" s="728"/>
      <c r="K55" s="728"/>
    </row>
    <row r="56" spans="1:11" ht="12.75" customHeight="1" x14ac:dyDescent="0.25">
      <c r="A56" s="702">
        <v>84119</v>
      </c>
      <c r="B56" s="703" t="s">
        <v>502</v>
      </c>
      <c r="C56" s="799">
        <v>15</v>
      </c>
      <c r="D56" s="704">
        <v>28</v>
      </c>
      <c r="E56" s="705">
        <v>6</v>
      </c>
      <c r="F56" s="704"/>
      <c r="G56" s="706">
        <f t="shared" si="2"/>
        <v>49</v>
      </c>
      <c r="I56" s="460"/>
      <c r="J56" s="460"/>
      <c r="K56" s="460"/>
    </row>
    <row r="57" spans="1:11" ht="12.75" customHeight="1" x14ac:dyDescent="0.25">
      <c r="A57" s="702">
        <v>84120</v>
      </c>
      <c r="B57" s="703" t="s">
        <v>503</v>
      </c>
      <c r="C57" s="799">
        <v>123</v>
      </c>
      <c r="D57" s="704">
        <v>176</v>
      </c>
      <c r="E57" s="705">
        <v>25</v>
      </c>
      <c r="F57" s="704"/>
      <c r="G57" s="706">
        <f t="shared" si="2"/>
        <v>324</v>
      </c>
      <c r="I57" s="460"/>
      <c r="J57" s="460"/>
      <c r="K57" s="460"/>
    </row>
    <row r="58" spans="1:11" ht="12.75" customHeight="1" thickBot="1" x14ac:dyDescent="0.3">
      <c r="A58" s="722">
        <v>84130</v>
      </c>
      <c r="B58" s="723" t="s">
        <v>504</v>
      </c>
      <c r="C58" s="799">
        <v>20</v>
      </c>
      <c r="D58" s="704">
        <v>33</v>
      </c>
      <c r="E58" s="705">
        <v>6</v>
      </c>
      <c r="F58" s="704"/>
      <c r="G58" s="706">
        <f t="shared" si="2"/>
        <v>59</v>
      </c>
      <c r="I58" s="460"/>
      <c r="J58" s="460"/>
      <c r="K58" s="460"/>
    </row>
    <row r="59" spans="1:11" ht="12.75" customHeight="1" thickBot="1" x14ac:dyDescent="0.3">
      <c r="A59" s="729" t="s">
        <v>505</v>
      </c>
      <c r="B59" s="711" t="s">
        <v>470</v>
      </c>
      <c r="C59" s="712">
        <f>C60+C61+C62+C66</f>
        <v>306</v>
      </c>
      <c r="D59" s="712">
        <f t="shared" ref="D59:G59" si="22">D60+D61+D62+D66</f>
        <v>742</v>
      </c>
      <c r="E59" s="712">
        <f t="shared" si="22"/>
        <v>158</v>
      </c>
      <c r="F59" s="712">
        <f t="shared" si="22"/>
        <v>0</v>
      </c>
      <c r="G59" s="726">
        <f t="shared" si="22"/>
        <v>1206</v>
      </c>
      <c r="I59" s="460"/>
      <c r="J59" s="460"/>
      <c r="K59" s="460"/>
    </row>
    <row r="60" spans="1:11" ht="12.75" customHeight="1" x14ac:dyDescent="0.25">
      <c r="A60" s="718">
        <v>84210</v>
      </c>
      <c r="B60" s="719" t="s">
        <v>471</v>
      </c>
      <c r="C60" s="799">
        <v>10</v>
      </c>
      <c r="D60" s="704">
        <v>27</v>
      </c>
      <c r="E60" s="705">
        <v>5</v>
      </c>
      <c r="F60" s="704"/>
      <c r="G60" s="706">
        <f t="shared" si="2"/>
        <v>42</v>
      </c>
      <c r="I60" s="460"/>
      <c r="J60" s="460"/>
      <c r="K60" s="460"/>
    </row>
    <row r="61" spans="1:11" ht="12.75" customHeight="1" thickBot="1" x14ac:dyDescent="0.3">
      <c r="A61" s="722">
        <v>84220</v>
      </c>
      <c r="B61" s="723" t="s">
        <v>898</v>
      </c>
      <c r="C61" s="799">
        <v>8</v>
      </c>
      <c r="D61" s="704">
        <v>16</v>
      </c>
      <c r="E61" s="705">
        <v>1</v>
      </c>
      <c r="F61" s="704"/>
      <c r="G61" s="706">
        <f t="shared" si="2"/>
        <v>25</v>
      </c>
      <c r="I61" s="460"/>
      <c r="J61" s="460"/>
      <c r="K61" s="460"/>
    </row>
    <row r="62" spans="1:11" ht="12.75" customHeight="1" thickBot="1" x14ac:dyDescent="0.3">
      <c r="A62" s="729" t="s">
        <v>506</v>
      </c>
      <c r="B62" s="711" t="s">
        <v>472</v>
      </c>
      <c r="C62" s="712">
        <f>SUM(C63:C65)</f>
        <v>76</v>
      </c>
      <c r="D62" s="712">
        <f t="shared" ref="D62:G62" si="23">SUM(D63:D65)</f>
        <v>161</v>
      </c>
      <c r="E62" s="712">
        <f t="shared" si="23"/>
        <v>30</v>
      </c>
      <c r="F62" s="712">
        <f t="shared" si="23"/>
        <v>0</v>
      </c>
      <c r="G62" s="726">
        <f t="shared" si="23"/>
        <v>267</v>
      </c>
      <c r="I62" s="460"/>
      <c r="J62" s="460"/>
      <c r="K62" s="460"/>
    </row>
    <row r="63" spans="1:11" ht="12.75" customHeight="1" x14ac:dyDescent="0.25">
      <c r="A63" s="702">
        <v>84231</v>
      </c>
      <c r="B63" s="703" t="s">
        <v>473</v>
      </c>
      <c r="C63" s="799">
        <v>52</v>
      </c>
      <c r="D63" s="704">
        <v>67</v>
      </c>
      <c r="E63" s="705">
        <v>17</v>
      </c>
      <c r="F63" s="704"/>
      <c r="G63" s="706">
        <f t="shared" ref="G63:G118" si="24">SUM(C63:F63)</f>
        <v>136</v>
      </c>
      <c r="I63" s="460"/>
      <c r="J63" s="460"/>
      <c r="K63" s="460"/>
    </row>
    <row r="64" spans="1:11" ht="12.75" customHeight="1" x14ac:dyDescent="0.25">
      <c r="A64" s="702">
        <v>84232</v>
      </c>
      <c r="B64" s="723" t="s">
        <v>507</v>
      </c>
      <c r="C64" s="799">
        <v>24</v>
      </c>
      <c r="D64" s="704">
        <v>92</v>
      </c>
      <c r="E64" s="705">
        <v>13</v>
      </c>
      <c r="F64" s="704"/>
      <c r="G64" s="706">
        <f t="shared" si="24"/>
        <v>129</v>
      </c>
      <c r="I64" s="460"/>
      <c r="J64" s="460"/>
      <c r="K64" s="460"/>
    </row>
    <row r="65" spans="1:11" ht="12.75" customHeight="1" thickBot="1" x14ac:dyDescent="0.3">
      <c r="A65" s="702">
        <v>84239</v>
      </c>
      <c r="B65" s="807" t="s">
        <v>659</v>
      </c>
      <c r="C65" s="799"/>
      <c r="D65" s="704">
        <v>2</v>
      </c>
      <c r="E65" s="705"/>
      <c r="F65" s="704"/>
      <c r="G65" s="706">
        <f t="shared" si="24"/>
        <v>2</v>
      </c>
      <c r="I65" s="460"/>
      <c r="J65" s="460"/>
      <c r="K65" s="460"/>
    </row>
    <row r="66" spans="1:11" ht="12.75" customHeight="1" thickBot="1" x14ac:dyDescent="0.3">
      <c r="A66" s="729" t="s">
        <v>508</v>
      </c>
      <c r="B66" s="711" t="s">
        <v>509</v>
      </c>
      <c r="C66" s="712">
        <f>SUM(C67:C69)</f>
        <v>212</v>
      </c>
      <c r="D66" s="712">
        <f t="shared" ref="D66:G66" si="25">SUM(D67:D69)</f>
        <v>538</v>
      </c>
      <c r="E66" s="712">
        <f t="shared" si="25"/>
        <v>122</v>
      </c>
      <c r="F66" s="712">
        <f t="shared" si="25"/>
        <v>0</v>
      </c>
      <c r="G66" s="726">
        <f t="shared" si="25"/>
        <v>872</v>
      </c>
      <c r="I66" s="460"/>
      <c r="J66" s="460"/>
      <c r="K66" s="460"/>
    </row>
    <row r="67" spans="1:11" ht="12.75" customHeight="1" x14ac:dyDescent="0.25">
      <c r="A67" s="702">
        <v>84241</v>
      </c>
      <c r="B67" s="703" t="s">
        <v>474</v>
      </c>
      <c r="C67" s="799">
        <v>66</v>
      </c>
      <c r="D67" s="704">
        <v>199</v>
      </c>
      <c r="E67" s="705">
        <v>31</v>
      </c>
      <c r="F67" s="704"/>
      <c r="G67" s="706">
        <f t="shared" si="24"/>
        <v>296</v>
      </c>
      <c r="I67" s="460"/>
      <c r="J67" s="460"/>
      <c r="K67" s="460"/>
    </row>
    <row r="68" spans="1:11" ht="12.75" customHeight="1" x14ac:dyDescent="0.25">
      <c r="A68" s="702">
        <v>84242</v>
      </c>
      <c r="B68" s="703" t="s">
        <v>475</v>
      </c>
      <c r="C68" s="799">
        <v>121</v>
      </c>
      <c r="D68" s="704">
        <v>334</v>
      </c>
      <c r="E68" s="705">
        <v>91</v>
      </c>
      <c r="F68" s="704"/>
      <c r="G68" s="706">
        <f t="shared" si="24"/>
        <v>546</v>
      </c>
      <c r="I68" s="460"/>
      <c r="J68" s="460"/>
      <c r="K68" s="460"/>
    </row>
    <row r="69" spans="1:11" ht="12.75" customHeight="1" thickBot="1" x14ac:dyDescent="0.3">
      <c r="A69" s="702">
        <v>84250</v>
      </c>
      <c r="B69" s="703" t="s">
        <v>510</v>
      </c>
      <c r="C69" s="799">
        <v>25</v>
      </c>
      <c r="D69" s="704">
        <v>5</v>
      </c>
      <c r="E69" s="705"/>
      <c r="F69" s="704"/>
      <c r="G69" s="706">
        <f t="shared" si="24"/>
        <v>30</v>
      </c>
      <c r="I69" s="460"/>
      <c r="J69" s="460"/>
      <c r="K69" s="460"/>
    </row>
    <row r="70" spans="1:11" ht="12.75" customHeight="1" thickBot="1" x14ac:dyDescent="0.3">
      <c r="A70" s="729">
        <v>84.3</v>
      </c>
      <c r="B70" s="711" t="s">
        <v>677</v>
      </c>
      <c r="C70" s="712">
        <f>SUM(C71:C72)</f>
        <v>51</v>
      </c>
      <c r="D70" s="712">
        <f t="shared" ref="D70:G70" si="26">SUM(D71:D72)</f>
        <v>161</v>
      </c>
      <c r="E70" s="712">
        <f t="shared" si="26"/>
        <v>37</v>
      </c>
      <c r="F70" s="712">
        <f t="shared" si="26"/>
        <v>0</v>
      </c>
      <c r="G70" s="726">
        <f t="shared" si="26"/>
        <v>249</v>
      </c>
      <c r="I70" s="460"/>
      <c r="J70" s="460"/>
      <c r="K70" s="460"/>
    </row>
    <row r="71" spans="1:11" ht="12.75" customHeight="1" x14ac:dyDescent="0.25">
      <c r="A71" s="702">
        <v>84301</v>
      </c>
      <c r="B71" s="703" t="s">
        <v>511</v>
      </c>
      <c r="C71" s="799">
        <v>51</v>
      </c>
      <c r="D71" s="704">
        <v>160</v>
      </c>
      <c r="E71" s="705">
        <v>37</v>
      </c>
      <c r="F71" s="704"/>
      <c r="G71" s="706">
        <f t="shared" si="24"/>
        <v>248</v>
      </c>
      <c r="I71" s="460"/>
      <c r="J71" s="460"/>
      <c r="K71" s="460"/>
    </row>
    <row r="72" spans="1:11" ht="12.75" customHeight="1" thickBot="1" x14ac:dyDescent="0.3">
      <c r="A72" s="702">
        <v>84302</v>
      </c>
      <c r="B72" s="703" t="s">
        <v>660</v>
      </c>
      <c r="C72" s="799"/>
      <c r="D72" s="704">
        <v>1</v>
      </c>
      <c r="E72" s="705"/>
      <c r="F72" s="704"/>
      <c r="G72" s="706">
        <f t="shared" si="24"/>
        <v>1</v>
      </c>
      <c r="I72" s="460"/>
      <c r="J72" s="460"/>
      <c r="K72" s="460"/>
    </row>
    <row r="73" spans="1:11" ht="12.75" customHeight="1" thickBot="1" x14ac:dyDescent="0.3">
      <c r="A73" s="710">
        <v>85</v>
      </c>
      <c r="B73" s="711" t="s">
        <v>512</v>
      </c>
      <c r="C73" s="712">
        <f>C74+C80+C89+C101+C106+C111</f>
        <v>814</v>
      </c>
      <c r="D73" s="712">
        <f t="shared" ref="D73:G73" si="27">D74+D80+D89+D101+D106+D111</f>
        <v>1517</v>
      </c>
      <c r="E73" s="712">
        <f t="shared" si="27"/>
        <v>142</v>
      </c>
      <c r="F73" s="712">
        <f t="shared" si="27"/>
        <v>1</v>
      </c>
      <c r="G73" s="726">
        <f t="shared" si="27"/>
        <v>2474</v>
      </c>
      <c r="I73" s="460"/>
      <c r="J73" s="460"/>
      <c r="K73" s="460"/>
    </row>
    <row r="74" spans="1:11" ht="12.75" customHeight="1" thickBot="1" x14ac:dyDescent="0.3">
      <c r="A74" s="729" t="s">
        <v>513</v>
      </c>
      <c r="B74" s="711" t="s">
        <v>514</v>
      </c>
      <c r="C74" s="712">
        <f>SUM(C75:C79)</f>
        <v>84</v>
      </c>
      <c r="D74" s="712">
        <f t="shared" ref="D74:G74" si="28">SUM(D75:D79)</f>
        <v>154</v>
      </c>
      <c r="E74" s="712">
        <f t="shared" si="28"/>
        <v>13</v>
      </c>
      <c r="F74" s="712">
        <f t="shared" si="28"/>
        <v>0</v>
      </c>
      <c r="G74" s="726">
        <f t="shared" si="28"/>
        <v>251</v>
      </c>
      <c r="I74" s="460"/>
      <c r="J74" s="460"/>
      <c r="K74" s="460"/>
    </row>
    <row r="75" spans="1:11" ht="12.75" customHeight="1" x14ac:dyDescent="0.25">
      <c r="A75" s="702">
        <v>85101</v>
      </c>
      <c r="B75" s="703" t="s">
        <v>515</v>
      </c>
      <c r="C75" s="799">
        <v>33</v>
      </c>
      <c r="D75" s="704">
        <v>73</v>
      </c>
      <c r="E75" s="705">
        <v>2</v>
      </c>
      <c r="F75" s="704"/>
      <c r="G75" s="706">
        <f t="shared" si="24"/>
        <v>108</v>
      </c>
      <c r="I75" s="460"/>
      <c r="J75" s="460"/>
      <c r="K75" s="460"/>
    </row>
    <row r="76" spans="1:11" ht="12.75" customHeight="1" x14ac:dyDescent="0.25">
      <c r="A76" s="702">
        <v>85102</v>
      </c>
      <c r="B76" s="703" t="s">
        <v>516</v>
      </c>
      <c r="C76" s="799">
        <v>13</v>
      </c>
      <c r="D76" s="704">
        <v>22</v>
      </c>
      <c r="E76" s="705">
        <v>6</v>
      </c>
      <c r="F76" s="704"/>
      <c r="G76" s="706">
        <f t="shared" si="24"/>
        <v>41</v>
      </c>
      <c r="I76" s="460"/>
      <c r="J76" s="460"/>
      <c r="K76" s="460"/>
    </row>
    <row r="77" spans="1:11" ht="12.75" customHeight="1" x14ac:dyDescent="0.25">
      <c r="A77" s="702">
        <v>85103</v>
      </c>
      <c r="B77" s="703" t="s">
        <v>517</v>
      </c>
      <c r="C77" s="799">
        <v>38</v>
      </c>
      <c r="D77" s="704">
        <v>55</v>
      </c>
      <c r="E77" s="705">
        <v>5</v>
      </c>
      <c r="F77" s="704"/>
      <c r="G77" s="706">
        <f t="shared" si="24"/>
        <v>98</v>
      </c>
      <c r="I77" s="460"/>
      <c r="J77" s="460"/>
      <c r="K77" s="460"/>
    </row>
    <row r="78" spans="1:11" ht="12.75" customHeight="1" x14ac:dyDescent="0.25">
      <c r="A78" s="702">
        <v>85104</v>
      </c>
      <c r="B78" s="703" t="s">
        <v>518</v>
      </c>
      <c r="C78" s="799"/>
      <c r="D78" s="704">
        <v>1</v>
      </c>
      <c r="E78" s="705"/>
      <c r="F78" s="704"/>
      <c r="G78" s="706">
        <f t="shared" si="24"/>
        <v>1</v>
      </c>
      <c r="I78" s="460"/>
      <c r="J78" s="460"/>
      <c r="K78" s="460"/>
    </row>
    <row r="79" spans="1:11" ht="12.75" customHeight="1" thickBot="1" x14ac:dyDescent="0.3">
      <c r="A79" s="702">
        <v>85106</v>
      </c>
      <c r="B79" s="703" t="s">
        <v>520</v>
      </c>
      <c r="C79" s="799"/>
      <c r="D79" s="704">
        <v>3</v>
      </c>
      <c r="E79" s="705"/>
      <c r="F79" s="704"/>
      <c r="G79" s="706">
        <f t="shared" si="24"/>
        <v>3</v>
      </c>
      <c r="I79" s="460"/>
      <c r="J79" s="460"/>
      <c r="K79" s="460"/>
    </row>
    <row r="80" spans="1:11" ht="12.75" customHeight="1" thickBot="1" x14ac:dyDescent="0.3">
      <c r="A80" s="729" t="s">
        <v>522</v>
      </c>
      <c r="B80" s="711" t="s">
        <v>523</v>
      </c>
      <c r="C80" s="712">
        <f>SUM(C81:C88)</f>
        <v>168</v>
      </c>
      <c r="D80" s="712">
        <f t="shared" ref="D80:G80" si="29">SUM(D81:D88)</f>
        <v>361</v>
      </c>
      <c r="E80" s="712">
        <f t="shared" si="29"/>
        <v>31</v>
      </c>
      <c r="F80" s="712">
        <f t="shared" si="29"/>
        <v>0</v>
      </c>
      <c r="G80" s="726">
        <f t="shared" si="29"/>
        <v>560</v>
      </c>
      <c r="I80" s="460"/>
      <c r="J80" s="460"/>
      <c r="K80" s="460"/>
    </row>
    <row r="81" spans="1:11" ht="12.75" customHeight="1" x14ac:dyDescent="0.25">
      <c r="A81" s="702">
        <v>85201</v>
      </c>
      <c r="B81" s="703" t="s">
        <v>524</v>
      </c>
      <c r="C81" s="799">
        <v>14</v>
      </c>
      <c r="D81" s="704">
        <v>42</v>
      </c>
      <c r="E81" s="705">
        <v>1</v>
      </c>
      <c r="F81" s="704"/>
      <c r="G81" s="706">
        <f t="shared" si="24"/>
        <v>57</v>
      </c>
      <c r="I81" s="460"/>
      <c r="J81" s="460"/>
      <c r="K81" s="460"/>
    </row>
    <row r="82" spans="1:11" ht="13.2" x14ac:dyDescent="0.25">
      <c r="A82" s="702">
        <v>85202</v>
      </c>
      <c r="B82" s="703" t="s">
        <v>525</v>
      </c>
      <c r="C82" s="799">
        <v>1</v>
      </c>
      <c r="D82" s="704">
        <v>1</v>
      </c>
      <c r="E82" s="705"/>
      <c r="F82" s="704"/>
      <c r="G82" s="706">
        <f t="shared" si="24"/>
        <v>2</v>
      </c>
      <c r="I82" s="460"/>
      <c r="J82" s="460"/>
      <c r="K82" s="460"/>
    </row>
    <row r="83" spans="1:11" s="730" customFormat="1" ht="13.2" x14ac:dyDescent="0.25">
      <c r="A83" s="702">
        <v>85203</v>
      </c>
      <c r="B83" s="703" t="s">
        <v>526</v>
      </c>
      <c r="C83" s="799">
        <v>49</v>
      </c>
      <c r="D83" s="704">
        <v>137</v>
      </c>
      <c r="E83" s="705">
        <v>10</v>
      </c>
      <c r="F83" s="704"/>
      <c r="G83" s="706">
        <f t="shared" si="24"/>
        <v>196</v>
      </c>
      <c r="I83" s="461"/>
      <c r="J83" s="461"/>
      <c r="K83" s="461"/>
    </row>
    <row r="84" spans="1:11" s="730" customFormat="1" ht="13.2" x14ac:dyDescent="0.25">
      <c r="A84" s="702">
        <v>85204</v>
      </c>
      <c r="B84" s="703" t="s">
        <v>527</v>
      </c>
      <c r="C84" s="799">
        <v>82</v>
      </c>
      <c r="D84" s="704">
        <v>150</v>
      </c>
      <c r="E84" s="705">
        <v>16</v>
      </c>
      <c r="F84" s="704"/>
      <c r="G84" s="706">
        <f t="shared" si="24"/>
        <v>248</v>
      </c>
      <c r="I84" s="461"/>
      <c r="J84" s="461"/>
      <c r="K84" s="461"/>
    </row>
    <row r="85" spans="1:11" ht="13.2" x14ac:dyDescent="0.25">
      <c r="A85" s="702">
        <v>85205</v>
      </c>
      <c r="B85" s="703" t="s">
        <v>528</v>
      </c>
      <c r="C85" s="799">
        <v>2</v>
      </c>
      <c r="D85" s="704">
        <v>7</v>
      </c>
      <c r="E85" s="705">
        <v>1</v>
      </c>
      <c r="F85" s="704"/>
      <c r="G85" s="706">
        <f t="shared" si="24"/>
        <v>10</v>
      </c>
      <c r="I85" s="460"/>
      <c r="J85" s="460"/>
      <c r="K85" s="460"/>
    </row>
    <row r="86" spans="1:11" ht="13.2" x14ac:dyDescent="0.25">
      <c r="A86" s="702">
        <v>85206</v>
      </c>
      <c r="B86" s="703" t="s">
        <v>529</v>
      </c>
      <c r="C86" s="799">
        <v>17</v>
      </c>
      <c r="D86" s="704">
        <v>20</v>
      </c>
      <c r="E86" s="705">
        <v>3</v>
      </c>
      <c r="F86" s="704"/>
      <c r="G86" s="706">
        <f t="shared" si="24"/>
        <v>40</v>
      </c>
      <c r="I86" s="460"/>
      <c r="J86" s="460"/>
      <c r="K86" s="460"/>
    </row>
    <row r="87" spans="1:11" ht="13.2" x14ac:dyDescent="0.25">
      <c r="A87" s="702">
        <v>85207</v>
      </c>
      <c r="B87" s="703" t="s">
        <v>530</v>
      </c>
      <c r="C87" s="799">
        <v>2</v>
      </c>
      <c r="D87" s="704">
        <v>4</v>
      </c>
      <c r="E87" s="705"/>
      <c r="F87" s="704"/>
      <c r="G87" s="706">
        <f t="shared" si="24"/>
        <v>6</v>
      </c>
      <c r="I87" s="460"/>
      <c r="J87" s="460"/>
      <c r="K87" s="460"/>
    </row>
    <row r="88" spans="1:11" ht="13.8" thickBot="1" x14ac:dyDescent="0.3">
      <c r="A88" s="702">
        <v>85209</v>
      </c>
      <c r="B88" s="703" t="s">
        <v>899</v>
      </c>
      <c r="C88" s="799">
        <v>1</v>
      </c>
      <c r="D88" s="704"/>
      <c r="E88" s="705"/>
      <c r="F88" s="704"/>
      <c r="G88" s="706">
        <f t="shared" si="24"/>
        <v>1</v>
      </c>
      <c r="I88" s="460"/>
      <c r="J88" s="460"/>
      <c r="K88" s="460"/>
    </row>
    <row r="89" spans="1:11" ht="13.8" thickBot="1" x14ac:dyDescent="0.3">
      <c r="A89" s="729" t="s">
        <v>531</v>
      </c>
      <c r="B89" s="711" t="s">
        <v>532</v>
      </c>
      <c r="C89" s="712">
        <f>SUM(C90:C100)</f>
        <v>425</v>
      </c>
      <c r="D89" s="712">
        <f t="shared" ref="D89:G89" si="30">SUM(D90:D100)</f>
        <v>809</v>
      </c>
      <c r="E89" s="712">
        <f t="shared" si="30"/>
        <v>75</v>
      </c>
      <c r="F89" s="712">
        <f t="shared" si="30"/>
        <v>0</v>
      </c>
      <c r="G89" s="726">
        <f t="shared" si="30"/>
        <v>1309</v>
      </c>
      <c r="I89" s="460"/>
      <c r="J89" s="460"/>
      <c r="K89" s="460"/>
    </row>
    <row r="90" spans="1:11" ht="13.2" x14ac:dyDescent="0.25">
      <c r="A90" s="702">
        <v>85311</v>
      </c>
      <c r="B90" s="703" t="s">
        <v>533</v>
      </c>
      <c r="C90" s="799">
        <v>63</v>
      </c>
      <c r="D90" s="704">
        <v>138</v>
      </c>
      <c r="E90" s="705">
        <v>14</v>
      </c>
      <c r="F90" s="704"/>
      <c r="G90" s="706">
        <f t="shared" si="24"/>
        <v>215</v>
      </c>
      <c r="I90" s="460"/>
      <c r="J90" s="460"/>
      <c r="K90" s="460"/>
    </row>
    <row r="91" spans="1:11" ht="13.2" x14ac:dyDescent="0.25">
      <c r="A91" s="702">
        <v>85312</v>
      </c>
      <c r="B91" s="703" t="s">
        <v>534</v>
      </c>
      <c r="C91" s="799">
        <v>12</v>
      </c>
      <c r="D91" s="704">
        <v>20</v>
      </c>
      <c r="E91" s="705">
        <v>1</v>
      </c>
      <c r="F91" s="704"/>
      <c r="G91" s="706">
        <f t="shared" si="24"/>
        <v>33</v>
      </c>
      <c r="I91" s="460"/>
      <c r="J91" s="460"/>
      <c r="K91" s="460"/>
    </row>
    <row r="92" spans="1:11" ht="13.2" x14ac:dyDescent="0.25">
      <c r="A92" s="702">
        <v>85313</v>
      </c>
      <c r="B92" s="703" t="s">
        <v>535</v>
      </c>
      <c r="C92" s="799">
        <v>10</v>
      </c>
      <c r="D92" s="704">
        <v>19</v>
      </c>
      <c r="E92" s="705"/>
      <c r="F92" s="704"/>
      <c r="G92" s="706">
        <f t="shared" si="24"/>
        <v>29</v>
      </c>
      <c r="I92" s="460"/>
      <c r="J92" s="460"/>
      <c r="K92" s="460"/>
    </row>
    <row r="93" spans="1:11" ht="13.2" x14ac:dyDescent="0.25">
      <c r="A93" s="702">
        <v>85314</v>
      </c>
      <c r="B93" s="703" t="s">
        <v>536</v>
      </c>
      <c r="C93" s="799">
        <v>105</v>
      </c>
      <c r="D93" s="704">
        <v>168</v>
      </c>
      <c r="E93" s="705">
        <v>13</v>
      </c>
      <c r="F93" s="704"/>
      <c r="G93" s="706">
        <f t="shared" si="24"/>
        <v>286</v>
      </c>
      <c r="I93" s="460"/>
      <c r="J93" s="460"/>
      <c r="K93" s="460"/>
    </row>
    <row r="94" spans="1:11" ht="13.2" x14ac:dyDescent="0.25">
      <c r="A94" s="702">
        <v>85321</v>
      </c>
      <c r="B94" s="703" t="s">
        <v>537</v>
      </c>
      <c r="C94" s="799">
        <v>15</v>
      </c>
      <c r="D94" s="704">
        <v>44</v>
      </c>
      <c r="E94" s="705">
        <v>7</v>
      </c>
      <c r="F94" s="704"/>
      <c r="G94" s="706">
        <f t="shared" si="24"/>
        <v>66</v>
      </c>
      <c r="I94" s="460"/>
      <c r="J94" s="460"/>
      <c r="K94" s="460"/>
    </row>
    <row r="95" spans="1:11" ht="13.2" x14ac:dyDescent="0.25">
      <c r="A95" s="702">
        <v>85322</v>
      </c>
      <c r="B95" s="703" t="s">
        <v>538</v>
      </c>
      <c r="C95" s="799">
        <v>10</v>
      </c>
      <c r="D95" s="704">
        <v>41</v>
      </c>
      <c r="E95" s="705"/>
      <c r="F95" s="704"/>
      <c r="G95" s="706">
        <f t="shared" si="24"/>
        <v>51</v>
      </c>
      <c r="I95" s="460"/>
      <c r="J95" s="460"/>
      <c r="K95" s="460"/>
    </row>
    <row r="96" spans="1:11" ht="13.2" x14ac:dyDescent="0.25">
      <c r="A96" s="702">
        <v>85323</v>
      </c>
      <c r="B96" s="703" t="s">
        <v>539</v>
      </c>
      <c r="C96" s="799">
        <v>13</v>
      </c>
      <c r="D96" s="704">
        <v>30</v>
      </c>
      <c r="E96" s="705">
        <v>2</v>
      </c>
      <c r="F96" s="704"/>
      <c r="G96" s="706">
        <f t="shared" si="24"/>
        <v>45</v>
      </c>
      <c r="I96" s="460"/>
      <c r="J96" s="460"/>
      <c r="K96" s="460"/>
    </row>
    <row r="97" spans="1:11" ht="13.2" x14ac:dyDescent="0.25">
      <c r="A97" s="702">
        <v>85324</v>
      </c>
      <c r="B97" s="703" t="s">
        <v>540</v>
      </c>
      <c r="C97" s="799">
        <v>167</v>
      </c>
      <c r="D97" s="704">
        <v>271</v>
      </c>
      <c r="E97" s="705">
        <v>24</v>
      </c>
      <c r="F97" s="704"/>
      <c r="G97" s="706">
        <f t="shared" si="24"/>
        <v>462</v>
      </c>
      <c r="I97" s="460"/>
      <c r="J97" s="460"/>
      <c r="K97" s="460"/>
    </row>
    <row r="98" spans="1:11" ht="13.2" x14ac:dyDescent="0.25">
      <c r="A98" s="702">
        <v>85325</v>
      </c>
      <c r="B98" s="703" t="s">
        <v>541</v>
      </c>
      <c r="C98" s="799">
        <v>11</v>
      </c>
      <c r="D98" s="704">
        <v>22</v>
      </c>
      <c r="E98" s="705">
        <v>3</v>
      </c>
      <c r="F98" s="704"/>
      <c r="G98" s="706">
        <f t="shared" si="24"/>
        <v>36</v>
      </c>
      <c r="I98" s="460"/>
      <c r="J98" s="460"/>
      <c r="K98" s="460"/>
    </row>
    <row r="99" spans="1:11" ht="13.2" x14ac:dyDescent="0.25">
      <c r="A99" s="702">
        <v>85326</v>
      </c>
      <c r="B99" s="703" t="s">
        <v>542</v>
      </c>
      <c r="C99" s="799">
        <v>19</v>
      </c>
      <c r="D99" s="704">
        <v>55</v>
      </c>
      <c r="E99" s="705">
        <v>11</v>
      </c>
      <c r="F99" s="704"/>
      <c r="G99" s="706">
        <f t="shared" si="24"/>
        <v>85</v>
      </c>
      <c r="I99" s="460"/>
      <c r="J99" s="460"/>
      <c r="K99" s="460"/>
    </row>
    <row r="100" spans="1:11" ht="13.8" thickBot="1" x14ac:dyDescent="0.3">
      <c r="A100" s="702">
        <v>85329</v>
      </c>
      <c r="B100" s="703" t="s">
        <v>543</v>
      </c>
      <c r="C100" s="799"/>
      <c r="D100" s="704">
        <v>1</v>
      </c>
      <c r="E100" s="705"/>
      <c r="F100" s="704"/>
      <c r="G100" s="706">
        <f t="shared" si="24"/>
        <v>1</v>
      </c>
      <c r="I100" s="460"/>
      <c r="J100" s="460"/>
      <c r="K100" s="460"/>
    </row>
    <row r="101" spans="1:11" ht="13.8" thickBot="1" x14ac:dyDescent="0.3">
      <c r="A101" s="729" t="s">
        <v>544</v>
      </c>
      <c r="B101" s="711" t="s">
        <v>545</v>
      </c>
      <c r="C101" s="712">
        <f>SUM(C102:C105)</f>
        <v>66</v>
      </c>
      <c r="D101" s="712">
        <f t="shared" ref="D101:G101" si="31">SUM(D102:D105)</f>
        <v>104</v>
      </c>
      <c r="E101" s="712">
        <f t="shared" si="31"/>
        <v>15</v>
      </c>
      <c r="F101" s="712">
        <f t="shared" si="31"/>
        <v>0</v>
      </c>
      <c r="G101" s="726">
        <f t="shared" si="31"/>
        <v>185</v>
      </c>
      <c r="I101" s="460"/>
      <c r="J101" s="460"/>
      <c r="K101" s="460"/>
    </row>
    <row r="102" spans="1:11" ht="13.2" x14ac:dyDescent="0.25">
      <c r="A102" s="702">
        <v>85410</v>
      </c>
      <c r="B102" s="703" t="s">
        <v>900</v>
      </c>
      <c r="C102" s="799">
        <v>1</v>
      </c>
      <c r="D102" s="704">
        <v>2</v>
      </c>
      <c r="E102" s="705">
        <v>1</v>
      </c>
      <c r="F102" s="704"/>
      <c r="G102" s="706">
        <f t="shared" si="24"/>
        <v>4</v>
      </c>
      <c r="I102" s="460"/>
      <c r="J102" s="460"/>
      <c r="K102" s="460"/>
    </row>
    <row r="103" spans="1:11" ht="13.2" x14ac:dyDescent="0.25">
      <c r="A103" s="702">
        <v>85421</v>
      </c>
      <c r="B103" s="703" t="s">
        <v>546</v>
      </c>
      <c r="C103" s="799">
        <v>13</v>
      </c>
      <c r="D103" s="704">
        <v>24</v>
      </c>
      <c r="E103" s="705">
        <v>1</v>
      </c>
      <c r="F103" s="704"/>
      <c r="G103" s="706">
        <f t="shared" si="24"/>
        <v>38</v>
      </c>
      <c r="I103" s="460"/>
      <c r="J103" s="460"/>
      <c r="K103" s="460"/>
    </row>
    <row r="104" spans="1:11" ht="13.2" x14ac:dyDescent="0.25">
      <c r="A104" s="702">
        <v>85422</v>
      </c>
      <c r="B104" s="703" t="s">
        <v>547</v>
      </c>
      <c r="C104" s="799">
        <v>40</v>
      </c>
      <c r="D104" s="704">
        <v>58</v>
      </c>
      <c r="E104" s="705">
        <v>10</v>
      </c>
      <c r="F104" s="704"/>
      <c r="G104" s="706">
        <f t="shared" si="24"/>
        <v>108</v>
      </c>
      <c r="I104" s="460"/>
      <c r="J104" s="460"/>
      <c r="K104" s="460"/>
    </row>
    <row r="105" spans="1:11" ht="13.8" thickBot="1" x14ac:dyDescent="0.3">
      <c r="A105" s="702">
        <v>85429</v>
      </c>
      <c r="B105" s="703" t="s">
        <v>548</v>
      </c>
      <c r="C105" s="799">
        <v>12</v>
      </c>
      <c r="D105" s="704">
        <v>20</v>
      </c>
      <c r="E105" s="705">
        <v>3</v>
      </c>
      <c r="F105" s="704"/>
      <c r="G105" s="706">
        <f t="shared" si="24"/>
        <v>35</v>
      </c>
      <c r="I105" s="460"/>
      <c r="J105" s="460"/>
      <c r="K105" s="460"/>
    </row>
    <row r="106" spans="1:11" ht="13.8" thickBot="1" x14ac:dyDescent="0.3">
      <c r="A106" s="729" t="s">
        <v>549</v>
      </c>
      <c r="B106" s="711" t="s">
        <v>550</v>
      </c>
      <c r="C106" s="712">
        <f>SUM(C107:C110)</f>
        <v>45</v>
      </c>
      <c r="D106" s="712">
        <f t="shared" ref="D106:G106" si="32">SUM(D107:D110)</f>
        <v>64</v>
      </c>
      <c r="E106" s="712">
        <f t="shared" si="32"/>
        <v>7</v>
      </c>
      <c r="F106" s="712">
        <f t="shared" si="32"/>
        <v>1</v>
      </c>
      <c r="G106" s="726">
        <f t="shared" si="32"/>
        <v>117</v>
      </c>
      <c r="I106" s="460"/>
      <c r="J106" s="460"/>
      <c r="K106" s="460"/>
    </row>
    <row r="107" spans="1:11" ht="13.2" x14ac:dyDescent="0.25">
      <c r="A107" s="702">
        <v>85520</v>
      </c>
      <c r="B107" s="703" t="s">
        <v>551</v>
      </c>
      <c r="C107" s="799">
        <v>15</v>
      </c>
      <c r="D107" s="704">
        <v>27</v>
      </c>
      <c r="E107" s="705">
        <v>1</v>
      </c>
      <c r="F107" s="704"/>
      <c r="G107" s="706">
        <f t="shared" si="24"/>
        <v>43</v>
      </c>
      <c r="I107" s="460"/>
      <c r="J107" s="460"/>
      <c r="K107" s="460"/>
    </row>
    <row r="108" spans="1:11" ht="13.2" x14ac:dyDescent="0.25">
      <c r="A108" s="702">
        <v>85591</v>
      </c>
      <c r="B108" s="703" t="s">
        <v>552</v>
      </c>
      <c r="C108" s="799">
        <v>18</v>
      </c>
      <c r="D108" s="704">
        <v>29</v>
      </c>
      <c r="E108" s="705">
        <v>4</v>
      </c>
      <c r="F108" s="704"/>
      <c r="G108" s="706">
        <f t="shared" si="24"/>
        <v>51</v>
      </c>
      <c r="I108" s="460"/>
      <c r="J108" s="460"/>
      <c r="K108" s="460"/>
    </row>
    <row r="109" spans="1:11" ht="13.2" x14ac:dyDescent="0.25">
      <c r="A109" s="702">
        <v>85592</v>
      </c>
      <c r="B109" s="703" t="s">
        <v>553</v>
      </c>
      <c r="C109" s="799">
        <v>8</v>
      </c>
      <c r="D109" s="704">
        <v>8</v>
      </c>
      <c r="E109" s="705">
        <v>2</v>
      </c>
      <c r="F109" s="704">
        <v>1</v>
      </c>
      <c r="G109" s="706">
        <f t="shared" si="24"/>
        <v>19</v>
      </c>
      <c r="I109" s="460"/>
      <c r="J109" s="460"/>
      <c r="K109" s="460"/>
    </row>
    <row r="110" spans="1:11" ht="13.8" thickBot="1" x14ac:dyDescent="0.3">
      <c r="A110" s="702">
        <v>85599</v>
      </c>
      <c r="B110" s="703" t="s">
        <v>554</v>
      </c>
      <c r="C110" s="799">
        <v>4</v>
      </c>
      <c r="D110" s="704"/>
      <c r="E110" s="705"/>
      <c r="F110" s="704"/>
      <c r="G110" s="706">
        <f t="shared" si="24"/>
        <v>4</v>
      </c>
      <c r="I110" s="460"/>
      <c r="J110" s="460"/>
      <c r="K110" s="460"/>
    </row>
    <row r="111" spans="1:11" ht="13.8" thickBot="1" x14ac:dyDescent="0.3">
      <c r="A111" s="729" t="s">
        <v>555</v>
      </c>
      <c r="B111" s="711" t="s">
        <v>556</v>
      </c>
      <c r="C111" s="712">
        <f>SUM(C112:C113)</f>
        <v>26</v>
      </c>
      <c r="D111" s="712">
        <f t="shared" ref="D111:G111" si="33">SUM(D112:D113)</f>
        <v>25</v>
      </c>
      <c r="E111" s="712">
        <f t="shared" si="33"/>
        <v>1</v>
      </c>
      <c r="F111" s="712">
        <f t="shared" si="33"/>
        <v>0</v>
      </c>
      <c r="G111" s="726">
        <f t="shared" si="33"/>
        <v>52</v>
      </c>
      <c r="I111" s="460"/>
      <c r="J111" s="460"/>
      <c r="K111" s="460"/>
    </row>
    <row r="112" spans="1:11" ht="13.2" x14ac:dyDescent="0.25">
      <c r="A112" s="702">
        <v>85601</v>
      </c>
      <c r="B112" s="703" t="s">
        <v>557</v>
      </c>
      <c r="C112" s="799">
        <v>3</v>
      </c>
      <c r="D112" s="704">
        <v>12</v>
      </c>
      <c r="E112" s="705"/>
      <c r="F112" s="704"/>
      <c r="G112" s="706">
        <f t="shared" si="24"/>
        <v>15</v>
      </c>
      <c r="I112" s="460"/>
      <c r="J112" s="460"/>
      <c r="K112" s="460"/>
    </row>
    <row r="113" spans="1:11" ht="13.8" thickBot="1" x14ac:dyDescent="0.3">
      <c r="A113" s="702">
        <v>85609</v>
      </c>
      <c r="B113" s="703" t="s">
        <v>661</v>
      </c>
      <c r="C113" s="799">
        <v>23</v>
      </c>
      <c r="D113" s="704">
        <v>13</v>
      </c>
      <c r="E113" s="705">
        <v>1</v>
      </c>
      <c r="F113" s="704"/>
      <c r="G113" s="706">
        <f t="shared" si="24"/>
        <v>37</v>
      </c>
      <c r="I113" s="460"/>
      <c r="J113" s="460"/>
      <c r="K113" s="460"/>
    </row>
    <row r="114" spans="1:11" ht="13.8" thickBot="1" x14ac:dyDescent="0.3">
      <c r="A114" s="710">
        <v>86</v>
      </c>
      <c r="B114" s="711" t="s">
        <v>558</v>
      </c>
      <c r="C114" s="712">
        <f>SUM(C115:C118)</f>
        <v>278</v>
      </c>
      <c r="D114" s="712">
        <f t="shared" ref="D114:G114" si="34">SUM(D115:D118)</f>
        <v>211</v>
      </c>
      <c r="E114" s="712">
        <f t="shared" si="34"/>
        <v>47</v>
      </c>
      <c r="F114" s="712">
        <f t="shared" si="34"/>
        <v>0</v>
      </c>
      <c r="G114" s="726">
        <f t="shared" si="34"/>
        <v>536</v>
      </c>
      <c r="I114" s="460"/>
      <c r="J114" s="460"/>
      <c r="K114" s="460"/>
    </row>
    <row r="115" spans="1:11" ht="13.2" x14ac:dyDescent="0.25">
      <c r="A115" s="702">
        <v>86101</v>
      </c>
      <c r="B115" s="703" t="s">
        <v>559</v>
      </c>
      <c r="C115" s="799">
        <v>275</v>
      </c>
      <c r="D115" s="704">
        <v>193</v>
      </c>
      <c r="E115" s="705">
        <v>42</v>
      </c>
      <c r="F115" s="704"/>
      <c r="G115" s="706">
        <f t="shared" si="24"/>
        <v>510</v>
      </c>
      <c r="I115" s="460"/>
      <c r="J115" s="460"/>
      <c r="K115" s="460"/>
    </row>
    <row r="116" spans="1:11" ht="13.2" x14ac:dyDescent="0.25">
      <c r="A116" s="702">
        <v>86104</v>
      </c>
      <c r="B116" s="703" t="s">
        <v>662</v>
      </c>
      <c r="C116" s="799"/>
      <c r="D116" s="704">
        <v>15</v>
      </c>
      <c r="E116" s="705">
        <v>4</v>
      </c>
      <c r="F116" s="704"/>
      <c r="G116" s="706">
        <f t="shared" si="24"/>
        <v>19</v>
      </c>
      <c r="I116" s="460"/>
      <c r="J116" s="460"/>
      <c r="K116" s="460"/>
    </row>
    <row r="117" spans="1:11" ht="13.2" x14ac:dyDescent="0.25">
      <c r="A117" s="702">
        <v>86109</v>
      </c>
      <c r="B117" s="808" t="s">
        <v>901</v>
      </c>
      <c r="C117" s="799">
        <v>2</v>
      </c>
      <c r="D117" s="704"/>
      <c r="E117" s="705"/>
      <c r="F117" s="704"/>
      <c r="G117" s="706">
        <f t="shared" si="24"/>
        <v>2</v>
      </c>
      <c r="I117" s="460"/>
      <c r="J117" s="460"/>
      <c r="K117" s="460"/>
    </row>
    <row r="118" spans="1:11" ht="13.8" thickBot="1" x14ac:dyDescent="0.3">
      <c r="A118" s="702">
        <v>86220</v>
      </c>
      <c r="B118" s="703" t="s">
        <v>560</v>
      </c>
      <c r="C118" s="799">
        <v>1</v>
      </c>
      <c r="D118" s="704">
        <v>3</v>
      </c>
      <c r="E118" s="705">
        <v>1</v>
      </c>
      <c r="F118" s="704"/>
      <c r="G118" s="706">
        <f t="shared" si="24"/>
        <v>5</v>
      </c>
      <c r="I118" s="460"/>
      <c r="J118" s="460"/>
      <c r="K118" s="460"/>
    </row>
    <row r="119" spans="1:11" ht="13.8" thickBot="1" x14ac:dyDescent="0.3">
      <c r="A119" s="710">
        <v>87</v>
      </c>
      <c r="B119" s="711" t="s">
        <v>674</v>
      </c>
      <c r="C119" s="716">
        <f>SUM(C120:C122)</f>
        <v>8</v>
      </c>
      <c r="D119" s="716">
        <f t="shared" ref="D119:G119" si="35">SUM(D120:D122)</f>
        <v>5</v>
      </c>
      <c r="E119" s="716">
        <f t="shared" si="35"/>
        <v>3</v>
      </c>
      <c r="F119" s="716">
        <f t="shared" si="35"/>
        <v>0</v>
      </c>
      <c r="G119" s="726">
        <f t="shared" si="35"/>
        <v>16</v>
      </c>
      <c r="I119" s="460"/>
      <c r="J119" s="460"/>
      <c r="K119" s="460"/>
    </row>
    <row r="120" spans="1:11" ht="13.2" x14ac:dyDescent="0.25">
      <c r="A120" s="702">
        <v>87301</v>
      </c>
      <c r="B120" s="703" t="s">
        <v>664</v>
      </c>
      <c r="C120" s="799">
        <v>6</v>
      </c>
      <c r="D120" s="704">
        <v>3</v>
      </c>
      <c r="E120" s="705">
        <v>1</v>
      </c>
      <c r="F120" s="704"/>
      <c r="G120" s="706">
        <f t="shared" ref="G120:G142" si="36">SUM(C120:F120)</f>
        <v>10</v>
      </c>
      <c r="I120" s="460"/>
      <c r="J120" s="460"/>
      <c r="K120" s="460"/>
    </row>
    <row r="121" spans="1:11" ht="13.2" x14ac:dyDescent="0.25">
      <c r="A121" s="702">
        <v>87302</v>
      </c>
      <c r="B121" s="703" t="s">
        <v>665</v>
      </c>
      <c r="C121" s="799">
        <v>1</v>
      </c>
      <c r="D121" s="704">
        <v>2</v>
      </c>
      <c r="E121" s="705">
        <v>2</v>
      </c>
      <c r="F121" s="704"/>
      <c r="G121" s="706">
        <f t="shared" si="36"/>
        <v>5</v>
      </c>
      <c r="I121" s="460"/>
      <c r="J121" s="460"/>
      <c r="K121" s="460"/>
    </row>
    <row r="122" spans="1:11" ht="13.8" thickBot="1" x14ac:dyDescent="0.3">
      <c r="A122" s="702">
        <v>87902</v>
      </c>
      <c r="B122" s="703" t="s">
        <v>902</v>
      </c>
      <c r="C122" s="799">
        <v>1</v>
      </c>
      <c r="D122" s="704"/>
      <c r="E122" s="705"/>
      <c r="F122" s="704"/>
      <c r="G122" s="706">
        <f t="shared" si="36"/>
        <v>1</v>
      </c>
      <c r="I122" s="460"/>
      <c r="J122" s="460"/>
      <c r="K122" s="460"/>
    </row>
    <row r="123" spans="1:11" ht="13.8" thickBot="1" x14ac:dyDescent="0.3">
      <c r="A123" s="710">
        <v>88</v>
      </c>
      <c r="B123" s="711" t="s">
        <v>675</v>
      </c>
      <c r="C123" s="712">
        <f>SUM(C124:C126)</f>
        <v>1</v>
      </c>
      <c r="D123" s="712">
        <f t="shared" ref="D123:G123" si="37">SUM(D124:D126)</f>
        <v>18</v>
      </c>
      <c r="E123" s="712">
        <f t="shared" si="37"/>
        <v>2</v>
      </c>
      <c r="F123" s="712">
        <f t="shared" si="37"/>
        <v>0</v>
      </c>
      <c r="G123" s="726">
        <f t="shared" si="37"/>
        <v>21</v>
      </c>
      <c r="I123" s="460"/>
      <c r="J123" s="460"/>
      <c r="K123" s="460"/>
    </row>
    <row r="124" spans="1:11" ht="13.2" x14ac:dyDescent="0.25">
      <c r="A124" s="702">
        <v>88101</v>
      </c>
      <c r="B124" s="703" t="s">
        <v>903</v>
      </c>
      <c r="C124" s="799"/>
      <c r="D124" s="704">
        <v>1</v>
      </c>
      <c r="E124" s="705"/>
      <c r="F124" s="704"/>
      <c r="G124" s="706">
        <f t="shared" si="36"/>
        <v>1</v>
      </c>
      <c r="I124" s="460"/>
      <c r="J124" s="460"/>
      <c r="K124" s="460"/>
    </row>
    <row r="125" spans="1:11" ht="13.2" x14ac:dyDescent="0.25">
      <c r="A125" s="702">
        <v>88911</v>
      </c>
      <c r="B125" s="703" t="s">
        <v>666</v>
      </c>
      <c r="C125" s="799">
        <v>1</v>
      </c>
      <c r="D125" s="704">
        <v>3</v>
      </c>
      <c r="E125" s="705">
        <v>1</v>
      </c>
      <c r="F125" s="704"/>
      <c r="G125" s="706">
        <f t="shared" si="36"/>
        <v>5</v>
      </c>
      <c r="I125" s="460"/>
      <c r="J125" s="460"/>
      <c r="K125" s="460"/>
    </row>
    <row r="126" spans="1:11" ht="13.8" thickBot="1" x14ac:dyDescent="0.3">
      <c r="A126" s="707">
        <v>88919</v>
      </c>
      <c r="B126" s="703" t="s">
        <v>667</v>
      </c>
      <c r="C126" s="799"/>
      <c r="D126" s="704">
        <v>14</v>
      </c>
      <c r="E126" s="705">
        <v>1</v>
      </c>
      <c r="F126" s="704"/>
      <c r="G126" s="706">
        <f t="shared" si="36"/>
        <v>15</v>
      </c>
      <c r="I126" s="460"/>
      <c r="J126" s="460"/>
      <c r="K126" s="460"/>
    </row>
    <row r="127" spans="1:11" ht="13.8" thickBot="1" x14ac:dyDescent="0.3">
      <c r="A127" s="710" t="s">
        <v>561</v>
      </c>
      <c r="B127" s="711" t="s">
        <v>715</v>
      </c>
      <c r="C127" s="716">
        <f>SUM(C128:C135)</f>
        <v>12</v>
      </c>
      <c r="D127" s="716">
        <f t="shared" ref="D127:G127" si="38">SUM(D128:D135)</f>
        <v>7</v>
      </c>
      <c r="E127" s="716">
        <f t="shared" si="38"/>
        <v>2</v>
      </c>
      <c r="F127" s="716">
        <f t="shared" si="38"/>
        <v>0</v>
      </c>
      <c r="G127" s="726">
        <f t="shared" si="38"/>
        <v>21</v>
      </c>
      <c r="I127" s="460"/>
      <c r="J127" s="460"/>
      <c r="K127" s="460"/>
    </row>
    <row r="128" spans="1:11" ht="13.2" x14ac:dyDescent="0.25">
      <c r="A128" s="702">
        <v>90012</v>
      </c>
      <c r="B128" s="703" t="s">
        <v>668</v>
      </c>
      <c r="C128" s="799">
        <v>2</v>
      </c>
      <c r="D128" s="704">
        <v>4</v>
      </c>
      <c r="E128" s="705">
        <v>2</v>
      </c>
      <c r="F128" s="704"/>
      <c r="G128" s="706">
        <f t="shared" si="36"/>
        <v>8</v>
      </c>
      <c r="I128" s="460"/>
      <c r="J128" s="460"/>
      <c r="K128" s="460"/>
    </row>
    <row r="129" spans="1:11" ht="13.2" x14ac:dyDescent="0.25">
      <c r="A129" s="702">
        <v>90041</v>
      </c>
      <c r="B129" s="703" t="s">
        <v>686</v>
      </c>
      <c r="C129" s="799">
        <v>2</v>
      </c>
      <c r="D129" s="704">
        <v>1</v>
      </c>
      <c r="E129" s="705"/>
      <c r="F129" s="704"/>
      <c r="G129" s="706">
        <f t="shared" si="36"/>
        <v>3</v>
      </c>
      <c r="I129" s="460"/>
      <c r="J129" s="460"/>
      <c r="K129" s="460"/>
    </row>
    <row r="130" spans="1:11" ht="13.2" x14ac:dyDescent="0.25">
      <c r="A130" s="702">
        <v>91011</v>
      </c>
      <c r="B130" s="703" t="s">
        <v>716</v>
      </c>
      <c r="C130" s="799">
        <v>1</v>
      </c>
      <c r="D130" s="704"/>
      <c r="E130" s="705"/>
      <c r="F130" s="704"/>
      <c r="G130" s="706">
        <f t="shared" si="36"/>
        <v>1</v>
      </c>
      <c r="I130" s="460"/>
      <c r="J130" s="460"/>
      <c r="K130" s="460"/>
    </row>
    <row r="131" spans="1:11" ht="13.2" x14ac:dyDescent="0.25">
      <c r="A131" s="702">
        <v>91020</v>
      </c>
      <c r="B131" s="703" t="s">
        <v>717</v>
      </c>
      <c r="C131" s="799">
        <v>2</v>
      </c>
      <c r="D131" s="704"/>
      <c r="E131" s="705"/>
      <c r="F131" s="704"/>
      <c r="G131" s="706">
        <f t="shared" si="36"/>
        <v>2</v>
      </c>
      <c r="I131" s="460"/>
      <c r="J131" s="460"/>
      <c r="K131" s="460"/>
    </row>
    <row r="132" spans="1:11" ht="13.2" x14ac:dyDescent="0.25">
      <c r="A132" s="702">
        <v>91030</v>
      </c>
      <c r="B132" s="703" t="s">
        <v>687</v>
      </c>
      <c r="C132" s="799">
        <v>2</v>
      </c>
      <c r="D132" s="704"/>
      <c r="E132" s="705"/>
      <c r="F132" s="704"/>
      <c r="G132" s="706">
        <f t="shared" si="36"/>
        <v>2</v>
      </c>
      <c r="I132" s="460"/>
      <c r="J132" s="460"/>
      <c r="K132" s="460"/>
    </row>
    <row r="133" spans="1:11" ht="13.2" x14ac:dyDescent="0.25">
      <c r="A133" s="702">
        <v>91042</v>
      </c>
      <c r="B133" s="703" t="s">
        <v>688</v>
      </c>
      <c r="C133" s="799"/>
      <c r="D133" s="704">
        <v>1</v>
      </c>
      <c r="E133" s="705"/>
      <c r="F133" s="704"/>
      <c r="G133" s="706">
        <f t="shared" si="36"/>
        <v>1</v>
      </c>
      <c r="I133" s="460"/>
      <c r="J133" s="460"/>
      <c r="K133" s="460"/>
    </row>
    <row r="134" spans="1:11" ht="13.2" x14ac:dyDescent="0.25">
      <c r="A134" s="702">
        <v>92000</v>
      </c>
      <c r="B134" s="703" t="s">
        <v>669</v>
      </c>
      <c r="C134" s="799">
        <v>2</v>
      </c>
      <c r="D134" s="704">
        <v>1</v>
      </c>
      <c r="E134" s="705"/>
      <c r="F134" s="704"/>
      <c r="G134" s="706">
        <f t="shared" si="36"/>
        <v>3</v>
      </c>
      <c r="I134" s="460"/>
      <c r="J134" s="460"/>
      <c r="K134" s="460"/>
    </row>
    <row r="135" spans="1:11" ht="13.8" thickBot="1" x14ac:dyDescent="0.3">
      <c r="A135" s="702">
        <v>93110</v>
      </c>
      <c r="B135" s="703" t="s">
        <v>670</v>
      </c>
      <c r="C135" s="799">
        <v>1</v>
      </c>
      <c r="D135" s="704"/>
      <c r="E135" s="705"/>
      <c r="F135" s="704"/>
      <c r="G135" s="706">
        <f t="shared" si="36"/>
        <v>1</v>
      </c>
      <c r="I135" s="460"/>
      <c r="J135" s="460"/>
      <c r="K135" s="460"/>
    </row>
    <row r="136" spans="1:11" ht="13.8" thickBot="1" x14ac:dyDescent="0.3">
      <c r="A136" s="710">
        <v>94</v>
      </c>
      <c r="B136" s="711" t="s">
        <v>719</v>
      </c>
      <c r="C136" s="726">
        <f>SUM(C137:C139)</f>
        <v>1</v>
      </c>
      <c r="D136" s="726">
        <f t="shared" ref="D136:G136" si="39">SUM(D137:D139)</f>
        <v>22</v>
      </c>
      <c r="E136" s="726">
        <f t="shared" si="39"/>
        <v>0</v>
      </c>
      <c r="F136" s="726">
        <f t="shared" si="39"/>
        <v>0</v>
      </c>
      <c r="G136" s="726">
        <f t="shared" si="39"/>
        <v>23</v>
      </c>
      <c r="I136" s="460"/>
      <c r="J136" s="460"/>
      <c r="K136" s="460"/>
    </row>
    <row r="137" spans="1:11" ht="13.2" x14ac:dyDescent="0.25">
      <c r="A137" s="702">
        <v>94110</v>
      </c>
      <c r="B137" s="703" t="s">
        <v>689</v>
      </c>
      <c r="C137" s="799"/>
      <c r="D137" s="704">
        <v>13</v>
      </c>
      <c r="E137" s="705"/>
      <c r="F137" s="704"/>
      <c r="G137" s="706">
        <f t="shared" si="36"/>
        <v>13</v>
      </c>
      <c r="I137" s="460"/>
      <c r="J137" s="460"/>
      <c r="K137" s="460"/>
    </row>
    <row r="138" spans="1:11" ht="13.2" x14ac:dyDescent="0.25">
      <c r="A138" s="702">
        <v>94120</v>
      </c>
      <c r="B138" s="703" t="s">
        <v>720</v>
      </c>
      <c r="C138" s="799"/>
      <c r="D138" s="704">
        <v>3</v>
      </c>
      <c r="E138" s="705"/>
      <c r="F138" s="704"/>
      <c r="G138" s="706">
        <f t="shared" si="36"/>
        <v>3</v>
      </c>
      <c r="I138" s="460"/>
      <c r="J138" s="460"/>
      <c r="K138" s="460"/>
    </row>
    <row r="139" spans="1:11" ht="13.8" thickBot="1" x14ac:dyDescent="0.3">
      <c r="A139" s="702">
        <v>94910</v>
      </c>
      <c r="B139" s="703" t="s">
        <v>671</v>
      </c>
      <c r="C139" s="799">
        <v>1</v>
      </c>
      <c r="D139" s="704">
        <v>6</v>
      </c>
      <c r="E139" s="705"/>
      <c r="F139" s="704"/>
      <c r="G139" s="706">
        <f t="shared" si="36"/>
        <v>7</v>
      </c>
      <c r="I139" s="460"/>
      <c r="J139" s="460"/>
      <c r="K139" s="460"/>
    </row>
    <row r="140" spans="1:11" ht="13.8" thickBot="1" x14ac:dyDescent="0.3">
      <c r="A140" s="710">
        <v>96</v>
      </c>
      <c r="B140" s="711" t="s">
        <v>691</v>
      </c>
      <c r="C140" s="716">
        <f>C141</f>
        <v>1</v>
      </c>
      <c r="D140" s="716">
        <f t="shared" ref="D140:G140" si="40">D141</f>
        <v>0</v>
      </c>
      <c r="E140" s="716">
        <f t="shared" si="40"/>
        <v>1</v>
      </c>
      <c r="F140" s="716">
        <f t="shared" si="40"/>
        <v>0</v>
      </c>
      <c r="G140" s="726">
        <f t="shared" si="40"/>
        <v>2</v>
      </c>
      <c r="I140" s="460"/>
      <c r="J140" s="460"/>
      <c r="K140" s="460"/>
    </row>
    <row r="141" spans="1:11" ht="13.8" thickBot="1" x14ac:dyDescent="0.3">
      <c r="A141" s="702">
        <v>96032</v>
      </c>
      <c r="B141" s="703" t="s">
        <v>904</v>
      </c>
      <c r="C141" s="799">
        <v>1</v>
      </c>
      <c r="D141" s="704"/>
      <c r="E141" s="705">
        <v>1</v>
      </c>
      <c r="F141" s="704"/>
      <c r="G141" s="706">
        <f t="shared" ref="G141" si="41">SUM(C141:F141)</f>
        <v>2</v>
      </c>
      <c r="I141" s="460"/>
      <c r="J141" s="460"/>
      <c r="K141" s="460"/>
    </row>
    <row r="142" spans="1:11" ht="13.8" thickBot="1" x14ac:dyDescent="0.3">
      <c r="A142" s="710"/>
      <c r="B142" s="711" t="s">
        <v>80</v>
      </c>
      <c r="C142" s="805"/>
      <c r="D142" s="786">
        <v>1</v>
      </c>
      <c r="E142" s="787">
        <v>1</v>
      </c>
      <c r="F142" s="786"/>
      <c r="G142" s="713">
        <f t="shared" si="36"/>
        <v>2</v>
      </c>
      <c r="I142" s="460"/>
      <c r="J142" s="460"/>
      <c r="K142" s="460"/>
    </row>
    <row r="143" spans="1:11" ht="13.2" thickBot="1" x14ac:dyDescent="0.3">
      <c r="A143" s="866" t="s">
        <v>578</v>
      </c>
      <c r="B143" s="867"/>
      <c r="C143" s="716">
        <f>C4+C6+C9+C11+C13+C17+C20+C22+C24+C26+C28+C30+C33+C36+C38+C41+C44+C46+C48+C73+C114+C119+C123+C127+C136+C140+C142</f>
        <v>3734</v>
      </c>
      <c r="D143" s="716">
        <f t="shared" ref="D143:G143" si="42">D4+D6+D9+D11+D13+D17+D20+D22+D24+D26+D28+D30+D33+D36+D38+D41+D44+D46+D48+D73+D114+D119+D123+D127+D136+D140+D142</f>
        <v>6175</v>
      </c>
      <c r="E143" s="716">
        <f t="shared" si="42"/>
        <v>1110</v>
      </c>
      <c r="F143" s="716">
        <f t="shared" si="42"/>
        <v>1</v>
      </c>
      <c r="G143" s="716">
        <f t="shared" si="42"/>
        <v>11020</v>
      </c>
      <c r="I143" s="460"/>
      <c r="J143" s="460"/>
      <c r="K143" s="460"/>
    </row>
    <row r="144" spans="1:11" x14ac:dyDescent="0.25">
      <c r="C144" s="731"/>
      <c r="D144" s="731"/>
      <c r="E144" s="731"/>
      <c r="F144" s="731"/>
      <c r="G144" s="731"/>
      <c r="H144" s="731"/>
      <c r="I144" s="460"/>
      <c r="J144" s="460"/>
      <c r="K144" s="460"/>
    </row>
  </sheetData>
  <mergeCells count="6">
    <mergeCell ref="A143:B143"/>
    <mergeCell ref="A1:G1"/>
    <mergeCell ref="C2:F2"/>
    <mergeCell ref="G2:G3"/>
    <mergeCell ref="A2:A3"/>
    <mergeCell ref="B2:B3"/>
  </mergeCells>
  <phoneticPr fontId="0" type="noConversion"/>
  <printOptions horizontalCentered="1"/>
  <pageMargins left="0.74803149606299213" right="0.74803149606299213" top="0.98425196850393704" bottom="0.98425196850393704" header="0.51181102362204722" footer="0.51181102362204722"/>
  <pageSetup paperSize="9" scale="58" fitToHeight="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Normal="100" workbookViewId="0">
      <selection sqref="A1:K1"/>
    </sheetView>
  </sheetViews>
  <sheetFormatPr defaultColWidth="11.44140625" defaultRowHeight="13.8" x14ac:dyDescent="0.25"/>
  <cols>
    <col min="1" max="1" width="8.33203125" style="1" customWidth="1"/>
    <col min="2" max="2" width="72.6640625" style="34" customWidth="1"/>
    <col min="3" max="3" width="9.6640625" style="1" customWidth="1"/>
    <col min="4" max="10" width="8.88671875" style="1" customWidth="1"/>
    <col min="11" max="11" width="14.109375" style="1" customWidth="1"/>
    <col min="12" max="16384" width="11.44140625" style="1"/>
  </cols>
  <sheetData>
    <row r="1" spans="1:11" ht="35.1" customHeight="1" thickBot="1" x14ac:dyDescent="0.3">
      <c r="A1" s="911" t="s">
        <v>876</v>
      </c>
      <c r="B1" s="928"/>
      <c r="C1" s="928"/>
      <c r="D1" s="928"/>
      <c r="E1" s="928"/>
      <c r="F1" s="928"/>
      <c r="G1" s="915"/>
      <c r="H1" s="915"/>
      <c r="I1" s="915"/>
      <c r="J1" s="915"/>
      <c r="K1" s="916"/>
    </row>
    <row r="2" spans="1:11" x14ac:dyDescent="0.25">
      <c r="A2" s="875" t="s">
        <v>127</v>
      </c>
      <c r="B2" s="968" t="s">
        <v>128</v>
      </c>
      <c r="C2" s="881">
        <v>2009</v>
      </c>
      <c r="D2" s="882"/>
      <c r="E2" s="881">
        <v>2011</v>
      </c>
      <c r="F2" s="882"/>
      <c r="G2" s="881">
        <v>2012</v>
      </c>
      <c r="H2" s="882"/>
      <c r="I2" s="881">
        <v>2013</v>
      </c>
      <c r="J2" s="882"/>
      <c r="K2" s="870" t="s">
        <v>887</v>
      </c>
    </row>
    <row r="3" spans="1:11" ht="29.25" customHeight="1" thickBot="1" x14ac:dyDescent="0.3">
      <c r="A3" s="876"/>
      <c r="B3" s="970"/>
      <c r="C3" s="127" t="s">
        <v>579</v>
      </c>
      <c r="D3" s="128" t="s">
        <v>580</v>
      </c>
      <c r="E3" s="127" t="s">
        <v>579</v>
      </c>
      <c r="F3" s="128" t="s">
        <v>580</v>
      </c>
      <c r="G3" s="127" t="s">
        <v>579</v>
      </c>
      <c r="H3" s="128" t="s">
        <v>580</v>
      </c>
      <c r="I3" s="127" t="s">
        <v>579</v>
      </c>
      <c r="J3" s="128" t="s">
        <v>580</v>
      </c>
      <c r="K3" s="974"/>
    </row>
    <row r="4" spans="1:11" ht="14.4" thickBot="1" x14ac:dyDescent="0.3">
      <c r="A4" s="129" t="s">
        <v>632</v>
      </c>
      <c r="B4" s="604" t="s">
        <v>129</v>
      </c>
      <c r="C4" s="47">
        <v>510</v>
      </c>
      <c r="D4" s="130">
        <f t="shared" ref="D4:D55" si="0">C4/$C$56</f>
        <v>4.8176837332325716E-2</v>
      </c>
      <c r="E4" s="47">
        <v>429</v>
      </c>
      <c r="F4" s="130">
        <f t="shared" ref="F4:F55" si="1">E4/$E$56</f>
        <v>4.2095967029732118E-2</v>
      </c>
      <c r="G4" s="47">
        <v>326</v>
      </c>
      <c r="H4" s="130">
        <f>ROUND(G4/$G$56,3)</f>
        <v>3.2000000000000001E-2</v>
      </c>
      <c r="I4" s="47">
        <v>404</v>
      </c>
      <c r="J4" s="130">
        <f>ROUND(I4/$I$56,3)</f>
        <v>3.6999999999999998E-2</v>
      </c>
      <c r="K4" s="365">
        <f>J4-H4</f>
        <v>4.9999999999999975E-3</v>
      </c>
    </row>
    <row r="5" spans="1:11" ht="27.6" x14ac:dyDescent="0.25">
      <c r="A5" s="131">
        <v>10</v>
      </c>
      <c r="B5" s="606" t="s">
        <v>130</v>
      </c>
      <c r="C5" s="136">
        <v>1</v>
      </c>
      <c r="D5" s="130">
        <f t="shared" si="0"/>
        <v>9.4464386926128855E-5</v>
      </c>
      <c r="E5" s="136">
        <v>0</v>
      </c>
      <c r="F5" s="145">
        <f t="shared" si="1"/>
        <v>0</v>
      </c>
      <c r="G5" s="136">
        <v>1</v>
      </c>
      <c r="H5" s="145">
        <f t="shared" ref="H5:H55" si="2">ROUND(G5/$G$56,3)</f>
        <v>0</v>
      </c>
      <c r="I5" s="136">
        <v>0</v>
      </c>
      <c r="J5" s="145">
        <f t="shared" ref="J5:J55" si="3">ROUND(I5/$I$56,3)</f>
        <v>0</v>
      </c>
      <c r="K5" s="366">
        <f t="shared" ref="K5:K55" si="4">J5-H5</f>
        <v>0</v>
      </c>
    </row>
    <row r="6" spans="1:11" ht="27.6" x14ac:dyDescent="0.25">
      <c r="A6" s="132">
        <v>11</v>
      </c>
      <c r="B6" s="608" t="s">
        <v>131</v>
      </c>
      <c r="C6" s="52">
        <v>1</v>
      </c>
      <c r="D6" s="133">
        <f t="shared" si="0"/>
        <v>9.4464386926128855E-5</v>
      </c>
      <c r="E6" s="52">
        <v>2</v>
      </c>
      <c r="F6" s="133">
        <f t="shared" si="1"/>
        <v>1.9625159454420566E-4</v>
      </c>
      <c r="G6" s="52">
        <v>2</v>
      </c>
      <c r="H6" s="133">
        <f t="shared" si="2"/>
        <v>0</v>
      </c>
      <c r="I6" s="52">
        <v>2</v>
      </c>
      <c r="J6" s="133">
        <f t="shared" si="3"/>
        <v>0</v>
      </c>
      <c r="K6" s="367">
        <f t="shared" si="4"/>
        <v>0</v>
      </c>
    </row>
    <row r="7" spans="1:11" x14ac:dyDescent="0.25">
      <c r="A7" s="132">
        <v>12</v>
      </c>
      <c r="B7" s="608" t="s">
        <v>132</v>
      </c>
      <c r="C7" s="52">
        <v>0</v>
      </c>
      <c r="D7" s="133">
        <f t="shared" si="0"/>
        <v>0</v>
      </c>
      <c r="E7" s="52">
        <v>1</v>
      </c>
      <c r="F7" s="133">
        <f t="shared" si="1"/>
        <v>9.8125797272102829E-5</v>
      </c>
      <c r="G7" s="52">
        <v>1</v>
      </c>
      <c r="H7" s="133">
        <f t="shared" si="2"/>
        <v>0</v>
      </c>
      <c r="I7" s="52">
        <v>1</v>
      </c>
      <c r="J7" s="133">
        <f t="shared" si="3"/>
        <v>0</v>
      </c>
      <c r="K7" s="367">
        <f t="shared" si="4"/>
        <v>0</v>
      </c>
    </row>
    <row r="8" spans="1:11" x14ac:dyDescent="0.25">
      <c r="A8" s="132">
        <v>13</v>
      </c>
      <c r="B8" s="608" t="s">
        <v>133</v>
      </c>
      <c r="C8" s="52">
        <v>0</v>
      </c>
      <c r="D8" s="133">
        <f t="shared" si="0"/>
        <v>0</v>
      </c>
      <c r="E8" s="52">
        <v>0</v>
      </c>
      <c r="F8" s="133">
        <f t="shared" si="1"/>
        <v>0</v>
      </c>
      <c r="G8" s="52">
        <v>1</v>
      </c>
      <c r="H8" s="133">
        <f t="shared" si="2"/>
        <v>0</v>
      </c>
      <c r="I8" s="52">
        <v>0</v>
      </c>
      <c r="J8" s="133">
        <f t="shared" si="3"/>
        <v>0</v>
      </c>
      <c r="K8" s="367">
        <f t="shared" si="4"/>
        <v>0</v>
      </c>
    </row>
    <row r="9" spans="1:11" ht="15.75" customHeight="1" x14ac:dyDescent="0.25">
      <c r="A9" s="132">
        <v>14</v>
      </c>
      <c r="B9" s="608" t="s">
        <v>134</v>
      </c>
      <c r="C9" s="52">
        <v>1</v>
      </c>
      <c r="D9" s="133">
        <f t="shared" si="0"/>
        <v>9.4464386926128855E-5</v>
      </c>
      <c r="E9" s="52">
        <v>1</v>
      </c>
      <c r="F9" s="133">
        <f t="shared" si="1"/>
        <v>9.8125797272102829E-5</v>
      </c>
      <c r="G9" s="52">
        <v>11</v>
      </c>
      <c r="H9" s="133">
        <f t="shared" si="2"/>
        <v>1E-3</v>
      </c>
      <c r="I9" s="52">
        <v>47</v>
      </c>
      <c r="J9" s="133">
        <f t="shared" si="3"/>
        <v>4.0000000000000001E-3</v>
      </c>
      <c r="K9" s="367">
        <f t="shared" si="4"/>
        <v>3.0000000000000001E-3</v>
      </c>
    </row>
    <row r="10" spans="1:11" ht="29.25" customHeight="1" thickBot="1" x14ac:dyDescent="0.3">
      <c r="A10" s="2">
        <v>19</v>
      </c>
      <c r="B10" s="610" t="s">
        <v>135</v>
      </c>
      <c r="C10" s="54">
        <v>3</v>
      </c>
      <c r="D10" s="134">
        <f t="shared" si="0"/>
        <v>2.8339316077838654E-4</v>
      </c>
      <c r="E10" s="54">
        <v>0</v>
      </c>
      <c r="F10" s="134">
        <f t="shared" si="1"/>
        <v>0</v>
      </c>
      <c r="G10" s="54">
        <v>3</v>
      </c>
      <c r="H10" s="134">
        <f t="shared" si="2"/>
        <v>0</v>
      </c>
      <c r="I10" s="54">
        <v>3</v>
      </c>
      <c r="J10" s="134">
        <f t="shared" si="3"/>
        <v>0</v>
      </c>
      <c r="K10" s="368">
        <f t="shared" si="4"/>
        <v>0</v>
      </c>
    </row>
    <row r="11" spans="1:11" ht="27.6" x14ac:dyDescent="0.25">
      <c r="A11" s="135">
        <v>20</v>
      </c>
      <c r="B11" s="606" t="s">
        <v>136</v>
      </c>
      <c r="C11" s="136">
        <v>3</v>
      </c>
      <c r="D11" s="130">
        <f t="shared" si="0"/>
        <v>2.8339316077838654E-4</v>
      </c>
      <c r="E11" s="136">
        <v>7</v>
      </c>
      <c r="F11" s="145">
        <f t="shared" si="1"/>
        <v>6.868805809047199E-4</v>
      </c>
      <c r="G11" s="136">
        <v>2</v>
      </c>
      <c r="H11" s="145">
        <f t="shared" si="2"/>
        <v>0</v>
      </c>
      <c r="I11" s="136">
        <v>1</v>
      </c>
      <c r="J11" s="145">
        <f t="shared" si="3"/>
        <v>0</v>
      </c>
      <c r="K11" s="366">
        <f t="shared" si="4"/>
        <v>0</v>
      </c>
    </row>
    <row r="12" spans="1:11" x14ac:dyDescent="0.25">
      <c r="A12" s="132">
        <v>21</v>
      </c>
      <c r="B12" s="608" t="s">
        <v>137</v>
      </c>
      <c r="C12" s="52">
        <v>1</v>
      </c>
      <c r="D12" s="133">
        <f t="shared" si="0"/>
        <v>9.4464386926128855E-5</v>
      </c>
      <c r="E12" s="52">
        <v>3</v>
      </c>
      <c r="F12" s="133">
        <f t="shared" si="1"/>
        <v>2.9437739181630853E-4</v>
      </c>
      <c r="G12" s="52">
        <v>1</v>
      </c>
      <c r="H12" s="133">
        <f t="shared" si="2"/>
        <v>0</v>
      </c>
      <c r="I12" s="52">
        <v>3</v>
      </c>
      <c r="J12" s="133">
        <f t="shared" si="3"/>
        <v>0</v>
      </c>
      <c r="K12" s="367">
        <f t="shared" si="4"/>
        <v>0</v>
      </c>
    </row>
    <row r="13" spans="1:11" x14ac:dyDescent="0.25">
      <c r="A13" s="132">
        <v>22</v>
      </c>
      <c r="B13" s="608" t="s">
        <v>138</v>
      </c>
      <c r="C13" s="52">
        <v>7</v>
      </c>
      <c r="D13" s="133">
        <f t="shared" si="0"/>
        <v>6.6125070848290196E-4</v>
      </c>
      <c r="E13" s="52">
        <v>3</v>
      </c>
      <c r="F13" s="133">
        <f t="shared" si="1"/>
        <v>2.9437739181630853E-4</v>
      </c>
      <c r="G13" s="52">
        <v>31</v>
      </c>
      <c r="H13" s="133">
        <f t="shared" si="2"/>
        <v>3.0000000000000001E-3</v>
      </c>
      <c r="I13" s="52">
        <v>1</v>
      </c>
      <c r="J13" s="133">
        <f t="shared" si="3"/>
        <v>0</v>
      </c>
      <c r="K13" s="367">
        <f t="shared" si="4"/>
        <v>-3.0000000000000001E-3</v>
      </c>
    </row>
    <row r="14" spans="1:11" x14ac:dyDescent="0.25">
      <c r="A14" s="132">
        <v>23</v>
      </c>
      <c r="B14" s="608" t="s">
        <v>139</v>
      </c>
      <c r="C14" s="52">
        <v>1</v>
      </c>
      <c r="D14" s="133">
        <f t="shared" si="0"/>
        <v>9.4464386926128855E-5</v>
      </c>
      <c r="E14" s="52">
        <v>20</v>
      </c>
      <c r="F14" s="133">
        <f t="shared" si="1"/>
        <v>1.9625159454420569E-3</v>
      </c>
      <c r="G14" s="52">
        <v>13</v>
      </c>
      <c r="H14" s="133">
        <f t="shared" si="2"/>
        <v>1E-3</v>
      </c>
      <c r="I14" s="52">
        <v>20</v>
      </c>
      <c r="J14" s="133">
        <f t="shared" si="3"/>
        <v>2E-3</v>
      </c>
      <c r="K14" s="367">
        <f t="shared" si="4"/>
        <v>1E-3</v>
      </c>
    </row>
    <row r="15" spans="1:11" ht="26.25" customHeight="1" x14ac:dyDescent="0.25">
      <c r="A15" s="132">
        <v>24</v>
      </c>
      <c r="B15" s="608" t="s">
        <v>140</v>
      </c>
      <c r="C15" s="52">
        <v>20</v>
      </c>
      <c r="D15" s="133">
        <f t="shared" si="0"/>
        <v>1.889287738522577E-3</v>
      </c>
      <c r="E15" s="52">
        <v>19</v>
      </c>
      <c r="F15" s="133">
        <f t="shared" si="1"/>
        <v>1.8643901481699538E-3</v>
      </c>
      <c r="G15" s="52">
        <v>1</v>
      </c>
      <c r="H15" s="133">
        <f t="shared" si="2"/>
        <v>0</v>
      </c>
      <c r="I15" s="52">
        <v>74</v>
      </c>
      <c r="J15" s="133">
        <f t="shared" si="3"/>
        <v>7.0000000000000001E-3</v>
      </c>
      <c r="K15" s="367">
        <f t="shared" si="4"/>
        <v>7.0000000000000001E-3</v>
      </c>
    </row>
    <row r="16" spans="1:11" ht="30.75" customHeight="1" thickBot="1" x14ac:dyDescent="0.3">
      <c r="A16" s="127">
        <v>29</v>
      </c>
      <c r="B16" s="458" t="s">
        <v>141</v>
      </c>
      <c r="C16" s="54">
        <v>7</v>
      </c>
      <c r="D16" s="134">
        <f t="shared" si="0"/>
        <v>6.6125070848290196E-4</v>
      </c>
      <c r="E16" s="54">
        <v>11</v>
      </c>
      <c r="F16" s="134">
        <f t="shared" si="1"/>
        <v>1.0793837699931313E-3</v>
      </c>
      <c r="G16" s="54">
        <v>14</v>
      </c>
      <c r="H16" s="134">
        <f t="shared" si="2"/>
        <v>1E-3</v>
      </c>
      <c r="I16" s="54">
        <v>1</v>
      </c>
      <c r="J16" s="134">
        <f t="shared" si="3"/>
        <v>0</v>
      </c>
      <c r="K16" s="368">
        <f t="shared" si="4"/>
        <v>-1E-3</v>
      </c>
    </row>
    <row r="17" spans="1:11" ht="27.6" x14ac:dyDescent="0.25">
      <c r="A17" s="131">
        <v>30</v>
      </c>
      <c r="B17" s="612" t="s">
        <v>142</v>
      </c>
      <c r="C17" s="136">
        <v>56</v>
      </c>
      <c r="D17" s="130">
        <f t="shared" si="0"/>
        <v>5.2900056678632157E-3</v>
      </c>
      <c r="E17" s="136">
        <v>158</v>
      </c>
      <c r="F17" s="145">
        <f t="shared" si="1"/>
        <v>1.5503875968992248E-2</v>
      </c>
      <c r="G17" s="136">
        <v>122</v>
      </c>
      <c r="H17" s="145">
        <f t="shared" si="2"/>
        <v>1.2E-2</v>
      </c>
      <c r="I17" s="136">
        <v>82</v>
      </c>
      <c r="J17" s="145">
        <f t="shared" si="3"/>
        <v>7.0000000000000001E-3</v>
      </c>
      <c r="K17" s="366">
        <f t="shared" si="4"/>
        <v>-5.0000000000000001E-3</v>
      </c>
    </row>
    <row r="18" spans="1:11" x14ac:dyDescent="0.25">
      <c r="A18" s="132">
        <v>31</v>
      </c>
      <c r="B18" s="608" t="s">
        <v>143</v>
      </c>
      <c r="C18" s="52">
        <v>4</v>
      </c>
      <c r="D18" s="133">
        <f t="shared" si="0"/>
        <v>3.7785754770451542E-4</v>
      </c>
      <c r="E18" s="52">
        <v>5</v>
      </c>
      <c r="F18" s="133">
        <f t="shared" si="1"/>
        <v>4.9062898636051421E-4</v>
      </c>
      <c r="G18" s="52">
        <v>3</v>
      </c>
      <c r="H18" s="133">
        <f t="shared" si="2"/>
        <v>0</v>
      </c>
      <c r="I18" s="52">
        <v>6</v>
      </c>
      <c r="J18" s="133">
        <f t="shared" si="3"/>
        <v>1E-3</v>
      </c>
      <c r="K18" s="367">
        <f t="shared" si="4"/>
        <v>1E-3</v>
      </c>
    </row>
    <row r="19" spans="1:11" ht="27.6" x14ac:dyDescent="0.25">
      <c r="A19" s="132">
        <v>32</v>
      </c>
      <c r="B19" s="608" t="s">
        <v>144</v>
      </c>
      <c r="C19" s="52">
        <v>13</v>
      </c>
      <c r="D19" s="133">
        <f t="shared" si="0"/>
        <v>1.2280370300396751E-3</v>
      </c>
      <c r="E19" s="52">
        <v>14</v>
      </c>
      <c r="F19" s="133">
        <f t="shared" si="1"/>
        <v>1.3737611618094398E-3</v>
      </c>
      <c r="G19" s="52">
        <v>16</v>
      </c>
      <c r="H19" s="133">
        <f t="shared" si="2"/>
        <v>2E-3</v>
      </c>
      <c r="I19" s="52">
        <v>4</v>
      </c>
      <c r="J19" s="133">
        <f t="shared" si="3"/>
        <v>0</v>
      </c>
      <c r="K19" s="367">
        <f t="shared" si="4"/>
        <v>-2E-3</v>
      </c>
    </row>
    <row r="20" spans="1:11" ht="27.6" x14ac:dyDescent="0.25">
      <c r="A20" s="132">
        <v>33</v>
      </c>
      <c r="B20" s="608" t="s">
        <v>145</v>
      </c>
      <c r="C20" s="52">
        <v>280</v>
      </c>
      <c r="D20" s="133">
        <f t="shared" si="0"/>
        <v>2.6450028339316079E-2</v>
      </c>
      <c r="E20" s="52">
        <v>175</v>
      </c>
      <c r="F20" s="133">
        <f t="shared" si="1"/>
        <v>1.7172014522617997E-2</v>
      </c>
      <c r="G20" s="52">
        <v>168</v>
      </c>
      <c r="H20" s="133">
        <f t="shared" si="2"/>
        <v>1.7000000000000001E-2</v>
      </c>
      <c r="I20" s="52">
        <v>122</v>
      </c>
      <c r="J20" s="133">
        <f t="shared" si="3"/>
        <v>1.0999999999999999E-2</v>
      </c>
      <c r="K20" s="367">
        <f t="shared" si="4"/>
        <v>-6.0000000000000019E-3</v>
      </c>
    </row>
    <row r="21" spans="1:11" ht="27.6" x14ac:dyDescent="0.25">
      <c r="A21" s="132">
        <v>34</v>
      </c>
      <c r="B21" s="608" t="s">
        <v>146</v>
      </c>
      <c r="C21" s="52">
        <v>124</v>
      </c>
      <c r="D21" s="133">
        <f t="shared" si="0"/>
        <v>1.1713583978839977E-2</v>
      </c>
      <c r="E21" s="52">
        <v>76</v>
      </c>
      <c r="F21" s="133">
        <f t="shared" si="1"/>
        <v>7.4575605926798152E-3</v>
      </c>
      <c r="G21" s="52">
        <v>64</v>
      </c>
      <c r="H21" s="133">
        <f t="shared" si="2"/>
        <v>6.0000000000000001E-3</v>
      </c>
      <c r="I21" s="52">
        <v>56</v>
      </c>
      <c r="J21" s="133">
        <f t="shared" si="3"/>
        <v>5.0000000000000001E-3</v>
      </c>
      <c r="K21" s="367">
        <f t="shared" si="4"/>
        <v>-1E-3</v>
      </c>
    </row>
    <row r="22" spans="1:11" ht="27.6" x14ac:dyDescent="0.25">
      <c r="A22" s="132">
        <v>35</v>
      </c>
      <c r="B22" s="608" t="s">
        <v>147</v>
      </c>
      <c r="C22" s="52">
        <v>557</v>
      </c>
      <c r="D22" s="133">
        <f t="shared" si="0"/>
        <v>5.2616663517853768E-2</v>
      </c>
      <c r="E22" s="52">
        <v>291</v>
      </c>
      <c r="F22" s="133">
        <f t="shared" si="1"/>
        <v>2.8554607006181926E-2</v>
      </c>
      <c r="G22" s="52">
        <v>270</v>
      </c>
      <c r="H22" s="133">
        <f t="shared" si="2"/>
        <v>2.7E-2</v>
      </c>
      <c r="I22" s="52">
        <v>375</v>
      </c>
      <c r="J22" s="133">
        <f t="shared" si="3"/>
        <v>3.4000000000000002E-2</v>
      </c>
      <c r="K22" s="367">
        <f t="shared" si="4"/>
        <v>7.0000000000000027E-3</v>
      </c>
    </row>
    <row r="23" spans="1:11" ht="30.75" customHeight="1" thickBot="1" x14ac:dyDescent="0.3">
      <c r="A23" s="2">
        <v>39</v>
      </c>
      <c r="B23" s="610" t="s">
        <v>148</v>
      </c>
      <c r="C23" s="54">
        <v>30</v>
      </c>
      <c r="D23" s="134">
        <f t="shared" si="0"/>
        <v>2.8339316077838654E-3</v>
      </c>
      <c r="E23" s="54">
        <v>21</v>
      </c>
      <c r="F23" s="134">
        <f t="shared" si="1"/>
        <v>2.0606417427141595E-3</v>
      </c>
      <c r="G23" s="54">
        <v>18</v>
      </c>
      <c r="H23" s="134">
        <f t="shared" si="2"/>
        <v>2E-3</v>
      </c>
      <c r="I23" s="54">
        <v>175</v>
      </c>
      <c r="J23" s="134">
        <f t="shared" si="3"/>
        <v>1.6E-2</v>
      </c>
      <c r="K23" s="368">
        <f t="shared" si="4"/>
        <v>1.4E-2</v>
      </c>
    </row>
    <row r="24" spans="1:11" ht="41.4" x14ac:dyDescent="0.25">
      <c r="A24" s="135">
        <v>40</v>
      </c>
      <c r="B24" s="606" t="s">
        <v>149</v>
      </c>
      <c r="C24" s="136">
        <v>226</v>
      </c>
      <c r="D24" s="130">
        <f t="shared" si="0"/>
        <v>2.1348951445305121E-2</v>
      </c>
      <c r="E24" s="136">
        <v>410</v>
      </c>
      <c r="F24" s="145">
        <f t="shared" si="1"/>
        <v>4.0231576881562162E-2</v>
      </c>
      <c r="G24" s="136">
        <v>395</v>
      </c>
      <c r="H24" s="145">
        <f t="shared" si="2"/>
        <v>3.9E-2</v>
      </c>
      <c r="I24" s="136">
        <v>474</v>
      </c>
      <c r="J24" s="145">
        <f t="shared" si="3"/>
        <v>4.2999999999999997E-2</v>
      </c>
      <c r="K24" s="366">
        <f t="shared" si="4"/>
        <v>3.9999999999999966E-3</v>
      </c>
    </row>
    <row r="25" spans="1:11" ht="41.4" x14ac:dyDescent="0.25">
      <c r="A25" s="132">
        <v>41</v>
      </c>
      <c r="B25" s="608" t="s">
        <v>150</v>
      </c>
      <c r="C25" s="52">
        <v>15</v>
      </c>
      <c r="D25" s="133">
        <f t="shared" si="0"/>
        <v>1.4169658038919327E-3</v>
      </c>
      <c r="E25" s="52">
        <v>9</v>
      </c>
      <c r="F25" s="133">
        <f t="shared" si="1"/>
        <v>8.8313217544892548E-4</v>
      </c>
      <c r="G25" s="52">
        <v>8</v>
      </c>
      <c r="H25" s="133">
        <f t="shared" si="2"/>
        <v>1E-3</v>
      </c>
      <c r="I25" s="52">
        <v>7</v>
      </c>
      <c r="J25" s="133">
        <f t="shared" si="3"/>
        <v>1E-3</v>
      </c>
      <c r="K25" s="367">
        <f t="shared" si="4"/>
        <v>0</v>
      </c>
    </row>
    <row r="26" spans="1:11" ht="27.6" x14ac:dyDescent="0.25">
      <c r="A26" s="132">
        <v>42</v>
      </c>
      <c r="B26" s="608" t="s">
        <v>151</v>
      </c>
      <c r="C26" s="52">
        <v>2931</v>
      </c>
      <c r="D26" s="133">
        <f t="shared" si="0"/>
        <v>0.27687511808048365</v>
      </c>
      <c r="E26" s="52">
        <v>2445</v>
      </c>
      <c r="F26" s="133">
        <f t="shared" si="1"/>
        <v>0.23991757433029143</v>
      </c>
      <c r="G26" s="52">
        <v>2501</v>
      </c>
      <c r="H26" s="133">
        <f t="shared" si="2"/>
        <v>0.246</v>
      </c>
      <c r="I26" s="52">
        <v>2432</v>
      </c>
      <c r="J26" s="133">
        <f t="shared" si="3"/>
        <v>0.221</v>
      </c>
      <c r="K26" s="367">
        <f t="shared" si="4"/>
        <v>-2.4999999999999994E-2</v>
      </c>
    </row>
    <row r="27" spans="1:11" ht="41.4" x14ac:dyDescent="0.25">
      <c r="A27" s="132">
        <v>43</v>
      </c>
      <c r="B27" s="608" t="s">
        <v>152</v>
      </c>
      <c r="C27" s="52">
        <v>11</v>
      </c>
      <c r="D27" s="133">
        <f t="shared" si="0"/>
        <v>1.0391082561874174E-3</v>
      </c>
      <c r="E27" s="52">
        <v>28</v>
      </c>
      <c r="F27" s="133">
        <f t="shared" si="1"/>
        <v>2.7475223236188796E-3</v>
      </c>
      <c r="G27" s="52">
        <v>21</v>
      </c>
      <c r="H27" s="133">
        <f t="shared" si="2"/>
        <v>2E-3</v>
      </c>
      <c r="I27" s="52">
        <v>6</v>
      </c>
      <c r="J27" s="133">
        <f t="shared" si="3"/>
        <v>1E-3</v>
      </c>
      <c r="K27" s="367">
        <f t="shared" si="4"/>
        <v>-1E-3</v>
      </c>
    </row>
    <row r="28" spans="1:11" ht="27.6" x14ac:dyDescent="0.25">
      <c r="A28" s="137">
        <v>44</v>
      </c>
      <c r="B28" s="608" t="s">
        <v>153</v>
      </c>
      <c r="C28" s="52">
        <v>83</v>
      </c>
      <c r="D28" s="133">
        <f t="shared" si="0"/>
        <v>7.8405441148686941E-3</v>
      </c>
      <c r="E28" s="52">
        <v>44</v>
      </c>
      <c r="F28" s="133">
        <f t="shared" si="1"/>
        <v>4.3175350799725251E-3</v>
      </c>
      <c r="G28" s="52">
        <v>60</v>
      </c>
      <c r="H28" s="133">
        <f t="shared" si="2"/>
        <v>6.0000000000000001E-3</v>
      </c>
      <c r="I28" s="52">
        <v>36</v>
      </c>
      <c r="J28" s="133">
        <f t="shared" si="3"/>
        <v>3.0000000000000001E-3</v>
      </c>
      <c r="K28" s="367">
        <f t="shared" si="4"/>
        <v>-3.0000000000000001E-3</v>
      </c>
    </row>
    <row r="29" spans="1:11" ht="19.5" customHeight="1" x14ac:dyDescent="0.25">
      <c r="A29" s="132">
        <v>45</v>
      </c>
      <c r="B29" s="608" t="s">
        <v>154</v>
      </c>
      <c r="C29" s="52">
        <v>5</v>
      </c>
      <c r="D29" s="133">
        <f t="shared" si="0"/>
        <v>4.7232193463064425E-4</v>
      </c>
      <c r="E29" s="52">
        <v>6</v>
      </c>
      <c r="F29" s="133">
        <f t="shared" si="1"/>
        <v>5.8875478363261706E-4</v>
      </c>
      <c r="G29" s="52">
        <v>4</v>
      </c>
      <c r="H29" s="133">
        <f t="shared" si="2"/>
        <v>0</v>
      </c>
      <c r="I29" s="52">
        <v>7</v>
      </c>
      <c r="J29" s="133">
        <f t="shared" si="3"/>
        <v>1E-3</v>
      </c>
      <c r="K29" s="367">
        <f t="shared" si="4"/>
        <v>1E-3</v>
      </c>
    </row>
    <row r="30" spans="1:11" ht="36" customHeight="1" thickBot="1" x14ac:dyDescent="0.3">
      <c r="A30" s="127">
        <v>49</v>
      </c>
      <c r="B30" s="458" t="s">
        <v>155</v>
      </c>
      <c r="C30" s="54">
        <v>60</v>
      </c>
      <c r="D30" s="134">
        <f t="shared" si="0"/>
        <v>5.6678632155677307E-3</v>
      </c>
      <c r="E30" s="54">
        <v>71</v>
      </c>
      <c r="F30" s="134">
        <f t="shared" si="1"/>
        <v>6.9669316063193012E-3</v>
      </c>
      <c r="G30" s="54">
        <v>79</v>
      </c>
      <c r="H30" s="134">
        <f t="shared" si="2"/>
        <v>8.0000000000000002E-3</v>
      </c>
      <c r="I30" s="54">
        <v>75</v>
      </c>
      <c r="J30" s="134">
        <f t="shared" si="3"/>
        <v>7.0000000000000001E-3</v>
      </c>
      <c r="K30" s="368">
        <f t="shared" si="4"/>
        <v>-1E-3</v>
      </c>
    </row>
    <row r="31" spans="1:11" ht="27.6" x14ac:dyDescent="0.25">
      <c r="A31" s="131">
        <v>50</v>
      </c>
      <c r="B31" s="612" t="s">
        <v>156</v>
      </c>
      <c r="C31" s="136">
        <v>408</v>
      </c>
      <c r="D31" s="130">
        <f t="shared" si="0"/>
        <v>3.8541469865860573E-2</v>
      </c>
      <c r="E31" s="136">
        <v>416</v>
      </c>
      <c r="F31" s="145">
        <f t="shared" si="1"/>
        <v>4.0820331665194783E-2</v>
      </c>
      <c r="G31" s="136">
        <v>436</v>
      </c>
      <c r="H31" s="145">
        <f t="shared" si="2"/>
        <v>4.2999999999999997E-2</v>
      </c>
      <c r="I31" s="136">
        <v>479</v>
      </c>
      <c r="J31" s="145">
        <f t="shared" si="3"/>
        <v>4.2999999999999997E-2</v>
      </c>
      <c r="K31" s="366">
        <f t="shared" si="4"/>
        <v>0</v>
      </c>
    </row>
    <row r="32" spans="1:11" x14ac:dyDescent="0.25">
      <c r="A32" s="132">
        <v>51</v>
      </c>
      <c r="B32" s="608" t="s">
        <v>157</v>
      </c>
      <c r="C32" s="52">
        <v>330</v>
      </c>
      <c r="D32" s="133">
        <f t="shared" si="0"/>
        <v>3.1173247685622522E-2</v>
      </c>
      <c r="E32" s="52">
        <v>298</v>
      </c>
      <c r="F32" s="133">
        <f t="shared" si="1"/>
        <v>2.9241487587086647E-2</v>
      </c>
      <c r="G32" s="52">
        <v>267</v>
      </c>
      <c r="H32" s="133">
        <f t="shared" si="2"/>
        <v>2.5999999999999999E-2</v>
      </c>
      <c r="I32" s="52">
        <v>232</v>
      </c>
      <c r="J32" s="133">
        <f t="shared" si="3"/>
        <v>2.1000000000000001E-2</v>
      </c>
      <c r="K32" s="367">
        <f t="shared" si="4"/>
        <v>-4.9999999999999975E-3</v>
      </c>
    </row>
    <row r="33" spans="1:11" ht="27.6" x14ac:dyDescent="0.25">
      <c r="A33" s="137">
        <v>52</v>
      </c>
      <c r="B33" s="608" t="s">
        <v>158</v>
      </c>
      <c r="C33" s="52">
        <v>2510</v>
      </c>
      <c r="D33" s="133">
        <f t="shared" si="0"/>
        <v>0.23710561118458343</v>
      </c>
      <c r="E33" s="52">
        <v>2386</v>
      </c>
      <c r="F33" s="133">
        <f t="shared" si="1"/>
        <v>0.23412815229123737</v>
      </c>
      <c r="G33" s="52">
        <v>2505</v>
      </c>
      <c r="H33" s="133">
        <f t="shared" si="2"/>
        <v>0.246</v>
      </c>
      <c r="I33" s="52">
        <v>3282</v>
      </c>
      <c r="J33" s="133">
        <f t="shared" si="3"/>
        <v>0.29799999999999999</v>
      </c>
      <c r="K33" s="367">
        <f t="shared" si="4"/>
        <v>5.1999999999999991E-2</v>
      </c>
    </row>
    <row r="34" spans="1:11" ht="33" customHeight="1" thickBot="1" x14ac:dyDescent="0.3">
      <c r="A34" s="2">
        <v>59</v>
      </c>
      <c r="B34" s="610" t="s">
        <v>159</v>
      </c>
      <c r="C34" s="54">
        <v>66</v>
      </c>
      <c r="D34" s="133">
        <f t="shared" si="0"/>
        <v>6.2346495371245038E-3</v>
      </c>
      <c r="E34" s="54">
        <v>85</v>
      </c>
      <c r="F34" s="134">
        <f t="shared" si="1"/>
        <v>8.3406927681287414E-3</v>
      </c>
      <c r="G34" s="54">
        <v>66</v>
      </c>
      <c r="H34" s="134">
        <f t="shared" si="2"/>
        <v>6.0000000000000001E-3</v>
      </c>
      <c r="I34" s="54">
        <v>71</v>
      </c>
      <c r="J34" s="134">
        <f t="shared" si="3"/>
        <v>6.0000000000000001E-3</v>
      </c>
      <c r="K34" s="368">
        <f t="shared" si="4"/>
        <v>0</v>
      </c>
    </row>
    <row r="35" spans="1:11" ht="27.6" x14ac:dyDescent="0.25">
      <c r="A35" s="135">
        <v>60</v>
      </c>
      <c r="B35" s="606" t="s">
        <v>160</v>
      </c>
      <c r="C35" s="136">
        <v>33</v>
      </c>
      <c r="D35" s="130">
        <f t="shared" si="0"/>
        <v>3.1173247685622519E-3</v>
      </c>
      <c r="E35" s="136">
        <v>59</v>
      </c>
      <c r="F35" s="145">
        <f t="shared" si="1"/>
        <v>5.7894220390540671E-3</v>
      </c>
      <c r="G35" s="136">
        <v>50</v>
      </c>
      <c r="H35" s="145">
        <f t="shared" si="2"/>
        <v>5.0000000000000001E-3</v>
      </c>
      <c r="I35" s="136">
        <v>43</v>
      </c>
      <c r="J35" s="145">
        <f t="shared" si="3"/>
        <v>4.0000000000000001E-3</v>
      </c>
      <c r="K35" s="366">
        <f t="shared" si="4"/>
        <v>-1E-3</v>
      </c>
    </row>
    <row r="36" spans="1:11" x14ac:dyDescent="0.25">
      <c r="A36" s="132">
        <v>61</v>
      </c>
      <c r="B36" s="608" t="s">
        <v>161</v>
      </c>
      <c r="C36" s="52">
        <v>9</v>
      </c>
      <c r="D36" s="133">
        <f t="shared" si="0"/>
        <v>8.5017948233515961E-4</v>
      </c>
      <c r="E36" s="52">
        <v>4</v>
      </c>
      <c r="F36" s="133">
        <f t="shared" si="1"/>
        <v>3.9250318908841132E-4</v>
      </c>
      <c r="G36" s="52">
        <v>6</v>
      </c>
      <c r="H36" s="133">
        <f t="shared" si="2"/>
        <v>1E-3</v>
      </c>
      <c r="I36" s="52">
        <v>5</v>
      </c>
      <c r="J36" s="133">
        <f t="shared" si="3"/>
        <v>0</v>
      </c>
      <c r="K36" s="367">
        <f t="shared" si="4"/>
        <v>-1E-3</v>
      </c>
    </row>
    <row r="37" spans="1:11" x14ac:dyDescent="0.25">
      <c r="A37" s="132">
        <v>62</v>
      </c>
      <c r="B37" s="608" t="s">
        <v>162</v>
      </c>
      <c r="C37" s="52">
        <v>8</v>
      </c>
      <c r="D37" s="133">
        <f t="shared" si="0"/>
        <v>7.5571509540903084E-4</v>
      </c>
      <c r="E37" s="52">
        <v>8</v>
      </c>
      <c r="F37" s="133">
        <f t="shared" si="1"/>
        <v>7.8500637817682263E-4</v>
      </c>
      <c r="G37" s="52">
        <v>9</v>
      </c>
      <c r="H37" s="133">
        <f t="shared" si="2"/>
        <v>1E-3</v>
      </c>
      <c r="I37" s="52">
        <v>5</v>
      </c>
      <c r="J37" s="133">
        <f t="shared" si="3"/>
        <v>0</v>
      </c>
      <c r="K37" s="367">
        <f t="shared" si="4"/>
        <v>-1E-3</v>
      </c>
    </row>
    <row r="38" spans="1:11" ht="15.75" customHeight="1" x14ac:dyDescent="0.25">
      <c r="A38" s="132">
        <v>63</v>
      </c>
      <c r="B38" s="608" t="s">
        <v>163</v>
      </c>
      <c r="C38" s="52">
        <v>644</v>
      </c>
      <c r="D38" s="133">
        <f t="shared" si="0"/>
        <v>6.083506518042698E-2</v>
      </c>
      <c r="E38" s="52">
        <v>760</v>
      </c>
      <c r="F38" s="133">
        <f t="shared" si="1"/>
        <v>7.4575605926798155E-2</v>
      </c>
      <c r="G38" s="52">
        <v>820</v>
      </c>
      <c r="H38" s="133">
        <f t="shared" si="2"/>
        <v>8.1000000000000003E-2</v>
      </c>
      <c r="I38" s="52">
        <v>649</v>
      </c>
      <c r="J38" s="133">
        <f t="shared" si="3"/>
        <v>5.8999999999999997E-2</v>
      </c>
      <c r="K38" s="367">
        <f t="shared" si="4"/>
        <v>-2.2000000000000006E-2</v>
      </c>
    </row>
    <row r="39" spans="1:11" ht="32.25" customHeight="1" x14ac:dyDescent="0.25">
      <c r="A39" s="137">
        <v>64</v>
      </c>
      <c r="B39" s="608" t="s">
        <v>164</v>
      </c>
      <c r="C39" s="52">
        <v>269</v>
      </c>
      <c r="D39" s="133">
        <f t="shared" si="0"/>
        <v>2.541092008312866E-2</v>
      </c>
      <c r="E39" s="52">
        <v>259</v>
      </c>
      <c r="F39" s="133">
        <f t="shared" si="1"/>
        <v>2.5414581493474635E-2</v>
      </c>
      <c r="G39" s="52">
        <v>257</v>
      </c>
      <c r="H39" s="133">
        <f t="shared" si="2"/>
        <v>2.5000000000000001E-2</v>
      </c>
      <c r="I39" s="52">
        <v>195</v>
      </c>
      <c r="J39" s="133">
        <f t="shared" si="3"/>
        <v>1.7999999999999999E-2</v>
      </c>
      <c r="K39" s="367">
        <f t="shared" si="4"/>
        <v>-7.0000000000000027E-3</v>
      </c>
    </row>
    <row r="40" spans="1:11" ht="28.5" customHeight="1" thickBot="1" x14ac:dyDescent="0.3">
      <c r="A40" s="127">
        <v>69</v>
      </c>
      <c r="B40" s="458" t="s">
        <v>165</v>
      </c>
      <c r="C40" s="54">
        <v>74</v>
      </c>
      <c r="D40" s="134">
        <f t="shared" si="0"/>
        <v>6.9903646325335349E-3</v>
      </c>
      <c r="E40" s="54">
        <v>75</v>
      </c>
      <c r="F40" s="134">
        <f t="shared" si="1"/>
        <v>7.3594347954077126E-3</v>
      </c>
      <c r="G40" s="54">
        <v>78</v>
      </c>
      <c r="H40" s="134">
        <f t="shared" si="2"/>
        <v>8.0000000000000002E-3</v>
      </c>
      <c r="I40" s="54">
        <v>57</v>
      </c>
      <c r="J40" s="134">
        <f t="shared" si="3"/>
        <v>5.0000000000000001E-3</v>
      </c>
      <c r="K40" s="368">
        <f t="shared" si="4"/>
        <v>-3.0000000000000001E-3</v>
      </c>
    </row>
    <row r="41" spans="1:11" ht="27.6" x14ac:dyDescent="0.25">
      <c r="A41" s="131">
        <v>70</v>
      </c>
      <c r="B41" s="612" t="s">
        <v>166</v>
      </c>
      <c r="C41" s="136">
        <v>60</v>
      </c>
      <c r="D41" s="138">
        <f t="shared" si="0"/>
        <v>5.6678632155677307E-3</v>
      </c>
      <c r="E41" s="136">
        <v>70</v>
      </c>
      <c r="F41" s="145">
        <f t="shared" si="1"/>
        <v>6.8688058090471986E-3</v>
      </c>
      <c r="G41" s="136">
        <v>86</v>
      </c>
      <c r="H41" s="145">
        <f t="shared" si="2"/>
        <v>8.0000000000000002E-3</v>
      </c>
      <c r="I41" s="136">
        <v>79</v>
      </c>
      <c r="J41" s="145">
        <f t="shared" si="3"/>
        <v>7.0000000000000001E-3</v>
      </c>
      <c r="K41" s="366">
        <f t="shared" si="4"/>
        <v>-1E-3</v>
      </c>
    </row>
    <row r="42" spans="1:11" x14ac:dyDescent="0.25">
      <c r="A42" s="137">
        <v>71</v>
      </c>
      <c r="B42" s="608" t="s">
        <v>167</v>
      </c>
      <c r="C42" s="52">
        <v>43</v>
      </c>
      <c r="D42" s="133">
        <f t="shared" si="0"/>
        <v>4.0619686378235405E-3</v>
      </c>
      <c r="E42" s="52">
        <v>32</v>
      </c>
      <c r="F42" s="133">
        <f t="shared" si="1"/>
        <v>3.1400255127072905E-3</v>
      </c>
      <c r="G42" s="52">
        <v>25</v>
      </c>
      <c r="H42" s="133">
        <f t="shared" si="2"/>
        <v>2E-3</v>
      </c>
      <c r="I42" s="52">
        <v>13</v>
      </c>
      <c r="J42" s="133">
        <f t="shared" si="3"/>
        <v>1E-3</v>
      </c>
      <c r="K42" s="367">
        <f t="shared" si="4"/>
        <v>-1E-3</v>
      </c>
    </row>
    <row r="43" spans="1:11" x14ac:dyDescent="0.25">
      <c r="A43" s="132">
        <v>72</v>
      </c>
      <c r="B43" s="608" t="s">
        <v>168</v>
      </c>
      <c r="C43" s="52">
        <v>17</v>
      </c>
      <c r="D43" s="133">
        <f t="shared" si="0"/>
        <v>1.6058945777441905E-3</v>
      </c>
      <c r="E43" s="52">
        <v>33</v>
      </c>
      <c r="F43" s="133">
        <f t="shared" si="1"/>
        <v>3.2381513099793936E-3</v>
      </c>
      <c r="G43" s="52">
        <v>37</v>
      </c>
      <c r="H43" s="133">
        <f t="shared" si="2"/>
        <v>4.0000000000000001E-3</v>
      </c>
      <c r="I43" s="52">
        <v>22</v>
      </c>
      <c r="J43" s="133">
        <f t="shared" si="3"/>
        <v>2E-3</v>
      </c>
      <c r="K43" s="367">
        <f t="shared" si="4"/>
        <v>-2E-3</v>
      </c>
    </row>
    <row r="44" spans="1:11" x14ac:dyDescent="0.25">
      <c r="A44" s="132">
        <v>73</v>
      </c>
      <c r="B44" s="608" t="s">
        <v>169</v>
      </c>
      <c r="C44" s="52">
        <v>6</v>
      </c>
      <c r="D44" s="133">
        <f t="shared" si="0"/>
        <v>5.6678632155677307E-4</v>
      </c>
      <c r="E44" s="52">
        <v>7</v>
      </c>
      <c r="F44" s="133">
        <f t="shared" si="1"/>
        <v>6.868805809047199E-4</v>
      </c>
      <c r="G44" s="52">
        <v>8</v>
      </c>
      <c r="H44" s="133">
        <f t="shared" si="2"/>
        <v>1E-3</v>
      </c>
      <c r="I44" s="52">
        <v>7</v>
      </c>
      <c r="J44" s="133">
        <f t="shared" si="3"/>
        <v>1E-3</v>
      </c>
      <c r="K44" s="367">
        <f t="shared" si="4"/>
        <v>0</v>
      </c>
    </row>
    <row r="45" spans="1:11" x14ac:dyDescent="0.25">
      <c r="A45" s="132">
        <v>74</v>
      </c>
      <c r="B45" s="608" t="s">
        <v>170</v>
      </c>
      <c r="C45" s="52">
        <v>27</v>
      </c>
      <c r="D45" s="133">
        <f t="shared" si="0"/>
        <v>2.5505384470054788E-3</v>
      </c>
      <c r="E45" s="52">
        <v>28</v>
      </c>
      <c r="F45" s="133">
        <f t="shared" si="1"/>
        <v>2.7475223236188796E-3</v>
      </c>
      <c r="G45" s="52">
        <v>17</v>
      </c>
      <c r="H45" s="133">
        <f t="shared" si="2"/>
        <v>2E-3</v>
      </c>
      <c r="I45" s="52">
        <v>23</v>
      </c>
      <c r="J45" s="133">
        <f t="shared" si="3"/>
        <v>2E-3</v>
      </c>
      <c r="K45" s="367">
        <f t="shared" si="4"/>
        <v>0</v>
      </c>
    </row>
    <row r="46" spans="1:11" x14ac:dyDescent="0.25">
      <c r="A46" s="132">
        <v>75</v>
      </c>
      <c r="B46" s="608" t="s">
        <v>171</v>
      </c>
      <c r="C46" s="52">
        <v>352</v>
      </c>
      <c r="D46" s="133">
        <f t="shared" si="0"/>
        <v>3.3251464197997356E-2</v>
      </c>
      <c r="E46" s="52">
        <v>380</v>
      </c>
      <c r="F46" s="133">
        <f t="shared" si="1"/>
        <v>3.7287802963399078E-2</v>
      </c>
      <c r="G46" s="52">
        <v>309</v>
      </c>
      <c r="H46" s="133">
        <f t="shared" si="2"/>
        <v>0.03</v>
      </c>
      <c r="I46" s="52">
        <v>310</v>
      </c>
      <c r="J46" s="133">
        <f t="shared" si="3"/>
        <v>2.8000000000000001E-2</v>
      </c>
      <c r="K46" s="367">
        <f t="shared" si="4"/>
        <v>-1.9999999999999983E-3</v>
      </c>
    </row>
    <row r="47" spans="1:11" ht="29.25" customHeight="1" thickBot="1" x14ac:dyDescent="0.3">
      <c r="A47" s="2">
        <v>79</v>
      </c>
      <c r="B47" s="610" t="s">
        <v>172</v>
      </c>
      <c r="C47" s="54">
        <v>40</v>
      </c>
      <c r="D47" s="133">
        <f t="shared" si="0"/>
        <v>3.778575477045154E-3</v>
      </c>
      <c r="E47" s="54">
        <v>46</v>
      </c>
      <c r="F47" s="134">
        <f t="shared" si="1"/>
        <v>4.5137866745167303E-3</v>
      </c>
      <c r="G47" s="54">
        <v>46</v>
      </c>
      <c r="H47" s="134">
        <f t="shared" si="2"/>
        <v>5.0000000000000001E-3</v>
      </c>
      <c r="I47" s="54">
        <v>144</v>
      </c>
      <c r="J47" s="134">
        <f t="shared" si="3"/>
        <v>1.2999999999999999E-2</v>
      </c>
      <c r="K47" s="368">
        <f t="shared" si="4"/>
        <v>8.0000000000000002E-3</v>
      </c>
    </row>
    <row r="48" spans="1:11" ht="27.6" x14ac:dyDescent="0.25">
      <c r="A48" s="135">
        <v>80</v>
      </c>
      <c r="B48" s="606" t="s">
        <v>173</v>
      </c>
      <c r="C48" s="136">
        <v>44</v>
      </c>
      <c r="D48" s="130">
        <f t="shared" si="0"/>
        <v>4.1564330247496695E-3</v>
      </c>
      <c r="E48" s="136">
        <v>125</v>
      </c>
      <c r="F48" s="145">
        <f t="shared" si="1"/>
        <v>1.2265724659012855E-2</v>
      </c>
      <c r="G48" s="136">
        <v>117</v>
      </c>
      <c r="H48" s="145">
        <f t="shared" si="2"/>
        <v>1.0999999999999999E-2</v>
      </c>
      <c r="I48" s="136">
        <v>78</v>
      </c>
      <c r="J48" s="145">
        <f t="shared" si="3"/>
        <v>7.0000000000000001E-3</v>
      </c>
      <c r="K48" s="366">
        <f t="shared" si="4"/>
        <v>-3.9999999999999992E-3</v>
      </c>
    </row>
    <row r="49" spans="1:11" x14ac:dyDescent="0.25">
      <c r="A49" s="132">
        <v>81</v>
      </c>
      <c r="B49" s="608" t="s">
        <v>174</v>
      </c>
      <c r="C49" s="52">
        <v>51</v>
      </c>
      <c r="D49" s="133">
        <f t="shared" si="0"/>
        <v>4.8176837332325716E-3</v>
      </c>
      <c r="E49" s="52">
        <v>84</v>
      </c>
      <c r="F49" s="133">
        <f t="shared" si="1"/>
        <v>8.2425669708566379E-3</v>
      </c>
      <c r="G49" s="52">
        <v>75</v>
      </c>
      <c r="H49" s="133">
        <f t="shared" si="2"/>
        <v>7.0000000000000001E-3</v>
      </c>
      <c r="I49" s="52">
        <v>53</v>
      </c>
      <c r="J49" s="133">
        <f t="shared" si="3"/>
        <v>5.0000000000000001E-3</v>
      </c>
      <c r="K49" s="367">
        <f t="shared" si="4"/>
        <v>-2E-3</v>
      </c>
    </row>
    <row r="50" spans="1:11" ht="27.6" x14ac:dyDescent="0.25">
      <c r="A50" s="132">
        <v>82</v>
      </c>
      <c r="B50" s="608" t="s">
        <v>175</v>
      </c>
      <c r="C50" s="52">
        <v>10</v>
      </c>
      <c r="D50" s="133">
        <f t="shared" si="0"/>
        <v>9.4464386926128849E-4</v>
      </c>
      <c r="E50" s="52">
        <v>5</v>
      </c>
      <c r="F50" s="133">
        <f t="shared" si="1"/>
        <v>4.9062898636051421E-4</v>
      </c>
      <c r="G50" s="52">
        <v>5</v>
      </c>
      <c r="H50" s="133">
        <f t="shared" si="2"/>
        <v>0</v>
      </c>
      <c r="I50" s="52">
        <v>10</v>
      </c>
      <c r="J50" s="133">
        <f t="shared" si="3"/>
        <v>1E-3</v>
      </c>
      <c r="K50" s="367">
        <f t="shared" si="4"/>
        <v>1E-3</v>
      </c>
    </row>
    <row r="51" spans="1:11" ht="41.4" x14ac:dyDescent="0.25">
      <c r="A51" s="137">
        <v>83</v>
      </c>
      <c r="B51" s="608" t="s">
        <v>176</v>
      </c>
      <c r="C51" s="52">
        <v>165</v>
      </c>
      <c r="D51" s="133">
        <f t="shared" si="0"/>
        <v>1.5586623842811261E-2</v>
      </c>
      <c r="E51" s="52">
        <v>196</v>
      </c>
      <c r="F51" s="133">
        <f t="shared" si="1"/>
        <v>1.9232656265332156E-2</v>
      </c>
      <c r="G51" s="52">
        <v>154</v>
      </c>
      <c r="H51" s="133">
        <f t="shared" si="2"/>
        <v>1.4999999999999999E-2</v>
      </c>
      <c r="I51" s="52">
        <v>144</v>
      </c>
      <c r="J51" s="133">
        <f t="shared" si="3"/>
        <v>1.2999999999999999E-2</v>
      </c>
      <c r="K51" s="367">
        <f t="shared" si="4"/>
        <v>-2E-3</v>
      </c>
    </row>
    <row r="52" spans="1:11" x14ac:dyDescent="0.25">
      <c r="A52" s="132">
        <v>84</v>
      </c>
      <c r="B52" s="608" t="s">
        <v>177</v>
      </c>
      <c r="C52" s="52">
        <v>38</v>
      </c>
      <c r="D52" s="133">
        <f t="shared" si="0"/>
        <v>3.5896467031928964E-3</v>
      </c>
      <c r="E52" s="52">
        <v>36</v>
      </c>
      <c r="F52" s="133">
        <f t="shared" si="1"/>
        <v>3.5325287017957019E-3</v>
      </c>
      <c r="G52" s="52">
        <v>35</v>
      </c>
      <c r="H52" s="133">
        <f t="shared" si="2"/>
        <v>3.0000000000000001E-3</v>
      </c>
      <c r="I52" s="52">
        <v>30</v>
      </c>
      <c r="J52" s="133">
        <f t="shared" si="3"/>
        <v>3.0000000000000001E-3</v>
      </c>
      <c r="K52" s="367">
        <f t="shared" si="4"/>
        <v>0</v>
      </c>
    </row>
    <row r="53" spans="1:11" ht="27.6" x14ac:dyDescent="0.25">
      <c r="A53" s="132">
        <v>85</v>
      </c>
      <c r="B53" s="608" t="s">
        <v>178</v>
      </c>
      <c r="C53" s="52">
        <v>42</v>
      </c>
      <c r="D53" s="133">
        <f t="shared" si="0"/>
        <v>3.9675042508974115E-3</v>
      </c>
      <c r="E53" s="52">
        <v>31</v>
      </c>
      <c r="F53" s="133">
        <f t="shared" si="1"/>
        <v>3.0418997154351879E-3</v>
      </c>
      <c r="G53" s="52">
        <v>34</v>
      </c>
      <c r="H53" s="133">
        <f t="shared" si="2"/>
        <v>3.0000000000000001E-3</v>
      </c>
      <c r="I53" s="52">
        <v>46</v>
      </c>
      <c r="J53" s="133">
        <f t="shared" si="3"/>
        <v>4.0000000000000001E-3</v>
      </c>
      <c r="K53" s="367">
        <f t="shared" si="4"/>
        <v>1E-3</v>
      </c>
    </row>
    <row r="54" spans="1:11" ht="29.25" customHeight="1" thickBot="1" x14ac:dyDescent="0.3">
      <c r="A54" s="127">
        <v>89</v>
      </c>
      <c r="B54" s="458" t="s">
        <v>179</v>
      </c>
      <c r="C54" s="54">
        <v>35</v>
      </c>
      <c r="D54" s="140">
        <f t="shared" si="0"/>
        <v>3.3062535424145099E-3</v>
      </c>
      <c r="E54" s="54">
        <v>53</v>
      </c>
      <c r="F54" s="134">
        <f t="shared" si="1"/>
        <v>5.2006672554214504E-3</v>
      </c>
      <c r="G54" s="54">
        <v>31</v>
      </c>
      <c r="H54" s="134">
        <f t="shared" si="2"/>
        <v>3.0000000000000001E-3</v>
      </c>
      <c r="I54" s="54">
        <v>34</v>
      </c>
      <c r="J54" s="134">
        <f t="shared" si="3"/>
        <v>3.0000000000000001E-3</v>
      </c>
      <c r="K54" s="368">
        <f t="shared" si="4"/>
        <v>0</v>
      </c>
    </row>
    <row r="55" spans="1:11" ht="14.4" thickBot="1" x14ac:dyDescent="0.3">
      <c r="A55" s="141">
        <v>99</v>
      </c>
      <c r="B55" s="613" t="s">
        <v>180</v>
      </c>
      <c r="C55" s="329">
        <v>355</v>
      </c>
      <c r="D55" s="143">
        <f t="shared" si="0"/>
        <v>3.353485735877574E-2</v>
      </c>
      <c r="E55" s="329">
        <v>466</v>
      </c>
      <c r="F55" s="138">
        <f t="shared" si="1"/>
        <v>4.5726621528799923E-2</v>
      </c>
      <c r="G55" s="329">
        <v>566</v>
      </c>
      <c r="H55" s="138">
        <f t="shared" si="2"/>
        <v>5.6000000000000001E-2</v>
      </c>
      <c r="I55" s="329">
        <v>595</v>
      </c>
      <c r="J55" s="138">
        <f t="shared" si="3"/>
        <v>5.3999999999999999E-2</v>
      </c>
      <c r="K55" s="369">
        <f t="shared" si="4"/>
        <v>-2.0000000000000018E-3</v>
      </c>
    </row>
    <row r="56" spans="1:11" ht="14.4" thickBot="1" x14ac:dyDescent="0.3">
      <c r="A56" s="843" t="s">
        <v>578</v>
      </c>
      <c r="B56" s="850"/>
      <c r="C56" s="98">
        <f t="shared" ref="C56:J56" si="5">SUM(C4:C55)</f>
        <v>10586</v>
      </c>
      <c r="D56" s="75">
        <f t="shared" si="5"/>
        <v>1.0000000000000002</v>
      </c>
      <c r="E56" s="98">
        <f t="shared" si="5"/>
        <v>10191</v>
      </c>
      <c r="F56" s="75">
        <f t="shared" si="5"/>
        <v>1</v>
      </c>
      <c r="G56" s="98">
        <f t="shared" si="5"/>
        <v>10175</v>
      </c>
      <c r="H56" s="75">
        <f t="shared" si="5"/>
        <v>0.99800000000000022</v>
      </c>
      <c r="I56" s="98">
        <f t="shared" si="5"/>
        <v>11020</v>
      </c>
      <c r="J56" s="75">
        <f t="shared" si="5"/>
        <v>0.99900000000000022</v>
      </c>
      <c r="K56" s="370"/>
    </row>
    <row r="57" spans="1:11" x14ac:dyDescent="0.25">
      <c r="C57" s="34"/>
    </row>
    <row r="58" spans="1:11" x14ac:dyDescent="0.25">
      <c r="C58" s="34"/>
    </row>
    <row r="59" spans="1:11" x14ac:dyDescent="0.25">
      <c r="C59" s="34"/>
    </row>
    <row r="60" spans="1:11" x14ac:dyDescent="0.25">
      <c r="C60" s="34"/>
    </row>
    <row r="61" spans="1:11" x14ac:dyDescent="0.25">
      <c r="C61" s="34"/>
    </row>
    <row r="62" spans="1:11" x14ac:dyDescent="0.25">
      <c r="C62" s="34"/>
    </row>
    <row r="63" spans="1:11" x14ac:dyDescent="0.25">
      <c r="C63" s="34"/>
    </row>
    <row r="64" spans="1:11" x14ac:dyDescent="0.25">
      <c r="C64" s="34"/>
    </row>
    <row r="65" spans="3:3" x14ac:dyDescent="0.25">
      <c r="C65" s="34"/>
    </row>
    <row r="66" spans="3:3" x14ac:dyDescent="0.25">
      <c r="C66" s="34"/>
    </row>
    <row r="67" spans="3:3" x14ac:dyDescent="0.25">
      <c r="C67" s="34"/>
    </row>
    <row r="68" spans="3:3" x14ac:dyDescent="0.25">
      <c r="C68" s="34"/>
    </row>
    <row r="69" spans="3:3" x14ac:dyDescent="0.25">
      <c r="C69" s="34"/>
    </row>
    <row r="70" spans="3:3" x14ac:dyDescent="0.25">
      <c r="C70" s="34"/>
    </row>
    <row r="71" spans="3:3" x14ac:dyDescent="0.25">
      <c r="C71" s="34"/>
    </row>
    <row r="72" spans="3:3" x14ac:dyDescent="0.25">
      <c r="C72" s="34"/>
    </row>
  </sheetData>
  <mergeCells count="9">
    <mergeCell ref="A1:K1"/>
    <mergeCell ref="E2:F2"/>
    <mergeCell ref="K2:K3"/>
    <mergeCell ref="A56:B56"/>
    <mergeCell ref="A2:A3"/>
    <mergeCell ref="B2:B3"/>
    <mergeCell ref="C2:D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selection sqref="A1:K1"/>
    </sheetView>
  </sheetViews>
  <sheetFormatPr defaultColWidth="11.44140625" defaultRowHeight="13.8" x14ac:dyDescent="0.25"/>
  <cols>
    <col min="1" max="1" width="8.33203125" style="1" customWidth="1"/>
    <col min="2" max="2" width="64" style="34"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12" width="11.44140625" style="1" customWidth="1"/>
    <col min="13" max="13" width="3.33203125" style="1" bestFit="1" customWidth="1"/>
    <col min="14" max="16384" width="11.44140625" style="1"/>
  </cols>
  <sheetData>
    <row r="1" spans="1:19" ht="35.1" customHeight="1" thickBot="1" x14ac:dyDescent="0.3">
      <c r="A1" s="911" t="s">
        <v>877</v>
      </c>
      <c r="B1" s="928"/>
      <c r="C1" s="928"/>
      <c r="D1" s="928"/>
      <c r="E1" s="928"/>
      <c r="F1" s="928"/>
      <c r="G1" s="928"/>
      <c r="H1" s="928"/>
      <c r="I1" s="928"/>
      <c r="J1" s="928"/>
      <c r="K1" s="929"/>
    </row>
    <row r="2" spans="1:19" ht="15" customHeight="1" thickBot="1" x14ac:dyDescent="0.3">
      <c r="A2" s="875" t="s">
        <v>127</v>
      </c>
      <c r="B2" s="877" t="s">
        <v>128</v>
      </c>
      <c r="C2" s="975" t="s">
        <v>487</v>
      </c>
      <c r="D2" s="885"/>
      <c r="E2" s="885"/>
      <c r="F2" s="885"/>
      <c r="G2" s="885"/>
      <c r="H2" s="885"/>
      <c r="I2" s="885"/>
      <c r="J2" s="881" t="s">
        <v>578</v>
      </c>
      <c r="K2" s="882"/>
    </row>
    <row r="3" spans="1:19" ht="14.25" customHeight="1" x14ac:dyDescent="0.25">
      <c r="A3" s="971"/>
      <c r="B3" s="888"/>
      <c r="C3" s="860" t="s">
        <v>480</v>
      </c>
      <c r="D3" s="861"/>
      <c r="E3" s="860" t="s">
        <v>481</v>
      </c>
      <c r="F3" s="861"/>
      <c r="G3" s="860" t="s">
        <v>482</v>
      </c>
      <c r="H3" s="861"/>
      <c r="I3" s="351" t="s">
        <v>483</v>
      </c>
      <c r="J3" s="976"/>
      <c r="K3" s="968"/>
    </row>
    <row r="4" spans="1:19" ht="14.4" thickBot="1" x14ac:dyDescent="0.3">
      <c r="A4" s="876"/>
      <c r="B4" s="878"/>
      <c r="C4" s="43" t="s">
        <v>579</v>
      </c>
      <c r="D4" s="126" t="s">
        <v>580</v>
      </c>
      <c r="E4" s="127" t="s">
        <v>579</v>
      </c>
      <c r="F4" s="128" t="s">
        <v>580</v>
      </c>
      <c r="G4" s="43" t="s">
        <v>579</v>
      </c>
      <c r="H4" s="126" t="s">
        <v>580</v>
      </c>
      <c r="I4" s="344" t="s">
        <v>579</v>
      </c>
      <c r="J4" s="43" t="s">
        <v>579</v>
      </c>
      <c r="K4" s="128" t="s">
        <v>580</v>
      </c>
    </row>
    <row r="5" spans="1:19" ht="14.4" thickBot="1" x14ac:dyDescent="0.3">
      <c r="A5" s="129" t="s">
        <v>632</v>
      </c>
      <c r="B5" s="604" t="s">
        <v>129</v>
      </c>
      <c r="C5" s="280">
        <v>151</v>
      </c>
      <c r="D5" s="130">
        <f>ROUND(C5/$C$57,3)</f>
        <v>0.04</v>
      </c>
      <c r="E5" s="281">
        <v>223</v>
      </c>
      <c r="F5" s="130">
        <f>ROUND(E5/$E$57,3)</f>
        <v>3.5999999999999997E-2</v>
      </c>
      <c r="G5" s="281">
        <v>30</v>
      </c>
      <c r="H5" s="130">
        <f>ROUND(G5/$G$57,3)</f>
        <v>2.7E-2</v>
      </c>
      <c r="I5" s="371"/>
      <c r="J5" s="282">
        <f>C5+E5+G5+I5</f>
        <v>404</v>
      </c>
      <c r="K5" s="130">
        <f>ROUND(J5/$J$57,3)</f>
        <v>3.6999999999999998E-2</v>
      </c>
      <c r="S5" s="732"/>
    </row>
    <row r="6" spans="1:19" ht="27.6" x14ac:dyDescent="0.25">
      <c r="A6" s="131">
        <v>10</v>
      </c>
      <c r="B6" s="606" t="s">
        <v>130</v>
      </c>
      <c r="C6" s="277"/>
      <c r="D6" s="145">
        <f t="shared" ref="D6:D56" si="0">ROUND(C6/$C$57,3)</f>
        <v>0</v>
      </c>
      <c r="E6" s="278"/>
      <c r="F6" s="145">
        <f t="shared" ref="F6:F56" si="1">ROUND(E6/$E$57,3)</f>
        <v>0</v>
      </c>
      <c r="G6" s="278"/>
      <c r="H6" s="145">
        <f t="shared" ref="H6:H56" si="2">ROUND(G6/$G$57,3)</f>
        <v>0</v>
      </c>
      <c r="I6" s="372"/>
      <c r="J6" s="279">
        <f t="shared" ref="J6:J56" si="3">C6+E6+G6+I6</f>
        <v>0</v>
      </c>
      <c r="K6" s="145">
        <f t="shared" ref="K6:K56" si="4">ROUND(J6/$J$57,3)</f>
        <v>0</v>
      </c>
      <c r="S6" s="732"/>
    </row>
    <row r="7" spans="1:19" ht="27.6" x14ac:dyDescent="0.25">
      <c r="A7" s="132">
        <v>11</v>
      </c>
      <c r="B7" s="608" t="s">
        <v>131</v>
      </c>
      <c r="C7" s="273">
        <v>1</v>
      </c>
      <c r="D7" s="133">
        <f t="shared" si="0"/>
        <v>0</v>
      </c>
      <c r="E7" s="275">
        <v>1</v>
      </c>
      <c r="F7" s="133">
        <f t="shared" si="1"/>
        <v>0</v>
      </c>
      <c r="G7" s="275"/>
      <c r="H7" s="133">
        <f t="shared" si="2"/>
        <v>0</v>
      </c>
      <c r="I7" s="373"/>
      <c r="J7" s="271">
        <f t="shared" si="3"/>
        <v>2</v>
      </c>
      <c r="K7" s="133">
        <f t="shared" si="4"/>
        <v>0</v>
      </c>
      <c r="S7" s="733"/>
    </row>
    <row r="8" spans="1:19" x14ac:dyDescent="0.25">
      <c r="A8" s="132">
        <v>12</v>
      </c>
      <c r="B8" s="608" t="s">
        <v>132</v>
      </c>
      <c r="C8" s="273"/>
      <c r="D8" s="133">
        <f t="shared" si="0"/>
        <v>0</v>
      </c>
      <c r="E8" s="275">
        <v>1</v>
      </c>
      <c r="F8" s="133">
        <f t="shared" si="1"/>
        <v>0</v>
      </c>
      <c r="G8" s="275"/>
      <c r="H8" s="133">
        <f t="shared" si="2"/>
        <v>0</v>
      </c>
      <c r="I8" s="373"/>
      <c r="J8" s="271">
        <f t="shared" si="3"/>
        <v>1</v>
      </c>
      <c r="K8" s="133">
        <f t="shared" si="4"/>
        <v>0</v>
      </c>
      <c r="S8" s="732"/>
    </row>
    <row r="9" spans="1:19" x14ac:dyDescent="0.25">
      <c r="A9" s="132">
        <v>13</v>
      </c>
      <c r="B9" s="608" t="s">
        <v>133</v>
      </c>
      <c r="C9" s="273"/>
      <c r="D9" s="133">
        <f t="shared" si="0"/>
        <v>0</v>
      </c>
      <c r="E9" s="275"/>
      <c r="F9" s="133">
        <f t="shared" si="1"/>
        <v>0</v>
      </c>
      <c r="G9" s="275"/>
      <c r="H9" s="133">
        <f t="shared" si="2"/>
        <v>0</v>
      </c>
      <c r="I9" s="373"/>
      <c r="J9" s="271">
        <f t="shared" si="3"/>
        <v>0</v>
      </c>
      <c r="K9" s="133">
        <f t="shared" si="4"/>
        <v>0</v>
      </c>
      <c r="S9" s="732"/>
    </row>
    <row r="10" spans="1:19" x14ac:dyDescent="0.25">
      <c r="A10" s="132">
        <v>14</v>
      </c>
      <c r="B10" s="608" t="s">
        <v>134</v>
      </c>
      <c r="C10" s="273">
        <v>16</v>
      </c>
      <c r="D10" s="133">
        <f t="shared" si="0"/>
        <v>4.0000000000000001E-3</v>
      </c>
      <c r="E10" s="275">
        <v>28</v>
      </c>
      <c r="F10" s="133">
        <f t="shared" si="1"/>
        <v>5.0000000000000001E-3</v>
      </c>
      <c r="G10" s="275">
        <v>3</v>
      </c>
      <c r="H10" s="133">
        <f t="shared" si="2"/>
        <v>3.0000000000000001E-3</v>
      </c>
      <c r="I10" s="373"/>
      <c r="J10" s="271">
        <f t="shared" si="3"/>
        <v>47</v>
      </c>
      <c r="K10" s="133">
        <f t="shared" si="4"/>
        <v>4.0000000000000001E-3</v>
      </c>
      <c r="S10" s="732"/>
    </row>
    <row r="11" spans="1:19" ht="28.2" thickBot="1" x14ac:dyDescent="0.3">
      <c r="A11" s="2">
        <v>19</v>
      </c>
      <c r="B11" s="610" t="s">
        <v>135</v>
      </c>
      <c r="C11" s="274">
        <v>1</v>
      </c>
      <c r="D11" s="134">
        <f t="shared" si="0"/>
        <v>0</v>
      </c>
      <c r="E11" s="276">
        <v>2</v>
      </c>
      <c r="F11" s="134">
        <f t="shared" si="1"/>
        <v>0</v>
      </c>
      <c r="G11" s="276"/>
      <c r="H11" s="134">
        <f t="shared" si="2"/>
        <v>0</v>
      </c>
      <c r="I11" s="374"/>
      <c r="J11" s="272">
        <f t="shared" si="3"/>
        <v>3</v>
      </c>
      <c r="K11" s="134">
        <f t="shared" si="4"/>
        <v>0</v>
      </c>
      <c r="S11" s="732"/>
    </row>
    <row r="12" spans="1:19" ht="27.6" x14ac:dyDescent="0.25">
      <c r="A12" s="135">
        <v>20</v>
      </c>
      <c r="B12" s="606" t="s">
        <v>136</v>
      </c>
      <c r="C12" s="283"/>
      <c r="D12" s="198">
        <f t="shared" si="0"/>
        <v>0</v>
      </c>
      <c r="E12" s="284">
        <v>1</v>
      </c>
      <c r="F12" s="198">
        <f t="shared" si="1"/>
        <v>0</v>
      </c>
      <c r="G12" s="284"/>
      <c r="H12" s="198">
        <f t="shared" si="2"/>
        <v>0</v>
      </c>
      <c r="I12" s="375"/>
      <c r="J12" s="285">
        <f t="shared" si="3"/>
        <v>1</v>
      </c>
      <c r="K12" s="198">
        <f t="shared" si="4"/>
        <v>0</v>
      </c>
      <c r="S12" s="732"/>
    </row>
    <row r="13" spans="1:19" x14ac:dyDescent="0.25">
      <c r="A13" s="132">
        <v>21</v>
      </c>
      <c r="B13" s="608" t="s">
        <v>137</v>
      </c>
      <c r="C13" s="273">
        <v>1</v>
      </c>
      <c r="D13" s="133">
        <f t="shared" si="0"/>
        <v>0</v>
      </c>
      <c r="E13" s="275">
        <v>1</v>
      </c>
      <c r="F13" s="133">
        <f t="shared" si="1"/>
        <v>0</v>
      </c>
      <c r="G13" s="275">
        <v>1</v>
      </c>
      <c r="H13" s="133">
        <f t="shared" si="2"/>
        <v>1E-3</v>
      </c>
      <c r="I13" s="373"/>
      <c r="J13" s="271">
        <f t="shared" si="3"/>
        <v>3</v>
      </c>
      <c r="K13" s="133">
        <f t="shared" si="4"/>
        <v>0</v>
      </c>
      <c r="S13" s="732"/>
    </row>
    <row r="14" spans="1:19" ht="27.6" x14ac:dyDescent="0.25">
      <c r="A14" s="132">
        <v>22</v>
      </c>
      <c r="B14" s="608" t="s">
        <v>138</v>
      </c>
      <c r="C14" s="273"/>
      <c r="D14" s="133">
        <f t="shared" si="0"/>
        <v>0</v>
      </c>
      <c r="E14" s="275">
        <v>1</v>
      </c>
      <c r="F14" s="133">
        <f t="shared" si="1"/>
        <v>0</v>
      </c>
      <c r="G14" s="275"/>
      <c r="H14" s="133">
        <f t="shared" si="2"/>
        <v>0</v>
      </c>
      <c r="I14" s="373"/>
      <c r="J14" s="271">
        <f t="shared" si="3"/>
        <v>1</v>
      </c>
      <c r="K14" s="133">
        <f t="shared" si="4"/>
        <v>0</v>
      </c>
      <c r="S14" s="732"/>
    </row>
    <row r="15" spans="1:19" ht="27.6" x14ac:dyDescent="0.25">
      <c r="A15" s="132">
        <v>23</v>
      </c>
      <c r="B15" s="608" t="s">
        <v>139</v>
      </c>
      <c r="C15" s="273">
        <v>19</v>
      </c>
      <c r="D15" s="133">
        <f t="shared" si="0"/>
        <v>5.0000000000000001E-3</v>
      </c>
      <c r="E15" s="275">
        <v>1</v>
      </c>
      <c r="F15" s="133">
        <f t="shared" si="1"/>
        <v>0</v>
      </c>
      <c r="G15" s="275"/>
      <c r="H15" s="133">
        <f t="shared" si="2"/>
        <v>0</v>
      </c>
      <c r="I15" s="373"/>
      <c r="J15" s="271">
        <f t="shared" si="3"/>
        <v>20</v>
      </c>
      <c r="K15" s="133">
        <f t="shared" si="4"/>
        <v>2E-3</v>
      </c>
      <c r="S15" s="732"/>
    </row>
    <row r="16" spans="1:19" ht="27.75" customHeight="1" x14ac:dyDescent="0.25">
      <c r="A16" s="132">
        <v>24</v>
      </c>
      <c r="B16" s="608" t="s">
        <v>140</v>
      </c>
      <c r="C16" s="273">
        <v>32</v>
      </c>
      <c r="D16" s="133">
        <f t="shared" si="0"/>
        <v>8.9999999999999993E-3</v>
      </c>
      <c r="E16" s="275">
        <v>37</v>
      </c>
      <c r="F16" s="133">
        <f t="shared" si="1"/>
        <v>6.0000000000000001E-3</v>
      </c>
      <c r="G16" s="275">
        <v>5</v>
      </c>
      <c r="H16" s="133">
        <f t="shared" si="2"/>
        <v>5.0000000000000001E-3</v>
      </c>
      <c r="I16" s="373"/>
      <c r="J16" s="271">
        <f t="shared" si="3"/>
        <v>74</v>
      </c>
      <c r="K16" s="133">
        <f t="shared" si="4"/>
        <v>7.0000000000000001E-3</v>
      </c>
      <c r="S16" s="732"/>
    </row>
    <row r="17" spans="1:19" ht="28.2" thickBot="1" x14ac:dyDescent="0.3">
      <c r="A17" s="127">
        <v>29</v>
      </c>
      <c r="B17" s="458" t="s">
        <v>141</v>
      </c>
      <c r="C17" s="286"/>
      <c r="D17" s="140">
        <f t="shared" si="0"/>
        <v>0</v>
      </c>
      <c r="E17" s="287">
        <v>1</v>
      </c>
      <c r="F17" s="140">
        <f t="shared" si="1"/>
        <v>0</v>
      </c>
      <c r="G17" s="287"/>
      <c r="H17" s="140">
        <f t="shared" si="2"/>
        <v>0</v>
      </c>
      <c r="I17" s="376"/>
      <c r="J17" s="288">
        <f t="shared" si="3"/>
        <v>1</v>
      </c>
      <c r="K17" s="140">
        <f t="shared" si="4"/>
        <v>0</v>
      </c>
      <c r="S17" s="732"/>
    </row>
    <row r="18" spans="1:19" ht="27.6" x14ac:dyDescent="0.25">
      <c r="A18" s="131">
        <v>30</v>
      </c>
      <c r="B18" s="612" t="s">
        <v>142</v>
      </c>
      <c r="C18" s="277">
        <v>29</v>
      </c>
      <c r="D18" s="145">
        <f t="shared" si="0"/>
        <v>8.0000000000000002E-3</v>
      </c>
      <c r="E18" s="278">
        <v>43</v>
      </c>
      <c r="F18" s="145">
        <f t="shared" si="1"/>
        <v>7.0000000000000001E-3</v>
      </c>
      <c r="G18" s="278">
        <v>10</v>
      </c>
      <c r="H18" s="145">
        <f t="shared" si="2"/>
        <v>8.9999999999999993E-3</v>
      </c>
      <c r="I18" s="372"/>
      <c r="J18" s="279">
        <f t="shared" si="3"/>
        <v>82</v>
      </c>
      <c r="K18" s="145">
        <f t="shared" si="4"/>
        <v>7.0000000000000001E-3</v>
      </c>
      <c r="S18" s="732"/>
    </row>
    <row r="19" spans="1:19" x14ac:dyDescent="0.25">
      <c r="A19" s="132">
        <v>31</v>
      </c>
      <c r="B19" s="608" t="s">
        <v>143</v>
      </c>
      <c r="C19" s="273">
        <v>2</v>
      </c>
      <c r="D19" s="133">
        <f t="shared" si="0"/>
        <v>1E-3</v>
      </c>
      <c r="E19" s="275">
        <v>4</v>
      </c>
      <c r="F19" s="133">
        <f t="shared" si="1"/>
        <v>1E-3</v>
      </c>
      <c r="G19" s="275"/>
      <c r="H19" s="133">
        <f t="shared" si="2"/>
        <v>0</v>
      </c>
      <c r="I19" s="373"/>
      <c r="J19" s="271">
        <f t="shared" si="3"/>
        <v>6</v>
      </c>
      <c r="K19" s="133">
        <f t="shared" si="4"/>
        <v>1E-3</v>
      </c>
      <c r="S19" s="732"/>
    </row>
    <row r="20" spans="1:19" ht="27.6" x14ac:dyDescent="0.25">
      <c r="A20" s="132">
        <v>32</v>
      </c>
      <c r="B20" s="608" t="s">
        <v>144</v>
      </c>
      <c r="C20" s="273">
        <v>1</v>
      </c>
      <c r="D20" s="133">
        <f t="shared" si="0"/>
        <v>0</v>
      </c>
      <c r="E20" s="275">
        <v>2</v>
      </c>
      <c r="F20" s="133">
        <f t="shared" si="1"/>
        <v>0</v>
      </c>
      <c r="G20" s="275">
        <v>1</v>
      </c>
      <c r="H20" s="133">
        <f t="shared" si="2"/>
        <v>1E-3</v>
      </c>
      <c r="I20" s="373"/>
      <c r="J20" s="271">
        <f t="shared" si="3"/>
        <v>4</v>
      </c>
      <c r="K20" s="133">
        <f t="shared" si="4"/>
        <v>0</v>
      </c>
      <c r="S20" s="732"/>
    </row>
    <row r="21" spans="1:19" ht="27.6" x14ac:dyDescent="0.25">
      <c r="A21" s="132">
        <v>33</v>
      </c>
      <c r="B21" s="608" t="s">
        <v>145</v>
      </c>
      <c r="C21" s="273">
        <v>34</v>
      </c>
      <c r="D21" s="133">
        <f t="shared" si="0"/>
        <v>8.9999999999999993E-3</v>
      </c>
      <c r="E21" s="275">
        <v>66</v>
      </c>
      <c r="F21" s="133">
        <f t="shared" si="1"/>
        <v>1.0999999999999999E-2</v>
      </c>
      <c r="G21" s="275">
        <v>22</v>
      </c>
      <c r="H21" s="133">
        <f t="shared" si="2"/>
        <v>0.02</v>
      </c>
      <c r="I21" s="373"/>
      <c r="J21" s="271">
        <f t="shared" si="3"/>
        <v>122</v>
      </c>
      <c r="K21" s="133">
        <f t="shared" si="4"/>
        <v>1.0999999999999999E-2</v>
      </c>
      <c r="S21" s="732"/>
    </row>
    <row r="22" spans="1:19" ht="27.6" x14ac:dyDescent="0.25">
      <c r="A22" s="132">
        <v>34</v>
      </c>
      <c r="B22" s="608" t="s">
        <v>146</v>
      </c>
      <c r="C22" s="273">
        <v>21</v>
      </c>
      <c r="D22" s="133">
        <f t="shared" si="0"/>
        <v>6.0000000000000001E-3</v>
      </c>
      <c r="E22" s="275">
        <v>27</v>
      </c>
      <c r="F22" s="133">
        <f t="shared" si="1"/>
        <v>4.0000000000000001E-3</v>
      </c>
      <c r="G22" s="275">
        <v>8</v>
      </c>
      <c r="H22" s="133">
        <f t="shared" si="2"/>
        <v>7.0000000000000001E-3</v>
      </c>
      <c r="I22" s="373"/>
      <c r="J22" s="271">
        <f t="shared" si="3"/>
        <v>56</v>
      </c>
      <c r="K22" s="133">
        <f t="shared" si="4"/>
        <v>5.0000000000000001E-3</v>
      </c>
      <c r="S22" s="732"/>
    </row>
    <row r="23" spans="1:19" ht="27.6" x14ac:dyDescent="0.25">
      <c r="A23" s="132">
        <v>35</v>
      </c>
      <c r="B23" s="608" t="s">
        <v>147</v>
      </c>
      <c r="C23" s="273">
        <v>120</v>
      </c>
      <c r="D23" s="133">
        <f t="shared" si="0"/>
        <v>3.2000000000000001E-2</v>
      </c>
      <c r="E23" s="275">
        <v>217</v>
      </c>
      <c r="F23" s="133">
        <f t="shared" si="1"/>
        <v>3.5000000000000003E-2</v>
      </c>
      <c r="G23" s="275">
        <v>38</v>
      </c>
      <c r="H23" s="133">
        <f t="shared" si="2"/>
        <v>3.4000000000000002E-2</v>
      </c>
      <c r="I23" s="373"/>
      <c r="J23" s="271">
        <f t="shared" si="3"/>
        <v>375</v>
      </c>
      <c r="K23" s="133">
        <f t="shared" si="4"/>
        <v>3.4000000000000002E-2</v>
      </c>
      <c r="S23" s="732"/>
    </row>
    <row r="24" spans="1:19" ht="28.2" thickBot="1" x14ac:dyDescent="0.3">
      <c r="A24" s="2">
        <v>39</v>
      </c>
      <c r="B24" s="610" t="s">
        <v>148</v>
      </c>
      <c r="C24" s="274">
        <v>66</v>
      </c>
      <c r="D24" s="134">
        <f t="shared" si="0"/>
        <v>1.7999999999999999E-2</v>
      </c>
      <c r="E24" s="276">
        <v>97</v>
      </c>
      <c r="F24" s="134">
        <f t="shared" si="1"/>
        <v>1.6E-2</v>
      </c>
      <c r="G24" s="276">
        <v>12</v>
      </c>
      <c r="H24" s="134">
        <f t="shared" si="2"/>
        <v>1.0999999999999999E-2</v>
      </c>
      <c r="I24" s="374"/>
      <c r="J24" s="272">
        <f t="shared" si="3"/>
        <v>175</v>
      </c>
      <c r="K24" s="134">
        <f t="shared" si="4"/>
        <v>1.6E-2</v>
      </c>
      <c r="S24" s="732"/>
    </row>
    <row r="25" spans="1:19" ht="41.4" x14ac:dyDescent="0.25">
      <c r="A25" s="135">
        <v>40</v>
      </c>
      <c r="B25" s="606" t="s">
        <v>149</v>
      </c>
      <c r="C25" s="283">
        <v>205</v>
      </c>
      <c r="D25" s="198">
        <f t="shared" si="0"/>
        <v>5.5E-2</v>
      </c>
      <c r="E25" s="284">
        <v>198</v>
      </c>
      <c r="F25" s="198">
        <f t="shared" si="1"/>
        <v>3.2000000000000001E-2</v>
      </c>
      <c r="G25" s="284">
        <v>71</v>
      </c>
      <c r="H25" s="198">
        <f t="shared" si="2"/>
        <v>6.4000000000000001E-2</v>
      </c>
      <c r="I25" s="375"/>
      <c r="J25" s="285">
        <f t="shared" si="3"/>
        <v>474</v>
      </c>
      <c r="K25" s="198">
        <f t="shared" si="4"/>
        <v>4.2999999999999997E-2</v>
      </c>
      <c r="S25" s="732"/>
    </row>
    <row r="26" spans="1:19" ht="41.4" x14ac:dyDescent="0.25">
      <c r="A26" s="132">
        <v>41</v>
      </c>
      <c r="B26" s="608" t="s">
        <v>150</v>
      </c>
      <c r="C26" s="273">
        <v>4</v>
      </c>
      <c r="D26" s="133">
        <f t="shared" si="0"/>
        <v>1E-3</v>
      </c>
      <c r="E26" s="275">
        <v>3</v>
      </c>
      <c r="F26" s="133">
        <f t="shared" si="1"/>
        <v>0</v>
      </c>
      <c r="G26" s="275"/>
      <c r="H26" s="133">
        <f t="shared" si="2"/>
        <v>0</v>
      </c>
      <c r="I26" s="373"/>
      <c r="J26" s="271">
        <f t="shared" si="3"/>
        <v>7</v>
      </c>
      <c r="K26" s="133">
        <f t="shared" si="4"/>
        <v>1E-3</v>
      </c>
      <c r="S26" s="732"/>
    </row>
    <row r="27" spans="1:19" ht="42" customHeight="1" x14ac:dyDescent="0.25">
      <c r="A27" s="132">
        <v>42</v>
      </c>
      <c r="B27" s="608" t="s">
        <v>151</v>
      </c>
      <c r="C27" s="273">
        <v>789</v>
      </c>
      <c r="D27" s="133">
        <f t="shared" si="0"/>
        <v>0.21099999999999999</v>
      </c>
      <c r="E27" s="275">
        <v>1387</v>
      </c>
      <c r="F27" s="133">
        <f t="shared" si="1"/>
        <v>0.22500000000000001</v>
      </c>
      <c r="G27" s="275">
        <v>256</v>
      </c>
      <c r="H27" s="133">
        <f t="shared" si="2"/>
        <v>0.23100000000000001</v>
      </c>
      <c r="I27" s="373"/>
      <c r="J27" s="271">
        <f t="shared" si="3"/>
        <v>2432</v>
      </c>
      <c r="K27" s="133">
        <f t="shared" si="4"/>
        <v>0.221</v>
      </c>
      <c r="S27" s="732"/>
    </row>
    <row r="28" spans="1:19" ht="41.4" x14ac:dyDescent="0.25">
      <c r="A28" s="132">
        <v>43</v>
      </c>
      <c r="B28" s="608" t="s">
        <v>152</v>
      </c>
      <c r="C28" s="273">
        <v>2</v>
      </c>
      <c r="D28" s="133">
        <f t="shared" si="0"/>
        <v>1E-3</v>
      </c>
      <c r="E28" s="275">
        <v>4</v>
      </c>
      <c r="F28" s="133">
        <f t="shared" si="1"/>
        <v>1E-3</v>
      </c>
      <c r="G28" s="275"/>
      <c r="H28" s="133">
        <f t="shared" si="2"/>
        <v>0</v>
      </c>
      <c r="I28" s="373"/>
      <c r="J28" s="271">
        <f t="shared" si="3"/>
        <v>6</v>
      </c>
      <c r="K28" s="133">
        <f t="shared" si="4"/>
        <v>1E-3</v>
      </c>
      <c r="S28" s="732"/>
    </row>
    <row r="29" spans="1:19" ht="27.6" x14ac:dyDescent="0.25">
      <c r="A29" s="137">
        <v>44</v>
      </c>
      <c r="B29" s="608" t="s">
        <v>153</v>
      </c>
      <c r="C29" s="273">
        <v>22</v>
      </c>
      <c r="D29" s="133">
        <f t="shared" si="0"/>
        <v>6.0000000000000001E-3</v>
      </c>
      <c r="E29" s="275">
        <v>12</v>
      </c>
      <c r="F29" s="133">
        <f t="shared" si="1"/>
        <v>2E-3</v>
      </c>
      <c r="G29" s="275">
        <v>2</v>
      </c>
      <c r="H29" s="133">
        <f t="shared" si="2"/>
        <v>2E-3</v>
      </c>
      <c r="I29" s="373"/>
      <c r="J29" s="271">
        <f t="shared" si="3"/>
        <v>36</v>
      </c>
      <c r="K29" s="133">
        <f t="shared" si="4"/>
        <v>3.0000000000000001E-3</v>
      </c>
      <c r="S29" s="732"/>
    </row>
    <row r="30" spans="1:19" x14ac:dyDescent="0.25">
      <c r="A30" s="132">
        <v>45</v>
      </c>
      <c r="B30" s="608" t="s">
        <v>154</v>
      </c>
      <c r="C30" s="273">
        <v>4</v>
      </c>
      <c r="D30" s="133">
        <f t="shared" si="0"/>
        <v>1E-3</v>
      </c>
      <c r="E30" s="275">
        <v>3</v>
      </c>
      <c r="F30" s="133">
        <f t="shared" si="1"/>
        <v>0</v>
      </c>
      <c r="G30" s="275"/>
      <c r="H30" s="133">
        <f t="shared" si="2"/>
        <v>0</v>
      </c>
      <c r="I30" s="373"/>
      <c r="J30" s="271">
        <f t="shared" si="3"/>
        <v>7</v>
      </c>
      <c r="K30" s="133">
        <f t="shared" si="4"/>
        <v>1E-3</v>
      </c>
      <c r="S30" s="732"/>
    </row>
    <row r="31" spans="1:19" ht="28.2" thickBot="1" x14ac:dyDescent="0.3">
      <c r="A31" s="127">
        <v>49</v>
      </c>
      <c r="B31" s="458" t="s">
        <v>155</v>
      </c>
      <c r="C31" s="286">
        <v>25</v>
      </c>
      <c r="D31" s="140">
        <f t="shared" si="0"/>
        <v>7.0000000000000001E-3</v>
      </c>
      <c r="E31" s="287">
        <v>41</v>
      </c>
      <c r="F31" s="140">
        <f t="shared" si="1"/>
        <v>7.0000000000000001E-3</v>
      </c>
      <c r="G31" s="287">
        <v>9</v>
      </c>
      <c r="H31" s="140">
        <f t="shared" si="2"/>
        <v>8.0000000000000002E-3</v>
      </c>
      <c r="I31" s="376"/>
      <c r="J31" s="288">
        <f t="shared" si="3"/>
        <v>75</v>
      </c>
      <c r="K31" s="140">
        <f t="shared" si="4"/>
        <v>7.0000000000000001E-3</v>
      </c>
      <c r="S31" s="732"/>
    </row>
    <row r="32" spans="1:19" ht="27.6" x14ac:dyDescent="0.25">
      <c r="A32" s="131">
        <v>50</v>
      </c>
      <c r="B32" s="612" t="s">
        <v>156</v>
      </c>
      <c r="C32" s="277">
        <v>181</v>
      </c>
      <c r="D32" s="145">
        <f t="shared" si="0"/>
        <v>4.8000000000000001E-2</v>
      </c>
      <c r="E32" s="278">
        <v>234</v>
      </c>
      <c r="F32" s="145">
        <f t="shared" si="1"/>
        <v>3.7999999999999999E-2</v>
      </c>
      <c r="G32" s="278">
        <v>64</v>
      </c>
      <c r="H32" s="145">
        <f t="shared" si="2"/>
        <v>5.8000000000000003E-2</v>
      </c>
      <c r="I32" s="372"/>
      <c r="J32" s="279">
        <f t="shared" si="3"/>
        <v>479</v>
      </c>
      <c r="K32" s="145">
        <f t="shared" si="4"/>
        <v>4.2999999999999997E-2</v>
      </c>
      <c r="S32" s="732"/>
    </row>
    <row r="33" spans="1:19" x14ac:dyDescent="0.25">
      <c r="A33" s="132">
        <v>51</v>
      </c>
      <c r="B33" s="608" t="s">
        <v>157</v>
      </c>
      <c r="C33" s="273">
        <v>69</v>
      </c>
      <c r="D33" s="133">
        <f t="shared" si="0"/>
        <v>1.7999999999999999E-2</v>
      </c>
      <c r="E33" s="275">
        <v>139</v>
      </c>
      <c r="F33" s="133">
        <f t="shared" si="1"/>
        <v>2.3E-2</v>
      </c>
      <c r="G33" s="275">
        <v>24</v>
      </c>
      <c r="H33" s="133">
        <f t="shared" si="2"/>
        <v>2.1999999999999999E-2</v>
      </c>
      <c r="I33" s="373"/>
      <c r="J33" s="271">
        <f t="shared" si="3"/>
        <v>232</v>
      </c>
      <c r="K33" s="133">
        <f t="shared" si="4"/>
        <v>2.1000000000000001E-2</v>
      </c>
      <c r="S33" s="732"/>
    </row>
    <row r="34" spans="1:19" ht="27.6" x14ac:dyDescent="0.25">
      <c r="A34" s="137">
        <v>52</v>
      </c>
      <c r="B34" s="608" t="s">
        <v>158</v>
      </c>
      <c r="C34" s="273">
        <v>1089</v>
      </c>
      <c r="D34" s="133">
        <f t="shared" si="0"/>
        <v>0.29199999999999998</v>
      </c>
      <c r="E34" s="275">
        <v>1878</v>
      </c>
      <c r="F34" s="133">
        <f t="shared" si="1"/>
        <v>0.30399999999999999</v>
      </c>
      <c r="G34" s="275">
        <v>314</v>
      </c>
      <c r="H34" s="133">
        <f t="shared" si="2"/>
        <v>0.28299999999999997</v>
      </c>
      <c r="I34" s="373">
        <v>1</v>
      </c>
      <c r="J34" s="271">
        <f t="shared" si="3"/>
        <v>3282</v>
      </c>
      <c r="K34" s="133">
        <f t="shared" si="4"/>
        <v>0.29799999999999999</v>
      </c>
      <c r="S34" s="732"/>
    </row>
    <row r="35" spans="1:19" ht="28.2" thickBot="1" x14ac:dyDescent="0.3">
      <c r="A35" s="2">
        <v>59</v>
      </c>
      <c r="B35" s="610" t="s">
        <v>159</v>
      </c>
      <c r="C35" s="274">
        <v>27</v>
      </c>
      <c r="D35" s="134">
        <f t="shared" si="0"/>
        <v>7.0000000000000001E-3</v>
      </c>
      <c r="E35" s="276">
        <v>38</v>
      </c>
      <c r="F35" s="134">
        <f t="shared" si="1"/>
        <v>6.0000000000000001E-3</v>
      </c>
      <c r="G35" s="276">
        <v>6</v>
      </c>
      <c r="H35" s="134">
        <f t="shared" si="2"/>
        <v>5.0000000000000001E-3</v>
      </c>
      <c r="I35" s="374"/>
      <c r="J35" s="272">
        <f t="shared" si="3"/>
        <v>71</v>
      </c>
      <c r="K35" s="134">
        <f t="shared" si="4"/>
        <v>6.0000000000000001E-3</v>
      </c>
      <c r="S35" s="732"/>
    </row>
    <row r="36" spans="1:19" ht="27.6" x14ac:dyDescent="0.25">
      <c r="A36" s="135">
        <v>60</v>
      </c>
      <c r="B36" s="606" t="s">
        <v>160</v>
      </c>
      <c r="C36" s="283">
        <v>14</v>
      </c>
      <c r="D36" s="198">
        <f t="shared" si="0"/>
        <v>4.0000000000000001E-3</v>
      </c>
      <c r="E36" s="284">
        <v>22</v>
      </c>
      <c r="F36" s="198">
        <f t="shared" si="1"/>
        <v>4.0000000000000001E-3</v>
      </c>
      <c r="G36" s="284">
        <v>7</v>
      </c>
      <c r="H36" s="198">
        <f t="shared" si="2"/>
        <v>6.0000000000000001E-3</v>
      </c>
      <c r="I36" s="375"/>
      <c r="J36" s="285">
        <f t="shared" si="3"/>
        <v>43</v>
      </c>
      <c r="K36" s="198">
        <f t="shared" si="4"/>
        <v>4.0000000000000001E-3</v>
      </c>
      <c r="S36" s="732"/>
    </row>
    <row r="37" spans="1:19" x14ac:dyDescent="0.25">
      <c r="A37" s="132">
        <v>61</v>
      </c>
      <c r="B37" s="608" t="s">
        <v>161</v>
      </c>
      <c r="C37" s="273">
        <v>2</v>
      </c>
      <c r="D37" s="133">
        <f t="shared" si="0"/>
        <v>1E-3</v>
      </c>
      <c r="E37" s="275">
        <v>3</v>
      </c>
      <c r="F37" s="133">
        <f t="shared" si="1"/>
        <v>0</v>
      </c>
      <c r="G37" s="275"/>
      <c r="H37" s="133">
        <f t="shared" si="2"/>
        <v>0</v>
      </c>
      <c r="I37" s="373"/>
      <c r="J37" s="271">
        <f t="shared" si="3"/>
        <v>5</v>
      </c>
      <c r="K37" s="133">
        <f t="shared" si="4"/>
        <v>0</v>
      </c>
      <c r="S37" s="732"/>
    </row>
    <row r="38" spans="1:19" x14ac:dyDescent="0.25">
      <c r="A38" s="132">
        <v>62</v>
      </c>
      <c r="B38" s="608" t="s">
        <v>162</v>
      </c>
      <c r="C38" s="273">
        <v>4</v>
      </c>
      <c r="D38" s="133">
        <f t="shared" si="0"/>
        <v>1E-3</v>
      </c>
      <c r="E38" s="275">
        <v>1</v>
      </c>
      <c r="F38" s="133">
        <f t="shared" si="1"/>
        <v>0</v>
      </c>
      <c r="G38" s="275"/>
      <c r="H38" s="133">
        <f t="shared" si="2"/>
        <v>0</v>
      </c>
      <c r="I38" s="373"/>
      <c r="J38" s="271">
        <f t="shared" si="3"/>
        <v>5</v>
      </c>
      <c r="K38" s="133">
        <f t="shared" si="4"/>
        <v>0</v>
      </c>
      <c r="S38" s="732"/>
    </row>
    <row r="39" spans="1:19" ht="27.6" x14ac:dyDescent="0.25">
      <c r="A39" s="132">
        <v>63</v>
      </c>
      <c r="B39" s="608" t="s">
        <v>163</v>
      </c>
      <c r="C39" s="273">
        <v>232</v>
      </c>
      <c r="D39" s="133">
        <f t="shared" si="0"/>
        <v>6.2E-2</v>
      </c>
      <c r="E39" s="275">
        <v>346</v>
      </c>
      <c r="F39" s="133">
        <f t="shared" si="1"/>
        <v>5.6000000000000001E-2</v>
      </c>
      <c r="G39" s="275">
        <v>71</v>
      </c>
      <c r="H39" s="133">
        <f t="shared" si="2"/>
        <v>6.4000000000000001E-2</v>
      </c>
      <c r="I39" s="373"/>
      <c r="J39" s="271">
        <f t="shared" si="3"/>
        <v>649</v>
      </c>
      <c r="K39" s="133">
        <f t="shared" si="4"/>
        <v>5.8999999999999997E-2</v>
      </c>
      <c r="S39" s="732"/>
    </row>
    <row r="40" spans="1:19" x14ac:dyDescent="0.25">
      <c r="A40" s="137">
        <v>64</v>
      </c>
      <c r="B40" s="608" t="s">
        <v>164</v>
      </c>
      <c r="C40" s="273">
        <v>71</v>
      </c>
      <c r="D40" s="133">
        <f t="shared" si="0"/>
        <v>1.9E-2</v>
      </c>
      <c r="E40" s="275">
        <v>108</v>
      </c>
      <c r="F40" s="133">
        <f t="shared" si="1"/>
        <v>1.7000000000000001E-2</v>
      </c>
      <c r="G40" s="275">
        <v>16</v>
      </c>
      <c r="H40" s="133">
        <f t="shared" si="2"/>
        <v>1.4E-2</v>
      </c>
      <c r="I40" s="373"/>
      <c r="J40" s="271">
        <f t="shared" si="3"/>
        <v>195</v>
      </c>
      <c r="K40" s="133">
        <f t="shared" si="4"/>
        <v>1.7999999999999999E-2</v>
      </c>
      <c r="S40" s="732"/>
    </row>
    <row r="41" spans="1:19" ht="28.2" thickBot="1" x14ac:dyDescent="0.3">
      <c r="A41" s="127">
        <v>69</v>
      </c>
      <c r="B41" s="458" t="s">
        <v>165</v>
      </c>
      <c r="C41" s="286">
        <v>14</v>
      </c>
      <c r="D41" s="140">
        <f t="shared" si="0"/>
        <v>4.0000000000000001E-3</v>
      </c>
      <c r="E41" s="287">
        <v>39</v>
      </c>
      <c r="F41" s="140">
        <f t="shared" si="1"/>
        <v>6.0000000000000001E-3</v>
      </c>
      <c r="G41" s="287">
        <v>4</v>
      </c>
      <c r="H41" s="140">
        <f t="shared" si="2"/>
        <v>4.0000000000000001E-3</v>
      </c>
      <c r="I41" s="376"/>
      <c r="J41" s="288">
        <f t="shared" si="3"/>
        <v>57</v>
      </c>
      <c r="K41" s="140">
        <f t="shared" si="4"/>
        <v>5.0000000000000001E-3</v>
      </c>
      <c r="S41" s="732"/>
    </row>
    <row r="42" spans="1:19" ht="27.6" x14ac:dyDescent="0.25">
      <c r="A42" s="131">
        <v>70</v>
      </c>
      <c r="B42" s="612" t="s">
        <v>166</v>
      </c>
      <c r="C42" s="277">
        <v>29</v>
      </c>
      <c r="D42" s="145">
        <f t="shared" si="0"/>
        <v>8.0000000000000002E-3</v>
      </c>
      <c r="E42" s="278">
        <v>43</v>
      </c>
      <c r="F42" s="145">
        <f t="shared" si="1"/>
        <v>7.0000000000000001E-3</v>
      </c>
      <c r="G42" s="278">
        <v>7</v>
      </c>
      <c r="H42" s="145">
        <f t="shared" si="2"/>
        <v>6.0000000000000001E-3</v>
      </c>
      <c r="I42" s="372"/>
      <c r="J42" s="279">
        <f t="shared" si="3"/>
        <v>79</v>
      </c>
      <c r="K42" s="145">
        <f t="shared" si="4"/>
        <v>7.0000000000000001E-3</v>
      </c>
      <c r="S42" s="732"/>
    </row>
    <row r="43" spans="1:19" x14ac:dyDescent="0.25">
      <c r="A43" s="137">
        <v>71</v>
      </c>
      <c r="B43" s="608" t="s">
        <v>167</v>
      </c>
      <c r="C43" s="273">
        <v>3</v>
      </c>
      <c r="D43" s="133">
        <f t="shared" si="0"/>
        <v>1E-3</v>
      </c>
      <c r="E43" s="275">
        <v>10</v>
      </c>
      <c r="F43" s="133">
        <f t="shared" si="1"/>
        <v>2E-3</v>
      </c>
      <c r="G43" s="275"/>
      <c r="H43" s="133">
        <f t="shared" si="2"/>
        <v>0</v>
      </c>
      <c r="I43" s="373"/>
      <c r="J43" s="271">
        <f t="shared" si="3"/>
        <v>13</v>
      </c>
      <c r="K43" s="133">
        <f t="shared" si="4"/>
        <v>1E-3</v>
      </c>
      <c r="S43" s="732"/>
    </row>
    <row r="44" spans="1:19" x14ac:dyDescent="0.25">
      <c r="A44" s="132">
        <v>72</v>
      </c>
      <c r="B44" s="608" t="s">
        <v>168</v>
      </c>
      <c r="C44" s="273">
        <v>8</v>
      </c>
      <c r="D44" s="133">
        <f t="shared" si="0"/>
        <v>2E-3</v>
      </c>
      <c r="E44" s="275">
        <v>12</v>
      </c>
      <c r="F44" s="133">
        <f t="shared" si="1"/>
        <v>2E-3</v>
      </c>
      <c r="G44" s="275">
        <v>2</v>
      </c>
      <c r="H44" s="133">
        <f t="shared" si="2"/>
        <v>2E-3</v>
      </c>
      <c r="I44" s="373"/>
      <c r="J44" s="271">
        <f t="shared" si="3"/>
        <v>22</v>
      </c>
      <c r="K44" s="133">
        <f t="shared" si="4"/>
        <v>2E-3</v>
      </c>
      <c r="S44" s="732"/>
    </row>
    <row r="45" spans="1:19" x14ac:dyDescent="0.25">
      <c r="A45" s="132">
        <v>73</v>
      </c>
      <c r="B45" s="608" t="s">
        <v>169</v>
      </c>
      <c r="C45" s="273">
        <v>4</v>
      </c>
      <c r="D45" s="133">
        <f t="shared" si="0"/>
        <v>1E-3</v>
      </c>
      <c r="E45" s="275">
        <v>2</v>
      </c>
      <c r="F45" s="133">
        <f t="shared" si="1"/>
        <v>0</v>
      </c>
      <c r="G45" s="275">
        <v>1</v>
      </c>
      <c r="H45" s="133">
        <f t="shared" si="2"/>
        <v>1E-3</v>
      </c>
      <c r="I45" s="373"/>
      <c r="J45" s="271">
        <f t="shared" si="3"/>
        <v>7</v>
      </c>
      <c r="K45" s="133">
        <f t="shared" si="4"/>
        <v>1E-3</v>
      </c>
      <c r="S45" s="732"/>
    </row>
    <row r="46" spans="1:19" x14ac:dyDescent="0.25">
      <c r="A46" s="132">
        <v>74</v>
      </c>
      <c r="B46" s="608" t="s">
        <v>170</v>
      </c>
      <c r="C46" s="273">
        <v>5</v>
      </c>
      <c r="D46" s="133">
        <f t="shared" si="0"/>
        <v>1E-3</v>
      </c>
      <c r="E46" s="275">
        <v>16</v>
      </c>
      <c r="F46" s="133">
        <f t="shared" si="1"/>
        <v>3.0000000000000001E-3</v>
      </c>
      <c r="G46" s="275">
        <v>2</v>
      </c>
      <c r="H46" s="133">
        <f t="shared" si="2"/>
        <v>2E-3</v>
      </c>
      <c r="I46" s="373"/>
      <c r="J46" s="271">
        <f t="shared" si="3"/>
        <v>23</v>
      </c>
      <c r="K46" s="133">
        <f t="shared" si="4"/>
        <v>2E-3</v>
      </c>
      <c r="S46" s="732"/>
    </row>
    <row r="47" spans="1:19" ht="27.75" customHeight="1" x14ac:dyDescent="0.25">
      <c r="A47" s="132">
        <v>75</v>
      </c>
      <c r="B47" s="608" t="s">
        <v>171</v>
      </c>
      <c r="C47" s="273">
        <v>84</v>
      </c>
      <c r="D47" s="133">
        <f t="shared" si="0"/>
        <v>2.1999999999999999E-2</v>
      </c>
      <c r="E47" s="275">
        <v>203</v>
      </c>
      <c r="F47" s="133">
        <f t="shared" si="1"/>
        <v>3.3000000000000002E-2</v>
      </c>
      <c r="G47" s="275">
        <v>23</v>
      </c>
      <c r="H47" s="133">
        <f t="shared" si="2"/>
        <v>2.1000000000000001E-2</v>
      </c>
      <c r="I47" s="373"/>
      <c r="J47" s="271">
        <f t="shared" si="3"/>
        <v>310</v>
      </c>
      <c r="K47" s="133">
        <f t="shared" si="4"/>
        <v>2.8000000000000001E-2</v>
      </c>
      <c r="S47" s="732"/>
    </row>
    <row r="48" spans="1:19" ht="28.2" thickBot="1" x14ac:dyDescent="0.3">
      <c r="A48" s="2">
        <v>79</v>
      </c>
      <c r="B48" s="610" t="s">
        <v>172</v>
      </c>
      <c r="C48" s="274">
        <v>55</v>
      </c>
      <c r="D48" s="134">
        <f t="shared" si="0"/>
        <v>1.4999999999999999E-2</v>
      </c>
      <c r="E48" s="276">
        <v>78</v>
      </c>
      <c r="F48" s="134">
        <f t="shared" si="1"/>
        <v>1.2999999999999999E-2</v>
      </c>
      <c r="G48" s="276">
        <v>11</v>
      </c>
      <c r="H48" s="134">
        <f t="shared" si="2"/>
        <v>0.01</v>
      </c>
      <c r="I48" s="374"/>
      <c r="J48" s="272">
        <f t="shared" si="3"/>
        <v>144</v>
      </c>
      <c r="K48" s="134">
        <f t="shared" si="4"/>
        <v>1.2999999999999999E-2</v>
      </c>
      <c r="S48" s="732"/>
    </row>
    <row r="49" spans="1:19" ht="27.6" x14ac:dyDescent="0.25">
      <c r="A49" s="135">
        <v>80</v>
      </c>
      <c r="B49" s="606" t="s">
        <v>173</v>
      </c>
      <c r="C49" s="283">
        <v>38</v>
      </c>
      <c r="D49" s="198">
        <f t="shared" si="0"/>
        <v>0.01</v>
      </c>
      <c r="E49" s="284">
        <v>29</v>
      </c>
      <c r="F49" s="198">
        <f t="shared" si="1"/>
        <v>5.0000000000000001E-3</v>
      </c>
      <c r="G49" s="284">
        <v>11</v>
      </c>
      <c r="H49" s="198">
        <f t="shared" si="2"/>
        <v>0.01</v>
      </c>
      <c r="I49" s="375"/>
      <c r="J49" s="285">
        <f t="shared" si="3"/>
        <v>78</v>
      </c>
      <c r="K49" s="198">
        <f t="shared" si="4"/>
        <v>7.0000000000000001E-3</v>
      </c>
      <c r="S49" s="732"/>
    </row>
    <row r="50" spans="1:19" x14ac:dyDescent="0.25">
      <c r="A50" s="132">
        <v>81</v>
      </c>
      <c r="B50" s="608" t="s">
        <v>174</v>
      </c>
      <c r="C50" s="273">
        <v>16</v>
      </c>
      <c r="D50" s="133">
        <f t="shared" si="0"/>
        <v>4.0000000000000001E-3</v>
      </c>
      <c r="E50" s="275">
        <v>33</v>
      </c>
      <c r="F50" s="133">
        <f t="shared" si="1"/>
        <v>5.0000000000000001E-3</v>
      </c>
      <c r="G50" s="275">
        <v>4</v>
      </c>
      <c r="H50" s="133">
        <f t="shared" si="2"/>
        <v>4.0000000000000001E-3</v>
      </c>
      <c r="I50" s="373"/>
      <c r="J50" s="271">
        <f t="shared" si="3"/>
        <v>53</v>
      </c>
      <c r="K50" s="133">
        <f t="shared" si="4"/>
        <v>5.0000000000000001E-3</v>
      </c>
      <c r="S50" s="732"/>
    </row>
    <row r="51" spans="1:19" ht="27.6" x14ac:dyDescent="0.25">
      <c r="A51" s="132">
        <v>82</v>
      </c>
      <c r="B51" s="608" t="s">
        <v>175</v>
      </c>
      <c r="C51" s="273">
        <v>3</v>
      </c>
      <c r="D51" s="133">
        <f t="shared" si="0"/>
        <v>1E-3</v>
      </c>
      <c r="E51" s="275">
        <v>7</v>
      </c>
      <c r="F51" s="133">
        <f t="shared" si="1"/>
        <v>1E-3</v>
      </c>
      <c r="G51" s="275"/>
      <c r="H51" s="133">
        <f t="shared" si="2"/>
        <v>0</v>
      </c>
      <c r="I51" s="373"/>
      <c r="J51" s="271">
        <f t="shared" si="3"/>
        <v>10</v>
      </c>
      <c r="K51" s="133">
        <f t="shared" si="4"/>
        <v>1E-3</v>
      </c>
      <c r="S51" s="732"/>
    </row>
    <row r="52" spans="1:19" ht="41.4" x14ac:dyDescent="0.25">
      <c r="A52" s="137">
        <v>83</v>
      </c>
      <c r="B52" s="608" t="s">
        <v>176</v>
      </c>
      <c r="C52" s="273">
        <v>47</v>
      </c>
      <c r="D52" s="133">
        <f t="shared" si="0"/>
        <v>1.2999999999999999E-2</v>
      </c>
      <c r="E52" s="275">
        <v>86</v>
      </c>
      <c r="F52" s="133">
        <f t="shared" si="1"/>
        <v>1.4E-2</v>
      </c>
      <c r="G52" s="275">
        <v>11</v>
      </c>
      <c r="H52" s="133">
        <f t="shared" si="2"/>
        <v>0.01</v>
      </c>
      <c r="I52" s="373"/>
      <c r="J52" s="271">
        <f t="shared" si="3"/>
        <v>144</v>
      </c>
      <c r="K52" s="133">
        <f t="shared" si="4"/>
        <v>1.2999999999999999E-2</v>
      </c>
      <c r="S52" s="732"/>
    </row>
    <row r="53" spans="1:19" x14ac:dyDescent="0.25">
      <c r="A53" s="132">
        <v>84</v>
      </c>
      <c r="B53" s="608" t="s">
        <v>177</v>
      </c>
      <c r="C53" s="273">
        <v>18</v>
      </c>
      <c r="D53" s="133">
        <f t="shared" si="0"/>
        <v>5.0000000000000001E-3</v>
      </c>
      <c r="E53" s="275">
        <v>11</v>
      </c>
      <c r="F53" s="133">
        <f t="shared" si="1"/>
        <v>2E-3</v>
      </c>
      <c r="G53" s="275">
        <v>1</v>
      </c>
      <c r="H53" s="133">
        <f t="shared" si="2"/>
        <v>1E-3</v>
      </c>
      <c r="I53" s="373"/>
      <c r="J53" s="271">
        <f t="shared" si="3"/>
        <v>30</v>
      </c>
      <c r="K53" s="133">
        <f t="shared" si="4"/>
        <v>3.0000000000000001E-3</v>
      </c>
      <c r="S53" s="732"/>
    </row>
    <row r="54" spans="1:19" ht="41.4" x14ac:dyDescent="0.25">
      <c r="A54" s="132">
        <v>85</v>
      </c>
      <c r="B54" s="608" t="s">
        <v>178</v>
      </c>
      <c r="C54" s="273">
        <v>24</v>
      </c>
      <c r="D54" s="133">
        <f t="shared" si="0"/>
        <v>6.0000000000000001E-3</v>
      </c>
      <c r="E54" s="275">
        <v>19</v>
      </c>
      <c r="F54" s="133">
        <f t="shared" si="1"/>
        <v>3.0000000000000001E-3</v>
      </c>
      <c r="G54" s="275">
        <v>3</v>
      </c>
      <c r="H54" s="133">
        <f t="shared" si="2"/>
        <v>3.0000000000000001E-3</v>
      </c>
      <c r="I54" s="373"/>
      <c r="J54" s="271">
        <f t="shared" si="3"/>
        <v>46</v>
      </c>
      <c r="K54" s="133">
        <f t="shared" si="4"/>
        <v>4.0000000000000001E-3</v>
      </c>
    </row>
    <row r="55" spans="1:19" ht="28.2" thickBot="1" x14ac:dyDescent="0.3">
      <c r="A55" s="127">
        <v>89</v>
      </c>
      <c r="B55" s="458" t="s">
        <v>179</v>
      </c>
      <c r="C55" s="286">
        <v>12</v>
      </c>
      <c r="D55" s="140">
        <f t="shared" si="0"/>
        <v>3.0000000000000001E-3</v>
      </c>
      <c r="E55" s="287">
        <v>18</v>
      </c>
      <c r="F55" s="140">
        <f t="shared" si="1"/>
        <v>3.0000000000000001E-3</v>
      </c>
      <c r="G55" s="287">
        <v>4</v>
      </c>
      <c r="H55" s="140">
        <f t="shared" si="2"/>
        <v>4.0000000000000001E-3</v>
      </c>
      <c r="I55" s="376"/>
      <c r="J55" s="288">
        <f t="shared" si="3"/>
        <v>34</v>
      </c>
      <c r="K55" s="140">
        <f t="shared" si="4"/>
        <v>3.0000000000000001E-3</v>
      </c>
    </row>
    <row r="56" spans="1:19" ht="14.4" thickBot="1" x14ac:dyDescent="0.3">
      <c r="A56" s="141">
        <v>99</v>
      </c>
      <c r="B56" s="613" t="s">
        <v>180</v>
      </c>
      <c r="C56" s="292">
        <v>140</v>
      </c>
      <c r="D56" s="143">
        <f t="shared" si="0"/>
        <v>3.6999999999999998E-2</v>
      </c>
      <c r="E56" s="293">
        <v>399</v>
      </c>
      <c r="F56" s="143">
        <f t="shared" si="1"/>
        <v>6.5000000000000002E-2</v>
      </c>
      <c r="G56" s="293">
        <v>56</v>
      </c>
      <c r="H56" s="143">
        <f t="shared" si="2"/>
        <v>0.05</v>
      </c>
      <c r="I56" s="377"/>
      <c r="J56" s="294">
        <f t="shared" si="3"/>
        <v>595</v>
      </c>
      <c r="K56" s="143">
        <f t="shared" si="4"/>
        <v>5.3999999999999999E-2</v>
      </c>
    </row>
    <row r="57" spans="1:19" ht="15" customHeight="1" thickBot="1" x14ac:dyDescent="0.3">
      <c r="A57" s="843" t="s">
        <v>578</v>
      </c>
      <c r="B57" s="850"/>
      <c r="C57" s="295">
        <f>SUM(C5:C56)</f>
        <v>3734</v>
      </c>
      <c r="D57" s="289">
        <f>SUM(D5:D56)</f>
        <v>0.99900000000000011</v>
      </c>
      <c r="E57" s="295">
        <f t="shared" ref="E57:K57" si="5">SUM(E5:E56)</f>
        <v>6175</v>
      </c>
      <c r="F57" s="289">
        <f t="shared" si="5"/>
        <v>1.0000000000000002</v>
      </c>
      <c r="G57" s="295">
        <f t="shared" si="5"/>
        <v>1110</v>
      </c>
      <c r="H57" s="289">
        <f t="shared" si="5"/>
        <v>1.0030000000000001</v>
      </c>
      <c r="I57" s="378">
        <f t="shared" si="5"/>
        <v>1</v>
      </c>
      <c r="J57" s="290">
        <f t="shared" si="5"/>
        <v>11020</v>
      </c>
      <c r="K57" s="291">
        <f t="shared" si="5"/>
        <v>0.99900000000000022</v>
      </c>
    </row>
    <row r="58" spans="1:19" x14ac:dyDescent="0.25">
      <c r="A58" s="171" t="s">
        <v>105</v>
      </c>
      <c r="B58" s="115"/>
      <c r="C58" s="115"/>
      <c r="D58" s="115"/>
      <c r="E58" s="115"/>
      <c r="F58" s="41"/>
      <c r="J58" s="34"/>
    </row>
    <row r="59" spans="1:19" x14ac:dyDescent="0.25">
      <c r="A59" s="172" t="s">
        <v>181</v>
      </c>
      <c r="B59" s="115"/>
      <c r="C59" s="115"/>
      <c r="D59" s="115"/>
      <c r="E59" s="115"/>
      <c r="F59" s="41"/>
      <c r="J59" s="34"/>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4"/>
  <sheetViews>
    <sheetView workbookViewId="0">
      <selection sqref="A1:H1"/>
    </sheetView>
  </sheetViews>
  <sheetFormatPr defaultColWidth="11.44140625" defaultRowHeight="12.6" x14ac:dyDescent="0.25"/>
  <cols>
    <col min="1" max="1" width="9.109375" style="462" customWidth="1"/>
    <col min="2" max="2" width="91.44140625" style="462" customWidth="1"/>
    <col min="3" max="3" width="14.5546875" style="461" customWidth="1"/>
    <col min="4" max="7" width="14.5546875" style="460" customWidth="1"/>
    <col min="8" max="8" width="14.5546875" style="544" customWidth="1"/>
    <col min="9" max="9" width="4.33203125" style="460" customWidth="1"/>
    <col min="10" max="16384" width="11.44140625" style="460"/>
  </cols>
  <sheetData>
    <row r="1" spans="1:10" ht="35.1" customHeight="1" thickBot="1" x14ac:dyDescent="0.3">
      <c r="A1" s="863" t="s">
        <v>893</v>
      </c>
      <c r="B1" s="849"/>
      <c r="C1" s="849"/>
      <c r="D1" s="864"/>
      <c r="E1" s="864"/>
      <c r="F1" s="864"/>
      <c r="G1" s="864"/>
      <c r="H1" s="865"/>
    </row>
    <row r="2" spans="1:10" ht="42.75" customHeight="1" thickBot="1" x14ac:dyDescent="0.3">
      <c r="A2" s="519" t="s">
        <v>494</v>
      </c>
      <c r="B2" s="519" t="s">
        <v>495</v>
      </c>
      <c r="C2" s="520" t="s">
        <v>680</v>
      </c>
      <c r="D2" s="521" t="s">
        <v>477</v>
      </c>
      <c r="E2" s="521" t="s">
        <v>638</v>
      </c>
      <c r="F2" s="520" t="s">
        <v>639</v>
      </c>
      <c r="G2" s="522" t="s">
        <v>478</v>
      </c>
      <c r="H2" s="521" t="s">
        <v>681</v>
      </c>
    </row>
    <row r="3" spans="1:10" s="526" customFormat="1" ht="13.8" thickBot="1" x14ac:dyDescent="0.3">
      <c r="A3" s="523">
        <v>10</v>
      </c>
      <c r="B3" s="524" t="s">
        <v>912</v>
      </c>
      <c r="C3" s="525">
        <f>C4</f>
        <v>0</v>
      </c>
      <c r="D3" s="525">
        <f>D4</f>
        <v>1</v>
      </c>
      <c r="E3" s="525">
        <f>E4</f>
        <v>0</v>
      </c>
      <c r="F3" s="525">
        <f>F4</f>
        <v>0</v>
      </c>
      <c r="G3" s="525">
        <f>SUM(C3:F3)</f>
        <v>1</v>
      </c>
      <c r="H3" s="534">
        <f t="shared" ref="H3:H66" si="0">C3/G3</f>
        <v>0</v>
      </c>
    </row>
    <row r="4" spans="1:10" s="526" customFormat="1" ht="12.75" customHeight="1" thickBot="1" x14ac:dyDescent="0.3">
      <c r="A4" s="528">
        <v>10110</v>
      </c>
      <c r="B4" s="836" t="s">
        <v>913</v>
      </c>
      <c r="C4" s="531">
        <v>0</v>
      </c>
      <c r="D4" s="531">
        <v>1</v>
      </c>
      <c r="E4" s="531">
        <v>0</v>
      </c>
      <c r="F4" s="532"/>
      <c r="G4" s="531">
        <f t="shared" ref="G4:G89" si="1">SUM(C4:F4)</f>
        <v>1</v>
      </c>
      <c r="H4" s="535">
        <f t="shared" si="0"/>
        <v>0</v>
      </c>
      <c r="J4" s="527"/>
    </row>
    <row r="5" spans="1:10" s="526" customFormat="1" ht="12.75" customHeight="1" thickBot="1" x14ac:dyDescent="0.3">
      <c r="A5" s="523">
        <v>35</v>
      </c>
      <c r="B5" s="524" t="s">
        <v>565</v>
      </c>
      <c r="C5" s="525">
        <f>SUM(C6:C9)</f>
        <v>157</v>
      </c>
      <c r="D5" s="525">
        <f>SUM(D6:D9)</f>
        <v>21</v>
      </c>
      <c r="E5" s="525">
        <f>SUM(E6:E9)</f>
        <v>0</v>
      </c>
      <c r="F5" s="525">
        <f>SUM(F6:F9)</f>
        <v>0</v>
      </c>
      <c r="G5" s="525">
        <f>SUM(C5:F5)</f>
        <v>178</v>
      </c>
      <c r="H5" s="534">
        <f t="shared" si="0"/>
        <v>0.8820224719101124</v>
      </c>
      <c r="J5" s="527"/>
    </row>
    <row r="6" spans="1:10" s="526" customFormat="1" ht="12.75" customHeight="1" x14ac:dyDescent="0.25">
      <c r="A6" s="529">
        <v>35110</v>
      </c>
      <c r="B6" s="530" t="s">
        <v>640</v>
      </c>
      <c r="C6" s="531">
        <v>1</v>
      </c>
      <c r="D6" s="531">
        <v>0</v>
      </c>
      <c r="E6" s="531">
        <v>0</v>
      </c>
      <c r="F6" s="532"/>
      <c r="G6" s="531">
        <f t="shared" si="1"/>
        <v>1</v>
      </c>
      <c r="H6" s="535">
        <f t="shared" si="0"/>
        <v>1</v>
      </c>
      <c r="J6" s="527"/>
    </row>
    <row r="7" spans="1:10" s="526" customFormat="1" ht="12.75" customHeight="1" x14ac:dyDescent="0.25">
      <c r="A7" s="529">
        <v>35120</v>
      </c>
      <c r="B7" s="530" t="s">
        <v>641</v>
      </c>
      <c r="C7" s="531">
        <v>6</v>
      </c>
      <c r="D7" s="531">
        <v>0</v>
      </c>
      <c r="E7" s="531">
        <v>0</v>
      </c>
      <c r="F7" s="532"/>
      <c r="G7" s="531">
        <f t="shared" si="1"/>
        <v>6</v>
      </c>
      <c r="H7" s="535">
        <f t="shared" si="0"/>
        <v>1</v>
      </c>
      <c r="J7" s="527"/>
    </row>
    <row r="8" spans="1:10" s="526" customFormat="1" ht="12.75" customHeight="1" x14ac:dyDescent="0.25">
      <c r="A8" s="529">
        <v>35130</v>
      </c>
      <c r="B8" s="530" t="s">
        <v>642</v>
      </c>
      <c r="C8" s="531">
        <v>46</v>
      </c>
      <c r="D8" s="531">
        <v>10</v>
      </c>
      <c r="E8" s="531">
        <v>0</v>
      </c>
      <c r="F8" s="532"/>
      <c r="G8" s="531">
        <f t="shared" si="1"/>
        <v>56</v>
      </c>
      <c r="H8" s="535">
        <f t="shared" si="0"/>
        <v>0.8214285714285714</v>
      </c>
      <c r="J8" s="527"/>
    </row>
    <row r="9" spans="1:10" s="526" customFormat="1" ht="12.75" customHeight="1" thickBot="1" x14ac:dyDescent="0.3">
      <c r="A9" s="529">
        <v>35140</v>
      </c>
      <c r="B9" s="530" t="s">
        <v>643</v>
      </c>
      <c r="C9" s="531">
        <v>104</v>
      </c>
      <c r="D9" s="531">
        <v>11</v>
      </c>
      <c r="E9" s="531">
        <v>0</v>
      </c>
      <c r="F9" s="532"/>
      <c r="G9" s="531">
        <f t="shared" si="1"/>
        <v>115</v>
      </c>
      <c r="H9" s="535">
        <f t="shared" si="0"/>
        <v>0.90434782608695652</v>
      </c>
      <c r="J9" s="527"/>
    </row>
    <row r="10" spans="1:10" s="526" customFormat="1" ht="12.75" customHeight="1" thickBot="1" x14ac:dyDescent="0.3">
      <c r="A10" s="523">
        <v>36</v>
      </c>
      <c r="B10" s="524" t="s">
        <v>566</v>
      </c>
      <c r="C10" s="525">
        <f>C11</f>
        <v>572</v>
      </c>
      <c r="D10" s="525">
        <f>D11</f>
        <v>93</v>
      </c>
      <c r="E10" s="525">
        <f>E11</f>
        <v>0</v>
      </c>
      <c r="F10" s="525">
        <f>F11</f>
        <v>0</v>
      </c>
      <c r="G10" s="525">
        <f>SUM(C10:F10)</f>
        <v>665</v>
      </c>
      <c r="H10" s="534">
        <f t="shared" si="0"/>
        <v>0.86015037593984967</v>
      </c>
      <c r="J10" s="527"/>
    </row>
    <row r="11" spans="1:10" s="526" customFormat="1" ht="12.75" customHeight="1" thickBot="1" x14ac:dyDescent="0.3">
      <c r="A11" s="529">
        <v>36000</v>
      </c>
      <c r="B11" s="533" t="s">
        <v>566</v>
      </c>
      <c r="C11" s="531">
        <v>572</v>
      </c>
      <c r="D11" s="531">
        <v>93</v>
      </c>
      <c r="E11" s="531">
        <v>0</v>
      </c>
      <c r="F11" s="532"/>
      <c r="G11" s="531">
        <f t="shared" si="1"/>
        <v>665</v>
      </c>
      <c r="H11" s="535">
        <f t="shared" si="0"/>
        <v>0.86015037593984967</v>
      </c>
      <c r="J11" s="527"/>
    </row>
    <row r="12" spans="1:10" s="526" customFormat="1" ht="12.75" customHeight="1" thickBot="1" x14ac:dyDescent="0.3">
      <c r="A12" s="523">
        <v>37</v>
      </c>
      <c r="B12" s="524" t="s">
        <v>644</v>
      </c>
      <c r="C12" s="525">
        <f>C13</f>
        <v>22</v>
      </c>
      <c r="D12" s="525">
        <f>D13</f>
        <v>1</v>
      </c>
      <c r="E12" s="525">
        <f>E13</f>
        <v>0</v>
      </c>
      <c r="F12" s="525">
        <f>F13</f>
        <v>0</v>
      </c>
      <c r="G12" s="525">
        <f>SUM(C12:F12)</f>
        <v>23</v>
      </c>
      <c r="H12" s="534">
        <f t="shared" si="0"/>
        <v>0.95652173913043481</v>
      </c>
      <c r="J12" s="527"/>
    </row>
    <row r="13" spans="1:10" s="526" customFormat="1" ht="12.75" customHeight="1" thickBot="1" x14ac:dyDescent="0.3">
      <c r="A13" s="529">
        <v>37000</v>
      </c>
      <c r="B13" s="533" t="s">
        <v>644</v>
      </c>
      <c r="C13" s="531">
        <v>22</v>
      </c>
      <c r="D13" s="531">
        <v>1</v>
      </c>
      <c r="E13" s="531">
        <v>0</v>
      </c>
      <c r="F13" s="532"/>
      <c r="G13" s="531">
        <f t="shared" si="1"/>
        <v>23</v>
      </c>
      <c r="H13" s="535">
        <f t="shared" si="0"/>
        <v>0.95652173913043481</v>
      </c>
      <c r="J13" s="527"/>
    </row>
    <row r="14" spans="1:10" s="526" customFormat="1" ht="12.75" customHeight="1" thickBot="1" x14ac:dyDescent="0.3">
      <c r="A14" s="523">
        <v>38</v>
      </c>
      <c r="B14" s="524" t="s">
        <v>567</v>
      </c>
      <c r="C14" s="525">
        <f>SUM(C15:C17)</f>
        <v>497</v>
      </c>
      <c r="D14" s="525">
        <f>SUM(D15:D17)</f>
        <v>45</v>
      </c>
      <c r="E14" s="525">
        <f>SUM(E15:E17)</f>
        <v>0</v>
      </c>
      <c r="F14" s="525">
        <f>SUM(F15:F17)</f>
        <v>0</v>
      </c>
      <c r="G14" s="525">
        <f>SUM(C14:F14)</f>
        <v>542</v>
      </c>
      <c r="H14" s="534">
        <f t="shared" si="0"/>
        <v>0.91697416974169743</v>
      </c>
      <c r="J14" s="527"/>
    </row>
    <row r="15" spans="1:10" s="526" customFormat="1" ht="12.75" customHeight="1" x14ac:dyDescent="0.25">
      <c r="A15" s="529">
        <v>38110</v>
      </c>
      <c r="B15" s="533" t="s">
        <v>645</v>
      </c>
      <c r="C15" s="531">
        <v>187</v>
      </c>
      <c r="D15" s="531">
        <v>24</v>
      </c>
      <c r="E15" s="531">
        <v>0</v>
      </c>
      <c r="F15" s="532"/>
      <c r="G15" s="531">
        <f t="shared" si="1"/>
        <v>211</v>
      </c>
      <c r="H15" s="535">
        <f t="shared" si="0"/>
        <v>0.88625592417061616</v>
      </c>
      <c r="J15" s="527"/>
    </row>
    <row r="16" spans="1:10" s="526" customFormat="1" ht="12.75" customHeight="1" x14ac:dyDescent="0.25">
      <c r="A16" s="529">
        <v>38213</v>
      </c>
      <c r="B16" s="533" t="s">
        <v>646</v>
      </c>
      <c r="C16" s="531">
        <v>140</v>
      </c>
      <c r="D16" s="531">
        <v>3</v>
      </c>
      <c r="E16" s="531">
        <v>0</v>
      </c>
      <c r="F16" s="532"/>
      <c r="G16" s="531">
        <f t="shared" si="1"/>
        <v>143</v>
      </c>
      <c r="H16" s="535">
        <f t="shared" si="0"/>
        <v>0.97902097902097907</v>
      </c>
      <c r="J16" s="527"/>
    </row>
    <row r="17" spans="1:10" s="526" customFormat="1" ht="12.75" customHeight="1" thickBot="1" x14ac:dyDescent="0.3">
      <c r="A17" s="529">
        <v>38219</v>
      </c>
      <c r="B17" s="533" t="s">
        <v>647</v>
      </c>
      <c r="C17" s="531">
        <v>170</v>
      </c>
      <c r="D17" s="531">
        <v>18</v>
      </c>
      <c r="E17" s="531">
        <v>0</v>
      </c>
      <c r="F17" s="532"/>
      <c r="G17" s="531">
        <f t="shared" si="1"/>
        <v>188</v>
      </c>
      <c r="H17" s="535">
        <f t="shared" si="0"/>
        <v>0.9042553191489362</v>
      </c>
      <c r="J17" s="527"/>
    </row>
    <row r="18" spans="1:10" s="526" customFormat="1" ht="12.75" customHeight="1" thickBot="1" x14ac:dyDescent="0.3">
      <c r="A18" s="523">
        <v>49</v>
      </c>
      <c r="B18" s="524" t="s">
        <v>693</v>
      </c>
      <c r="C18" s="525">
        <f>SUM(C19:C20)</f>
        <v>3634</v>
      </c>
      <c r="D18" s="525">
        <f>SUM(D19:D20)</f>
        <v>713</v>
      </c>
      <c r="E18" s="525">
        <f>SUM(E19:E20)</f>
        <v>0</v>
      </c>
      <c r="F18" s="525">
        <f>SUM(F19:F20)</f>
        <v>0</v>
      </c>
      <c r="G18" s="525">
        <f>SUM(C18:F18)</f>
        <v>4347</v>
      </c>
      <c r="H18" s="534">
        <f t="shared" si="0"/>
        <v>0.83597883597883593</v>
      </c>
      <c r="J18" s="527"/>
    </row>
    <row r="19" spans="1:10" s="526" customFormat="1" ht="12.75" customHeight="1" x14ac:dyDescent="0.25">
      <c r="A19" s="529">
        <v>49200</v>
      </c>
      <c r="B19" s="533" t="s">
        <v>682</v>
      </c>
      <c r="C19" s="531">
        <v>3027</v>
      </c>
      <c r="D19" s="531">
        <v>580</v>
      </c>
      <c r="E19" s="531">
        <v>0</v>
      </c>
      <c r="F19" s="532"/>
      <c r="G19" s="531">
        <f t="shared" si="1"/>
        <v>3607</v>
      </c>
      <c r="H19" s="535">
        <f t="shared" si="0"/>
        <v>0.83920155253673412</v>
      </c>
      <c r="J19" s="527"/>
    </row>
    <row r="20" spans="1:10" s="526" customFormat="1" ht="12.75" customHeight="1" thickBot="1" x14ac:dyDescent="0.3">
      <c r="A20" s="529">
        <v>49390</v>
      </c>
      <c r="B20" s="533" t="s">
        <v>648</v>
      </c>
      <c r="C20" s="531">
        <v>607</v>
      </c>
      <c r="D20" s="531">
        <v>133</v>
      </c>
      <c r="E20" s="531">
        <v>0</v>
      </c>
      <c r="F20" s="532"/>
      <c r="G20" s="531">
        <f t="shared" si="1"/>
        <v>740</v>
      </c>
      <c r="H20" s="535">
        <f t="shared" si="0"/>
        <v>0.82027027027027022</v>
      </c>
      <c r="J20" s="527"/>
    </row>
    <row r="21" spans="1:10" s="526" customFormat="1" ht="12.75" customHeight="1" thickBot="1" x14ac:dyDescent="0.3">
      <c r="A21" s="523">
        <v>52</v>
      </c>
      <c r="B21" s="524" t="s">
        <v>694</v>
      </c>
      <c r="C21" s="525">
        <f>SUM(C22:C23)</f>
        <v>96</v>
      </c>
      <c r="D21" s="525">
        <f>SUM(D22:D23)</f>
        <v>20</v>
      </c>
      <c r="E21" s="525">
        <f>SUM(E22:E23)</f>
        <v>0</v>
      </c>
      <c r="F21" s="525">
        <f>SUM(F22:F23)</f>
        <v>0</v>
      </c>
      <c r="G21" s="525">
        <f>SUM(C21:F21)</f>
        <v>116</v>
      </c>
      <c r="H21" s="534">
        <f t="shared" si="0"/>
        <v>0.82758620689655171</v>
      </c>
      <c r="J21" s="527"/>
    </row>
    <row r="22" spans="1:10" s="526" customFormat="1" ht="12.75" customHeight="1" x14ac:dyDescent="0.25">
      <c r="A22" s="529">
        <v>52220</v>
      </c>
      <c r="B22" s="533" t="s">
        <v>649</v>
      </c>
      <c r="C22" s="531">
        <v>91</v>
      </c>
      <c r="D22" s="531">
        <v>20</v>
      </c>
      <c r="E22" s="531">
        <v>0</v>
      </c>
      <c r="F22" s="532"/>
      <c r="G22" s="531">
        <f t="shared" si="1"/>
        <v>111</v>
      </c>
      <c r="H22" s="535">
        <f t="shared" si="0"/>
        <v>0.81981981981981977</v>
      </c>
      <c r="J22" s="527"/>
    </row>
    <row r="23" spans="1:10" s="526" customFormat="1" ht="12.75" customHeight="1" thickBot="1" x14ac:dyDescent="0.3">
      <c r="A23" s="529">
        <v>52230</v>
      </c>
      <c r="B23" s="533" t="s">
        <v>650</v>
      </c>
      <c r="C23" s="531">
        <v>5</v>
      </c>
      <c r="D23" s="531">
        <v>0</v>
      </c>
      <c r="E23" s="531">
        <v>0</v>
      </c>
      <c r="F23" s="532"/>
      <c r="G23" s="531">
        <f t="shared" si="1"/>
        <v>5</v>
      </c>
      <c r="H23" s="535">
        <f t="shared" si="0"/>
        <v>1</v>
      </c>
      <c r="J23" s="527"/>
    </row>
    <row r="24" spans="1:10" s="526" customFormat="1" ht="12.75" customHeight="1" thickBot="1" x14ac:dyDescent="0.3">
      <c r="A24" s="523">
        <v>53</v>
      </c>
      <c r="B24" s="524" t="s">
        <v>695</v>
      </c>
      <c r="C24" s="525">
        <f>C25</f>
        <v>832</v>
      </c>
      <c r="D24" s="525">
        <f>D25</f>
        <v>160</v>
      </c>
      <c r="E24" s="525">
        <f>E25</f>
        <v>0</v>
      </c>
      <c r="F24" s="525">
        <f>F25</f>
        <v>0</v>
      </c>
      <c r="G24" s="525">
        <f>SUM(C24:F24)</f>
        <v>992</v>
      </c>
      <c r="H24" s="534">
        <f t="shared" si="0"/>
        <v>0.83870967741935487</v>
      </c>
      <c r="J24" s="527"/>
    </row>
    <row r="25" spans="1:10" s="526" customFormat="1" ht="12.75" customHeight="1" thickBot="1" x14ac:dyDescent="0.3">
      <c r="A25" s="529">
        <v>53100</v>
      </c>
      <c r="B25" s="533" t="s">
        <v>563</v>
      </c>
      <c r="C25" s="531">
        <v>832</v>
      </c>
      <c r="D25" s="531">
        <v>160</v>
      </c>
      <c r="E25" s="531">
        <v>0</v>
      </c>
      <c r="F25" s="532"/>
      <c r="G25" s="531">
        <f t="shared" si="1"/>
        <v>992</v>
      </c>
      <c r="H25" s="535">
        <f t="shared" si="0"/>
        <v>0.83870967741935487</v>
      </c>
      <c r="J25" s="527"/>
    </row>
    <row r="26" spans="1:10" s="526" customFormat="1" ht="12.75" customHeight="1" thickBot="1" x14ac:dyDescent="0.3">
      <c r="A26" s="536">
        <v>55</v>
      </c>
      <c r="B26" s="524" t="s">
        <v>696</v>
      </c>
      <c r="C26" s="525">
        <f>SUM(C27:C27)</f>
        <v>59</v>
      </c>
      <c r="D26" s="525">
        <f>SUM(D27:D27)</f>
        <v>6</v>
      </c>
      <c r="E26" s="525">
        <f>SUM(E27:E27)</f>
        <v>0</v>
      </c>
      <c r="F26" s="525">
        <f>SUM(F27:F27)</f>
        <v>0</v>
      </c>
      <c r="G26" s="525">
        <f>SUM(C26:F26)</f>
        <v>65</v>
      </c>
      <c r="H26" s="534">
        <f t="shared" si="0"/>
        <v>0.90769230769230769</v>
      </c>
      <c r="J26" s="527"/>
    </row>
    <row r="27" spans="1:10" s="526" customFormat="1" ht="12.75" customHeight="1" thickBot="1" x14ac:dyDescent="0.3">
      <c r="A27" s="529">
        <v>55900</v>
      </c>
      <c r="B27" s="533" t="s">
        <v>651</v>
      </c>
      <c r="C27" s="531">
        <v>59</v>
      </c>
      <c r="D27" s="531">
        <v>6</v>
      </c>
      <c r="E27" s="531">
        <v>0</v>
      </c>
      <c r="F27" s="532"/>
      <c r="G27" s="531">
        <f t="shared" si="1"/>
        <v>65</v>
      </c>
      <c r="H27" s="535">
        <f t="shared" si="0"/>
        <v>0.90769230769230769</v>
      </c>
      <c r="J27" s="527"/>
    </row>
    <row r="28" spans="1:10" s="526" customFormat="1" ht="12.75" customHeight="1" thickBot="1" x14ac:dyDescent="0.3">
      <c r="A28" s="523">
        <v>56</v>
      </c>
      <c r="B28" s="524" t="s">
        <v>697</v>
      </c>
      <c r="C28" s="525">
        <f>C29</f>
        <v>3</v>
      </c>
      <c r="D28" s="525">
        <f>D29</f>
        <v>2</v>
      </c>
      <c r="E28" s="525">
        <f>E29</f>
        <v>0</v>
      </c>
      <c r="F28" s="525">
        <f>F29</f>
        <v>0</v>
      </c>
      <c r="G28" s="525">
        <f>SUM(C28:F28)</f>
        <v>5</v>
      </c>
      <c r="H28" s="534">
        <f t="shared" si="0"/>
        <v>0.6</v>
      </c>
      <c r="J28" s="527"/>
    </row>
    <row r="29" spans="1:10" s="526" customFormat="1" ht="12.75" customHeight="1" thickBot="1" x14ac:dyDescent="0.3">
      <c r="A29" s="529">
        <v>56210</v>
      </c>
      <c r="B29" s="533" t="s">
        <v>683</v>
      </c>
      <c r="C29" s="531">
        <v>3</v>
      </c>
      <c r="D29" s="531">
        <v>2</v>
      </c>
      <c r="E29" s="531">
        <v>0</v>
      </c>
      <c r="F29" s="532"/>
      <c r="G29" s="531">
        <f t="shared" si="1"/>
        <v>5</v>
      </c>
      <c r="H29" s="535">
        <f t="shared" si="0"/>
        <v>0.6</v>
      </c>
      <c r="J29" s="527"/>
    </row>
    <row r="30" spans="1:10" s="526" customFormat="1" ht="12.75" customHeight="1" thickBot="1" x14ac:dyDescent="0.3">
      <c r="A30" s="523">
        <v>60</v>
      </c>
      <c r="B30" s="524" t="s">
        <v>698</v>
      </c>
      <c r="C30" s="525">
        <f>SUM(C31:C31)</f>
        <v>79</v>
      </c>
      <c r="D30" s="525">
        <f>SUM(D31:D31)</f>
        <v>64</v>
      </c>
      <c r="E30" s="525">
        <f>SUM(E31:E31)</f>
        <v>0</v>
      </c>
      <c r="F30" s="525">
        <f>SUM(F31:F31)</f>
        <v>0</v>
      </c>
      <c r="G30" s="525">
        <f>SUM(C30:F30)</f>
        <v>143</v>
      </c>
      <c r="H30" s="534">
        <f t="shared" si="0"/>
        <v>0.55244755244755239</v>
      </c>
      <c r="J30" s="527"/>
    </row>
    <row r="31" spans="1:10" s="526" customFormat="1" ht="12.75" customHeight="1" thickBot="1" x14ac:dyDescent="0.3">
      <c r="A31" s="774">
        <v>60200</v>
      </c>
      <c r="B31" s="775" t="s">
        <v>652</v>
      </c>
      <c r="C31" s="776">
        <v>79</v>
      </c>
      <c r="D31" s="776">
        <v>64</v>
      </c>
      <c r="E31" s="776">
        <v>0</v>
      </c>
      <c r="F31" s="777"/>
      <c r="G31" s="776">
        <f t="shared" si="1"/>
        <v>143</v>
      </c>
      <c r="H31" s="778">
        <f t="shared" si="0"/>
        <v>0.55244755244755239</v>
      </c>
      <c r="J31" s="527"/>
    </row>
    <row r="32" spans="1:10" s="526" customFormat="1" ht="12.75" customHeight="1" thickBot="1" x14ac:dyDescent="0.3">
      <c r="A32" s="523">
        <v>61</v>
      </c>
      <c r="B32" s="524" t="s">
        <v>673</v>
      </c>
      <c r="C32" s="525">
        <f>C33</f>
        <v>12</v>
      </c>
      <c r="D32" s="525">
        <f>D33</f>
        <v>3</v>
      </c>
      <c r="E32" s="525">
        <f>E33</f>
        <v>0</v>
      </c>
      <c r="F32" s="525">
        <f>F33</f>
        <v>0</v>
      </c>
      <c r="G32" s="525">
        <f>SUM(C32:F32)</f>
        <v>15</v>
      </c>
      <c r="H32" s="534">
        <f t="shared" si="0"/>
        <v>0.8</v>
      </c>
      <c r="J32" s="527"/>
    </row>
    <row r="33" spans="1:10" s="526" customFormat="1" ht="12.75" customHeight="1" thickBot="1" x14ac:dyDescent="0.3">
      <c r="A33" s="529">
        <v>61100</v>
      </c>
      <c r="B33" s="533" t="s">
        <v>653</v>
      </c>
      <c r="C33" s="531">
        <v>12</v>
      </c>
      <c r="D33" s="531">
        <v>3</v>
      </c>
      <c r="E33" s="531">
        <v>0</v>
      </c>
      <c r="F33" s="532"/>
      <c r="G33" s="531">
        <f t="shared" si="1"/>
        <v>15</v>
      </c>
      <c r="H33" s="535">
        <f t="shared" si="0"/>
        <v>0.8</v>
      </c>
      <c r="J33" s="527"/>
    </row>
    <row r="34" spans="1:10" s="526" customFormat="1" ht="12.75" customHeight="1" thickBot="1" x14ac:dyDescent="0.3">
      <c r="A34" s="523">
        <v>62</v>
      </c>
      <c r="B34" s="524" t="s">
        <v>699</v>
      </c>
      <c r="C34" s="525">
        <f>SUM(C35:C36)</f>
        <v>35</v>
      </c>
      <c r="D34" s="525">
        <f>SUM(D35:D36)</f>
        <v>4</v>
      </c>
      <c r="E34" s="525">
        <f>SUM(E35:E36)</f>
        <v>0</v>
      </c>
      <c r="F34" s="525">
        <f>SUM(F35:F36)</f>
        <v>0</v>
      </c>
      <c r="G34" s="525">
        <f>SUM(C34:F34)</f>
        <v>39</v>
      </c>
      <c r="H34" s="534">
        <f t="shared" si="0"/>
        <v>0.89743589743589747</v>
      </c>
      <c r="J34" s="527"/>
    </row>
    <row r="35" spans="1:10" s="526" customFormat="1" ht="12.75" customHeight="1" x14ac:dyDescent="0.25">
      <c r="A35" s="529">
        <v>62020</v>
      </c>
      <c r="B35" s="533" t="s">
        <v>654</v>
      </c>
      <c r="C35" s="531">
        <v>2</v>
      </c>
      <c r="D35" s="531">
        <v>2</v>
      </c>
      <c r="E35" s="531">
        <v>0</v>
      </c>
      <c r="F35" s="532"/>
      <c r="G35" s="531">
        <f t="shared" si="1"/>
        <v>4</v>
      </c>
      <c r="H35" s="535">
        <f t="shared" si="0"/>
        <v>0.5</v>
      </c>
      <c r="J35" s="527"/>
    </row>
    <row r="36" spans="1:10" s="526" customFormat="1" ht="12.75" customHeight="1" thickBot="1" x14ac:dyDescent="0.3">
      <c r="A36" s="529">
        <v>62090</v>
      </c>
      <c r="B36" s="533" t="s">
        <v>700</v>
      </c>
      <c r="C36" s="531">
        <v>33</v>
      </c>
      <c r="D36" s="531">
        <v>2</v>
      </c>
      <c r="E36" s="531">
        <v>0</v>
      </c>
      <c r="F36" s="532"/>
      <c r="G36" s="531">
        <f t="shared" si="1"/>
        <v>35</v>
      </c>
      <c r="H36" s="535">
        <f t="shared" si="0"/>
        <v>0.94285714285714284</v>
      </c>
      <c r="J36" s="527"/>
    </row>
    <row r="37" spans="1:10" s="526" customFormat="1" ht="12.75" customHeight="1" thickBot="1" x14ac:dyDescent="0.3">
      <c r="A37" s="523">
        <v>64</v>
      </c>
      <c r="B37" s="524" t="s">
        <v>701</v>
      </c>
      <c r="C37" s="525">
        <f>SUM(C38:C39)</f>
        <v>152</v>
      </c>
      <c r="D37" s="525">
        <f>SUM(D38:D39)</f>
        <v>75</v>
      </c>
      <c r="E37" s="525">
        <f>SUM(E38:E39)</f>
        <v>0</v>
      </c>
      <c r="F37" s="525">
        <f>SUM(F38:F39)</f>
        <v>0</v>
      </c>
      <c r="G37" s="525">
        <f>SUM(C37:F37)</f>
        <v>227</v>
      </c>
      <c r="H37" s="534">
        <f t="shared" si="0"/>
        <v>0.66960352422907488</v>
      </c>
      <c r="J37" s="527"/>
    </row>
    <row r="38" spans="1:10" s="526" customFormat="1" ht="12.75" customHeight="1" x14ac:dyDescent="0.25">
      <c r="A38" s="529">
        <v>64922</v>
      </c>
      <c r="B38" s="533" t="s">
        <v>702</v>
      </c>
      <c r="C38" s="531">
        <v>0</v>
      </c>
      <c r="D38" s="531">
        <v>2</v>
      </c>
      <c r="E38" s="531">
        <v>0</v>
      </c>
      <c r="F38" s="532"/>
      <c r="G38" s="531">
        <f t="shared" si="1"/>
        <v>2</v>
      </c>
      <c r="H38" s="535">
        <f t="shared" si="0"/>
        <v>0</v>
      </c>
      <c r="J38" s="527"/>
    </row>
    <row r="39" spans="1:10" s="526" customFormat="1" ht="12.75" customHeight="1" thickBot="1" x14ac:dyDescent="0.3">
      <c r="A39" s="529">
        <v>64999</v>
      </c>
      <c r="B39" s="533" t="s">
        <v>655</v>
      </c>
      <c r="C39" s="531">
        <v>152</v>
      </c>
      <c r="D39" s="531">
        <v>73</v>
      </c>
      <c r="E39" s="531">
        <v>0</v>
      </c>
      <c r="F39" s="532"/>
      <c r="G39" s="531">
        <f t="shared" si="1"/>
        <v>225</v>
      </c>
      <c r="H39" s="535">
        <f t="shared" si="0"/>
        <v>0.67555555555555558</v>
      </c>
      <c r="J39" s="527"/>
    </row>
    <row r="40" spans="1:10" s="526" customFormat="1" ht="12.75" customHeight="1" thickBot="1" x14ac:dyDescent="0.3">
      <c r="A40" s="523">
        <v>68</v>
      </c>
      <c r="B40" s="524" t="s">
        <v>703</v>
      </c>
      <c r="C40" s="525">
        <f>SUM(C41:C41)</f>
        <v>16</v>
      </c>
      <c r="D40" s="525">
        <f>SUM(D41:D41)</f>
        <v>6</v>
      </c>
      <c r="E40" s="525">
        <f>SUM(E41:E41)</f>
        <v>0</v>
      </c>
      <c r="F40" s="525">
        <f>SUM(F41:F41)</f>
        <v>0</v>
      </c>
      <c r="G40" s="525">
        <f>SUM(C40:F40)</f>
        <v>22</v>
      </c>
      <c r="H40" s="534">
        <f t="shared" si="0"/>
        <v>0.72727272727272729</v>
      </c>
      <c r="J40" s="527"/>
    </row>
    <row r="41" spans="1:10" s="526" customFormat="1" ht="12.75" customHeight="1" thickBot="1" x14ac:dyDescent="0.3">
      <c r="A41" s="529">
        <v>68202</v>
      </c>
      <c r="B41" s="533" t="s">
        <v>692</v>
      </c>
      <c r="C41" s="531">
        <v>16</v>
      </c>
      <c r="D41" s="531">
        <v>6</v>
      </c>
      <c r="E41" s="531">
        <v>0</v>
      </c>
      <c r="F41" s="532"/>
      <c r="G41" s="531">
        <f t="shared" si="1"/>
        <v>22</v>
      </c>
      <c r="H41" s="535">
        <f t="shared" si="0"/>
        <v>0.72727272727272729</v>
      </c>
      <c r="J41" s="527"/>
    </row>
    <row r="42" spans="1:10" s="526" customFormat="1" ht="12.75" customHeight="1" thickBot="1" x14ac:dyDescent="0.3">
      <c r="A42" s="523">
        <v>70</v>
      </c>
      <c r="B42" s="524" t="s">
        <v>915</v>
      </c>
      <c r="C42" s="525">
        <f>C43</f>
        <v>6</v>
      </c>
      <c r="D42" s="525">
        <f>D43</f>
        <v>0</v>
      </c>
      <c r="E42" s="525">
        <f>E43</f>
        <v>0</v>
      </c>
      <c r="F42" s="525">
        <f>F43</f>
        <v>0</v>
      </c>
      <c r="G42" s="525">
        <f>SUM(C42:F42)</f>
        <v>6</v>
      </c>
      <c r="H42" s="534">
        <f t="shared" si="0"/>
        <v>1</v>
      </c>
      <c r="J42" s="527"/>
    </row>
    <row r="43" spans="1:10" s="526" customFormat="1" ht="12.75" customHeight="1" thickBot="1" x14ac:dyDescent="0.3">
      <c r="A43" s="529">
        <v>70100</v>
      </c>
      <c r="B43" s="533" t="s">
        <v>909</v>
      </c>
      <c r="C43" s="531">
        <v>6</v>
      </c>
      <c r="D43" s="531">
        <v>0</v>
      </c>
      <c r="E43" s="531">
        <v>0</v>
      </c>
      <c r="F43" s="532"/>
      <c r="G43" s="531">
        <f t="shared" si="1"/>
        <v>6</v>
      </c>
      <c r="H43" s="535">
        <f t="shared" si="0"/>
        <v>1</v>
      </c>
      <c r="J43" s="527"/>
    </row>
    <row r="44" spans="1:10" s="526" customFormat="1" ht="12.75" customHeight="1" thickBot="1" x14ac:dyDescent="0.3">
      <c r="A44" s="523">
        <v>71</v>
      </c>
      <c r="B44" s="524" t="s">
        <v>704</v>
      </c>
      <c r="C44" s="525">
        <f>SUM(C45:C46)</f>
        <v>3</v>
      </c>
      <c r="D44" s="525">
        <f>SUM(D45:D46)</f>
        <v>8</v>
      </c>
      <c r="E44" s="525">
        <f>SUM(E45:E46)</f>
        <v>0</v>
      </c>
      <c r="F44" s="525">
        <f>SUM(F45:F46)</f>
        <v>0</v>
      </c>
      <c r="G44" s="525">
        <f>SUM(C44:F44)</f>
        <v>11</v>
      </c>
      <c r="H44" s="534">
        <f t="shared" si="0"/>
        <v>0.27272727272727271</v>
      </c>
      <c r="J44" s="527"/>
    </row>
    <row r="45" spans="1:10" s="526" customFormat="1" ht="12.75" customHeight="1" x14ac:dyDescent="0.25">
      <c r="A45" s="529">
        <v>71121</v>
      </c>
      <c r="B45" s="533" t="s">
        <v>656</v>
      </c>
      <c r="C45" s="531">
        <v>0</v>
      </c>
      <c r="D45" s="531">
        <v>5</v>
      </c>
      <c r="E45" s="531">
        <v>0</v>
      </c>
      <c r="F45" s="532"/>
      <c r="G45" s="531">
        <f t="shared" si="1"/>
        <v>5</v>
      </c>
      <c r="H45" s="535">
        <f t="shared" si="0"/>
        <v>0</v>
      </c>
      <c r="J45" s="527"/>
    </row>
    <row r="46" spans="1:10" s="526" customFormat="1" ht="12.75" customHeight="1" thickBot="1" x14ac:dyDescent="0.3">
      <c r="A46" s="529">
        <v>71209</v>
      </c>
      <c r="B46" s="533" t="s">
        <v>684</v>
      </c>
      <c r="C46" s="531">
        <v>3</v>
      </c>
      <c r="D46" s="531">
        <v>3</v>
      </c>
      <c r="E46" s="531">
        <v>0</v>
      </c>
      <c r="F46" s="532"/>
      <c r="G46" s="531">
        <f t="shared" si="1"/>
        <v>6</v>
      </c>
      <c r="H46" s="535">
        <f t="shared" si="0"/>
        <v>0.5</v>
      </c>
      <c r="J46" s="527"/>
    </row>
    <row r="47" spans="1:10" s="526" customFormat="1" ht="12.75" customHeight="1" thickBot="1" x14ac:dyDescent="0.3">
      <c r="A47" s="523">
        <v>72</v>
      </c>
      <c r="B47" s="524" t="s">
        <v>705</v>
      </c>
      <c r="C47" s="525">
        <f>SUM(C48:C49)</f>
        <v>34</v>
      </c>
      <c r="D47" s="525">
        <f>SUM(D48:D49)</f>
        <v>8</v>
      </c>
      <c r="E47" s="525">
        <f>SUM(E48:E49)</f>
        <v>0</v>
      </c>
      <c r="F47" s="525">
        <f>SUM(F48:F49)</f>
        <v>0</v>
      </c>
      <c r="G47" s="525">
        <f>SUM(C47:F47)</f>
        <v>42</v>
      </c>
      <c r="H47" s="534">
        <f t="shared" si="0"/>
        <v>0.80952380952380953</v>
      </c>
      <c r="J47" s="527"/>
    </row>
    <row r="48" spans="1:10" s="526" customFormat="1" ht="12.75" customHeight="1" x14ac:dyDescent="0.25">
      <c r="A48" s="529">
        <v>72190</v>
      </c>
      <c r="B48" s="533" t="s">
        <v>657</v>
      </c>
      <c r="C48" s="531">
        <v>15</v>
      </c>
      <c r="D48" s="531">
        <v>6</v>
      </c>
      <c r="E48" s="531">
        <v>0</v>
      </c>
      <c r="F48" s="532"/>
      <c r="G48" s="531">
        <f t="shared" si="1"/>
        <v>21</v>
      </c>
      <c r="H48" s="535">
        <f t="shared" si="0"/>
        <v>0.7142857142857143</v>
      </c>
      <c r="J48" s="527"/>
    </row>
    <row r="49" spans="1:10" s="526" customFormat="1" ht="12.75" customHeight="1" thickBot="1" x14ac:dyDescent="0.3">
      <c r="A49" s="529">
        <v>72200</v>
      </c>
      <c r="B49" s="533" t="s">
        <v>658</v>
      </c>
      <c r="C49" s="531">
        <v>19</v>
      </c>
      <c r="D49" s="531">
        <v>2</v>
      </c>
      <c r="E49" s="531">
        <v>0</v>
      </c>
      <c r="F49" s="532"/>
      <c r="G49" s="531">
        <f t="shared" si="1"/>
        <v>21</v>
      </c>
      <c r="H49" s="535">
        <f t="shared" si="0"/>
        <v>0.90476190476190477</v>
      </c>
      <c r="J49" s="527"/>
    </row>
    <row r="50" spans="1:10" s="526" customFormat="1" ht="12.75" customHeight="1" thickBot="1" x14ac:dyDescent="0.3">
      <c r="A50" s="523">
        <v>78</v>
      </c>
      <c r="B50" s="524" t="s">
        <v>706</v>
      </c>
      <c r="C50" s="525">
        <f>SUM(C51:C51)</f>
        <v>171</v>
      </c>
      <c r="D50" s="525">
        <f>SUM(D51:D51)</f>
        <v>191</v>
      </c>
      <c r="E50" s="525">
        <f>SUM(E51:E51)</f>
        <v>1</v>
      </c>
      <c r="F50" s="525">
        <f>SUM(F51:F51)</f>
        <v>0</v>
      </c>
      <c r="G50" s="525">
        <f>SUM(C50:F50)</f>
        <v>363</v>
      </c>
      <c r="H50" s="534">
        <f t="shared" si="0"/>
        <v>0.47107438016528924</v>
      </c>
      <c r="J50" s="527"/>
    </row>
    <row r="51" spans="1:10" s="526" customFormat="1" ht="12.75" customHeight="1" thickBot="1" x14ac:dyDescent="0.3">
      <c r="A51" s="529">
        <v>78100</v>
      </c>
      <c r="B51" s="533" t="s">
        <v>564</v>
      </c>
      <c r="C51" s="531">
        <v>171</v>
      </c>
      <c r="D51" s="531">
        <v>191</v>
      </c>
      <c r="E51" s="531">
        <v>1</v>
      </c>
      <c r="F51" s="532"/>
      <c r="G51" s="531">
        <f t="shared" si="1"/>
        <v>363</v>
      </c>
      <c r="H51" s="535">
        <f t="shared" si="0"/>
        <v>0.47107438016528924</v>
      </c>
      <c r="J51" s="527"/>
    </row>
    <row r="52" spans="1:10" s="526" customFormat="1" ht="12.75" customHeight="1" thickBot="1" x14ac:dyDescent="0.3">
      <c r="A52" s="523">
        <v>80</v>
      </c>
      <c r="B52" s="524" t="s">
        <v>707</v>
      </c>
      <c r="C52" s="525">
        <f>C53</f>
        <v>0</v>
      </c>
      <c r="D52" s="525">
        <f>D53</f>
        <v>1</v>
      </c>
      <c r="E52" s="525">
        <f>E53</f>
        <v>0</v>
      </c>
      <c r="F52" s="525">
        <f>F53</f>
        <v>0</v>
      </c>
      <c r="G52" s="525">
        <f>SUM(C52:F52)</f>
        <v>1</v>
      </c>
      <c r="H52" s="534">
        <f t="shared" si="0"/>
        <v>0</v>
      </c>
      <c r="J52" s="527"/>
    </row>
    <row r="53" spans="1:10" s="526" customFormat="1" ht="12.75" customHeight="1" thickBot="1" x14ac:dyDescent="0.3">
      <c r="A53" s="529">
        <v>80100</v>
      </c>
      <c r="B53" s="533" t="s">
        <v>685</v>
      </c>
      <c r="C53" s="531">
        <v>0</v>
      </c>
      <c r="D53" s="531">
        <v>1</v>
      </c>
      <c r="E53" s="531">
        <v>0</v>
      </c>
      <c r="F53" s="532"/>
      <c r="G53" s="531">
        <f t="shared" si="1"/>
        <v>1</v>
      </c>
      <c r="H53" s="535">
        <f t="shared" si="0"/>
        <v>0</v>
      </c>
      <c r="J53" s="527"/>
    </row>
    <row r="54" spans="1:10" s="526" customFormat="1" ht="12.75" customHeight="1" thickBot="1" x14ac:dyDescent="0.3">
      <c r="A54" s="523">
        <v>84</v>
      </c>
      <c r="B54" s="524" t="s">
        <v>637</v>
      </c>
      <c r="C54" s="525">
        <f>C55+C65+C76</f>
        <v>24858</v>
      </c>
      <c r="D54" s="525">
        <f>D55+D65+D76</f>
        <v>7279</v>
      </c>
      <c r="E54" s="525">
        <f>E55+E65+E76</f>
        <v>40</v>
      </c>
      <c r="F54" s="525">
        <f>F55+F65+F76</f>
        <v>0</v>
      </c>
      <c r="G54" s="525">
        <f t="shared" si="1"/>
        <v>32177</v>
      </c>
      <c r="H54" s="534">
        <f t="shared" si="0"/>
        <v>0.77253939149081641</v>
      </c>
      <c r="J54" s="527"/>
    </row>
    <row r="55" spans="1:10" s="526" customFormat="1" ht="12.75" customHeight="1" thickBot="1" x14ac:dyDescent="0.3">
      <c r="A55" s="523" t="s">
        <v>498</v>
      </c>
      <c r="B55" s="524" t="s">
        <v>499</v>
      </c>
      <c r="C55" s="525">
        <f>SUM(C57:C64)</f>
        <v>18627</v>
      </c>
      <c r="D55" s="525">
        <f>SUM(D57:D64)</f>
        <v>5768</v>
      </c>
      <c r="E55" s="525">
        <f>SUM(E57:E64)</f>
        <v>19</v>
      </c>
      <c r="F55" s="525">
        <f>SUM(F57:F64)</f>
        <v>0</v>
      </c>
      <c r="G55" s="525">
        <f t="shared" si="1"/>
        <v>24414</v>
      </c>
      <c r="H55" s="534">
        <f t="shared" si="0"/>
        <v>0.76296387318751535</v>
      </c>
      <c r="J55" s="527"/>
    </row>
    <row r="56" spans="1:10" s="526" customFormat="1" ht="12.75" customHeight="1" thickBot="1" x14ac:dyDescent="0.3">
      <c r="A56" s="523" t="s">
        <v>500</v>
      </c>
      <c r="B56" s="524" t="s">
        <v>467</v>
      </c>
      <c r="C56" s="525">
        <f>SUM(C57:C62)</f>
        <v>17690</v>
      </c>
      <c r="D56" s="525">
        <f t="shared" ref="D56:G56" si="2">SUM(D57:D62)</f>
        <v>5353</v>
      </c>
      <c r="E56" s="525">
        <f t="shared" si="2"/>
        <v>18</v>
      </c>
      <c r="F56" s="525">
        <f t="shared" si="2"/>
        <v>0</v>
      </c>
      <c r="G56" s="525">
        <f t="shared" si="2"/>
        <v>23061</v>
      </c>
      <c r="H56" s="534">
        <f t="shared" si="0"/>
        <v>0.76709596288105464</v>
      </c>
      <c r="J56" s="527"/>
    </row>
    <row r="57" spans="1:10" s="526" customFormat="1" ht="12.75" customHeight="1" x14ac:dyDescent="0.25">
      <c r="A57" s="529">
        <v>84111</v>
      </c>
      <c r="B57" s="533" t="s">
        <v>501</v>
      </c>
      <c r="C57" s="531">
        <v>741</v>
      </c>
      <c r="D57" s="531">
        <v>802</v>
      </c>
      <c r="E57" s="531">
        <v>1</v>
      </c>
      <c r="F57" s="532"/>
      <c r="G57" s="531">
        <f t="shared" si="1"/>
        <v>1544</v>
      </c>
      <c r="H57" s="535">
        <f t="shared" si="0"/>
        <v>0.4799222797927461</v>
      </c>
      <c r="J57" s="527"/>
    </row>
    <row r="58" spans="1:10" s="526" customFormat="1" ht="12.75" customHeight="1" x14ac:dyDescent="0.25">
      <c r="A58" s="529">
        <v>84112</v>
      </c>
      <c r="B58" s="533" t="s">
        <v>468</v>
      </c>
      <c r="C58" s="531">
        <v>1509</v>
      </c>
      <c r="D58" s="531">
        <v>723</v>
      </c>
      <c r="E58" s="531">
        <v>4</v>
      </c>
      <c r="F58" s="532"/>
      <c r="G58" s="531">
        <f t="shared" si="1"/>
        <v>2236</v>
      </c>
      <c r="H58" s="535">
        <f t="shared" si="0"/>
        <v>0.67486583184257598</v>
      </c>
      <c r="J58" s="527"/>
    </row>
    <row r="59" spans="1:10" s="526" customFormat="1" ht="12.75" customHeight="1" x14ac:dyDescent="0.25">
      <c r="A59" s="529">
        <v>84113</v>
      </c>
      <c r="B59" s="533" t="s">
        <v>469</v>
      </c>
      <c r="C59" s="531">
        <v>507</v>
      </c>
      <c r="D59" s="531">
        <v>196</v>
      </c>
      <c r="E59" s="531">
        <v>1</v>
      </c>
      <c r="F59" s="532"/>
      <c r="G59" s="531">
        <f t="shared" si="1"/>
        <v>704</v>
      </c>
      <c r="H59" s="535">
        <f t="shared" si="0"/>
        <v>0.72017045454545459</v>
      </c>
      <c r="J59" s="527"/>
    </row>
    <row r="60" spans="1:10" s="526" customFormat="1" ht="12.75" customHeight="1" x14ac:dyDescent="0.25">
      <c r="A60" s="529">
        <v>84114</v>
      </c>
      <c r="B60" s="533" t="s">
        <v>708</v>
      </c>
      <c r="C60" s="531">
        <v>9142</v>
      </c>
      <c r="D60" s="531">
        <v>1839</v>
      </c>
      <c r="E60" s="531">
        <v>7</v>
      </c>
      <c r="F60" s="532"/>
      <c r="G60" s="531">
        <f t="shared" si="1"/>
        <v>10988</v>
      </c>
      <c r="H60" s="535">
        <f t="shared" si="0"/>
        <v>0.83199854386603567</v>
      </c>
      <c r="J60" s="527"/>
    </row>
    <row r="61" spans="1:10" s="526" customFormat="1" ht="12.75" customHeight="1" x14ac:dyDescent="0.25">
      <c r="A61" s="529">
        <v>84115</v>
      </c>
      <c r="B61" s="533" t="s">
        <v>709</v>
      </c>
      <c r="C61" s="531">
        <v>5698</v>
      </c>
      <c r="D61" s="531">
        <v>1739</v>
      </c>
      <c r="E61" s="531">
        <v>4</v>
      </c>
      <c r="F61" s="532"/>
      <c r="G61" s="531">
        <f t="shared" si="1"/>
        <v>7441</v>
      </c>
      <c r="H61" s="535">
        <f t="shared" si="0"/>
        <v>0.7657572906867357</v>
      </c>
      <c r="J61" s="527"/>
    </row>
    <row r="62" spans="1:10" s="526" customFormat="1" ht="12.75" customHeight="1" x14ac:dyDescent="0.25">
      <c r="A62" s="529">
        <v>84119</v>
      </c>
      <c r="B62" s="533" t="s">
        <v>502</v>
      </c>
      <c r="C62" s="531">
        <v>93</v>
      </c>
      <c r="D62" s="531">
        <v>54</v>
      </c>
      <c r="E62" s="531">
        <v>1</v>
      </c>
      <c r="F62" s="532"/>
      <c r="G62" s="531">
        <f t="shared" si="1"/>
        <v>148</v>
      </c>
      <c r="H62" s="535">
        <f t="shared" si="0"/>
        <v>0.6283783783783784</v>
      </c>
      <c r="J62" s="527"/>
    </row>
    <row r="63" spans="1:10" s="526" customFormat="1" ht="12.75" customHeight="1" x14ac:dyDescent="0.25">
      <c r="A63" s="529">
        <v>84120</v>
      </c>
      <c r="B63" s="533" t="s">
        <v>503</v>
      </c>
      <c r="C63" s="531">
        <v>875</v>
      </c>
      <c r="D63" s="531">
        <v>354</v>
      </c>
      <c r="E63" s="531">
        <v>1</v>
      </c>
      <c r="F63" s="532"/>
      <c r="G63" s="531">
        <f t="shared" si="1"/>
        <v>1230</v>
      </c>
      <c r="H63" s="535">
        <f t="shared" si="0"/>
        <v>0.71138211382113825</v>
      </c>
      <c r="J63" s="527"/>
    </row>
    <row r="64" spans="1:10" s="526" customFormat="1" ht="12.75" customHeight="1" thickBot="1" x14ac:dyDescent="0.3">
      <c r="A64" s="529">
        <v>84130</v>
      </c>
      <c r="B64" s="533" t="s">
        <v>504</v>
      </c>
      <c r="C64" s="531">
        <v>62</v>
      </c>
      <c r="D64" s="531">
        <v>61</v>
      </c>
      <c r="E64" s="531">
        <v>0</v>
      </c>
      <c r="F64" s="532"/>
      <c r="G64" s="531">
        <f t="shared" si="1"/>
        <v>123</v>
      </c>
      <c r="H64" s="535">
        <f t="shared" si="0"/>
        <v>0.50406504065040647</v>
      </c>
      <c r="J64" s="527"/>
    </row>
    <row r="65" spans="1:10" s="526" customFormat="1" ht="12.75" customHeight="1" thickBot="1" x14ac:dyDescent="0.3">
      <c r="A65" s="523" t="s">
        <v>505</v>
      </c>
      <c r="B65" s="524" t="s">
        <v>470</v>
      </c>
      <c r="C65" s="525">
        <f>C66+C67+C68+C72</f>
        <v>6101</v>
      </c>
      <c r="D65" s="525">
        <f t="shared" ref="D65:F65" si="3">D66+D67+D68+D72</f>
        <v>1239</v>
      </c>
      <c r="E65" s="525">
        <f t="shared" si="3"/>
        <v>21</v>
      </c>
      <c r="F65" s="525">
        <f t="shared" si="3"/>
        <v>0</v>
      </c>
      <c r="G65" s="525">
        <f>SUM(C65:F65)</f>
        <v>7361</v>
      </c>
      <c r="H65" s="534">
        <f t="shared" si="0"/>
        <v>0.82882760494498031</v>
      </c>
      <c r="J65" s="527"/>
    </row>
    <row r="66" spans="1:10" s="526" customFormat="1" ht="12.75" customHeight="1" x14ac:dyDescent="0.25">
      <c r="A66" s="529">
        <v>84210</v>
      </c>
      <c r="B66" s="533" t="s">
        <v>471</v>
      </c>
      <c r="C66" s="531">
        <v>12</v>
      </c>
      <c r="D66" s="531">
        <v>42</v>
      </c>
      <c r="E66" s="531">
        <v>1</v>
      </c>
      <c r="F66" s="532"/>
      <c r="G66" s="531">
        <f t="shared" si="1"/>
        <v>55</v>
      </c>
      <c r="H66" s="535">
        <f t="shared" si="0"/>
        <v>0.21818181818181817</v>
      </c>
      <c r="J66" s="527"/>
    </row>
    <row r="67" spans="1:10" s="526" customFormat="1" ht="12.75" customHeight="1" thickBot="1" x14ac:dyDescent="0.3">
      <c r="A67" s="774">
        <v>84220</v>
      </c>
      <c r="B67" s="775" t="s">
        <v>898</v>
      </c>
      <c r="C67" s="531">
        <v>84</v>
      </c>
      <c r="D67" s="531">
        <v>26</v>
      </c>
      <c r="E67" s="531">
        <v>0</v>
      </c>
      <c r="F67" s="532"/>
      <c r="G67" s="531">
        <f t="shared" si="1"/>
        <v>110</v>
      </c>
      <c r="H67" s="535">
        <f t="shared" ref="H67:H130" si="4">C67/G67</f>
        <v>0.76363636363636367</v>
      </c>
      <c r="J67" s="527"/>
    </row>
    <row r="68" spans="1:10" s="526" customFormat="1" ht="12.75" customHeight="1" thickBot="1" x14ac:dyDescent="0.3">
      <c r="A68" s="523" t="s">
        <v>506</v>
      </c>
      <c r="B68" s="524" t="s">
        <v>472</v>
      </c>
      <c r="C68" s="525">
        <f>SUM(C69:C71)</f>
        <v>840</v>
      </c>
      <c r="D68" s="525">
        <f>SUM(D69:D71)</f>
        <v>269</v>
      </c>
      <c r="E68" s="525">
        <f>SUM(E69:E71)</f>
        <v>6</v>
      </c>
      <c r="F68" s="525">
        <f>SUM(F69:F71)</f>
        <v>0</v>
      </c>
      <c r="G68" s="525">
        <f>SUM(C68:F68)</f>
        <v>1115</v>
      </c>
      <c r="H68" s="534">
        <f t="shared" si="4"/>
        <v>0.75336322869955152</v>
      </c>
      <c r="J68" s="527"/>
    </row>
    <row r="69" spans="1:10" s="526" customFormat="1" ht="12.75" customHeight="1" x14ac:dyDescent="0.25">
      <c r="A69" s="529">
        <v>84231</v>
      </c>
      <c r="B69" s="533" t="s">
        <v>473</v>
      </c>
      <c r="C69" s="531">
        <v>120</v>
      </c>
      <c r="D69" s="531">
        <v>138</v>
      </c>
      <c r="E69" s="531">
        <v>0</v>
      </c>
      <c r="F69" s="532"/>
      <c r="G69" s="531">
        <f t="shared" si="1"/>
        <v>258</v>
      </c>
      <c r="H69" s="535">
        <f t="shared" si="4"/>
        <v>0.46511627906976744</v>
      </c>
      <c r="J69" s="527"/>
    </row>
    <row r="70" spans="1:10" s="526" customFormat="1" ht="12.75" customHeight="1" x14ac:dyDescent="0.25">
      <c r="A70" s="529">
        <v>84232</v>
      </c>
      <c r="B70" s="533" t="s">
        <v>507</v>
      </c>
      <c r="C70" s="531">
        <v>718</v>
      </c>
      <c r="D70" s="531">
        <v>129</v>
      </c>
      <c r="E70" s="531">
        <v>6</v>
      </c>
      <c r="F70" s="532"/>
      <c r="G70" s="531">
        <f t="shared" si="1"/>
        <v>853</v>
      </c>
      <c r="H70" s="535">
        <f t="shared" si="4"/>
        <v>0.84173505275498239</v>
      </c>
      <c r="J70" s="527"/>
    </row>
    <row r="71" spans="1:10" s="526" customFormat="1" ht="12.75" customHeight="1" thickBot="1" x14ac:dyDescent="0.3">
      <c r="A71" s="529">
        <v>84239</v>
      </c>
      <c r="B71" s="533" t="s">
        <v>659</v>
      </c>
      <c r="C71" s="531">
        <v>2</v>
      </c>
      <c r="D71" s="531">
        <v>2</v>
      </c>
      <c r="E71" s="531">
        <v>0</v>
      </c>
      <c r="F71" s="532"/>
      <c r="G71" s="531">
        <f t="shared" si="1"/>
        <v>4</v>
      </c>
      <c r="H71" s="535">
        <f t="shared" si="4"/>
        <v>0.5</v>
      </c>
      <c r="J71" s="527"/>
    </row>
    <row r="72" spans="1:10" s="526" customFormat="1" ht="24.9" customHeight="1" thickBot="1" x14ac:dyDescent="0.3">
      <c r="A72" s="523" t="s">
        <v>508</v>
      </c>
      <c r="B72" s="524" t="s">
        <v>509</v>
      </c>
      <c r="C72" s="525">
        <f>SUM(C73:C75)</f>
        <v>5165</v>
      </c>
      <c r="D72" s="525">
        <f>SUM(D73:D75)</f>
        <v>902</v>
      </c>
      <c r="E72" s="525">
        <f>SUM(E73:E75)</f>
        <v>14</v>
      </c>
      <c r="F72" s="525"/>
      <c r="G72" s="525">
        <f>SUM(C72:F72)</f>
        <v>6081</v>
      </c>
      <c r="H72" s="534">
        <f t="shared" si="4"/>
        <v>0.8493668804472948</v>
      </c>
      <c r="J72" s="527"/>
    </row>
    <row r="73" spans="1:10" s="526" customFormat="1" ht="12.75" customHeight="1" x14ac:dyDescent="0.25">
      <c r="A73" s="529">
        <v>84241</v>
      </c>
      <c r="B73" s="533" t="s">
        <v>474</v>
      </c>
      <c r="C73" s="531">
        <v>1069</v>
      </c>
      <c r="D73" s="531">
        <v>296</v>
      </c>
      <c r="E73" s="531">
        <v>2</v>
      </c>
      <c r="F73" s="532"/>
      <c r="G73" s="531">
        <f t="shared" si="1"/>
        <v>1367</v>
      </c>
      <c r="H73" s="535">
        <f t="shared" si="4"/>
        <v>0.78200438917337234</v>
      </c>
      <c r="J73" s="527"/>
    </row>
    <row r="74" spans="1:10" s="526" customFormat="1" ht="12.75" customHeight="1" x14ac:dyDescent="0.25">
      <c r="A74" s="529">
        <v>84242</v>
      </c>
      <c r="B74" s="533" t="s">
        <v>475</v>
      </c>
      <c r="C74" s="531">
        <v>3885</v>
      </c>
      <c r="D74" s="531">
        <v>575</v>
      </c>
      <c r="E74" s="531">
        <v>12</v>
      </c>
      <c r="F74" s="532"/>
      <c r="G74" s="531">
        <f t="shared" si="1"/>
        <v>4472</v>
      </c>
      <c r="H74" s="535">
        <f t="shared" si="4"/>
        <v>0.86873881932021468</v>
      </c>
      <c r="J74" s="527"/>
    </row>
    <row r="75" spans="1:10" s="526" customFormat="1" ht="12.75" customHeight="1" thickBot="1" x14ac:dyDescent="0.3">
      <c r="A75" s="529">
        <v>84250</v>
      </c>
      <c r="B75" s="533" t="s">
        <v>510</v>
      </c>
      <c r="C75" s="531">
        <v>211</v>
      </c>
      <c r="D75" s="531">
        <v>31</v>
      </c>
      <c r="E75" s="531">
        <v>0</v>
      </c>
      <c r="F75" s="532"/>
      <c r="G75" s="531">
        <f t="shared" si="1"/>
        <v>242</v>
      </c>
      <c r="H75" s="535">
        <f t="shared" si="4"/>
        <v>0.87190082644628097</v>
      </c>
      <c r="J75" s="527"/>
    </row>
    <row r="76" spans="1:10" s="526" customFormat="1" ht="12.75" customHeight="1" thickBot="1" x14ac:dyDescent="0.3">
      <c r="A76" s="523" t="s">
        <v>676</v>
      </c>
      <c r="B76" s="524" t="s">
        <v>677</v>
      </c>
      <c r="C76" s="525">
        <f>SUM(C77:C78)</f>
        <v>130</v>
      </c>
      <c r="D76" s="525">
        <f>SUM(D77:D78)</f>
        <v>272</v>
      </c>
      <c r="E76" s="525">
        <f>SUM(E77:E78)</f>
        <v>0</v>
      </c>
      <c r="F76" s="525">
        <f>SUM(F77:F78)</f>
        <v>0</v>
      </c>
      <c r="G76" s="525">
        <f>SUM(C76:F76)</f>
        <v>402</v>
      </c>
      <c r="H76" s="534">
        <f t="shared" si="4"/>
        <v>0.32338308457711445</v>
      </c>
      <c r="J76" s="527"/>
    </row>
    <row r="77" spans="1:10" s="526" customFormat="1" ht="12.75" customHeight="1" x14ac:dyDescent="0.25">
      <c r="A77" s="529">
        <v>84301</v>
      </c>
      <c r="B77" s="533" t="s">
        <v>511</v>
      </c>
      <c r="C77" s="531">
        <v>130</v>
      </c>
      <c r="D77" s="531">
        <v>271</v>
      </c>
      <c r="E77" s="531">
        <v>0</v>
      </c>
      <c r="F77" s="532"/>
      <c r="G77" s="531">
        <f t="shared" si="1"/>
        <v>401</v>
      </c>
      <c r="H77" s="535">
        <f t="shared" si="4"/>
        <v>0.32418952618453867</v>
      </c>
      <c r="J77" s="527"/>
    </row>
    <row r="78" spans="1:10" s="526" customFormat="1" ht="12.75" customHeight="1" thickBot="1" x14ac:dyDescent="0.3">
      <c r="A78" s="529">
        <v>84302</v>
      </c>
      <c r="B78" s="533" t="s">
        <v>660</v>
      </c>
      <c r="C78" s="531">
        <v>0</v>
      </c>
      <c r="D78" s="531">
        <v>1</v>
      </c>
      <c r="E78" s="531">
        <v>0</v>
      </c>
      <c r="F78" s="532"/>
      <c r="G78" s="531">
        <f t="shared" si="1"/>
        <v>1</v>
      </c>
      <c r="H78" s="535">
        <f t="shared" si="4"/>
        <v>0</v>
      </c>
      <c r="J78" s="527"/>
    </row>
    <row r="79" spans="1:10" s="526" customFormat="1" ht="12.75" customHeight="1" thickBot="1" x14ac:dyDescent="0.3">
      <c r="A79" s="523">
        <v>85</v>
      </c>
      <c r="B79" s="524" t="s">
        <v>512</v>
      </c>
      <c r="C79" s="525">
        <f>C80+C87+C96+C109+C114+C119</f>
        <v>7308</v>
      </c>
      <c r="D79" s="525">
        <f t="shared" ref="D79:F79" si="5">D80+D87+D96+D109+D114+D119</f>
        <v>2476</v>
      </c>
      <c r="E79" s="525">
        <f t="shared" si="5"/>
        <v>29</v>
      </c>
      <c r="F79" s="525">
        <f t="shared" si="5"/>
        <v>0</v>
      </c>
      <c r="G79" s="525">
        <f>SUM(C79:F79)</f>
        <v>9813</v>
      </c>
      <c r="H79" s="534">
        <f t="shared" si="4"/>
        <v>0.74472638336900032</v>
      </c>
      <c r="J79" s="527"/>
    </row>
    <row r="80" spans="1:10" s="526" customFormat="1" ht="12.75" customHeight="1" thickBot="1" x14ac:dyDescent="0.3">
      <c r="A80" s="523" t="s">
        <v>513</v>
      </c>
      <c r="B80" s="524" t="s">
        <v>514</v>
      </c>
      <c r="C80" s="525">
        <f>SUM(C81:C86)</f>
        <v>1083</v>
      </c>
      <c r="D80" s="525">
        <f>SUM(D81:D86)</f>
        <v>251</v>
      </c>
      <c r="E80" s="525">
        <f>SUM(E81:E86)</f>
        <v>7</v>
      </c>
      <c r="F80" s="525">
        <f>SUM(F81:F86)</f>
        <v>0</v>
      </c>
      <c r="G80" s="525">
        <f>SUM(C80:F80)</f>
        <v>1341</v>
      </c>
      <c r="H80" s="534">
        <f t="shared" si="4"/>
        <v>0.80760626398210289</v>
      </c>
      <c r="J80" s="527"/>
    </row>
    <row r="81" spans="1:10" s="526" customFormat="1" ht="12.75" customHeight="1" x14ac:dyDescent="0.25">
      <c r="A81" s="529">
        <v>85101</v>
      </c>
      <c r="B81" s="533" t="s">
        <v>515</v>
      </c>
      <c r="C81" s="531">
        <v>505</v>
      </c>
      <c r="D81" s="531">
        <v>108</v>
      </c>
      <c r="E81" s="531">
        <v>4</v>
      </c>
      <c r="F81" s="532"/>
      <c r="G81" s="531">
        <f t="shared" si="1"/>
        <v>617</v>
      </c>
      <c r="H81" s="535">
        <f t="shared" si="4"/>
        <v>0.81847649918962728</v>
      </c>
      <c r="J81" s="527"/>
    </row>
    <row r="82" spans="1:10" s="526" customFormat="1" ht="12.75" customHeight="1" x14ac:dyDescent="0.25">
      <c r="A82" s="529">
        <v>85103</v>
      </c>
      <c r="B82" s="533" t="s">
        <v>517</v>
      </c>
      <c r="C82" s="531">
        <v>142</v>
      </c>
      <c r="D82" s="531">
        <v>41</v>
      </c>
      <c r="E82" s="531">
        <v>2</v>
      </c>
      <c r="F82" s="532"/>
      <c r="G82" s="531">
        <f t="shared" si="1"/>
        <v>185</v>
      </c>
      <c r="H82" s="535">
        <f t="shared" si="4"/>
        <v>0.76756756756756761</v>
      </c>
      <c r="J82" s="527"/>
    </row>
    <row r="83" spans="1:10" s="526" customFormat="1" ht="12.75" customHeight="1" x14ac:dyDescent="0.25">
      <c r="A83" s="529">
        <v>85104</v>
      </c>
      <c r="B83" s="533" t="s">
        <v>518</v>
      </c>
      <c r="C83" s="531">
        <v>408</v>
      </c>
      <c r="D83" s="531">
        <v>98</v>
      </c>
      <c r="E83" s="531">
        <v>1</v>
      </c>
      <c r="F83" s="532"/>
      <c r="G83" s="531">
        <f t="shared" si="1"/>
        <v>507</v>
      </c>
      <c r="H83" s="535">
        <f t="shared" si="4"/>
        <v>0.80473372781065089</v>
      </c>
      <c r="J83" s="527"/>
    </row>
    <row r="84" spans="1:10" s="526" customFormat="1" ht="12.75" customHeight="1" x14ac:dyDescent="0.25">
      <c r="A84" s="529">
        <v>85105</v>
      </c>
      <c r="B84" s="533" t="s">
        <v>519</v>
      </c>
      <c r="C84" s="531">
        <v>0</v>
      </c>
      <c r="D84" s="531">
        <v>1</v>
      </c>
      <c r="E84" s="531">
        <v>0</v>
      </c>
      <c r="F84" s="532"/>
      <c r="G84" s="531">
        <f t="shared" si="1"/>
        <v>1</v>
      </c>
      <c r="H84" s="535">
        <f t="shared" si="4"/>
        <v>0</v>
      </c>
      <c r="J84" s="527"/>
    </row>
    <row r="85" spans="1:10" s="526" customFormat="1" ht="12.75" customHeight="1" x14ac:dyDescent="0.25">
      <c r="A85" s="529">
        <v>85106</v>
      </c>
      <c r="B85" s="533" t="s">
        <v>520</v>
      </c>
      <c r="C85" s="531">
        <v>27</v>
      </c>
      <c r="D85" s="531">
        <v>3</v>
      </c>
      <c r="E85" s="531">
        <v>0</v>
      </c>
      <c r="F85" s="532"/>
      <c r="G85" s="531">
        <f t="shared" si="1"/>
        <v>30</v>
      </c>
      <c r="H85" s="535">
        <f t="shared" si="4"/>
        <v>0.9</v>
      </c>
      <c r="J85" s="527"/>
    </row>
    <row r="86" spans="1:10" s="526" customFormat="1" ht="12.75" customHeight="1" thickBot="1" x14ac:dyDescent="0.3">
      <c r="A86" s="529">
        <v>85109</v>
      </c>
      <c r="B86" s="533" t="s">
        <v>521</v>
      </c>
      <c r="C86" s="531">
        <v>1</v>
      </c>
      <c r="D86" s="531">
        <v>0</v>
      </c>
      <c r="E86" s="531">
        <v>0</v>
      </c>
      <c r="F86" s="532"/>
      <c r="G86" s="531">
        <f t="shared" si="1"/>
        <v>1</v>
      </c>
      <c r="H86" s="535">
        <f t="shared" si="4"/>
        <v>1</v>
      </c>
      <c r="J86" s="527"/>
    </row>
    <row r="87" spans="1:10" s="526" customFormat="1" ht="12.75" customHeight="1" thickBot="1" x14ac:dyDescent="0.3">
      <c r="A87" s="523" t="s">
        <v>522</v>
      </c>
      <c r="B87" s="524" t="s">
        <v>523</v>
      </c>
      <c r="C87" s="525">
        <f>SUM(C88:C95)</f>
        <v>1975</v>
      </c>
      <c r="D87" s="525">
        <f>SUM(D88:D95)</f>
        <v>560</v>
      </c>
      <c r="E87" s="525">
        <f>SUM(E88:E95)</f>
        <v>8</v>
      </c>
      <c r="F87" s="525">
        <f>SUM(F88:F95)</f>
        <v>0</v>
      </c>
      <c r="G87" s="525">
        <f>SUM(C87:F87)</f>
        <v>2543</v>
      </c>
      <c r="H87" s="534">
        <f t="shared" si="4"/>
        <v>0.77664176169878096</v>
      </c>
      <c r="J87" s="527"/>
    </row>
    <row r="88" spans="1:10" s="526" customFormat="1" ht="12.75" customHeight="1" x14ac:dyDescent="0.25">
      <c r="A88" s="529">
        <v>85201</v>
      </c>
      <c r="B88" s="533" t="s">
        <v>524</v>
      </c>
      <c r="C88" s="531">
        <v>299</v>
      </c>
      <c r="D88" s="531">
        <v>57</v>
      </c>
      <c r="E88" s="531">
        <v>1</v>
      </c>
      <c r="F88" s="532"/>
      <c r="G88" s="531">
        <f t="shared" si="1"/>
        <v>357</v>
      </c>
      <c r="H88" s="535">
        <f t="shared" si="4"/>
        <v>0.83753501400560226</v>
      </c>
      <c r="J88" s="527"/>
    </row>
    <row r="89" spans="1:10" s="526" customFormat="1" ht="12.75" customHeight="1" x14ac:dyDescent="0.25">
      <c r="A89" s="529">
        <v>85202</v>
      </c>
      <c r="B89" s="533" t="s">
        <v>525</v>
      </c>
      <c r="C89" s="531">
        <v>4</v>
      </c>
      <c r="D89" s="531">
        <v>2</v>
      </c>
      <c r="E89" s="531">
        <v>0</v>
      </c>
      <c r="F89" s="532"/>
      <c r="G89" s="531">
        <f t="shared" si="1"/>
        <v>6</v>
      </c>
      <c r="H89" s="535">
        <f t="shared" si="4"/>
        <v>0.66666666666666663</v>
      </c>
      <c r="J89" s="527"/>
    </row>
    <row r="90" spans="1:10" s="526" customFormat="1" ht="12.75" customHeight="1" x14ac:dyDescent="0.25">
      <c r="A90" s="529">
        <v>85203</v>
      </c>
      <c r="B90" s="533" t="s">
        <v>526</v>
      </c>
      <c r="C90" s="531">
        <v>632</v>
      </c>
      <c r="D90" s="531">
        <v>196</v>
      </c>
      <c r="E90" s="531">
        <v>1</v>
      </c>
      <c r="F90" s="532"/>
      <c r="G90" s="531">
        <f t="shared" ref="G90:G160" si="6">SUM(C90:F90)</f>
        <v>829</v>
      </c>
      <c r="H90" s="535">
        <f t="shared" si="4"/>
        <v>0.76236429433051867</v>
      </c>
      <c r="J90" s="527"/>
    </row>
    <row r="91" spans="1:10" s="526" customFormat="1" ht="12.75" customHeight="1" x14ac:dyDescent="0.25">
      <c r="A91" s="529">
        <v>85204</v>
      </c>
      <c r="B91" s="533" t="s">
        <v>527</v>
      </c>
      <c r="C91" s="531">
        <v>814</v>
      </c>
      <c r="D91" s="531">
        <v>248</v>
      </c>
      <c r="E91" s="531">
        <v>5</v>
      </c>
      <c r="F91" s="532"/>
      <c r="G91" s="531">
        <f t="shared" si="6"/>
        <v>1067</v>
      </c>
      <c r="H91" s="535">
        <f t="shared" si="4"/>
        <v>0.76288659793814428</v>
      </c>
      <c r="J91" s="527"/>
    </row>
    <row r="92" spans="1:10" s="526" customFormat="1" ht="12.75" customHeight="1" x14ac:dyDescent="0.25">
      <c r="A92" s="529">
        <v>85205</v>
      </c>
      <c r="B92" s="533" t="s">
        <v>528</v>
      </c>
      <c r="C92" s="531">
        <v>28</v>
      </c>
      <c r="D92" s="531">
        <v>10</v>
      </c>
      <c r="E92" s="531">
        <v>0</v>
      </c>
      <c r="F92" s="532"/>
      <c r="G92" s="531">
        <f t="shared" si="6"/>
        <v>38</v>
      </c>
      <c r="H92" s="535">
        <f t="shared" si="4"/>
        <v>0.73684210526315785</v>
      </c>
      <c r="J92" s="527"/>
    </row>
    <row r="93" spans="1:10" s="526" customFormat="1" ht="12.75" customHeight="1" x14ac:dyDescent="0.25">
      <c r="A93" s="529">
        <v>85206</v>
      </c>
      <c r="B93" s="533" t="s">
        <v>529</v>
      </c>
      <c r="C93" s="531">
        <v>189</v>
      </c>
      <c r="D93" s="531">
        <v>40</v>
      </c>
      <c r="E93" s="531">
        <v>0</v>
      </c>
      <c r="F93" s="532"/>
      <c r="G93" s="531">
        <f t="shared" si="6"/>
        <v>229</v>
      </c>
      <c r="H93" s="535">
        <f t="shared" si="4"/>
        <v>0.8253275109170306</v>
      </c>
      <c r="J93" s="527"/>
    </row>
    <row r="94" spans="1:10" s="526" customFormat="1" ht="12.75" customHeight="1" x14ac:dyDescent="0.25">
      <c r="A94" s="529">
        <v>85207</v>
      </c>
      <c r="B94" s="533" t="s">
        <v>530</v>
      </c>
      <c r="C94" s="531">
        <v>9</v>
      </c>
      <c r="D94" s="531">
        <v>6</v>
      </c>
      <c r="E94" s="531">
        <v>1</v>
      </c>
      <c r="F94" s="532"/>
      <c r="G94" s="531">
        <f t="shared" si="6"/>
        <v>16</v>
      </c>
      <c r="H94" s="535">
        <f t="shared" si="4"/>
        <v>0.5625</v>
      </c>
      <c r="J94" s="527"/>
    </row>
    <row r="95" spans="1:10" s="526" customFormat="1" ht="12.75" customHeight="1" thickBot="1" x14ac:dyDescent="0.3">
      <c r="A95" s="529">
        <v>85209</v>
      </c>
      <c r="B95" s="533" t="s">
        <v>528</v>
      </c>
      <c r="C95" s="531">
        <v>0</v>
      </c>
      <c r="D95" s="531">
        <v>1</v>
      </c>
      <c r="E95" s="531">
        <v>0</v>
      </c>
      <c r="F95" s="532"/>
      <c r="G95" s="531">
        <f t="shared" si="6"/>
        <v>1</v>
      </c>
      <c r="H95" s="535">
        <f t="shared" si="4"/>
        <v>0</v>
      </c>
      <c r="J95" s="527"/>
    </row>
    <row r="96" spans="1:10" s="526" customFormat="1" ht="12.75" customHeight="1" thickBot="1" x14ac:dyDescent="0.3">
      <c r="A96" s="523" t="s">
        <v>531</v>
      </c>
      <c r="B96" s="524" t="s">
        <v>532</v>
      </c>
      <c r="C96" s="525">
        <f>SUM(C97:C108)</f>
        <v>3750</v>
      </c>
      <c r="D96" s="525">
        <f>SUM(D97:D108)</f>
        <v>1309</v>
      </c>
      <c r="E96" s="525">
        <f>SUM(E97:E108)</f>
        <v>12</v>
      </c>
      <c r="F96" s="525">
        <f>SUM(F97:F108)</f>
        <v>0</v>
      </c>
      <c r="G96" s="525">
        <f>SUM(C96:F96)</f>
        <v>5071</v>
      </c>
      <c r="H96" s="534">
        <f t="shared" si="4"/>
        <v>0.73949911260106493</v>
      </c>
      <c r="J96" s="527"/>
    </row>
    <row r="97" spans="1:10" s="526" customFormat="1" ht="12.75" customHeight="1" x14ac:dyDescent="0.25">
      <c r="A97" s="529">
        <v>85311</v>
      </c>
      <c r="B97" s="533" t="s">
        <v>533</v>
      </c>
      <c r="C97" s="531">
        <v>726</v>
      </c>
      <c r="D97" s="531">
        <v>215</v>
      </c>
      <c r="E97" s="531">
        <v>4</v>
      </c>
      <c r="F97" s="532"/>
      <c r="G97" s="531">
        <f t="shared" si="6"/>
        <v>945</v>
      </c>
      <c r="H97" s="535">
        <f t="shared" si="4"/>
        <v>0.7682539682539683</v>
      </c>
      <c r="J97" s="527"/>
    </row>
    <row r="98" spans="1:10" s="526" customFormat="1" ht="12.75" customHeight="1" x14ac:dyDescent="0.25">
      <c r="A98" s="529">
        <v>85312</v>
      </c>
      <c r="B98" s="533" t="s">
        <v>534</v>
      </c>
      <c r="C98" s="531">
        <v>57</v>
      </c>
      <c r="D98" s="531">
        <v>33</v>
      </c>
      <c r="E98" s="531">
        <v>2</v>
      </c>
      <c r="F98" s="532"/>
      <c r="G98" s="531">
        <f t="shared" si="6"/>
        <v>92</v>
      </c>
      <c r="H98" s="535">
        <f t="shared" si="4"/>
        <v>0.61956521739130432</v>
      </c>
      <c r="J98" s="527"/>
    </row>
    <row r="99" spans="1:10" s="526" customFormat="1" ht="12.75" customHeight="1" x14ac:dyDescent="0.25">
      <c r="A99" s="529">
        <v>85313</v>
      </c>
      <c r="B99" s="533" t="s">
        <v>535</v>
      </c>
      <c r="C99" s="531">
        <v>41</v>
      </c>
      <c r="D99" s="531">
        <v>29</v>
      </c>
      <c r="E99" s="531">
        <v>0</v>
      </c>
      <c r="F99" s="532"/>
      <c r="G99" s="531">
        <f t="shared" si="6"/>
        <v>70</v>
      </c>
      <c r="H99" s="535">
        <f t="shared" si="4"/>
        <v>0.58571428571428574</v>
      </c>
      <c r="J99" s="527"/>
    </row>
    <row r="100" spans="1:10" s="526" customFormat="1" ht="12.75" customHeight="1" x14ac:dyDescent="0.25">
      <c r="A100" s="529">
        <v>85314</v>
      </c>
      <c r="B100" s="533" t="s">
        <v>536</v>
      </c>
      <c r="C100" s="531">
        <v>751</v>
      </c>
      <c r="D100" s="531">
        <v>286</v>
      </c>
      <c r="E100" s="531">
        <v>1</v>
      </c>
      <c r="F100" s="532"/>
      <c r="G100" s="531">
        <f t="shared" si="6"/>
        <v>1038</v>
      </c>
      <c r="H100" s="535">
        <f t="shared" si="4"/>
        <v>0.72350674373795765</v>
      </c>
      <c r="J100" s="527"/>
    </row>
    <row r="101" spans="1:10" s="526" customFormat="1" ht="12.75" customHeight="1" x14ac:dyDescent="0.25">
      <c r="A101" s="529">
        <v>85319</v>
      </c>
      <c r="B101" s="533" t="s">
        <v>910</v>
      </c>
      <c r="C101" s="531">
        <v>1</v>
      </c>
      <c r="D101" s="531">
        <v>0</v>
      </c>
      <c r="E101" s="531">
        <v>0</v>
      </c>
      <c r="F101" s="532"/>
      <c r="G101" s="531">
        <f t="shared" si="6"/>
        <v>1</v>
      </c>
      <c r="H101" s="535">
        <f t="shared" si="4"/>
        <v>1</v>
      </c>
      <c r="J101" s="527"/>
    </row>
    <row r="102" spans="1:10" s="526" customFormat="1" ht="12.75" customHeight="1" x14ac:dyDescent="0.25">
      <c r="A102" s="529">
        <v>85321</v>
      </c>
      <c r="B102" s="533" t="s">
        <v>537</v>
      </c>
      <c r="C102" s="531">
        <v>221</v>
      </c>
      <c r="D102" s="531">
        <v>66</v>
      </c>
      <c r="E102" s="531">
        <v>1</v>
      </c>
      <c r="F102" s="532"/>
      <c r="G102" s="531">
        <f t="shared" si="6"/>
        <v>288</v>
      </c>
      <c r="H102" s="535">
        <f t="shared" si="4"/>
        <v>0.76736111111111116</v>
      </c>
      <c r="J102" s="527"/>
    </row>
    <row r="103" spans="1:10" s="526" customFormat="1" ht="12.75" customHeight="1" x14ac:dyDescent="0.25">
      <c r="A103" s="529">
        <v>85322</v>
      </c>
      <c r="B103" s="533" t="s">
        <v>538</v>
      </c>
      <c r="C103" s="531">
        <v>146</v>
      </c>
      <c r="D103" s="531">
        <v>51</v>
      </c>
      <c r="E103" s="531">
        <v>0</v>
      </c>
      <c r="F103" s="532"/>
      <c r="G103" s="531">
        <f t="shared" si="6"/>
        <v>197</v>
      </c>
      <c r="H103" s="535">
        <f t="shared" si="4"/>
        <v>0.74111675126903553</v>
      </c>
      <c r="J103" s="527"/>
    </row>
    <row r="104" spans="1:10" s="526" customFormat="1" ht="12.75" customHeight="1" x14ac:dyDescent="0.25">
      <c r="A104" s="529">
        <v>85323</v>
      </c>
      <c r="B104" s="533" t="s">
        <v>539</v>
      </c>
      <c r="C104" s="531">
        <v>125</v>
      </c>
      <c r="D104" s="531">
        <v>45</v>
      </c>
      <c r="E104" s="531">
        <v>0</v>
      </c>
      <c r="F104" s="532"/>
      <c r="G104" s="531">
        <f t="shared" si="6"/>
        <v>170</v>
      </c>
      <c r="H104" s="535">
        <f t="shared" si="4"/>
        <v>0.73529411764705888</v>
      </c>
      <c r="J104" s="527"/>
    </row>
    <row r="105" spans="1:10" s="526" customFormat="1" ht="12.75" customHeight="1" x14ac:dyDescent="0.25">
      <c r="A105" s="529">
        <v>85324</v>
      </c>
      <c r="B105" s="533" t="s">
        <v>540</v>
      </c>
      <c r="C105" s="531">
        <v>1168</v>
      </c>
      <c r="D105" s="531">
        <v>462</v>
      </c>
      <c r="E105" s="531">
        <v>2</v>
      </c>
      <c r="F105" s="532"/>
      <c r="G105" s="531">
        <f t="shared" si="6"/>
        <v>1632</v>
      </c>
      <c r="H105" s="535">
        <f t="shared" si="4"/>
        <v>0.71568627450980393</v>
      </c>
      <c r="J105" s="527"/>
    </row>
    <row r="106" spans="1:10" s="526" customFormat="1" ht="12.75" customHeight="1" x14ac:dyDescent="0.25">
      <c r="A106" s="529">
        <v>85325</v>
      </c>
      <c r="B106" s="533" t="s">
        <v>541</v>
      </c>
      <c r="C106" s="531">
        <v>181</v>
      </c>
      <c r="D106" s="531">
        <v>36</v>
      </c>
      <c r="E106" s="531">
        <v>0</v>
      </c>
      <c r="F106" s="532"/>
      <c r="G106" s="531">
        <f t="shared" si="6"/>
        <v>217</v>
      </c>
      <c r="H106" s="535">
        <f t="shared" si="4"/>
        <v>0.83410138248847931</v>
      </c>
      <c r="J106" s="527"/>
    </row>
    <row r="107" spans="1:10" s="526" customFormat="1" ht="12.75" customHeight="1" x14ac:dyDescent="0.25">
      <c r="A107" s="529">
        <v>85326</v>
      </c>
      <c r="B107" s="533" t="s">
        <v>542</v>
      </c>
      <c r="C107" s="531">
        <v>332</v>
      </c>
      <c r="D107" s="531">
        <v>85</v>
      </c>
      <c r="E107" s="531">
        <v>2</v>
      </c>
      <c r="F107" s="532"/>
      <c r="G107" s="531">
        <f t="shared" si="6"/>
        <v>419</v>
      </c>
      <c r="H107" s="535">
        <f t="shared" si="4"/>
        <v>0.79236276849642007</v>
      </c>
      <c r="J107" s="527"/>
    </row>
    <row r="108" spans="1:10" s="526" customFormat="1" ht="12.75" customHeight="1" thickBot="1" x14ac:dyDescent="0.3">
      <c r="A108" s="529">
        <v>85329</v>
      </c>
      <c r="B108" s="533" t="s">
        <v>543</v>
      </c>
      <c r="C108" s="531">
        <v>1</v>
      </c>
      <c r="D108" s="531">
        <v>1</v>
      </c>
      <c r="E108" s="531">
        <v>0</v>
      </c>
      <c r="F108" s="532"/>
      <c r="G108" s="531">
        <f t="shared" si="6"/>
        <v>2</v>
      </c>
      <c r="H108" s="535">
        <f t="shared" si="4"/>
        <v>0.5</v>
      </c>
      <c r="J108" s="527"/>
    </row>
    <row r="109" spans="1:10" s="526" customFormat="1" ht="12.75" customHeight="1" thickBot="1" x14ac:dyDescent="0.3">
      <c r="A109" s="523" t="s">
        <v>544</v>
      </c>
      <c r="B109" s="524" t="s">
        <v>545</v>
      </c>
      <c r="C109" s="525">
        <f>SUM(C110:C113)</f>
        <v>240</v>
      </c>
      <c r="D109" s="525">
        <f t="shared" ref="D109:F109" si="7">SUM(D110:D113)</f>
        <v>185</v>
      </c>
      <c r="E109" s="525">
        <f t="shared" si="7"/>
        <v>0</v>
      </c>
      <c r="F109" s="525">
        <f t="shared" si="7"/>
        <v>0</v>
      </c>
      <c r="G109" s="525">
        <f>SUM(C109:F109)</f>
        <v>425</v>
      </c>
      <c r="H109" s="534">
        <f t="shared" si="4"/>
        <v>0.56470588235294117</v>
      </c>
      <c r="J109" s="527"/>
    </row>
    <row r="110" spans="1:10" s="526" customFormat="1" ht="12.75" customHeight="1" x14ac:dyDescent="0.25">
      <c r="A110" s="529">
        <v>85410</v>
      </c>
      <c r="B110" s="533" t="s">
        <v>900</v>
      </c>
      <c r="C110" s="531">
        <v>4</v>
      </c>
      <c r="D110" s="531">
        <v>4</v>
      </c>
      <c r="E110" s="531">
        <v>0</v>
      </c>
      <c r="F110" s="532"/>
      <c r="G110" s="531">
        <f t="shared" ref="G110" si="8">SUM(C110:F110)</f>
        <v>8</v>
      </c>
      <c r="H110" s="535">
        <f t="shared" si="4"/>
        <v>0.5</v>
      </c>
      <c r="J110" s="527"/>
    </row>
    <row r="111" spans="1:10" s="526" customFormat="1" ht="12.75" customHeight="1" x14ac:dyDescent="0.25">
      <c r="A111" s="529">
        <v>85421</v>
      </c>
      <c r="B111" s="533" t="s">
        <v>546</v>
      </c>
      <c r="C111" s="531">
        <v>51</v>
      </c>
      <c r="D111" s="531">
        <v>38</v>
      </c>
      <c r="E111" s="531">
        <v>0</v>
      </c>
      <c r="F111" s="532"/>
      <c r="G111" s="531">
        <f t="shared" si="6"/>
        <v>89</v>
      </c>
      <c r="H111" s="535">
        <f t="shared" si="4"/>
        <v>0.5730337078651685</v>
      </c>
      <c r="J111" s="527"/>
    </row>
    <row r="112" spans="1:10" s="526" customFormat="1" ht="12.75" customHeight="1" x14ac:dyDescent="0.25">
      <c r="A112" s="529">
        <v>85422</v>
      </c>
      <c r="B112" s="533" t="s">
        <v>547</v>
      </c>
      <c r="C112" s="531">
        <v>135</v>
      </c>
      <c r="D112" s="531">
        <v>108</v>
      </c>
      <c r="E112" s="531">
        <v>0</v>
      </c>
      <c r="F112" s="532"/>
      <c r="G112" s="531">
        <f t="shared" si="6"/>
        <v>243</v>
      </c>
      <c r="H112" s="535">
        <f t="shared" si="4"/>
        <v>0.55555555555555558</v>
      </c>
      <c r="J112" s="527"/>
    </row>
    <row r="113" spans="1:10" s="526" customFormat="1" ht="12.75" customHeight="1" thickBot="1" x14ac:dyDescent="0.3">
      <c r="A113" s="529">
        <v>85429</v>
      </c>
      <c r="B113" s="533" t="s">
        <v>548</v>
      </c>
      <c r="C113" s="531">
        <v>50</v>
      </c>
      <c r="D113" s="531">
        <v>35</v>
      </c>
      <c r="E113" s="531">
        <v>0</v>
      </c>
      <c r="F113" s="532"/>
      <c r="G113" s="531">
        <f t="shared" si="6"/>
        <v>85</v>
      </c>
      <c r="H113" s="535">
        <f t="shared" si="4"/>
        <v>0.58823529411764708</v>
      </c>
      <c r="J113" s="527"/>
    </row>
    <row r="114" spans="1:10" s="526" customFormat="1" ht="12.75" customHeight="1" thickBot="1" x14ac:dyDescent="0.3">
      <c r="A114" s="523" t="s">
        <v>549</v>
      </c>
      <c r="B114" s="524" t="s">
        <v>550</v>
      </c>
      <c r="C114" s="525">
        <f>SUM(C115:C118)</f>
        <v>183</v>
      </c>
      <c r="D114" s="525">
        <f>SUM(D115:D118)</f>
        <v>119</v>
      </c>
      <c r="E114" s="525">
        <f>SUM(E115:E118)</f>
        <v>2</v>
      </c>
      <c r="F114" s="525">
        <f>SUM(F115:F118)</f>
        <v>0</v>
      </c>
      <c r="G114" s="525">
        <f>SUM(C114:F114)</f>
        <v>304</v>
      </c>
      <c r="H114" s="534">
        <f t="shared" si="4"/>
        <v>0.60197368421052633</v>
      </c>
      <c r="J114" s="527"/>
    </row>
    <row r="115" spans="1:10" s="526" customFormat="1" ht="12.75" customHeight="1" x14ac:dyDescent="0.25">
      <c r="A115" s="529">
        <v>85520</v>
      </c>
      <c r="B115" s="533" t="s">
        <v>551</v>
      </c>
      <c r="C115" s="531">
        <v>65</v>
      </c>
      <c r="D115" s="531">
        <v>43</v>
      </c>
      <c r="E115" s="531">
        <v>1</v>
      </c>
      <c r="F115" s="532"/>
      <c r="G115" s="531">
        <f t="shared" si="6"/>
        <v>109</v>
      </c>
      <c r="H115" s="535">
        <f t="shared" si="4"/>
        <v>0.59633027522935778</v>
      </c>
      <c r="J115" s="527"/>
    </row>
    <row r="116" spans="1:10" s="526" customFormat="1" ht="12.75" customHeight="1" x14ac:dyDescent="0.25">
      <c r="A116" s="529">
        <v>85591</v>
      </c>
      <c r="B116" s="533" t="s">
        <v>552</v>
      </c>
      <c r="C116" s="531">
        <v>84</v>
      </c>
      <c r="D116" s="531">
        <v>52</v>
      </c>
      <c r="E116" s="531">
        <v>1</v>
      </c>
      <c r="F116" s="532"/>
      <c r="G116" s="531">
        <f t="shared" si="6"/>
        <v>137</v>
      </c>
      <c r="H116" s="535">
        <f t="shared" si="4"/>
        <v>0.61313868613138689</v>
      </c>
      <c r="J116" s="527"/>
    </row>
    <row r="117" spans="1:10" s="526" customFormat="1" ht="12.75" customHeight="1" x14ac:dyDescent="0.25">
      <c r="A117" s="529">
        <v>85592</v>
      </c>
      <c r="B117" s="533" t="s">
        <v>553</v>
      </c>
      <c r="C117" s="531">
        <v>17</v>
      </c>
      <c r="D117" s="531">
        <v>20</v>
      </c>
      <c r="E117" s="531">
        <v>0</v>
      </c>
      <c r="F117" s="532"/>
      <c r="G117" s="531">
        <f t="shared" si="6"/>
        <v>37</v>
      </c>
      <c r="H117" s="535">
        <f t="shared" si="4"/>
        <v>0.45945945945945948</v>
      </c>
      <c r="J117" s="537"/>
    </row>
    <row r="118" spans="1:10" s="526" customFormat="1" ht="12.75" customHeight="1" thickBot="1" x14ac:dyDescent="0.3">
      <c r="A118" s="529">
        <v>85599</v>
      </c>
      <c r="B118" s="533" t="s">
        <v>554</v>
      </c>
      <c r="C118" s="531">
        <v>17</v>
      </c>
      <c r="D118" s="531">
        <v>4</v>
      </c>
      <c r="E118" s="531">
        <v>0</v>
      </c>
      <c r="F118" s="532"/>
      <c r="G118" s="531">
        <f t="shared" si="6"/>
        <v>21</v>
      </c>
      <c r="H118" s="535">
        <f t="shared" si="4"/>
        <v>0.80952380952380953</v>
      </c>
      <c r="J118" s="527"/>
    </row>
    <row r="119" spans="1:10" s="526" customFormat="1" ht="12.75" customHeight="1" thickBot="1" x14ac:dyDescent="0.3">
      <c r="A119" s="523" t="s">
        <v>555</v>
      </c>
      <c r="B119" s="524" t="s">
        <v>556</v>
      </c>
      <c r="C119" s="525">
        <f>SUM(C120:C121)</f>
        <v>77</v>
      </c>
      <c r="D119" s="525">
        <f>SUM(D120:D121)</f>
        <v>52</v>
      </c>
      <c r="E119" s="525">
        <f>SUM(E120:E121)</f>
        <v>0</v>
      </c>
      <c r="F119" s="525">
        <f>SUM(F120:F121)</f>
        <v>0</v>
      </c>
      <c r="G119" s="525">
        <f>SUM(C119:F119)</f>
        <v>129</v>
      </c>
      <c r="H119" s="534">
        <f t="shared" si="4"/>
        <v>0.5968992248062015</v>
      </c>
      <c r="J119" s="527"/>
    </row>
    <row r="120" spans="1:10" s="526" customFormat="1" ht="12.75" customHeight="1" x14ac:dyDescent="0.25">
      <c r="A120" s="529">
        <v>85601</v>
      </c>
      <c r="B120" s="533" t="s">
        <v>557</v>
      </c>
      <c r="C120" s="531">
        <v>15</v>
      </c>
      <c r="D120" s="531">
        <v>15</v>
      </c>
      <c r="E120" s="531">
        <v>0</v>
      </c>
      <c r="F120" s="532"/>
      <c r="G120" s="531">
        <f t="shared" si="6"/>
        <v>30</v>
      </c>
      <c r="H120" s="535">
        <f t="shared" si="4"/>
        <v>0.5</v>
      </c>
      <c r="J120" s="527"/>
    </row>
    <row r="121" spans="1:10" s="526" customFormat="1" ht="12.75" customHeight="1" thickBot="1" x14ac:dyDescent="0.3">
      <c r="A121" s="529">
        <v>85609</v>
      </c>
      <c r="B121" s="533" t="s">
        <v>661</v>
      </c>
      <c r="C121" s="531">
        <v>62</v>
      </c>
      <c r="D121" s="531">
        <v>37</v>
      </c>
      <c r="E121" s="531">
        <v>0</v>
      </c>
      <c r="F121" s="532"/>
      <c r="G121" s="531">
        <f t="shared" si="6"/>
        <v>99</v>
      </c>
      <c r="H121" s="535">
        <f t="shared" si="4"/>
        <v>0.6262626262626263</v>
      </c>
      <c r="J121" s="527"/>
    </row>
    <row r="122" spans="1:10" s="526" customFormat="1" ht="12.75" customHeight="1" thickBot="1" x14ac:dyDescent="0.3">
      <c r="A122" s="523">
        <v>86</v>
      </c>
      <c r="B122" s="524" t="s">
        <v>558</v>
      </c>
      <c r="C122" s="525">
        <f>SUM(C123:C127)</f>
        <v>3347</v>
      </c>
      <c r="D122" s="525">
        <f>SUM(D123:D127)</f>
        <v>657</v>
      </c>
      <c r="E122" s="525">
        <f>SUM(E123:E127)</f>
        <v>4</v>
      </c>
      <c r="F122" s="525">
        <f>SUM(F123:F127)</f>
        <v>0</v>
      </c>
      <c r="G122" s="525">
        <f>SUM(C122:F122)</f>
        <v>4008</v>
      </c>
      <c r="H122" s="534">
        <f t="shared" si="4"/>
        <v>0.83507984031936133</v>
      </c>
      <c r="J122" s="527"/>
    </row>
    <row r="123" spans="1:10" s="526" customFormat="1" ht="12.75" customHeight="1" x14ac:dyDescent="0.25">
      <c r="A123" s="529">
        <v>86101</v>
      </c>
      <c r="B123" s="533" t="s">
        <v>559</v>
      </c>
      <c r="C123" s="531">
        <v>3104</v>
      </c>
      <c r="D123" s="531">
        <v>628</v>
      </c>
      <c r="E123" s="531">
        <v>4</v>
      </c>
      <c r="F123" s="532"/>
      <c r="G123" s="531">
        <f t="shared" si="6"/>
        <v>3736</v>
      </c>
      <c r="H123" s="535">
        <f t="shared" si="4"/>
        <v>0.83083511777301933</v>
      </c>
      <c r="J123" s="527"/>
    </row>
    <row r="124" spans="1:10" s="526" customFormat="1" ht="12.75" customHeight="1" x14ac:dyDescent="0.25">
      <c r="A124" s="529">
        <v>86104</v>
      </c>
      <c r="B124" s="533" t="s">
        <v>662</v>
      </c>
      <c r="C124" s="531">
        <v>135</v>
      </c>
      <c r="D124" s="531">
        <v>21</v>
      </c>
      <c r="E124" s="531">
        <v>0</v>
      </c>
      <c r="F124" s="532"/>
      <c r="G124" s="531">
        <f t="shared" si="6"/>
        <v>156</v>
      </c>
      <c r="H124" s="535">
        <f t="shared" si="4"/>
        <v>0.86538461538461542</v>
      </c>
      <c r="J124" s="527"/>
    </row>
    <row r="125" spans="1:10" s="526" customFormat="1" ht="12.75" customHeight="1" x14ac:dyDescent="0.25">
      <c r="A125" s="529">
        <v>86109</v>
      </c>
      <c r="B125" s="533" t="s">
        <v>901</v>
      </c>
      <c r="C125" s="531">
        <v>5</v>
      </c>
      <c r="D125" s="531">
        <v>2</v>
      </c>
      <c r="E125" s="531">
        <v>0</v>
      </c>
      <c r="F125" s="532"/>
      <c r="G125" s="531">
        <f t="shared" si="6"/>
        <v>7</v>
      </c>
      <c r="H125" s="535">
        <f t="shared" si="4"/>
        <v>0.7142857142857143</v>
      </c>
      <c r="J125" s="527"/>
    </row>
    <row r="126" spans="1:10" s="526" customFormat="1" ht="12.75" customHeight="1" x14ac:dyDescent="0.25">
      <c r="A126" s="529">
        <v>86220</v>
      </c>
      <c r="B126" s="533" t="s">
        <v>560</v>
      </c>
      <c r="C126" s="531">
        <v>101</v>
      </c>
      <c r="D126" s="531">
        <v>6</v>
      </c>
      <c r="E126" s="531">
        <v>0</v>
      </c>
      <c r="F126" s="532"/>
      <c r="G126" s="531">
        <f t="shared" si="6"/>
        <v>107</v>
      </c>
      <c r="H126" s="535">
        <f t="shared" si="4"/>
        <v>0.94392523364485981</v>
      </c>
      <c r="J126" s="527"/>
    </row>
    <row r="127" spans="1:10" s="526" customFormat="1" ht="12.75" customHeight="1" thickBot="1" x14ac:dyDescent="0.3">
      <c r="A127" s="529">
        <v>86901</v>
      </c>
      <c r="B127" s="533" t="s">
        <v>710</v>
      </c>
      <c r="C127" s="531">
        <v>2</v>
      </c>
      <c r="D127" s="531">
        <v>0</v>
      </c>
      <c r="E127" s="531">
        <v>0</v>
      </c>
      <c r="F127" s="532"/>
      <c r="G127" s="531">
        <f t="shared" si="6"/>
        <v>2</v>
      </c>
      <c r="H127" s="535">
        <f t="shared" si="4"/>
        <v>1</v>
      </c>
      <c r="J127" s="527"/>
    </row>
    <row r="128" spans="1:10" s="526" customFormat="1" ht="12.75" customHeight="1" thickBot="1" x14ac:dyDescent="0.3">
      <c r="A128" s="523">
        <v>87</v>
      </c>
      <c r="B128" s="524" t="s">
        <v>674</v>
      </c>
      <c r="C128" s="525">
        <f>SUM(C129:C135)</f>
        <v>114</v>
      </c>
      <c r="D128" s="525">
        <f>SUM(D129:D135)</f>
        <v>17</v>
      </c>
      <c r="E128" s="525">
        <f>SUM(E129:E135)</f>
        <v>0</v>
      </c>
      <c r="F128" s="525">
        <f>SUM(F129:F135)</f>
        <v>0</v>
      </c>
      <c r="G128" s="525">
        <f>SUM(C128:F128)</f>
        <v>131</v>
      </c>
      <c r="H128" s="534">
        <f t="shared" si="4"/>
        <v>0.87022900763358779</v>
      </c>
    </row>
    <row r="129" spans="1:8" s="526" customFormat="1" ht="12.75" customHeight="1" x14ac:dyDescent="0.25">
      <c r="A129" s="529">
        <v>87101</v>
      </c>
      <c r="B129" s="533" t="s">
        <v>663</v>
      </c>
      <c r="C129" s="531">
        <v>7</v>
      </c>
      <c r="D129" s="531">
        <v>0</v>
      </c>
      <c r="E129" s="531">
        <v>0</v>
      </c>
      <c r="F129" s="532"/>
      <c r="G129" s="531">
        <f t="shared" si="6"/>
        <v>7</v>
      </c>
      <c r="H129" s="535">
        <f t="shared" si="4"/>
        <v>1</v>
      </c>
    </row>
    <row r="130" spans="1:8" s="526" customFormat="1" ht="12.75" customHeight="1" x14ac:dyDescent="0.25">
      <c r="A130" s="529">
        <v>87201</v>
      </c>
      <c r="B130" s="533" t="s">
        <v>711</v>
      </c>
      <c r="C130" s="531">
        <v>3</v>
      </c>
      <c r="D130" s="531">
        <v>0</v>
      </c>
      <c r="E130" s="531">
        <v>0</v>
      </c>
      <c r="F130" s="532"/>
      <c r="G130" s="531">
        <f t="shared" si="6"/>
        <v>3</v>
      </c>
      <c r="H130" s="535">
        <f t="shared" si="4"/>
        <v>1</v>
      </c>
    </row>
    <row r="131" spans="1:8" s="526" customFormat="1" ht="12.75" customHeight="1" x14ac:dyDescent="0.25">
      <c r="A131" s="529">
        <v>87301</v>
      </c>
      <c r="B131" s="533" t="s">
        <v>664</v>
      </c>
      <c r="C131" s="531">
        <v>65</v>
      </c>
      <c r="D131" s="531">
        <v>10</v>
      </c>
      <c r="E131" s="531">
        <v>0</v>
      </c>
      <c r="F131" s="532"/>
      <c r="G131" s="531">
        <f t="shared" si="6"/>
        <v>75</v>
      </c>
      <c r="H131" s="535">
        <f t="shared" ref="H131:H160" si="9">C131/G131</f>
        <v>0.8666666666666667</v>
      </c>
    </row>
    <row r="132" spans="1:8" s="526" customFormat="1" ht="12.75" customHeight="1" x14ac:dyDescent="0.25">
      <c r="A132" s="529">
        <v>87302</v>
      </c>
      <c r="B132" s="533" t="s">
        <v>665</v>
      </c>
      <c r="C132" s="531">
        <v>35</v>
      </c>
      <c r="D132" s="531">
        <v>6</v>
      </c>
      <c r="E132" s="531">
        <v>0</v>
      </c>
      <c r="F132" s="532"/>
      <c r="G132" s="531">
        <f t="shared" si="6"/>
        <v>41</v>
      </c>
      <c r="H132" s="535">
        <f t="shared" si="9"/>
        <v>0.85365853658536583</v>
      </c>
    </row>
    <row r="133" spans="1:8" s="526" customFormat="1" ht="12.75" customHeight="1" x14ac:dyDescent="0.25">
      <c r="A133" s="529">
        <v>87901</v>
      </c>
      <c r="B133" s="533" t="s">
        <v>712</v>
      </c>
      <c r="C133" s="531">
        <v>3</v>
      </c>
      <c r="D133" s="531">
        <v>0</v>
      </c>
      <c r="E133" s="531">
        <v>0</v>
      </c>
      <c r="F133" s="532"/>
      <c r="G133" s="531">
        <f t="shared" si="6"/>
        <v>3</v>
      </c>
      <c r="H133" s="535">
        <f t="shared" si="9"/>
        <v>1</v>
      </c>
    </row>
    <row r="134" spans="1:8" s="526" customFormat="1" ht="12.75" customHeight="1" x14ac:dyDescent="0.25">
      <c r="A134" s="529">
        <v>87902</v>
      </c>
      <c r="B134" s="533" t="s">
        <v>902</v>
      </c>
      <c r="C134" s="531">
        <v>0</v>
      </c>
      <c r="D134" s="531">
        <v>1</v>
      </c>
      <c r="E134" s="531">
        <v>0</v>
      </c>
      <c r="F134" s="532"/>
      <c r="G134" s="531">
        <f t="shared" si="6"/>
        <v>1</v>
      </c>
      <c r="H134" s="535">
        <f t="shared" si="9"/>
        <v>0</v>
      </c>
    </row>
    <row r="135" spans="1:8" s="526" customFormat="1" ht="12.75" customHeight="1" thickBot="1" x14ac:dyDescent="0.3">
      <c r="A135" s="529">
        <v>87909</v>
      </c>
      <c r="B135" s="533" t="s">
        <v>713</v>
      </c>
      <c r="C135" s="531">
        <v>1</v>
      </c>
      <c r="D135" s="531">
        <v>0</v>
      </c>
      <c r="E135" s="531">
        <v>0</v>
      </c>
      <c r="F135" s="532"/>
      <c r="G135" s="531">
        <f t="shared" si="6"/>
        <v>1</v>
      </c>
      <c r="H135" s="535">
        <f t="shared" si="9"/>
        <v>1</v>
      </c>
    </row>
    <row r="136" spans="1:8" s="526" customFormat="1" ht="12.75" customHeight="1" thickBot="1" x14ac:dyDescent="0.3">
      <c r="A136" s="523">
        <v>88</v>
      </c>
      <c r="B136" s="524" t="s">
        <v>675</v>
      </c>
      <c r="C136" s="525">
        <f>SUM(C137:C140)</f>
        <v>57</v>
      </c>
      <c r="D136" s="525">
        <f t="shared" ref="D136:F136" si="10">SUM(D137:D140)</f>
        <v>23</v>
      </c>
      <c r="E136" s="525">
        <f t="shared" si="10"/>
        <v>0</v>
      </c>
      <c r="F136" s="525">
        <f t="shared" si="10"/>
        <v>0</v>
      </c>
      <c r="G136" s="525">
        <f>SUM(C136:F136)</f>
        <v>80</v>
      </c>
      <c r="H136" s="534">
        <f t="shared" si="9"/>
        <v>0.71250000000000002</v>
      </c>
    </row>
    <row r="137" spans="1:8" s="526" customFormat="1" ht="12.75" customHeight="1" x14ac:dyDescent="0.25">
      <c r="A137" s="529">
        <v>88101</v>
      </c>
      <c r="B137" s="533" t="s">
        <v>903</v>
      </c>
      <c r="C137" s="531">
        <v>4</v>
      </c>
      <c r="D137" s="531">
        <v>1</v>
      </c>
      <c r="E137" s="531">
        <v>0</v>
      </c>
      <c r="F137" s="532"/>
      <c r="G137" s="531">
        <v>7</v>
      </c>
      <c r="H137" s="535">
        <v>1</v>
      </c>
    </row>
    <row r="138" spans="1:8" s="526" customFormat="1" ht="12.75" customHeight="1" x14ac:dyDescent="0.25">
      <c r="A138" s="529">
        <v>88911</v>
      </c>
      <c r="B138" s="533" t="s">
        <v>666</v>
      </c>
      <c r="C138" s="531">
        <v>15</v>
      </c>
      <c r="D138" s="531">
        <v>5</v>
      </c>
      <c r="E138" s="531">
        <v>0</v>
      </c>
      <c r="F138" s="532"/>
      <c r="G138" s="531">
        <f t="shared" si="6"/>
        <v>20</v>
      </c>
      <c r="H138" s="535">
        <f t="shared" si="9"/>
        <v>0.75</v>
      </c>
    </row>
    <row r="139" spans="1:8" s="526" customFormat="1" ht="12.75" customHeight="1" x14ac:dyDescent="0.25">
      <c r="A139" s="529">
        <v>88919</v>
      </c>
      <c r="B139" s="533" t="s">
        <v>667</v>
      </c>
      <c r="C139" s="531">
        <v>37</v>
      </c>
      <c r="D139" s="531">
        <v>17</v>
      </c>
      <c r="E139" s="531">
        <v>0</v>
      </c>
      <c r="F139" s="532"/>
      <c r="G139" s="531">
        <f t="shared" si="6"/>
        <v>54</v>
      </c>
      <c r="H139" s="535">
        <f t="shared" si="9"/>
        <v>0.68518518518518523</v>
      </c>
    </row>
    <row r="140" spans="1:8" s="526" customFormat="1" ht="12.75" customHeight="1" thickBot="1" x14ac:dyDescent="0.3">
      <c r="A140" s="529">
        <v>88996</v>
      </c>
      <c r="B140" s="533" t="s">
        <v>714</v>
      </c>
      <c r="C140" s="531">
        <v>1</v>
      </c>
      <c r="D140" s="531">
        <v>0</v>
      </c>
      <c r="E140" s="531">
        <v>0</v>
      </c>
      <c r="F140" s="532"/>
      <c r="G140" s="531">
        <f t="shared" si="6"/>
        <v>1</v>
      </c>
      <c r="H140" s="535">
        <f t="shared" si="9"/>
        <v>1</v>
      </c>
    </row>
    <row r="141" spans="1:8" s="526" customFormat="1" ht="12.75" customHeight="1" thickBot="1" x14ac:dyDescent="0.3">
      <c r="A141" s="523" t="s">
        <v>561</v>
      </c>
      <c r="B141" s="524" t="s">
        <v>715</v>
      </c>
      <c r="C141" s="525">
        <f>SUM(C142:C150)</f>
        <v>76</v>
      </c>
      <c r="D141" s="525">
        <f>SUM(D142:D150)</f>
        <v>24</v>
      </c>
      <c r="E141" s="525">
        <f>SUM(E142:E150)</f>
        <v>1</v>
      </c>
      <c r="F141" s="525">
        <f>SUM(F142:F150)</f>
        <v>0</v>
      </c>
      <c r="G141" s="525">
        <f>SUM(C141:F141)</f>
        <v>101</v>
      </c>
      <c r="H141" s="534">
        <f t="shared" si="9"/>
        <v>0.75247524752475248</v>
      </c>
    </row>
    <row r="142" spans="1:8" s="526" customFormat="1" ht="12.75" customHeight="1" x14ac:dyDescent="0.25">
      <c r="A142" s="529">
        <v>90012</v>
      </c>
      <c r="B142" s="533" t="s">
        <v>668</v>
      </c>
      <c r="C142" s="531">
        <v>22</v>
      </c>
      <c r="D142" s="531">
        <v>9</v>
      </c>
      <c r="E142" s="531">
        <v>0</v>
      </c>
      <c r="F142" s="532"/>
      <c r="G142" s="531">
        <f t="shared" si="6"/>
        <v>31</v>
      </c>
      <c r="H142" s="535">
        <f t="shared" si="9"/>
        <v>0.70967741935483875</v>
      </c>
    </row>
    <row r="143" spans="1:8" s="526" customFormat="1" ht="12.75" customHeight="1" x14ac:dyDescent="0.25">
      <c r="A143" s="529">
        <v>90041</v>
      </c>
      <c r="B143" s="533" t="s">
        <v>686</v>
      </c>
      <c r="C143" s="531">
        <v>8</v>
      </c>
      <c r="D143" s="531">
        <v>3</v>
      </c>
      <c r="E143" s="531">
        <v>1</v>
      </c>
      <c r="F143" s="532"/>
      <c r="G143" s="531">
        <f t="shared" si="6"/>
        <v>12</v>
      </c>
      <c r="H143" s="535">
        <f t="shared" si="9"/>
        <v>0.66666666666666663</v>
      </c>
    </row>
    <row r="144" spans="1:8" s="526" customFormat="1" ht="12.75" customHeight="1" x14ac:dyDescent="0.25">
      <c r="A144" s="529">
        <v>91011</v>
      </c>
      <c r="B144" s="533" t="s">
        <v>716</v>
      </c>
      <c r="C144" s="531">
        <v>0</v>
      </c>
      <c r="D144" s="531">
        <v>1</v>
      </c>
      <c r="E144" s="531">
        <v>0</v>
      </c>
      <c r="F144" s="532"/>
      <c r="G144" s="531">
        <f t="shared" si="6"/>
        <v>1</v>
      </c>
      <c r="H144" s="535">
        <f t="shared" si="9"/>
        <v>0</v>
      </c>
    </row>
    <row r="145" spans="1:8" s="526" customFormat="1" ht="12.75" customHeight="1" x14ac:dyDescent="0.25">
      <c r="A145" s="529">
        <v>91020</v>
      </c>
      <c r="B145" s="533" t="s">
        <v>717</v>
      </c>
      <c r="C145" s="531">
        <v>4</v>
      </c>
      <c r="D145" s="531">
        <v>2</v>
      </c>
      <c r="E145" s="531">
        <v>0</v>
      </c>
      <c r="F145" s="532"/>
      <c r="G145" s="531">
        <f t="shared" si="6"/>
        <v>6</v>
      </c>
      <c r="H145" s="535">
        <f t="shared" si="9"/>
        <v>0.66666666666666663</v>
      </c>
    </row>
    <row r="146" spans="1:8" s="526" customFormat="1" ht="12.75" customHeight="1" x14ac:dyDescent="0.25">
      <c r="A146" s="529">
        <v>91030</v>
      </c>
      <c r="B146" s="533" t="s">
        <v>687</v>
      </c>
      <c r="C146" s="531">
        <v>7</v>
      </c>
      <c r="D146" s="531">
        <v>3</v>
      </c>
      <c r="E146" s="531">
        <v>0</v>
      </c>
      <c r="F146" s="532"/>
      <c r="G146" s="531">
        <f t="shared" si="6"/>
        <v>10</v>
      </c>
      <c r="H146" s="535">
        <f t="shared" si="9"/>
        <v>0.7</v>
      </c>
    </row>
    <row r="147" spans="1:8" s="526" customFormat="1" ht="12.75" customHeight="1" x14ac:dyDescent="0.25">
      <c r="A147" s="529">
        <v>91042</v>
      </c>
      <c r="B147" s="533" t="s">
        <v>688</v>
      </c>
      <c r="C147" s="531">
        <v>8</v>
      </c>
      <c r="D147" s="531">
        <v>1</v>
      </c>
      <c r="E147" s="531">
        <v>0</v>
      </c>
      <c r="F147" s="532"/>
      <c r="G147" s="531">
        <f t="shared" si="6"/>
        <v>9</v>
      </c>
      <c r="H147" s="535">
        <f t="shared" si="9"/>
        <v>0.88888888888888884</v>
      </c>
    </row>
    <row r="148" spans="1:8" s="526" customFormat="1" ht="12.75" customHeight="1" x14ac:dyDescent="0.25">
      <c r="A148" s="529">
        <v>92000</v>
      </c>
      <c r="B148" s="533" t="s">
        <v>669</v>
      </c>
      <c r="C148" s="531">
        <v>16</v>
      </c>
      <c r="D148" s="531">
        <v>4</v>
      </c>
      <c r="E148" s="531">
        <v>0</v>
      </c>
      <c r="F148" s="532"/>
      <c r="G148" s="531">
        <f t="shared" si="6"/>
        <v>20</v>
      </c>
      <c r="H148" s="535">
        <f t="shared" si="9"/>
        <v>0.8</v>
      </c>
    </row>
    <row r="149" spans="1:8" s="526" customFormat="1" ht="12.75" customHeight="1" x14ac:dyDescent="0.25">
      <c r="A149" s="529">
        <v>93110</v>
      </c>
      <c r="B149" s="533" t="s">
        <v>670</v>
      </c>
      <c r="C149" s="531">
        <v>3</v>
      </c>
      <c r="D149" s="531">
        <v>1</v>
      </c>
      <c r="E149" s="531">
        <v>0</v>
      </c>
      <c r="F149" s="532"/>
      <c r="G149" s="531">
        <f t="shared" si="6"/>
        <v>4</v>
      </c>
      <c r="H149" s="535">
        <f t="shared" si="9"/>
        <v>0.75</v>
      </c>
    </row>
    <row r="150" spans="1:8" s="526" customFormat="1" ht="12.75" customHeight="1" thickBot="1" x14ac:dyDescent="0.3">
      <c r="A150" s="529">
        <v>93292</v>
      </c>
      <c r="B150" s="533" t="s">
        <v>718</v>
      </c>
      <c r="C150" s="531">
        <v>8</v>
      </c>
      <c r="D150" s="531">
        <v>0</v>
      </c>
      <c r="E150" s="531">
        <v>0</v>
      </c>
      <c r="F150" s="532"/>
      <c r="G150" s="531">
        <f t="shared" si="6"/>
        <v>8</v>
      </c>
      <c r="H150" s="535">
        <f t="shared" si="9"/>
        <v>1</v>
      </c>
    </row>
    <row r="151" spans="1:8" s="526" customFormat="1" ht="12.75" customHeight="1" thickBot="1" x14ac:dyDescent="0.3">
      <c r="A151" s="523">
        <v>94</v>
      </c>
      <c r="B151" s="524" t="s">
        <v>719</v>
      </c>
      <c r="C151" s="525">
        <f>SUM(C152:C156)</f>
        <v>29</v>
      </c>
      <c r="D151" s="525">
        <f>SUM(D152:D156)</f>
        <v>23</v>
      </c>
      <c r="E151" s="525">
        <f>SUM(E152:E156)</f>
        <v>0</v>
      </c>
      <c r="F151" s="525">
        <f>SUM(F152:F156)</f>
        <v>0</v>
      </c>
      <c r="G151" s="525">
        <f>SUM(C151:F151)</f>
        <v>52</v>
      </c>
      <c r="H151" s="534">
        <f t="shared" si="9"/>
        <v>0.55769230769230771</v>
      </c>
    </row>
    <row r="152" spans="1:8" s="526" customFormat="1" ht="12.75" customHeight="1" x14ac:dyDescent="0.25">
      <c r="A152" s="779">
        <v>94110</v>
      </c>
      <c r="B152" s="533" t="s">
        <v>689</v>
      </c>
      <c r="C152" s="531">
        <v>13</v>
      </c>
      <c r="D152" s="531">
        <v>13</v>
      </c>
      <c r="E152" s="531">
        <v>0</v>
      </c>
      <c r="F152" s="532"/>
      <c r="G152" s="531">
        <f t="shared" si="6"/>
        <v>26</v>
      </c>
      <c r="H152" s="535">
        <f t="shared" si="9"/>
        <v>0.5</v>
      </c>
    </row>
    <row r="153" spans="1:8" s="538" customFormat="1" ht="12.75" customHeight="1" x14ac:dyDescent="0.25">
      <c r="A153" s="529">
        <v>94120</v>
      </c>
      <c r="B153" s="533" t="s">
        <v>720</v>
      </c>
      <c r="C153" s="531">
        <v>11</v>
      </c>
      <c r="D153" s="531">
        <v>3</v>
      </c>
      <c r="E153" s="531">
        <v>0</v>
      </c>
      <c r="F153" s="532"/>
      <c r="G153" s="531">
        <f t="shared" si="6"/>
        <v>14</v>
      </c>
      <c r="H153" s="535">
        <f t="shared" si="9"/>
        <v>0.7857142857142857</v>
      </c>
    </row>
    <row r="154" spans="1:8" s="538" customFormat="1" ht="12.75" customHeight="1" x14ac:dyDescent="0.25">
      <c r="A154" s="529">
        <v>94910</v>
      </c>
      <c r="B154" s="533" t="s">
        <v>671</v>
      </c>
      <c r="C154" s="531">
        <v>3</v>
      </c>
      <c r="D154" s="531">
        <v>7</v>
      </c>
      <c r="E154" s="531">
        <v>0</v>
      </c>
      <c r="F154" s="532"/>
      <c r="G154" s="531">
        <f t="shared" si="6"/>
        <v>10</v>
      </c>
      <c r="H154" s="535">
        <f t="shared" si="9"/>
        <v>0.3</v>
      </c>
    </row>
    <row r="155" spans="1:8" s="538" customFormat="1" ht="12.75" customHeight="1" x14ac:dyDescent="0.25">
      <c r="A155" s="529">
        <v>94991</v>
      </c>
      <c r="B155" s="533" t="s">
        <v>911</v>
      </c>
      <c r="C155" s="531">
        <v>1</v>
      </c>
      <c r="D155" s="531">
        <v>0</v>
      </c>
      <c r="E155" s="531">
        <v>0</v>
      </c>
      <c r="F155" s="532"/>
      <c r="G155" s="531">
        <f t="shared" si="6"/>
        <v>1</v>
      </c>
      <c r="H155" s="535">
        <f t="shared" si="9"/>
        <v>1</v>
      </c>
    </row>
    <row r="156" spans="1:8" s="526" customFormat="1" ht="12.75" customHeight="1" thickBot="1" x14ac:dyDescent="0.3">
      <c r="A156" s="529">
        <v>94999</v>
      </c>
      <c r="B156" s="533" t="s">
        <v>690</v>
      </c>
      <c r="C156" s="531">
        <v>1</v>
      </c>
      <c r="D156" s="531">
        <v>0</v>
      </c>
      <c r="E156" s="531">
        <v>0</v>
      </c>
      <c r="F156" s="532"/>
      <c r="G156" s="531">
        <f t="shared" si="6"/>
        <v>1</v>
      </c>
      <c r="H156" s="535">
        <f t="shared" si="9"/>
        <v>1</v>
      </c>
    </row>
    <row r="157" spans="1:8" s="526" customFormat="1" ht="12.75" customHeight="1" thickBot="1" x14ac:dyDescent="0.3">
      <c r="A157" s="523">
        <v>96</v>
      </c>
      <c r="B157" s="524" t="s">
        <v>691</v>
      </c>
      <c r="C157" s="525">
        <f>SUM(C158:C159)</f>
        <v>12</v>
      </c>
      <c r="D157" s="525">
        <f t="shared" ref="D157:F157" si="11">SUM(D158:D159)</f>
        <v>2</v>
      </c>
      <c r="E157" s="525">
        <f t="shared" si="11"/>
        <v>0</v>
      </c>
      <c r="F157" s="525">
        <f t="shared" si="11"/>
        <v>0</v>
      </c>
      <c r="G157" s="525">
        <f>SUM(C157:F157)</f>
        <v>14</v>
      </c>
      <c r="H157" s="534">
        <f t="shared" si="9"/>
        <v>0.8571428571428571</v>
      </c>
    </row>
    <row r="158" spans="1:8" s="526" customFormat="1" ht="12.75" customHeight="1" x14ac:dyDescent="0.25">
      <c r="A158" s="529">
        <v>96032</v>
      </c>
      <c r="B158" s="533" t="s">
        <v>672</v>
      </c>
      <c r="C158" s="531">
        <v>11</v>
      </c>
      <c r="D158" s="531">
        <v>2</v>
      </c>
      <c r="E158" s="531"/>
      <c r="F158" s="532"/>
      <c r="G158" s="531">
        <f t="shared" si="6"/>
        <v>13</v>
      </c>
      <c r="H158" s="535">
        <f t="shared" si="9"/>
        <v>0.84615384615384615</v>
      </c>
    </row>
    <row r="159" spans="1:8" s="526" customFormat="1" ht="12.75" customHeight="1" thickBot="1" x14ac:dyDescent="0.3">
      <c r="A159" s="529">
        <v>96099</v>
      </c>
      <c r="B159" s="533" t="s">
        <v>691</v>
      </c>
      <c r="C159" s="531">
        <v>1</v>
      </c>
      <c r="D159" s="531">
        <v>0</v>
      </c>
      <c r="E159" s="531">
        <v>0</v>
      </c>
      <c r="F159" s="532"/>
      <c r="G159" s="531">
        <f t="shared" si="6"/>
        <v>1</v>
      </c>
      <c r="H159" s="535">
        <f t="shared" si="9"/>
        <v>1</v>
      </c>
    </row>
    <row r="160" spans="1:8" s="526" customFormat="1" ht="12.75" customHeight="1" thickBot="1" x14ac:dyDescent="0.3">
      <c r="A160" s="539"/>
      <c r="B160" s="540" t="s">
        <v>80</v>
      </c>
      <c r="C160" s="525">
        <v>12</v>
      </c>
      <c r="D160" s="525">
        <v>2</v>
      </c>
      <c r="E160" s="525">
        <v>0</v>
      </c>
      <c r="F160" s="542"/>
      <c r="G160" s="541">
        <f t="shared" si="6"/>
        <v>14</v>
      </c>
      <c r="H160" s="834">
        <f t="shared" si="9"/>
        <v>0.8571428571428571</v>
      </c>
    </row>
    <row r="161" spans="1:8" s="526" customFormat="1" ht="12.75" customHeight="1" thickBot="1" x14ac:dyDescent="0.3">
      <c r="A161" s="866" t="s">
        <v>578</v>
      </c>
      <c r="B161" s="867"/>
      <c r="C161" s="835">
        <f>C3+C5+C10+C12+C14+C18+C21+C24+C26+C28+C30+C32+C34+C37+C40+C42+C44+C47+C50+C52+C54+C79+C122+C128+C136+C141+C151+C157+C160</f>
        <v>42193</v>
      </c>
      <c r="D161" s="835">
        <f>D3+D5+D10+D12+D14+D18+D21+D24+D26+D28+D30+D32+D34+D37+D40+D42+D44+D47+D50+D52+D54+D79+D122+D128+D136+D141+D151+D157+D160</f>
        <v>11925</v>
      </c>
      <c r="E161" s="835">
        <f>E3+E5+E10+E12+E14+E18+E21+E24+E26+E28+E30+E32+E34+E37+E40+E42+E44+E47+E50+E52+E54+E79+E122+E128+E136+E141+E151+E157+E160</f>
        <v>75</v>
      </c>
      <c r="F161" s="835">
        <f>F3+F5+F10+F12+F14+F18+F21+F24+F26+F28+F30+F32+F34+F37+F40+F42+F44+F47+F50+F52+F54+F79+F122+F128+F136+F141+F151+F157+F160</f>
        <v>0</v>
      </c>
      <c r="G161" s="835">
        <f>G3+G5+G10+G12+G14+G18+G21+G24+G26+G28+G30+G32+G34+G37+G40+G42+G44+G47+G50+G52+G54+G79+G122+G128+G136+G141+G151+G157+G160</f>
        <v>54193</v>
      </c>
      <c r="H161" s="534">
        <f>C161/G161</f>
        <v>0.77856918790249663</v>
      </c>
    </row>
    <row r="162" spans="1:8" x14ac:dyDescent="0.25">
      <c r="A162" s="460"/>
      <c r="B162" s="460"/>
      <c r="C162" s="460"/>
      <c r="H162" s="460"/>
    </row>
    <row r="163" spans="1:8" x14ac:dyDescent="0.25">
      <c r="A163" s="543" t="s">
        <v>105</v>
      </c>
    </row>
    <row r="164" spans="1:8" x14ac:dyDescent="0.25">
      <c r="A164" s="868" t="s">
        <v>496</v>
      </c>
      <c r="B164" s="868"/>
      <c r="C164" s="868"/>
      <c r="D164" s="868"/>
      <c r="E164" s="868"/>
      <c r="F164" s="868"/>
      <c r="G164" s="868"/>
      <c r="H164" s="868"/>
    </row>
  </sheetData>
  <mergeCells count="3">
    <mergeCell ref="A1:H1"/>
    <mergeCell ref="A161:B161"/>
    <mergeCell ref="A164:H164"/>
  </mergeCells>
  <phoneticPr fontId="0" type="noConversion"/>
  <printOptions horizontalCentered="1"/>
  <pageMargins left="0.74803149606299213" right="0.55118110236220474" top="0.78740157480314965" bottom="0.78740157480314965" header="0.31496062992125984" footer="0.31496062992125984"/>
  <pageSetup paperSize="9" scale="48"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sqref="A1:K1"/>
    </sheetView>
  </sheetViews>
  <sheetFormatPr defaultColWidth="11.44140625" defaultRowHeight="13.8" x14ac:dyDescent="0.25"/>
  <cols>
    <col min="1" max="1" width="8.6640625" style="1" customWidth="1"/>
    <col min="2" max="2" width="69.6640625" style="1" customWidth="1"/>
    <col min="3" max="3" width="8.88671875" style="139" customWidth="1"/>
    <col min="4" max="6" width="8.5546875" style="1" customWidth="1"/>
    <col min="7" max="7" width="8.6640625" style="139" customWidth="1"/>
    <col min="8" max="10" width="8.5546875" style="1" customWidth="1"/>
    <col min="11" max="11" width="12.6640625" style="139" customWidth="1"/>
    <col min="12" max="16384" width="11.44140625" style="1"/>
  </cols>
  <sheetData>
    <row r="1" spans="1:11" ht="35.1" customHeight="1" thickBot="1" x14ac:dyDescent="0.3">
      <c r="A1" s="911" t="s">
        <v>878</v>
      </c>
      <c r="B1" s="928"/>
      <c r="C1" s="928"/>
      <c r="D1" s="928"/>
      <c r="E1" s="928"/>
      <c r="F1" s="928"/>
      <c r="G1" s="928"/>
      <c r="H1" s="928"/>
      <c r="I1" s="928"/>
      <c r="J1" s="928"/>
      <c r="K1" s="929"/>
    </row>
    <row r="2" spans="1:11" ht="14.25" customHeight="1" x14ac:dyDescent="0.25">
      <c r="A2" s="875" t="s">
        <v>127</v>
      </c>
      <c r="B2" s="968" t="s">
        <v>182</v>
      </c>
      <c r="C2" s="881">
        <v>2009</v>
      </c>
      <c r="D2" s="882"/>
      <c r="E2" s="881">
        <v>2011</v>
      </c>
      <c r="F2" s="882"/>
      <c r="G2" s="881">
        <v>2012</v>
      </c>
      <c r="H2" s="882"/>
      <c r="I2" s="881">
        <v>2013</v>
      </c>
      <c r="J2" s="882"/>
      <c r="K2" s="870" t="s">
        <v>887</v>
      </c>
    </row>
    <row r="3" spans="1:11" ht="28.5" customHeight="1" thickBot="1" x14ac:dyDescent="0.3">
      <c r="A3" s="876"/>
      <c r="B3" s="970"/>
      <c r="C3" s="127" t="s">
        <v>579</v>
      </c>
      <c r="D3" s="128" t="s">
        <v>580</v>
      </c>
      <c r="E3" s="127" t="s">
        <v>579</v>
      </c>
      <c r="F3" s="128" t="s">
        <v>580</v>
      </c>
      <c r="G3" s="127" t="s">
        <v>579</v>
      </c>
      <c r="H3" s="128" t="s">
        <v>580</v>
      </c>
      <c r="I3" s="127" t="s">
        <v>579</v>
      </c>
      <c r="J3" s="128" t="s">
        <v>580</v>
      </c>
      <c r="K3" s="974"/>
    </row>
    <row r="4" spans="1:11" x14ac:dyDescent="0.25">
      <c r="A4" s="148" t="s">
        <v>183</v>
      </c>
      <c r="B4" s="616" t="s">
        <v>184</v>
      </c>
      <c r="C4" s="100">
        <v>1124</v>
      </c>
      <c r="D4" s="66">
        <f>C4/$C$26</f>
        <v>0.10617797090496883</v>
      </c>
      <c r="E4" s="100">
        <v>1002</v>
      </c>
      <c r="F4" s="66">
        <f>E4/$E$26</f>
        <v>9.8322048866647041E-2</v>
      </c>
      <c r="G4" s="100">
        <v>812</v>
      </c>
      <c r="H4" s="66">
        <f>ROUND(G4/$G$26,3)</f>
        <v>0.08</v>
      </c>
      <c r="I4" s="100">
        <v>848</v>
      </c>
      <c r="J4" s="66">
        <f>ROUND(I4/$I$26,3)</f>
        <v>7.6999999999999999E-2</v>
      </c>
      <c r="K4" s="117">
        <f>J4-H4</f>
        <v>-3.0000000000000027E-3</v>
      </c>
    </row>
    <row r="5" spans="1:11" ht="27.6" x14ac:dyDescent="0.25">
      <c r="A5" s="132" t="s">
        <v>185</v>
      </c>
      <c r="B5" s="608" t="s">
        <v>491</v>
      </c>
      <c r="C5" s="80">
        <v>2541</v>
      </c>
      <c r="D5" s="69">
        <f t="shared" ref="D5:D25" si="0">C5/$C$26</f>
        <v>0.24003400717929341</v>
      </c>
      <c r="E5" s="80">
        <v>2076</v>
      </c>
      <c r="F5" s="69">
        <f t="shared" ref="F5:F25" si="1">E5/$E$26</f>
        <v>0.20370915513688548</v>
      </c>
      <c r="G5" s="80">
        <v>2089</v>
      </c>
      <c r="H5" s="69">
        <f t="shared" ref="H5:H25" si="2">ROUND(G5/$G$26,3)</f>
        <v>0.20499999999999999</v>
      </c>
      <c r="I5" s="80">
        <v>2300</v>
      </c>
      <c r="J5" s="69">
        <f t="shared" ref="J5:J25" si="3">ROUND(I5/$I$26,3)</f>
        <v>0.20899999999999999</v>
      </c>
      <c r="K5" s="118">
        <f t="shared" ref="K5:K25" si="4">J5-H5</f>
        <v>4.0000000000000036E-3</v>
      </c>
    </row>
    <row r="6" spans="1:11" ht="27.6" x14ac:dyDescent="0.25">
      <c r="A6" s="132" t="s">
        <v>186</v>
      </c>
      <c r="B6" s="608" t="s">
        <v>414</v>
      </c>
      <c r="C6" s="80">
        <v>361</v>
      </c>
      <c r="D6" s="69">
        <f t="shared" si="0"/>
        <v>3.4101643680332513E-2</v>
      </c>
      <c r="E6" s="80">
        <v>395</v>
      </c>
      <c r="F6" s="69">
        <f t="shared" si="1"/>
        <v>3.875968992248062E-2</v>
      </c>
      <c r="G6" s="80">
        <v>365</v>
      </c>
      <c r="H6" s="69">
        <f t="shared" si="2"/>
        <v>3.5999999999999997E-2</v>
      </c>
      <c r="I6" s="80">
        <v>311</v>
      </c>
      <c r="J6" s="69">
        <f t="shared" si="3"/>
        <v>2.8000000000000001E-2</v>
      </c>
      <c r="K6" s="118">
        <f t="shared" si="4"/>
        <v>-7.9999999999999967E-3</v>
      </c>
    </row>
    <row r="7" spans="1:11" ht="27.6" x14ac:dyDescent="0.25">
      <c r="A7" s="132" t="s">
        <v>187</v>
      </c>
      <c r="B7" s="608" t="s">
        <v>188</v>
      </c>
      <c r="C7" s="80">
        <v>49</v>
      </c>
      <c r="D7" s="69">
        <f t="shared" si="0"/>
        <v>4.6287549593803136E-3</v>
      </c>
      <c r="E7" s="80">
        <v>47</v>
      </c>
      <c r="F7" s="69">
        <f t="shared" si="1"/>
        <v>4.611912471788833E-3</v>
      </c>
      <c r="G7" s="80">
        <v>31</v>
      </c>
      <c r="H7" s="69">
        <f t="shared" si="2"/>
        <v>3.0000000000000001E-3</v>
      </c>
      <c r="I7" s="80">
        <v>44</v>
      </c>
      <c r="J7" s="69">
        <f t="shared" si="3"/>
        <v>4.0000000000000001E-3</v>
      </c>
      <c r="K7" s="118">
        <f t="shared" si="4"/>
        <v>1E-3</v>
      </c>
    </row>
    <row r="8" spans="1:11" ht="30" customHeight="1" x14ac:dyDescent="0.25">
      <c r="A8" s="132" t="s">
        <v>189</v>
      </c>
      <c r="B8" s="608" t="s">
        <v>190</v>
      </c>
      <c r="C8" s="80">
        <v>11</v>
      </c>
      <c r="D8" s="69">
        <f t="shared" si="0"/>
        <v>1.0391082561874174E-3</v>
      </c>
      <c r="E8" s="80">
        <v>14</v>
      </c>
      <c r="F8" s="69">
        <f t="shared" si="1"/>
        <v>1.3737611618094398E-3</v>
      </c>
      <c r="G8" s="80">
        <v>17</v>
      </c>
      <c r="H8" s="69">
        <f t="shared" si="2"/>
        <v>2E-3</v>
      </c>
      <c r="I8" s="80">
        <v>162</v>
      </c>
      <c r="J8" s="69">
        <f t="shared" si="3"/>
        <v>1.4999999999999999E-2</v>
      </c>
      <c r="K8" s="118">
        <f t="shared" si="4"/>
        <v>1.2999999999999999E-2</v>
      </c>
    </row>
    <row r="9" spans="1:11" ht="27" customHeight="1" x14ac:dyDescent="0.25">
      <c r="A9" s="132" t="s">
        <v>191</v>
      </c>
      <c r="B9" s="608" t="s">
        <v>192</v>
      </c>
      <c r="C9" s="80">
        <v>10</v>
      </c>
      <c r="D9" s="69">
        <f t="shared" si="0"/>
        <v>9.4464386926128849E-4</v>
      </c>
      <c r="E9" s="80">
        <v>1</v>
      </c>
      <c r="F9" s="69">
        <f t="shared" si="1"/>
        <v>9.8125797272102829E-5</v>
      </c>
      <c r="G9" s="80">
        <v>5</v>
      </c>
      <c r="H9" s="69">
        <f t="shared" si="2"/>
        <v>0</v>
      </c>
      <c r="I9" s="80">
        <v>0</v>
      </c>
      <c r="J9" s="69">
        <f t="shared" si="3"/>
        <v>0</v>
      </c>
      <c r="K9" s="118">
        <f t="shared" si="4"/>
        <v>0</v>
      </c>
    </row>
    <row r="10" spans="1:11" x14ac:dyDescent="0.25">
      <c r="A10" s="132" t="s">
        <v>193</v>
      </c>
      <c r="B10" s="608" t="s">
        <v>415</v>
      </c>
      <c r="C10" s="80">
        <v>20</v>
      </c>
      <c r="D10" s="69">
        <f t="shared" si="0"/>
        <v>1.889287738522577E-3</v>
      </c>
      <c r="E10" s="80">
        <v>21</v>
      </c>
      <c r="F10" s="69">
        <f t="shared" si="1"/>
        <v>2.0606417427141595E-3</v>
      </c>
      <c r="G10" s="80">
        <v>11</v>
      </c>
      <c r="H10" s="69">
        <f t="shared" si="2"/>
        <v>1E-3</v>
      </c>
      <c r="I10" s="80">
        <v>8</v>
      </c>
      <c r="J10" s="69">
        <f t="shared" si="3"/>
        <v>1E-3</v>
      </c>
      <c r="K10" s="118">
        <f t="shared" si="4"/>
        <v>0</v>
      </c>
    </row>
    <row r="11" spans="1:11" x14ac:dyDescent="0.25">
      <c r="A11" s="132" t="s">
        <v>194</v>
      </c>
      <c r="B11" s="608" t="s">
        <v>195</v>
      </c>
      <c r="C11" s="80">
        <v>5</v>
      </c>
      <c r="D11" s="69">
        <f t="shared" si="0"/>
        <v>4.7232193463064425E-4</v>
      </c>
      <c r="E11" s="80">
        <v>10</v>
      </c>
      <c r="F11" s="69">
        <f t="shared" si="1"/>
        <v>9.8125797272102843E-4</v>
      </c>
      <c r="G11" s="80">
        <v>12</v>
      </c>
      <c r="H11" s="69">
        <f t="shared" si="2"/>
        <v>1E-3</v>
      </c>
      <c r="I11" s="80">
        <v>122</v>
      </c>
      <c r="J11" s="69">
        <f t="shared" si="3"/>
        <v>1.0999999999999999E-2</v>
      </c>
      <c r="K11" s="118">
        <f t="shared" si="4"/>
        <v>9.9999999999999985E-3</v>
      </c>
    </row>
    <row r="12" spans="1:11" x14ac:dyDescent="0.25">
      <c r="A12" s="132" t="s">
        <v>196</v>
      </c>
      <c r="B12" s="608" t="s">
        <v>197</v>
      </c>
      <c r="C12" s="80">
        <v>4</v>
      </c>
      <c r="D12" s="69">
        <f t="shared" si="0"/>
        <v>3.7785754770451542E-4</v>
      </c>
      <c r="E12" s="80">
        <v>7</v>
      </c>
      <c r="F12" s="69">
        <f t="shared" si="1"/>
        <v>6.868805809047199E-4</v>
      </c>
      <c r="G12" s="80">
        <v>6</v>
      </c>
      <c r="H12" s="69">
        <f t="shared" si="2"/>
        <v>1E-3</v>
      </c>
      <c r="I12" s="80">
        <v>3</v>
      </c>
      <c r="J12" s="69">
        <f t="shared" si="3"/>
        <v>0</v>
      </c>
      <c r="K12" s="118">
        <f t="shared" si="4"/>
        <v>-1E-3</v>
      </c>
    </row>
    <row r="13" spans="1:11" x14ac:dyDescent="0.25">
      <c r="A13" s="132" t="s">
        <v>198</v>
      </c>
      <c r="B13" s="608" t="s">
        <v>199</v>
      </c>
      <c r="C13" s="80">
        <v>9</v>
      </c>
      <c r="D13" s="69">
        <f t="shared" si="0"/>
        <v>8.5017948233515961E-4</v>
      </c>
      <c r="E13" s="80">
        <v>7</v>
      </c>
      <c r="F13" s="69">
        <f t="shared" si="1"/>
        <v>6.868805809047199E-4</v>
      </c>
      <c r="G13" s="80">
        <v>11</v>
      </c>
      <c r="H13" s="69">
        <f t="shared" si="2"/>
        <v>1E-3</v>
      </c>
      <c r="I13" s="80">
        <v>5</v>
      </c>
      <c r="J13" s="69">
        <f t="shared" si="3"/>
        <v>0</v>
      </c>
      <c r="K13" s="118">
        <f t="shared" si="4"/>
        <v>-1E-3</v>
      </c>
    </row>
    <row r="14" spans="1:11" x14ac:dyDescent="0.25">
      <c r="A14" s="132" t="s">
        <v>200</v>
      </c>
      <c r="B14" s="608" t="s">
        <v>201</v>
      </c>
      <c r="C14" s="80">
        <v>10</v>
      </c>
      <c r="D14" s="69">
        <f t="shared" si="0"/>
        <v>9.4464386926128849E-4</v>
      </c>
      <c r="E14" s="80">
        <v>2</v>
      </c>
      <c r="F14" s="69">
        <f t="shared" si="1"/>
        <v>1.9625159454420566E-4</v>
      </c>
      <c r="G14" s="80">
        <v>11</v>
      </c>
      <c r="H14" s="69">
        <f t="shared" si="2"/>
        <v>1E-3</v>
      </c>
      <c r="I14" s="80">
        <v>6</v>
      </c>
      <c r="J14" s="69">
        <f t="shared" si="3"/>
        <v>1E-3</v>
      </c>
      <c r="K14" s="118">
        <f t="shared" si="4"/>
        <v>0</v>
      </c>
    </row>
    <row r="15" spans="1:11" x14ac:dyDescent="0.25">
      <c r="A15" s="132" t="s">
        <v>202</v>
      </c>
      <c r="B15" s="608" t="s">
        <v>203</v>
      </c>
      <c r="C15" s="80">
        <v>37</v>
      </c>
      <c r="D15" s="69">
        <f t="shared" si="0"/>
        <v>3.4951823162667674E-3</v>
      </c>
      <c r="E15" s="80">
        <v>40</v>
      </c>
      <c r="F15" s="69">
        <f t="shared" si="1"/>
        <v>3.9250318908841137E-3</v>
      </c>
      <c r="G15" s="80">
        <v>43</v>
      </c>
      <c r="H15" s="69">
        <f t="shared" si="2"/>
        <v>4.0000000000000001E-3</v>
      </c>
      <c r="I15" s="80">
        <v>29</v>
      </c>
      <c r="J15" s="69">
        <f t="shared" si="3"/>
        <v>3.0000000000000001E-3</v>
      </c>
      <c r="K15" s="118">
        <f t="shared" si="4"/>
        <v>-1E-3</v>
      </c>
    </row>
    <row r="16" spans="1:11" x14ac:dyDescent="0.25">
      <c r="A16" s="132" t="s">
        <v>204</v>
      </c>
      <c r="B16" s="608" t="s">
        <v>397</v>
      </c>
      <c r="C16" s="80">
        <v>4596</v>
      </c>
      <c r="D16" s="69">
        <f t="shared" si="0"/>
        <v>0.43415832231248819</v>
      </c>
      <c r="E16" s="80">
        <v>4573</v>
      </c>
      <c r="F16" s="69">
        <f t="shared" si="1"/>
        <v>0.44872927092532627</v>
      </c>
      <c r="G16" s="80">
        <v>4925</v>
      </c>
      <c r="H16" s="69">
        <f t="shared" si="2"/>
        <v>0.48399999999999999</v>
      </c>
      <c r="I16" s="80">
        <v>4629</v>
      </c>
      <c r="J16" s="69">
        <f t="shared" si="3"/>
        <v>0.42</v>
      </c>
      <c r="K16" s="118">
        <f t="shared" si="4"/>
        <v>-6.4000000000000001E-2</v>
      </c>
    </row>
    <row r="17" spans="1:11" x14ac:dyDescent="0.25">
      <c r="A17" s="132" t="s">
        <v>398</v>
      </c>
      <c r="B17" s="608" t="s">
        <v>399</v>
      </c>
      <c r="C17" s="80">
        <v>236</v>
      </c>
      <c r="D17" s="69">
        <f t="shared" si="0"/>
        <v>2.2293595314566407E-2</v>
      </c>
      <c r="E17" s="80">
        <v>405</v>
      </c>
      <c r="F17" s="69">
        <f t="shared" si="1"/>
        <v>3.9740947895201648E-2</v>
      </c>
      <c r="G17" s="80">
        <v>412</v>
      </c>
      <c r="H17" s="69">
        <f t="shared" si="2"/>
        <v>0.04</v>
      </c>
      <c r="I17" s="80">
        <v>342</v>
      </c>
      <c r="J17" s="69">
        <f t="shared" si="3"/>
        <v>3.1E-2</v>
      </c>
      <c r="K17" s="118">
        <f t="shared" si="4"/>
        <v>-9.0000000000000011E-3</v>
      </c>
    </row>
    <row r="18" spans="1:11" ht="27.6" x14ac:dyDescent="0.25">
      <c r="A18" s="132" t="s">
        <v>400</v>
      </c>
      <c r="B18" s="608" t="s">
        <v>401</v>
      </c>
      <c r="C18" s="80">
        <v>103</v>
      </c>
      <c r="D18" s="69">
        <f t="shared" si="0"/>
        <v>9.7298318533912721E-3</v>
      </c>
      <c r="E18" s="80">
        <v>120</v>
      </c>
      <c r="F18" s="69">
        <f t="shared" si="1"/>
        <v>1.1775095672652341E-2</v>
      </c>
      <c r="G18" s="80">
        <v>91</v>
      </c>
      <c r="H18" s="69">
        <f t="shared" si="2"/>
        <v>8.9999999999999993E-3</v>
      </c>
      <c r="I18" s="80">
        <v>90</v>
      </c>
      <c r="J18" s="69">
        <f t="shared" si="3"/>
        <v>8.0000000000000002E-3</v>
      </c>
      <c r="K18" s="118">
        <f t="shared" si="4"/>
        <v>-9.9999999999999915E-4</v>
      </c>
    </row>
    <row r="19" spans="1:11" ht="27.6" x14ac:dyDescent="0.25">
      <c r="A19" s="132" t="s">
        <v>402</v>
      </c>
      <c r="B19" s="608" t="s">
        <v>403</v>
      </c>
      <c r="C19" s="80">
        <v>15</v>
      </c>
      <c r="D19" s="69">
        <f t="shared" si="0"/>
        <v>1.4169658038919327E-3</v>
      </c>
      <c r="E19" s="80">
        <v>19</v>
      </c>
      <c r="F19" s="69">
        <f t="shared" si="1"/>
        <v>1.8643901481699538E-3</v>
      </c>
      <c r="G19" s="80">
        <v>10</v>
      </c>
      <c r="H19" s="69">
        <f t="shared" si="2"/>
        <v>1E-3</v>
      </c>
      <c r="I19" s="80">
        <v>6</v>
      </c>
      <c r="J19" s="69">
        <f t="shared" si="3"/>
        <v>1E-3</v>
      </c>
      <c r="K19" s="118">
        <f t="shared" si="4"/>
        <v>0</v>
      </c>
    </row>
    <row r="20" spans="1:11" x14ac:dyDescent="0.25">
      <c r="A20" s="132" t="s">
        <v>404</v>
      </c>
      <c r="B20" s="608" t="s">
        <v>405</v>
      </c>
      <c r="C20" s="80">
        <v>19</v>
      </c>
      <c r="D20" s="69">
        <f t="shared" si="0"/>
        <v>1.7948233515964482E-3</v>
      </c>
      <c r="E20" s="80">
        <v>5</v>
      </c>
      <c r="F20" s="69">
        <f t="shared" si="1"/>
        <v>4.9062898636051421E-4</v>
      </c>
      <c r="G20" s="80">
        <v>24</v>
      </c>
      <c r="H20" s="69">
        <f t="shared" si="2"/>
        <v>2E-3</v>
      </c>
      <c r="I20" s="80">
        <v>33</v>
      </c>
      <c r="J20" s="69">
        <f t="shared" si="3"/>
        <v>3.0000000000000001E-3</v>
      </c>
      <c r="K20" s="118">
        <f t="shared" si="4"/>
        <v>1E-3</v>
      </c>
    </row>
    <row r="21" spans="1:11" ht="27.6" x14ac:dyDescent="0.25">
      <c r="A21" s="132" t="s">
        <v>406</v>
      </c>
      <c r="B21" s="608" t="s">
        <v>416</v>
      </c>
      <c r="C21" s="80">
        <v>74</v>
      </c>
      <c r="D21" s="69">
        <f t="shared" si="0"/>
        <v>6.9903646325335349E-3</v>
      </c>
      <c r="E21" s="80">
        <v>99</v>
      </c>
      <c r="F21" s="69">
        <f t="shared" si="1"/>
        <v>9.7144539299381799E-3</v>
      </c>
      <c r="G21" s="80">
        <v>68</v>
      </c>
      <c r="H21" s="69">
        <f t="shared" si="2"/>
        <v>7.0000000000000001E-3</v>
      </c>
      <c r="I21" s="80">
        <v>61</v>
      </c>
      <c r="J21" s="69">
        <f t="shared" si="3"/>
        <v>6.0000000000000001E-3</v>
      </c>
      <c r="K21" s="118">
        <f t="shared" si="4"/>
        <v>-1E-3</v>
      </c>
    </row>
    <row r="22" spans="1:11" x14ac:dyDescent="0.25">
      <c r="A22" s="132" t="s">
        <v>407</v>
      </c>
      <c r="B22" s="608" t="s">
        <v>417</v>
      </c>
      <c r="C22" s="80">
        <v>405</v>
      </c>
      <c r="D22" s="69">
        <f t="shared" si="0"/>
        <v>3.8258076705082182E-2</v>
      </c>
      <c r="E22" s="80">
        <v>473</v>
      </c>
      <c r="F22" s="69">
        <f t="shared" si="1"/>
        <v>4.6413502109704644E-2</v>
      </c>
      <c r="G22" s="80">
        <v>418</v>
      </c>
      <c r="H22" s="69">
        <f t="shared" si="2"/>
        <v>4.1000000000000002E-2</v>
      </c>
      <c r="I22" s="80">
        <v>384</v>
      </c>
      <c r="J22" s="69">
        <f t="shared" si="3"/>
        <v>3.5000000000000003E-2</v>
      </c>
      <c r="K22" s="118">
        <f t="shared" si="4"/>
        <v>-5.9999999999999984E-3</v>
      </c>
    </row>
    <row r="23" spans="1:11" x14ac:dyDescent="0.25">
      <c r="A23" s="132" t="s">
        <v>408</v>
      </c>
      <c r="B23" s="608" t="s">
        <v>409</v>
      </c>
      <c r="C23" s="80">
        <v>16</v>
      </c>
      <c r="D23" s="69">
        <f t="shared" si="0"/>
        <v>1.5114301908180617E-3</v>
      </c>
      <c r="E23" s="80">
        <v>26</v>
      </c>
      <c r="F23" s="69">
        <f t="shared" si="1"/>
        <v>2.5512707290746739E-3</v>
      </c>
      <c r="G23" s="80">
        <v>24</v>
      </c>
      <c r="H23" s="69">
        <f t="shared" si="2"/>
        <v>2E-3</v>
      </c>
      <c r="I23" s="80">
        <v>43</v>
      </c>
      <c r="J23" s="69">
        <f t="shared" si="3"/>
        <v>4.0000000000000001E-3</v>
      </c>
      <c r="K23" s="118">
        <f t="shared" si="4"/>
        <v>2E-3</v>
      </c>
    </row>
    <row r="24" spans="1:11" x14ac:dyDescent="0.25">
      <c r="A24" s="132" t="s">
        <v>410</v>
      </c>
      <c r="B24" s="608" t="s">
        <v>493</v>
      </c>
      <c r="C24" s="80">
        <v>761</v>
      </c>
      <c r="D24" s="69">
        <f t="shared" si="0"/>
        <v>7.1887398450784054E-2</v>
      </c>
      <c r="E24" s="80">
        <v>527</v>
      </c>
      <c r="F24" s="69">
        <f t="shared" si="1"/>
        <v>5.1712295162398197E-2</v>
      </c>
      <c r="G24" s="80">
        <v>541</v>
      </c>
      <c r="H24" s="69">
        <f t="shared" si="2"/>
        <v>5.2999999999999999E-2</v>
      </c>
      <c r="I24" s="80">
        <v>1340</v>
      </c>
      <c r="J24" s="69">
        <f t="shared" si="3"/>
        <v>0.122</v>
      </c>
      <c r="K24" s="118">
        <f t="shared" si="4"/>
        <v>6.9000000000000006E-2</v>
      </c>
    </row>
    <row r="25" spans="1:11" ht="14.4" thickBot="1" x14ac:dyDescent="0.3">
      <c r="A25" s="132" t="s">
        <v>412</v>
      </c>
      <c r="B25" s="610" t="s">
        <v>413</v>
      </c>
      <c r="C25" s="89">
        <v>180</v>
      </c>
      <c r="D25" s="72">
        <f t="shared" si="0"/>
        <v>1.7003589646703194E-2</v>
      </c>
      <c r="E25" s="89">
        <v>322</v>
      </c>
      <c r="F25" s="72">
        <f t="shared" si="1"/>
        <v>3.159650672161711E-2</v>
      </c>
      <c r="G25" s="89">
        <v>249</v>
      </c>
      <c r="H25" s="72">
        <f t="shared" si="2"/>
        <v>2.4E-2</v>
      </c>
      <c r="I25" s="89">
        <v>254</v>
      </c>
      <c r="J25" s="72">
        <f t="shared" si="3"/>
        <v>2.3E-2</v>
      </c>
      <c r="K25" s="119">
        <f t="shared" si="4"/>
        <v>-1.0000000000000009E-3</v>
      </c>
    </row>
    <row r="26" spans="1:11" ht="14.4" thickBot="1" x14ac:dyDescent="0.3">
      <c r="A26" s="843" t="s">
        <v>578</v>
      </c>
      <c r="B26" s="972"/>
      <c r="C26" s="98">
        <f>SUM(C4:C25)</f>
        <v>10586</v>
      </c>
      <c r="D26" s="75">
        <f>SUM(D4:D25)</f>
        <v>1</v>
      </c>
      <c r="E26" s="98">
        <f t="shared" ref="E26:J26" si="5">SUM(E4:E25)</f>
        <v>10191</v>
      </c>
      <c r="F26" s="75">
        <f t="shared" si="5"/>
        <v>1</v>
      </c>
      <c r="G26" s="98">
        <f t="shared" si="5"/>
        <v>10175</v>
      </c>
      <c r="H26" s="75">
        <f t="shared" si="5"/>
        <v>0.99800000000000011</v>
      </c>
      <c r="I26" s="98">
        <f t="shared" si="5"/>
        <v>11020</v>
      </c>
      <c r="J26" s="75">
        <f t="shared" si="5"/>
        <v>1.002</v>
      </c>
      <c r="K26" s="120"/>
    </row>
  </sheetData>
  <mergeCells count="9">
    <mergeCell ref="K2:K3"/>
    <mergeCell ref="A26:B26"/>
    <mergeCell ref="A1:K1"/>
    <mergeCell ref="A2:A3"/>
    <mergeCell ref="B2:B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election sqref="A1:K1"/>
    </sheetView>
  </sheetViews>
  <sheetFormatPr defaultColWidth="11.44140625" defaultRowHeight="13.8" x14ac:dyDescent="0.25"/>
  <cols>
    <col min="1" max="1" width="8.6640625" style="1" customWidth="1"/>
    <col min="2" max="2" width="69.6640625" style="1" customWidth="1"/>
    <col min="3" max="3" width="8.88671875" style="139" customWidth="1"/>
    <col min="4" max="4" width="8.5546875" style="1" customWidth="1"/>
    <col min="5" max="5" width="8.6640625" style="139" customWidth="1"/>
    <col min="6" max="6" width="8.5546875" style="1" customWidth="1"/>
    <col min="7" max="7" width="8.88671875" style="139" customWidth="1"/>
    <col min="8" max="8" width="8.5546875" style="1" customWidth="1"/>
    <col min="9" max="9" width="10" style="139" customWidth="1"/>
    <col min="10" max="10" width="8.88671875" style="139" customWidth="1"/>
    <col min="11" max="11" width="8.5546875" style="1" customWidth="1"/>
    <col min="12" max="16384" width="11.44140625" style="1"/>
  </cols>
  <sheetData>
    <row r="1" spans="1:11" ht="34.5" customHeight="1" thickBot="1" x14ac:dyDescent="0.3">
      <c r="A1" s="872" t="s">
        <v>879</v>
      </c>
      <c r="B1" s="873"/>
      <c r="C1" s="873"/>
      <c r="D1" s="873"/>
      <c r="E1" s="873"/>
      <c r="F1" s="873"/>
      <c r="G1" s="873"/>
      <c r="H1" s="873"/>
      <c r="I1" s="873"/>
      <c r="J1" s="873"/>
      <c r="K1" s="874"/>
    </row>
    <row r="2" spans="1:11" ht="14.4" thickBot="1" x14ac:dyDescent="0.3">
      <c r="A2" s="881" t="s">
        <v>127</v>
      </c>
      <c r="B2" s="882" t="s">
        <v>182</v>
      </c>
      <c r="C2" s="975" t="s">
        <v>487</v>
      </c>
      <c r="D2" s="885"/>
      <c r="E2" s="885"/>
      <c r="F2" s="885"/>
      <c r="G2" s="885"/>
      <c r="H2" s="885"/>
      <c r="I2" s="885"/>
      <c r="J2" s="881" t="s">
        <v>578</v>
      </c>
      <c r="K2" s="882"/>
    </row>
    <row r="3" spans="1:11" ht="14.25" customHeight="1" x14ac:dyDescent="0.25">
      <c r="A3" s="967"/>
      <c r="B3" s="968"/>
      <c r="C3" s="977" t="s">
        <v>480</v>
      </c>
      <c r="D3" s="978"/>
      <c r="E3" s="881" t="s">
        <v>481</v>
      </c>
      <c r="F3" s="882"/>
      <c r="G3" s="977" t="s">
        <v>482</v>
      </c>
      <c r="H3" s="978"/>
      <c r="I3" s="343" t="s">
        <v>483</v>
      </c>
      <c r="J3" s="976"/>
      <c r="K3" s="968"/>
    </row>
    <row r="4" spans="1:11" ht="14.4" thickBot="1" x14ac:dyDescent="0.3">
      <c r="A4" s="973"/>
      <c r="B4" s="970"/>
      <c r="C4" s="146" t="s">
        <v>579</v>
      </c>
      <c r="D4" s="126" t="s">
        <v>580</v>
      </c>
      <c r="E4" s="147" t="s">
        <v>579</v>
      </c>
      <c r="F4" s="128" t="s">
        <v>580</v>
      </c>
      <c r="G4" s="146" t="s">
        <v>579</v>
      </c>
      <c r="H4" s="126" t="s">
        <v>580</v>
      </c>
      <c r="I4" s="379" t="s">
        <v>579</v>
      </c>
      <c r="J4" s="146" t="s">
        <v>579</v>
      </c>
      <c r="K4" s="128" t="s">
        <v>580</v>
      </c>
    </row>
    <row r="5" spans="1:11" x14ac:dyDescent="0.25">
      <c r="A5" s="148" t="s">
        <v>183</v>
      </c>
      <c r="B5" s="149" t="s">
        <v>184</v>
      </c>
      <c r="C5" s="298">
        <v>296</v>
      </c>
      <c r="D5" s="66">
        <f>C5/$C$27</f>
        <v>7.9271558650241034E-2</v>
      </c>
      <c r="E5" s="301">
        <v>470</v>
      </c>
      <c r="F5" s="66">
        <f>E5/$E$27</f>
        <v>7.6113360323886645E-2</v>
      </c>
      <c r="G5" s="301">
        <v>82</v>
      </c>
      <c r="H5" s="66">
        <f>G5/$G$27</f>
        <v>7.3873873873873869E-2</v>
      </c>
      <c r="I5" s="380"/>
      <c r="J5" s="305">
        <f>C5+E5+G5+I5</f>
        <v>848</v>
      </c>
      <c r="K5" s="66">
        <f>J5/$J$27</f>
        <v>7.6950998185117969E-2</v>
      </c>
    </row>
    <row r="6" spans="1:11" ht="27.6" x14ac:dyDescent="0.25">
      <c r="A6" s="132" t="s">
        <v>185</v>
      </c>
      <c r="B6" s="150" t="s">
        <v>491</v>
      </c>
      <c r="C6" s="299">
        <v>750</v>
      </c>
      <c r="D6" s="69">
        <f t="shared" ref="D6:D26" si="0">C6/$C$27</f>
        <v>0.20085698982324585</v>
      </c>
      <c r="E6" s="302">
        <v>1286</v>
      </c>
      <c r="F6" s="69">
        <f t="shared" ref="F6:F26" si="1">E6/$E$27</f>
        <v>0.20825910931174088</v>
      </c>
      <c r="G6" s="302">
        <v>264</v>
      </c>
      <c r="H6" s="69">
        <f t="shared" ref="H6:H26" si="2">G6/$G$27</f>
        <v>0.23783783783783785</v>
      </c>
      <c r="I6" s="381"/>
      <c r="J6" s="306">
        <f t="shared" ref="J6:J26" si="3">C6+E6+G6+I6</f>
        <v>2300</v>
      </c>
      <c r="K6" s="69">
        <f t="shared" ref="K6:K26" si="4">J6/$J$27</f>
        <v>0.20871143375680581</v>
      </c>
    </row>
    <row r="7" spans="1:11" ht="27.6" x14ac:dyDescent="0.25">
      <c r="A7" s="132" t="s">
        <v>186</v>
      </c>
      <c r="B7" s="150" t="s">
        <v>414</v>
      </c>
      <c r="C7" s="299">
        <v>101</v>
      </c>
      <c r="D7" s="69">
        <f t="shared" si="0"/>
        <v>2.7048741296197106E-2</v>
      </c>
      <c r="E7" s="302">
        <v>185</v>
      </c>
      <c r="F7" s="69">
        <f t="shared" si="1"/>
        <v>2.9959514170040485E-2</v>
      </c>
      <c r="G7" s="302">
        <v>25</v>
      </c>
      <c r="H7" s="69">
        <f t="shared" si="2"/>
        <v>2.2522522522522521E-2</v>
      </c>
      <c r="I7" s="381"/>
      <c r="J7" s="306">
        <f t="shared" si="3"/>
        <v>311</v>
      </c>
      <c r="K7" s="69">
        <f t="shared" si="4"/>
        <v>2.8221415607985481E-2</v>
      </c>
    </row>
    <row r="8" spans="1:11" ht="27.6" x14ac:dyDescent="0.25">
      <c r="A8" s="132" t="s">
        <v>187</v>
      </c>
      <c r="B8" s="150" t="s">
        <v>188</v>
      </c>
      <c r="C8" s="299">
        <v>13</v>
      </c>
      <c r="D8" s="69">
        <f t="shared" si="0"/>
        <v>3.4815211569362613E-3</v>
      </c>
      <c r="E8" s="302">
        <v>24</v>
      </c>
      <c r="F8" s="69">
        <f t="shared" si="1"/>
        <v>3.8866396761133605E-3</v>
      </c>
      <c r="G8" s="302">
        <v>7</v>
      </c>
      <c r="H8" s="69">
        <f t="shared" si="2"/>
        <v>6.3063063063063061E-3</v>
      </c>
      <c r="I8" s="381"/>
      <c r="J8" s="306">
        <f t="shared" si="3"/>
        <v>44</v>
      </c>
      <c r="K8" s="69">
        <f t="shared" si="4"/>
        <v>3.9927404718693282E-3</v>
      </c>
    </row>
    <row r="9" spans="1:11" ht="27.75" customHeight="1" x14ac:dyDescent="0.25">
      <c r="A9" s="132" t="s">
        <v>189</v>
      </c>
      <c r="B9" s="150" t="s">
        <v>190</v>
      </c>
      <c r="C9" s="299">
        <v>58</v>
      </c>
      <c r="D9" s="69">
        <f t="shared" si="0"/>
        <v>1.5532940546331012E-2</v>
      </c>
      <c r="E9" s="302">
        <v>94</v>
      </c>
      <c r="F9" s="69">
        <f t="shared" si="1"/>
        <v>1.5222672064777327E-2</v>
      </c>
      <c r="G9" s="302">
        <v>10</v>
      </c>
      <c r="H9" s="69">
        <f t="shared" si="2"/>
        <v>9.0090090090090089E-3</v>
      </c>
      <c r="I9" s="381"/>
      <c r="J9" s="306">
        <f t="shared" si="3"/>
        <v>162</v>
      </c>
      <c r="K9" s="69">
        <f t="shared" si="4"/>
        <v>1.47005444646098E-2</v>
      </c>
    </row>
    <row r="10" spans="1:11" ht="29.25" customHeight="1" x14ac:dyDescent="0.25">
      <c r="A10" s="132" t="s">
        <v>191</v>
      </c>
      <c r="B10" s="150" t="s">
        <v>192</v>
      </c>
      <c r="C10" s="299"/>
      <c r="D10" s="69">
        <f t="shared" si="0"/>
        <v>0</v>
      </c>
      <c r="E10" s="302"/>
      <c r="F10" s="69">
        <f t="shared" si="1"/>
        <v>0</v>
      </c>
      <c r="G10" s="302"/>
      <c r="H10" s="69">
        <f t="shared" si="2"/>
        <v>0</v>
      </c>
      <c r="I10" s="381"/>
      <c r="J10" s="306">
        <f t="shared" si="3"/>
        <v>0</v>
      </c>
      <c r="K10" s="69">
        <f t="shared" si="4"/>
        <v>0</v>
      </c>
    </row>
    <row r="11" spans="1:11" x14ac:dyDescent="0.25">
      <c r="A11" s="132" t="s">
        <v>193</v>
      </c>
      <c r="B11" s="150" t="s">
        <v>415</v>
      </c>
      <c r="C11" s="299">
        <v>6</v>
      </c>
      <c r="D11" s="69">
        <f t="shared" si="0"/>
        <v>1.6068559185859668E-3</v>
      </c>
      <c r="E11" s="302">
        <v>1</v>
      </c>
      <c r="F11" s="69">
        <f t="shared" si="1"/>
        <v>1.6194331983805668E-4</v>
      </c>
      <c r="G11" s="302">
        <v>1</v>
      </c>
      <c r="H11" s="69">
        <f t="shared" si="2"/>
        <v>9.0090090090090091E-4</v>
      </c>
      <c r="I11" s="381"/>
      <c r="J11" s="306">
        <f t="shared" si="3"/>
        <v>8</v>
      </c>
      <c r="K11" s="69">
        <f t="shared" si="4"/>
        <v>7.2595281306715059E-4</v>
      </c>
    </row>
    <row r="12" spans="1:11" x14ac:dyDescent="0.25">
      <c r="A12" s="132" t="s">
        <v>194</v>
      </c>
      <c r="B12" s="150" t="s">
        <v>195</v>
      </c>
      <c r="C12" s="299">
        <v>43</v>
      </c>
      <c r="D12" s="69">
        <f t="shared" si="0"/>
        <v>1.1515800749866096E-2</v>
      </c>
      <c r="E12" s="302">
        <v>70</v>
      </c>
      <c r="F12" s="69">
        <f t="shared" si="1"/>
        <v>1.1336032388663968E-2</v>
      </c>
      <c r="G12" s="302">
        <v>9</v>
      </c>
      <c r="H12" s="69">
        <f t="shared" si="2"/>
        <v>8.1081081081081086E-3</v>
      </c>
      <c r="I12" s="381"/>
      <c r="J12" s="306">
        <f t="shared" si="3"/>
        <v>122</v>
      </c>
      <c r="K12" s="69">
        <f t="shared" si="4"/>
        <v>1.1070780399274047E-2</v>
      </c>
    </row>
    <row r="13" spans="1:11" x14ac:dyDescent="0.25">
      <c r="A13" s="132" t="s">
        <v>196</v>
      </c>
      <c r="B13" s="150" t="s">
        <v>197</v>
      </c>
      <c r="C13" s="299">
        <v>2</v>
      </c>
      <c r="D13" s="69">
        <f t="shared" si="0"/>
        <v>5.3561863952865559E-4</v>
      </c>
      <c r="E13" s="302">
        <v>1</v>
      </c>
      <c r="F13" s="69">
        <f t="shared" si="1"/>
        <v>1.6194331983805668E-4</v>
      </c>
      <c r="G13" s="302"/>
      <c r="H13" s="69">
        <f t="shared" si="2"/>
        <v>0</v>
      </c>
      <c r="I13" s="381"/>
      <c r="J13" s="306">
        <f t="shared" si="3"/>
        <v>3</v>
      </c>
      <c r="K13" s="69">
        <f t="shared" si="4"/>
        <v>2.7223230490018151E-4</v>
      </c>
    </row>
    <row r="14" spans="1:11" x14ac:dyDescent="0.25">
      <c r="A14" s="132" t="s">
        <v>198</v>
      </c>
      <c r="B14" s="150" t="s">
        <v>199</v>
      </c>
      <c r="C14" s="299">
        <v>2</v>
      </c>
      <c r="D14" s="69">
        <f t="shared" si="0"/>
        <v>5.3561863952865559E-4</v>
      </c>
      <c r="E14" s="302">
        <v>2</v>
      </c>
      <c r="F14" s="69">
        <f t="shared" si="1"/>
        <v>3.2388663967611336E-4</v>
      </c>
      <c r="G14" s="302">
        <v>1</v>
      </c>
      <c r="H14" s="69">
        <f t="shared" si="2"/>
        <v>9.0090090090090091E-4</v>
      </c>
      <c r="I14" s="381"/>
      <c r="J14" s="306">
        <f t="shared" si="3"/>
        <v>5</v>
      </c>
      <c r="K14" s="69">
        <f t="shared" si="4"/>
        <v>4.5372050816696913E-4</v>
      </c>
    </row>
    <row r="15" spans="1:11" x14ac:dyDescent="0.25">
      <c r="A15" s="132" t="s">
        <v>200</v>
      </c>
      <c r="B15" s="150" t="s">
        <v>201</v>
      </c>
      <c r="C15" s="299">
        <v>2</v>
      </c>
      <c r="D15" s="69">
        <f t="shared" si="0"/>
        <v>5.3561863952865559E-4</v>
      </c>
      <c r="E15" s="302">
        <v>4</v>
      </c>
      <c r="F15" s="69">
        <f t="shared" si="1"/>
        <v>6.4777327935222671E-4</v>
      </c>
      <c r="G15" s="302"/>
      <c r="H15" s="69">
        <f t="shared" si="2"/>
        <v>0</v>
      </c>
      <c r="I15" s="381"/>
      <c r="J15" s="306">
        <f t="shared" si="3"/>
        <v>6</v>
      </c>
      <c r="K15" s="69">
        <f t="shared" si="4"/>
        <v>5.4446460980036302E-4</v>
      </c>
    </row>
    <row r="16" spans="1:11" x14ac:dyDescent="0.25">
      <c r="A16" s="132" t="s">
        <v>202</v>
      </c>
      <c r="B16" s="150" t="s">
        <v>203</v>
      </c>
      <c r="C16" s="299">
        <v>7</v>
      </c>
      <c r="D16" s="69">
        <f t="shared" si="0"/>
        <v>1.8746652383502945E-3</v>
      </c>
      <c r="E16" s="302">
        <v>16</v>
      </c>
      <c r="F16" s="69">
        <f t="shared" si="1"/>
        <v>2.5910931174089069E-3</v>
      </c>
      <c r="G16" s="302">
        <v>6</v>
      </c>
      <c r="H16" s="69">
        <f t="shared" si="2"/>
        <v>5.4054054054054057E-3</v>
      </c>
      <c r="I16" s="381"/>
      <c r="J16" s="306">
        <f t="shared" si="3"/>
        <v>29</v>
      </c>
      <c r="K16" s="69">
        <f t="shared" si="4"/>
        <v>2.631578947368421E-3</v>
      </c>
    </row>
    <row r="17" spans="1:11" x14ac:dyDescent="0.25">
      <c r="A17" s="132" t="s">
        <v>204</v>
      </c>
      <c r="B17" s="150" t="s">
        <v>397</v>
      </c>
      <c r="C17" s="299">
        <v>1610</v>
      </c>
      <c r="D17" s="69">
        <f t="shared" si="0"/>
        <v>0.43117300482056775</v>
      </c>
      <c r="E17" s="302">
        <v>2554</v>
      </c>
      <c r="F17" s="69">
        <f t="shared" si="1"/>
        <v>0.41360323886639677</v>
      </c>
      <c r="G17" s="302">
        <v>464</v>
      </c>
      <c r="H17" s="69">
        <f t="shared" si="2"/>
        <v>0.41801801801801802</v>
      </c>
      <c r="I17" s="381">
        <v>1</v>
      </c>
      <c r="J17" s="306">
        <f t="shared" si="3"/>
        <v>4629</v>
      </c>
      <c r="K17" s="69">
        <f t="shared" si="4"/>
        <v>0.42005444646098006</v>
      </c>
    </row>
    <row r="18" spans="1:11" x14ac:dyDescent="0.25">
      <c r="A18" s="132" t="s">
        <v>398</v>
      </c>
      <c r="B18" s="150" t="s">
        <v>399</v>
      </c>
      <c r="C18" s="299">
        <v>134</v>
      </c>
      <c r="D18" s="69">
        <f t="shared" si="0"/>
        <v>3.5886448848419926E-2</v>
      </c>
      <c r="E18" s="302">
        <v>170</v>
      </c>
      <c r="F18" s="69">
        <f t="shared" si="1"/>
        <v>2.7530364372469637E-2</v>
      </c>
      <c r="G18" s="302">
        <v>38</v>
      </c>
      <c r="H18" s="69">
        <f t="shared" si="2"/>
        <v>3.4234234234234232E-2</v>
      </c>
      <c r="I18" s="381"/>
      <c r="J18" s="306">
        <f t="shared" si="3"/>
        <v>342</v>
      </c>
      <c r="K18" s="69">
        <f t="shared" si="4"/>
        <v>3.1034482758620689E-2</v>
      </c>
    </row>
    <row r="19" spans="1:11" ht="27.6" x14ac:dyDescent="0.25">
      <c r="A19" s="132" t="s">
        <v>400</v>
      </c>
      <c r="B19" s="150" t="s">
        <v>401</v>
      </c>
      <c r="C19" s="299">
        <v>42</v>
      </c>
      <c r="D19" s="69">
        <f t="shared" si="0"/>
        <v>1.1247991430101767E-2</v>
      </c>
      <c r="E19" s="302">
        <v>40</v>
      </c>
      <c r="F19" s="69">
        <f t="shared" si="1"/>
        <v>6.4777327935222669E-3</v>
      </c>
      <c r="G19" s="302">
        <v>8</v>
      </c>
      <c r="H19" s="69">
        <f t="shared" si="2"/>
        <v>7.2072072072072073E-3</v>
      </c>
      <c r="I19" s="381"/>
      <c r="J19" s="306">
        <f t="shared" si="3"/>
        <v>90</v>
      </c>
      <c r="K19" s="69">
        <f t="shared" si="4"/>
        <v>8.1669691470054439E-3</v>
      </c>
    </row>
    <row r="20" spans="1:11" ht="27.6" x14ac:dyDescent="0.25">
      <c r="A20" s="132" t="s">
        <v>402</v>
      </c>
      <c r="B20" s="150" t="s">
        <v>403</v>
      </c>
      <c r="C20" s="299">
        <v>3</v>
      </c>
      <c r="D20" s="69">
        <f t="shared" si="0"/>
        <v>8.0342795929298338E-4</v>
      </c>
      <c r="E20" s="302">
        <v>3</v>
      </c>
      <c r="F20" s="69">
        <f t="shared" si="1"/>
        <v>4.8582995951417006E-4</v>
      </c>
      <c r="G20" s="302"/>
      <c r="H20" s="69">
        <f t="shared" si="2"/>
        <v>0</v>
      </c>
      <c r="I20" s="381"/>
      <c r="J20" s="306">
        <f t="shared" si="3"/>
        <v>6</v>
      </c>
      <c r="K20" s="69">
        <f t="shared" si="4"/>
        <v>5.4446460980036302E-4</v>
      </c>
    </row>
    <row r="21" spans="1:11" x14ac:dyDescent="0.25">
      <c r="A21" s="132" t="s">
        <v>404</v>
      </c>
      <c r="B21" s="150" t="s">
        <v>405</v>
      </c>
      <c r="C21" s="299">
        <v>17</v>
      </c>
      <c r="D21" s="69">
        <f t="shared" si="0"/>
        <v>4.5527584359935725E-3</v>
      </c>
      <c r="E21" s="302">
        <v>16</v>
      </c>
      <c r="F21" s="69">
        <f t="shared" si="1"/>
        <v>2.5910931174089069E-3</v>
      </c>
      <c r="G21" s="302"/>
      <c r="H21" s="69">
        <f t="shared" si="2"/>
        <v>0</v>
      </c>
      <c r="I21" s="381"/>
      <c r="J21" s="306">
        <f t="shared" si="3"/>
        <v>33</v>
      </c>
      <c r="K21" s="69">
        <f t="shared" si="4"/>
        <v>2.9945553539019966E-3</v>
      </c>
    </row>
    <row r="22" spans="1:11" ht="27.6" x14ac:dyDescent="0.25">
      <c r="A22" s="132" t="s">
        <v>406</v>
      </c>
      <c r="B22" s="150" t="s">
        <v>416</v>
      </c>
      <c r="C22" s="299">
        <v>28</v>
      </c>
      <c r="D22" s="69">
        <f t="shared" si="0"/>
        <v>7.4986609534011782E-3</v>
      </c>
      <c r="E22" s="302">
        <v>29</v>
      </c>
      <c r="F22" s="69">
        <f t="shared" si="1"/>
        <v>4.6963562753036441E-3</v>
      </c>
      <c r="G22" s="302">
        <v>4</v>
      </c>
      <c r="H22" s="69">
        <f t="shared" si="2"/>
        <v>3.6036036036036037E-3</v>
      </c>
      <c r="I22" s="381"/>
      <c r="J22" s="306">
        <f t="shared" si="3"/>
        <v>61</v>
      </c>
      <c r="K22" s="69">
        <f t="shared" si="4"/>
        <v>5.5353901996370233E-3</v>
      </c>
    </row>
    <row r="23" spans="1:11" x14ac:dyDescent="0.25">
      <c r="A23" s="132" t="s">
        <v>407</v>
      </c>
      <c r="B23" s="150" t="s">
        <v>417</v>
      </c>
      <c r="C23" s="299">
        <v>135</v>
      </c>
      <c r="D23" s="69">
        <f t="shared" si="0"/>
        <v>3.6154258168184253E-2</v>
      </c>
      <c r="E23" s="302">
        <v>213</v>
      </c>
      <c r="F23" s="69">
        <f t="shared" si="1"/>
        <v>3.4493927125506071E-2</v>
      </c>
      <c r="G23" s="302">
        <v>36</v>
      </c>
      <c r="H23" s="69">
        <f t="shared" si="2"/>
        <v>3.2432432432432434E-2</v>
      </c>
      <c r="I23" s="381"/>
      <c r="J23" s="306">
        <f t="shared" si="3"/>
        <v>384</v>
      </c>
      <c r="K23" s="69">
        <f t="shared" si="4"/>
        <v>3.4845735027223233E-2</v>
      </c>
    </row>
    <row r="24" spans="1:11" x14ac:dyDescent="0.25">
      <c r="A24" s="132" t="s">
        <v>408</v>
      </c>
      <c r="B24" s="150" t="s">
        <v>409</v>
      </c>
      <c r="C24" s="299">
        <v>16</v>
      </c>
      <c r="D24" s="69">
        <f t="shared" si="0"/>
        <v>4.2849491162292447E-3</v>
      </c>
      <c r="E24" s="302">
        <v>22</v>
      </c>
      <c r="F24" s="69">
        <f t="shared" si="1"/>
        <v>3.562753036437247E-3</v>
      </c>
      <c r="G24" s="302">
        <v>5</v>
      </c>
      <c r="H24" s="69">
        <f t="shared" si="2"/>
        <v>4.5045045045045045E-3</v>
      </c>
      <c r="I24" s="381"/>
      <c r="J24" s="306">
        <f t="shared" si="3"/>
        <v>43</v>
      </c>
      <c r="K24" s="69">
        <f t="shared" si="4"/>
        <v>3.9019963702359348E-3</v>
      </c>
    </row>
    <row r="25" spans="1:11" x14ac:dyDescent="0.25">
      <c r="A25" s="132" t="s">
        <v>410</v>
      </c>
      <c r="B25" s="150" t="s">
        <v>411</v>
      </c>
      <c r="C25" s="299">
        <v>394</v>
      </c>
      <c r="D25" s="69">
        <f t="shared" si="0"/>
        <v>0.10551687198714516</v>
      </c>
      <c r="E25" s="302">
        <v>829</v>
      </c>
      <c r="F25" s="69">
        <f t="shared" si="1"/>
        <v>0.134251012145749</v>
      </c>
      <c r="G25" s="302">
        <v>117</v>
      </c>
      <c r="H25" s="69">
        <f t="shared" si="2"/>
        <v>0.10540540540540541</v>
      </c>
      <c r="I25" s="381"/>
      <c r="J25" s="306">
        <f t="shared" si="3"/>
        <v>1340</v>
      </c>
      <c r="K25" s="69">
        <f t="shared" si="4"/>
        <v>0.12159709618874773</v>
      </c>
    </row>
    <row r="26" spans="1:11" ht="14.4" thickBot="1" x14ac:dyDescent="0.3">
      <c r="A26" s="132" t="s">
        <v>412</v>
      </c>
      <c r="B26" s="150" t="s">
        <v>413</v>
      </c>
      <c r="C26" s="300">
        <v>75</v>
      </c>
      <c r="D26" s="200">
        <f t="shared" si="0"/>
        <v>2.0085698982324585E-2</v>
      </c>
      <c r="E26" s="303">
        <v>146</v>
      </c>
      <c r="F26" s="200">
        <f t="shared" si="1"/>
        <v>2.3643724696356276E-2</v>
      </c>
      <c r="G26" s="303">
        <v>33</v>
      </c>
      <c r="H26" s="200">
        <f t="shared" si="2"/>
        <v>2.9729729729729731E-2</v>
      </c>
      <c r="I26" s="382"/>
      <c r="J26" s="307">
        <f t="shared" si="3"/>
        <v>254</v>
      </c>
      <c r="K26" s="200">
        <f t="shared" si="4"/>
        <v>2.3049001814882033E-2</v>
      </c>
    </row>
    <row r="27" spans="1:11" ht="14.4" thickBot="1" x14ac:dyDescent="0.3">
      <c r="A27" s="843" t="s">
        <v>578</v>
      </c>
      <c r="B27" s="972"/>
      <c r="C27" s="84">
        <f>SUM(C5:C26)</f>
        <v>3734</v>
      </c>
      <c r="D27" s="75">
        <f>SUM(D5:D26)</f>
        <v>1</v>
      </c>
      <c r="E27" s="84">
        <f t="shared" ref="E27:K27" si="5">SUM(E5:E26)</f>
        <v>6175</v>
      </c>
      <c r="F27" s="75">
        <f t="shared" si="5"/>
        <v>0.99999999999999989</v>
      </c>
      <c r="G27" s="84">
        <f t="shared" si="5"/>
        <v>1110</v>
      </c>
      <c r="H27" s="75">
        <f>SUM(H5:H26)</f>
        <v>1</v>
      </c>
      <c r="I27" s="383">
        <f t="shared" si="5"/>
        <v>1</v>
      </c>
      <c r="J27" s="304">
        <f t="shared" si="5"/>
        <v>11020</v>
      </c>
      <c r="K27" s="75">
        <f t="shared" si="5"/>
        <v>0.99999999999999989</v>
      </c>
    </row>
    <row r="28" spans="1:11" x14ac:dyDescent="0.25">
      <c r="A28" s="144" t="s">
        <v>105</v>
      </c>
    </row>
    <row r="29" spans="1:11" x14ac:dyDescent="0.25">
      <c r="A29" s="1" t="s">
        <v>181</v>
      </c>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E1"/>
    </sheetView>
  </sheetViews>
  <sheetFormatPr defaultColWidth="11.44140625" defaultRowHeight="13.2" x14ac:dyDescent="0.25"/>
  <cols>
    <col min="1" max="1" width="7.5546875" style="99" customWidth="1"/>
    <col min="2" max="2" width="112.88671875" style="99" customWidth="1"/>
    <col min="3" max="3" width="7.44140625" style="99" customWidth="1"/>
    <col min="4" max="4" width="7.6640625" style="434" customWidth="1"/>
    <col min="5" max="5" width="8.109375" style="435" customWidth="1"/>
    <col min="6" max="6" width="11.44140625" style="99" customWidth="1"/>
    <col min="7" max="8" width="5" style="99" bestFit="1" customWidth="1"/>
    <col min="9" max="9" width="4" style="99" bestFit="1" customWidth="1"/>
    <col min="10" max="10" width="6.44140625" style="99" bestFit="1" customWidth="1"/>
    <col min="11" max="16384" width="11.44140625" style="99"/>
  </cols>
  <sheetData>
    <row r="1" spans="1:10" ht="35.1" customHeight="1" thickBot="1" x14ac:dyDescent="0.3">
      <c r="A1" s="975" t="s">
        <v>880</v>
      </c>
      <c r="B1" s="1002"/>
      <c r="C1" s="1002"/>
      <c r="D1" s="1002"/>
      <c r="E1" s="1003"/>
    </row>
    <row r="2" spans="1:10" ht="54.75" customHeight="1" thickBot="1" x14ac:dyDescent="0.3">
      <c r="A2" s="734" t="s">
        <v>127</v>
      </c>
      <c r="B2" s="735" t="s">
        <v>182</v>
      </c>
      <c r="C2" s="736" t="s">
        <v>579</v>
      </c>
      <c r="D2" s="433" t="s">
        <v>383</v>
      </c>
      <c r="E2" s="621" t="s">
        <v>384</v>
      </c>
      <c r="G2" s="737"/>
      <c r="H2" s="737"/>
      <c r="I2" s="737"/>
      <c r="J2" s="737"/>
    </row>
    <row r="3" spans="1:10" ht="15" customHeight="1" x14ac:dyDescent="0.25">
      <c r="A3" s="738" t="s">
        <v>183</v>
      </c>
      <c r="B3" s="739" t="s">
        <v>184</v>
      </c>
      <c r="C3" s="740">
        <v>369</v>
      </c>
      <c r="D3" s="442">
        <f t="shared" ref="D3:D40" si="0">C3/$C$41</f>
        <v>3.3484573502722326E-2</v>
      </c>
      <c r="E3" s="443">
        <f>C3/SUM($C$3:$C$6)</f>
        <v>0.43514150943396224</v>
      </c>
    </row>
    <row r="4" spans="1:10" ht="13.5" customHeight="1" x14ac:dyDescent="0.25">
      <c r="A4" s="741" t="s">
        <v>241</v>
      </c>
      <c r="B4" s="742" t="s">
        <v>242</v>
      </c>
      <c r="C4" s="743">
        <v>296</v>
      </c>
      <c r="D4" s="438">
        <f t="shared" si="0"/>
        <v>2.6860254083484573E-2</v>
      </c>
      <c r="E4" s="744">
        <f>C4/SUM($C$3:$C$6)</f>
        <v>0.34905660377358488</v>
      </c>
    </row>
    <row r="5" spans="1:10" x14ac:dyDescent="0.25">
      <c r="A5" s="741" t="s">
        <v>243</v>
      </c>
      <c r="B5" s="742" t="s">
        <v>129</v>
      </c>
      <c r="C5" s="743">
        <v>134</v>
      </c>
      <c r="D5" s="438">
        <f t="shared" si="0"/>
        <v>1.2159709618874774E-2</v>
      </c>
      <c r="E5" s="744">
        <f>C5/SUM($C$3:$C$6)</f>
        <v>0.15801886792452829</v>
      </c>
    </row>
    <row r="6" spans="1:10" ht="13.8" thickBot="1" x14ac:dyDescent="0.3">
      <c r="A6" s="745" t="s">
        <v>244</v>
      </c>
      <c r="B6" s="746" t="s">
        <v>245</v>
      </c>
      <c r="C6" s="747">
        <v>49</v>
      </c>
      <c r="D6" s="444">
        <f t="shared" si="0"/>
        <v>4.4464609800362979E-3</v>
      </c>
      <c r="E6" s="748">
        <f>C6/SUM($C$3:$C$6)</f>
        <v>5.7783018867924529E-2</v>
      </c>
    </row>
    <row r="7" spans="1:10" ht="14.25" customHeight="1" x14ac:dyDescent="0.25">
      <c r="A7" s="738" t="s">
        <v>185</v>
      </c>
      <c r="B7" s="739" t="s">
        <v>246</v>
      </c>
      <c r="C7" s="740">
        <v>190</v>
      </c>
      <c r="D7" s="442">
        <f t="shared" si="0"/>
        <v>1.7241379310344827E-2</v>
      </c>
      <c r="E7" s="443">
        <f t="shared" ref="E7:E21" si="1">C7/SUM($C$7:$C$11)</f>
        <v>8.2608695652173908E-2</v>
      </c>
    </row>
    <row r="8" spans="1:10" ht="13.5" customHeight="1" x14ac:dyDescent="0.25">
      <c r="A8" s="741" t="s">
        <v>247</v>
      </c>
      <c r="B8" s="742" t="s">
        <v>248</v>
      </c>
      <c r="C8" s="743">
        <v>71</v>
      </c>
      <c r="D8" s="438">
        <f t="shared" si="0"/>
        <v>6.442831215970962E-3</v>
      </c>
      <c r="E8" s="744">
        <f t="shared" si="1"/>
        <v>3.0869565217391304E-2</v>
      </c>
    </row>
    <row r="9" spans="1:10" ht="12.75" customHeight="1" x14ac:dyDescent="0.25">
      <c r="A9" s="741" t="s">
        <v>249</v>
      </c>
      <c r="B9" s="742" t="s">
        <v>250</v>
      </c>
      <c r="C9" s="743">
        <v>1917</v>
      </c>
      <c r="D9" s="438">
        <f t="shared" si="0"/>
        <v>0.17395644283121597</v>
      </c>
      <c r="E9" s="744">
        <f t="shared" si="1"/>
        <v>0.83347826086956522</v>
      </c>
    </row>
    <row r="10" spans="1:10" x14ac:dyDescent="0.25">
      <c r="A10" s="741" t="s">
        <v>251</v>
      </c>
      <c r="B10" s="742" t="s">
        <v>252</v>
      </c>
      <c r="C10" s="743">
        <v>32</v>
      </c>
      <c r="D10" s="438">
        <f t="shared" si="0"/>
        <v>2.9038112522686023E-3</v>
      </c>
      <c r="E10" s="744">
        <f t="shared" si="1"/>
        <v>1.391304347826087E-2</v>
      </c>
    </row>
    <row r="11" spans="1:10" ht="13.8" thickBot="1" x14ac:dyDescent="0.3">
      <c r="A11" s="749" t="s">
        <v>253</v>
      </c>
      <c r="B11" s="750" t="s">
        <v>254</v>
      </c>
      <c r="C11" s="747">
        <v>90</v>
      </c>
      <c r="D11" s="444">
        <f t="shared" si="0"/>
        <v>8.1669691470054439E-3</v>
      </c>
      <c r="E11" s="748">
        <f t="shared" si="1"/>
        <v>3.9130434782608699E-2</v>
      </c>
    </row>
    <row r="12" spans="1:10" x14ac:dyDescent="0.25">
      <c r="A12" s="751" t="s">
        <v>395</v>
      </c>
      <c r="B12" s="752" t="s">
        <v>414</v>
      </c>
      <c r="C12" s="753">
        <v>311</v>
      </c>
      <c r="D12" s="754">
        <f t="shared" si="0"/>
        <v>2.8221415607985481E-2</v>
      </c>
      <c r="E12" s="755">
        <f t="shared" si="1"/>
        <v>0.13521739130434782</v>
      </c>
    </row>
    <row r="13" spans="1:10" x14ac:dyDescent="0.25">
      <c r="A13" s="756" t="s">
        <v>385</v>
      </c>
      <c r="B13" s="757" t="s">
        <v>188</v>
      </c>
      <c r="C13" s="758">
        <v>44</v>
      </c>
      <c r="D13" s="759">
        <f t="shared" si="0"/>
        <v>3.9927404718693282E-3</v>
      </c>
      <c r="E13" s="744">
        <f t="shared" si="1"/>
        <v>1.9130434782608695E-2</v>
      </c>
    </row>
    <row r="14" spans="1:10" x14ac:dyDescent="0.25">
      <c r="A14" s="756" t="s">
        <v>386</v>
      </c>
      <c r="B14" s="757" t="s">
        <v>388</v>
      </c>
      <c r="C14" s="758">
        <v>162</v>
      </c>
      <c r="D14" s="759">
        <f t="shared" si="0"/>
        <v>1.47005444646098E-2</v>
      </c>
      <c r="E14" s="744">
        <f t="shared" si="1"/>
        <v>7.0434782608695651E-2</v>
      </c>
    </row>
    <row r="15" spans="1:10" x14ac:dyDescent="0.25">
      <c r="A15" s="756" t="s">
        <v>387</v>
      </c>
      <c r="B15" s="757" t="s">
        <v>389</v>
      </c>
      <c r="C15" s="758">
        <v>0</v>
      </c>
      <c r="D15" s="759">
        <f t="shared" si="0"/>
        <v>0</v>
      </c>
      <c r="E15" s="744">
        <f t="shared" si="1"/>
        <v>0</v>
      </c>
    </row>
    <row r="16" spans="1:10" x14ac:dyDescent="0.25">
      <c r="A16" s="756" t="s">
        <v>396</v>
      </c>
      <c r="B16" s="757" t="s">
        <v>415</v>
      </c>
      <c r="C16" s="758">
        <v>8</v>
      </c>
      <c r="D16" s="759">
        <f t="shared" si="0"/>
        <v>7.2595281306715059E-4</v>
      </c>
      <c r="E16" s="744">
        <f t="shared" si="1"/>
        <v>3.4782608695652175E-3</v>
      </c>
    </row>
    <row r="17" spans="1:5" x14ac:dyDescent="0.25">
      <c r="A17" s="756" t="s">
        <v>391</v>
      </c>
      <c r="B17" s="757" t="s">
        <v>195</v>
      </c>
      <c r="C17" s="758">
        <v>122</v>
      </c>
      <c r="D17" s="759">
        <f t="shared" si="0"/>
        <v>1.1070780399274047E-2</v>
      </c>
      <c r="E17" s="744">
        <f t="shared" si="1"/>
        <v>5.3043478260869567E-2</v>
      </c>
    </row>
    <row r="18" spans="1:5" x14ac:dyDescent="0.25">
      <c r="A18" s="756" t="s">
        <v>392</v>
      </c>
      <c r="B18" s="757" t="s">
        <v>197</v>
      </c>
      <c r="C18" s="758">
        <v>3</v>
      </c>
      <c r="D18" s="759">
        <f t="shared" si="0"/>
        <v>2.7223230490018151E-4</v>
      </c>
      <c r="E18" s="744">
        <f t="shared" si="1"/>
        <v>1.3043478260869566E-3</v>
      </c>
    </row>
    <row r="19" spans="1:5" x14ac:dyDescent="0.25">
      <c r="A19" s="756" t="s">
        <v>393</v>
      </c>
      <c r="B19" s="757" t="s">
        <v>199</v>
      </c>
      <c r="C19" s="758">
        <v>5</v>
      </c>
      <c r="D19" s="759">
        <f t="shared" si="0"/>
        <v>4.5372050816696913E-4</v>
      </c>
      <c r="E19" s="744">
        <f t="shared" si="1"/>
        <v>2.1739130434782609E-3</v>
      </c>
    </row>
    <row r="20" spans="1:5" x14ac:dyDescent="0.25">
      <c r="A20" s="760">
        <v>10</v>
      </c>
      <c r="B20" s="757" t="s">
        <v>201</v>
      </c>
      <c r="C20" s="758">
        <v>6</v>
      </c>
      <c r="D20" s="759">
        <f t="shared" si="0"/>
        <v>5.4446460980036302E-4</v>
      </c>
      <c r="E20" s="744">
        <f t="shared" si="1"/>
        <v>2.6086956521739132E-3</v>
      </c>
    </row>
    <row r="21" spans="1:5" ht="13.8" thickBot="1" x14ac:dyDescent="0.3">
      <c r="A21" s="761">
        <v>11</v>
      </c>
      <c r="B21" s="762" t="s">
        <v>203</v>
      </c>
      <c r="C21" s="763">
        <v>29</v>
      </c>
      <c r="D21" s="764">
        <f t="shared" si="0"/>
        <v>2.631578947368421E-3</v>
      </c>
      <c r="E21" s="748">
        <f t="shared" si="1"/>
        <v>1.2608695652173913E-2</v>
      </c>
    </row>
    <row r="22" spans="1:5" x14ac:dyDescent="0.25">
      <c r="A22" s="738" t="s">
        <v>204</v>
      </c>
      <c r="B22" s="739" t="s">
        <v>301</v>
      </c>
      <c r="C22" s="740">
        <v>230</v>
      </c>
      <c r="D22" s="442">
        <f t="shared" si="0"/>
        <v>2.0871143375680582E-2</v>
      </c>
      <c r="E22" s="443">
        <f t="shared" ref="E22:E34" si="2">C22/SUM($C$22:$C$27)</f>
        <v>4.9686757399006264E-2</v>
      </c>
    </row>
    <row r="23" spans="1:5" x14ac:dyDescent="0.25">
      <c r="A23" s="741" t="s">
        <v>302</v>
      </c>
      <c r="B23" s="742" t="s">
        <v>303</v>
      </c>
      <c r="C23" s="743">
        <v>183</v>
      </c>
      <c r="D23" s="438">
        <f t="shared" si="0"/>
        <v>1.660617059891107E-2</v>
      </c>
      <c r="E23" s="744">
        <f t="shared" si="2"/>
        <v>3.9533376539209332E-2</v>
      </c>
    </row>
    <row r="24" spans="1:5" x14ac:dyDescent="0.25">
      <c r="A24" s="741" t="s">
        <v>304</v>
      </c>
      <c r="B24" s="742" t="s">
        <v>305</v>
      </c>
      <c r="C24" s="743">
        <v>2155</v>
      </c>
      <c r="D24" s="438">
        <f t="shared" si="0"/>
        <v>0.1955535390199637</v>
      </c>
      <c r="E24" s="744">
        <f t="shared" si="2"/>
        <v>0.46554331389068915</v>
      </c>
    </row>
    <row r="25" spans="1:5" x14ac:dyDescent="0.25">
      <c r="A25" s="741" t="s">
        <v>306</v>
      </c>
      <c r="B25" s="742" t="s">
        <v>307</v>
      </c>
      <c r="C25" s="743">
        <v>2021</v>
      </c>
      <c r="D25" s="438">
        <f t="shared" si="0"/>
        <v>0.18339382940108892</v>
      </c>
      <c r="E25" s="744">
        <f t="shared" si="2"/>
        <v>0.4365953769712681</v>
      </c>
    </row>
    <row r="26" spans="1:5" x14ac:dyDescent="0.25">
      <c r="A26" s="741" t="s">
        <v>308</v>
      </c>
      <c r="B26" s="742" t="s">
        <v>309</v>
      </c>
      <c r="C26" s="743">
        <v>18</v>
      </c>
      <c r="D26" s="438">
        <f t="shared" si="0"/>
        <v>1.633393829401089E-3</v>
      </c>
      <c r="E26" s="744">
        <f t="shared" si="2"/>
        <v>3.8885288399222295E-3</v>
      </c>
    </row>
    <row r="27" spans="1:5" ht="13.8" thickBot="1" x14ac:dyDescent="0.3">
      <c r="A27" s="749" t="s">
        <v>310</v>
      </c>
      <c r="B27" s="750" t="s">
        <v>311</v>
      </c>
      <c r="C27" s="747">
        <v>22</v>
      </c>
      <c r="D27" s="444">
        <f t="shared" si="0"/>
        <v>1.9963702359346641E-3</v>
      </c>
      <c r="E27" s="748">
        <f t="shared" si="2"/>
        <v>4.7526463599049471E-3</v>
      </c>
    </row>
    <row r="28" spans="1:5" x14ac:dyDescent="0.25">
      <c r="A28" s="765">
        <v>13</v>
      </c>
      <c r="B28" s="752" t="s">
        <v>399</v>
      </c>
      <c r="C28" s="753">
        <v>342</v>
      </c>
      <c r="D28" s="754">
        <f t="shared" si="0"/>
        <v>3.1034482758620689E-2</v>
      </c>
      <c r="E28" s="755">
        <f t="shared" si="2"/>
        <v>7.3882047958522365E-2</v>
      </c>
    </row>
    <row r="29" spans="1:5" x14ac:dyDescent="0.25">
      <c r="A29" s="760">
        <v>14</v>
      </c>
      <c r="B29" s="757" t="s">
        <v>401</v>
      </c>
      <c r="C29" s="758">
        <v>90</v>
      </c>
      <c r="D29" s="759">
        <f t="shared" si="0"/>
        <v>8.1669691470054439E-3</v>
      </c>
      <c r="E29" s="744">
        <f t="shared" si="2"/>
        <v>1.9442644199611146E-2</v>
      </c>
    </row>
    <row r="30" spans="1:5" x14ac:dyDescent="0.25">
      <c r="A30" s="760">
        <v>15</v>
      </c>
      <c r="B30" s="757" t="s">
        <v>403</v>
      </c>
      <c r="C30" s="758">
        <v>6</v>
      </c>
      <c r="D30" s="759">
        <f t="shared" si="0"/>
        <v>5.4446460980036302E-4</v>
      </c>
      <c r="E30" s="744">
        <f t="shared" si="2"/>
        <v>1.2961762799740765E-3</v>
      </c>
    </row>
    <row r="31" spans="1:5" x14ac:dyDescent="0.25">
      <c r="A31" s="760">
        <v>16</v>
      </c>
      <c r="B31" s="757" t="s">
        <v>405</v>
      </c>
      <c r="C31" s="758">
        <v>33</v>
      </c>
      <c r="D31" s="759">
        <f t="shared" si="0"/>
        <v>2.9945553539019966E-3</v>
      </c>
      <c r="E31" s="744">
        <f t="shared" si="2"/>
        <v>7.1289695398574207E-3</v>
      </c>
    </row>
    <row r="32" spans="1:5" ht="13.5" customHeight="1" x14ac:dyDescent="0.25">
      <c r="A32" s="760">
        <v>17</v>
      </c>
      <c r="B32" s="757" t="s">
        <v>492</v>
      </c>
      <c r="C32" s="758">
        <v>61</v>
      </c>
      <c r="D32" s="759">
        <f t="shared" si="0"/>
        <v>5.5353901996370233E-3</v>
      </c>
      <c r="E32" s="744">
        <f t="shared" si="2"/>
        <v>1.3177792179736443E-2</v>
      </c>
    </row>
    <row r="33" spans="1:11" x14ac:dyDescent="0.25">
      <c r="A33" s="760">
        <v>18</v>
      </c>
      <c r="B33" s="757" t="s">
        <v>417</v>
      </c>
      <c r="C33" s="758">
        <v>384</v>
      </c>
      <c r="D33" s="759">
        <f t="shared" si="0"/>
        <v>3.4845735027223233E-2</v>
      </c>
      <c r="E33" s="744">
        <f t="shared" si="2"/>
        <v>8.2955281918340895E-2</v>
      </c>
    </row>
    <row r="34" spans="1:11" ht="13.8" thickBot="1" x14ac:dyDescent="0.3">
      <c r="A34" s="761">
        <v>19</v>
      </c>
      <c r="B34" s="762" t="s">
        <v>394</v>
      </c>
      <c r="C34" s="763">
        <v>43</v>
      </c>
      <c r="D34" s="764">
        <f t="shared" si="0"/>
        <v>3.9019963702359348E-3</v>
      </c>
      <c r="E34" s="748">
        <f t="shared" si="2"/>
        <v>9.289263339814214E-3</v>
      </c>
    </row>
    <row r="35" spans="1:11" x14ac:dyDescent="0.25">
      <c r="A35" s="738" t="s">
        <v>410</v>
      </c>
      <c r="B35" s="739" t="s">
        <v>374</v>
      </c>
      <c r="C35" s="740">
        <v>36</v>
      </c>
      <c r="D35" s="442">
        <f t="shared" si="0"/>
        <v>3.2667876588021779E-3</v>
      </c>
      <c r="E35" s="443">
        <f t="shared" ref="E35:E40" si="3">C35/SUM($C$35:$C$39)</f>
        <v>2.6865671641791045E-2</v>
      </c>
    </row>
    <row r="36" spans="1:11" x14ac:dyDescent="0.25">
      <c r="A36" s="741" t="s">
        <v>375</v>
      </c>
      <c r="B36" s="742" t="s">
        <v>376</v>
      </c>
      <c r="C36" s="766">
        <v>3</v>
      </c>
      <c r="D36" s="759">
        <f t="shared" si="0"/>
        <v>2.7223230490018151E-4</v>
      </c>
      <c r="E36" s="744">
        <f t="shared" si="3"/>
        <v>2.2388059701492539E-3</v>
      </c>
    </row>
    <row r="37" spans="1:11" x14ac:dyDescent="0.25">
      <c r="A37" s="741" t="s">
        <v>377</v>
      </c>
      <c r="B37" s="742" t="s">
        <v>378</v>
      </c>
      <c r="C37" s="766">
        <v>1291</v>
      </c>
      <c r="D37" s="759">
        <f t="shared" si="0"/>
        <v>0.11715063520871144</v>
      </c>
      <c r="E37" s="744">
        <f t="shared" si="3"/>
        <v>0.96343283582089556</v>
      </c>
    </row>
    <row r="38" spans="1:11" x14ac:dyDescent="0.25">
      <c r="A38" s="741" t="s">
        <v>379</v>
      </c>
      <c r="B38" s="742" t="s">
        <v>380</v>
      </c>
      <c r="C38" s="794">
        <v>1</v>
      </c>
      <c r="D38" s="759">
        <f t="shared" si="0"/>
        <v>9.0744101633393823E-5</v>
      </c>
      <c r="E38" s="744">
        <f t="shared" si="3"/>
        <v>7.4626865671641792E-4</v>
      </c>
    </row>
    <row r="39" spans="1:11" ht="13.8" thickBot="1" x14ac:dyDescent="0.3">
      <c r="A39" s="792" t="s">
        <v>381</v>
      </c>
      <c r="B39" s="793" t="s">
        <v>382</v>
      </c>
      <c r="C39" s="767">
        <v>9</v>
      </c>
      <c r="D39" s="764">
        <f t="shared" si="0"/>
        <v>8.1669691470054448E-4</v>
      </c>
      <c r="E39" s="748">
        <f t="shared" si="3"/>
        <v>6.7164179104477612E-3</v>
      </c>
    </row>
    <row r="40" spans="1:11" ht="13.5" customHeight="1" thickBot="1" x14ac:dyDescent="0.3">
      <c r="A40" s="796" t="s">
        <v>412</v>
      </c>
      <c r="B40" s="795" t="s">
        <v>896</v>
      </c>
      <c r="C40" s="768">
        <v>254</v>
      </c>
      <c r="D40" s="650">
        <f t="shared" si="0"/>
        <v>2.3049001814882033E-2</v>
      </c>
      <c r="E40" s="454">
        <f t="shared" si="3"/>
        <v>0.18955223880597014</v>
      </c>
    </row>
    <row r="41" spans="1:11" s="430" customFormat="1" ht="13.5" customHeight="1" thickBot="1" x14ac:dyDescent="0.3">
      <c r="A41" s="843" t="s">
        <v>578</v>
      </c>
      <c r="B41" s="972"/>
      <c r="C41" s="769">
        <f>SUM(C3:C40)</f>
        <v>11020</v>
      </c>
      <c r="D41" s="770">
        <f>SUM(D3:D40)</f>
        <v>0.99999999999999989</v>
      </c>
      <c r="E41" s="448"/>
      <c r="G41" s="99"/>
      <c r="H41" s="99"/>
      <c r="I41" s="99"/>
      <c r="J41" s="99"/>
      <c r="K41" s="99"/>
    </row>
    <row r="43" spans="1:11" x14ac:dyDescent="0.25">
      <c r="A43" s="99" t="s">
        <v>895</v>
      </c>
      <c r="C43" s="652"/>
    </row>
    <row r="46" spans="1:11" x14ac:dyDescent="0.25">
      <c r="G46" s="430"/>
      <c r="H46" s="430"/>
      <c r="I46" s="430"/>
      <c r="J46" s="430"/>
    </row>
    <row r="54" spans="11:11" x14ac:dyDescent="0.25">
      <c r="K54" s="430"/>
    </row>
  </sheetData>
  <mergeCells count="2">
    <mergeCell ref="A1:E1"/>
    <mergeCell ref="A41:B41"/>
  </mergeCells>
  <phoneticPr fontId="0" type="noConversion"/>
  <printOptions horizontalCentered="1"/>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selection sqref="A1:K1"/>
    </sheetView>
  </sheetViews>
  <sheetFormatPr defaultColWidth="11.44140625" defaultRowHeight="13.8" x14ac:dyDescent="0.25"/>
  <cols>
    <col min="1" max="1" width="8.6640625" style="90" customWidth="1"/>
    <col min="2" max="2" width="66" style="90" customWidth="1"/>
    <col min="3" max="3" width="8.5546875" style="159" customWidth="1"/>
    <col min="4" max="6" width="8.5546875" style="90" customWidth="1"/>
    <col min="7" max="7" width="8.5546875" style="159" customWidth="1"/>
    <col min="8" max="10" width="8.5546875" style="90" customWidth="1"/>
    <col min="11" max="11" width="12.6640625" style="90" customWidth="1"/>
    <col min="12" max="12" width="11.44140625" style="90" customWidth="1"/>
    <col min="13" max="13" width="3.33203125" style="90" bestFit="1" customWidth="1"/>
    <col min="14" max="14" width="5.5546875" style="90" bestFit="1" customWidth="1"/>
    <col min="15" max="16384" width="11.44140625" style="90"/>
  </cols>
  <sheetData>
    <row r="1" spans="1:11" ht="35.1" customHeight="1" thickBot="1" x14ac:dyDescent="0.3">
      <c r="A1" s="975" t="s">
        <v>881</v>
      </c>
      <c r="B1" s="885"/>
      <c r="C1" s="885"/>
      <c r="D1" s="885"/>
      <c r="E1" s="885"/>
      <c r="F1" s="885"/>
      <c r="G1" s="885"/>
      <c r="H1" s="885"/>
      <c r="I1" s="886"/>
      <c r="J1" s="886"/>
      <c r="K1" s="988"/>
    </row>
    <row r="2" spans="1:11" ht="14.25" customHeight="1" x14ac:dyDescent="0.25">
      <c r="A2" s="984" t="s">
        <v>127</v>
      </c>
      <c r="B2" s="978" t="s">
        <v>466</v>
      </c>
      <c r="C2" s="984">
        <v>2009</v>
      </c>
      <c r="D2" s="986"/>
      <c r="E2" s="977">
        <v>2011</v>
      </c>
      <c r="F2" s="978"/>
      <c r="G2" s="881">
        <v>2012</v>
      </c>
      <c r="H2" s="882"/>
      <c r="I2" s="881">
        <v>2013</v>
      </c>
      <c r="J2" s="882"/>
      <c r="K2" s="930" t="s">
        <v>887</v>
      </c>
    </row>
    <row r="3" spans="1:11" ht="29.25" customHeight="1" thickBot="1" x14ac:dyDescent="0.3">
      <c r="A3" s="973"/>
      <c r="B3" s="985"/>
      <c r="C3" s="147" t="s">
        <v>579</v>
      </c>
      <c r="D3" s="128" t="s">
        <v>580</v>
      </c>
      <c r="E3" s="146" t="s">
        <v>579</v>
      </c>
      <c r="F3" s="126" t="s">
        <v>580</v>
      </c>
      <c r="G3" s="76" t="s">
        <v>579</v>
      </c>
      <c r="H3" s="42" t="s">
        <v>580</v>
      </c>
      <c r="I3" s="76" t="s">
        <v>579</v>
      </c>
      <c r="J3" s="42" t="s">
        <v>580</v>
      </c>
      <c r="K3" s="974"/>
    </row>
    <row r="4" spans="1:11" ht="14.4" thickBot="1" x14ac:dyDescent="0.3">
      <c r="A4" s="151" t="s">
        <v>632</v>
      </c>
      <c r="B4" s="653" t="s">
        <v>418</v>
      </c>
      <c r="C4" s="152">
        <v>683</v>
      </c>
      <c r="D4" s="153">
        <f t="shared" ref="D4:D51" si="0">C4/$C$52</f>
        <v>6.4519176270546E-2</v>
      </c>
      <c r="E4" s="152">
        <v>608</v>
      </c>
      <c r="F4" s="153">
        <f t="shared" ref="F4:F51" si="1">E4/$E$52</f>
        <v>5.9660484741438521E-2</v>
      </c>
      <c r="G4" s="152">
        <v>444</v>
      </c>
      <c r="H4" s="153">
        <f t="shared" ref="H4:H51" si="2">ROUND(G4/$G$52,4)</f>
        <v>4.36E-2</v>
      </c>
      <c r="I4" s="152">
        <v>766</v>
      </c>
      <c r="J4" s="153">
        <f t="shared" ref="J4:J51" si="3">ROUND(I4/$I$52,3)</f>
        <v>7.0000000000000007E-2</v>
      </c>
      <c r="K4" s="391">
        <f>J4-H4</f>
        <v>2.6400000000000007E-2</v>
      </c>
    </row>
    <row r="5" spans="1:11" ht="27.6" x14ac:dyDescent="0.25">
      <c r="A5" s="9">
        <v>10</v>
      </c>
      <c r="B5" s="655" t="s">
        <v>419</v>
      </c>
      <c r="C5" s="47">
        <v>0</v>
      </c>
      <c r="D5" s="145">
        <f t="shared" si="0"/>
        <v>0</v>
      </c>
      <c r="E5" s="47">
        <v>1</v>
      </c>
      <c r="F5" s="130">
        <f t="shared" si="1"/>
        <v>9.8125797272102829E-5</v>
      </c>
      <c r="G5" s="47">
        <v>1</v>
      </c>
      <c r="H5" s="130">
        <f t="shared" si="2"/>
        <v>1E-4</v>
      </c>
      <c r="I5" s="47"/>
      <c r="J5" s="130">
        <f t="shared" si="3"/>
        <v>0</v>
      </c>
      <c r="K5" s="365">
        <f t="shared" ref="K5:K51" si="4">J5-H5</f>
        <v>-1E-4</v>
      </c>
    </row>
    <row r="6" spans="1:11" x14ac:dyDescent="0.25">
      <c r="A6" s="11">
        <v>11</v>
      </c>
      <c r="B6" s="656" t="s">
        <v>420</v>
      </c>
      <c r="C6" s="68">
        <v>3</v>
      </c>
      <c r="D6" s="160">
        <f t="shared" si="0"/>
        <v>2.8339316077838654E-4</v>
      </c>
      <c r="E6" s="68">
        <v>1</v>
      </c>
      <c r="F6" s="154">
        <f t="shared" si="1"/>
        <v>9.8125797272102829E-5</v>
      </c>
      <c r="G6" s="68">
        <v>0</v>
      </c>
      <c r="H6" s="154">
        <f t="shared" si="2"/>
        <v>0</v>
      </c>
      <c r="I6" s="68"/>
      <c r="J6" s="154">
        <f t="shared" si="3"/>
        <v>0</v>
      </c>
      <c r="K6" s="392">
        <f t="shared" si="4"/>
        <v>0</v>
      </c>
    </row>
    <row r="7" spans="1:11" ht="27.6" x14ac:dyDescent="0.25">
      <c r="A7" s="11">
        <v>12</v>
      </c>
      <c r="B7" s="656" t="s">
        <v>421</v>
      </c>
      <c r="C7" s="68">
        <v>2</v>
      </c>
      <c r="D7" s="154">
        <f t="shared" si="0"/>
        <v>1.8892877385225771E-4</v>
      </c>
      <c r="E7" s="68"/>
      <c r="F7" s="154">
        <f t="shared" si="1"/>
        <v>0</v>
      </c>
      <c r="G7" s="68">
        <v>1</v>
      </c>
      <c r="H7" s="154">
        <f t="shared" si="2"/>
        <v>1E-4</v>
      </c>
      <c r="I7" s="68">
        <v>1</v>
      </c>
      <c r="J7" s="154">
        <f t="shared" si="3"/>
        <v>0</v>
      </c>
      <c r="K7" s="392">
        <f t="shared" si="4"/>
        <v>-1E-4</v>
      </c>
    </row>
    <row r="8" spans="1:11" ht="27.6" x14ac:dyDescent="0.25">
      <c r="A8" s="11">
        <v>13</v>
      </c>
      <c r="B8" s="656" t="s">
        <v>422</v>
      </c>
      <c r="C8" s="68">
        <v>3</v>
      </c>
      <c r="D8" s="154">
        <f t="shared" si="0"/>
        <v>2.8339316077838654E-4</v>
      </c>
      <c r="E8" s="68">
        <v>5</v>
      </c>
      <c r="F8" s="154">
        <f t="shared" si="1"/>
        <v>4.9062898636051421E-4</v>
      </c>
      <c r="G8" s="68">
        <v>2</v>
      </c>
      <c r="H8" s="154">
        <f t="shared" si="2"/>
        <v>2.0000000000000001E-4</v>
      </c>
      <c r="I8" s="68">
        <v>2</v>
      </c>
      <c r="J8" s="154">
        <f t="shared" si="3"/>
        <v>0</v>
      </c>
      <c r="K8" s="392">
        <f t="shared" si="4"/>
        <v>-2.0000000000000001E-4</v>
      </c>
    </row>
    <row r="9" spans="1:11" x14ac:dyDescent="0.25">
      <c r="A9" s="11">
        <v>14</v>
      </c>
      <c r="B9" s="656" t="s">
        <v>423</v>
      </c>
      <c r="C9" s="68">
        <v>131</v>
      </c>
      <c r="D9" s="154">
        <f t="shared" si="0"/>
        <v>1.2374834687322879E-2</v>
      </c>
      <c r="E9" s="68">
        <v>63</v>
      </c>
      <c r="F9" s="154">
        <f t="shared" si="1"/>
        <v>6.1819252281424784E-3</v>
      </c>
      <c r="G9" s="68">
        <v>58</v>
      </c>
      <c r="H9" s="154">
        <f t="shared" si="2"/>
        <v>5.7000000000000002E-3</v>
      </c>
      <c r="I9" s="68">
        <v>137</v>
      </c>
      <c r="J9" s="154">
        <f t="shared" si="3"/>
        <v>1.2E-2</v>
      </c>
      <c r="K9" s="392">
        <f t="shared" si="4"/>
        <v>6.3E-3</v>
      </c>
    </row>
    <row r="10" spans="1:11" ht="27.6" x14ac:dyDescent="0.25">
      <c r="A10" s="11">
        <v>15</v>
      </c>
      <c r="B10" s="656" t="s">
        <v>424</v>
      </c>
      <c r="C10" s="68">
        <v>3</v>
      </c>
      <c r="D10" s="154">
        <f t="shared" si="0"/>
        <v>2.8339316077838654E-4</v>
      </c>
      <c r="E10" s="68">
        <v>2</v>
      </c>
      <c r="F10" s="154">
        <f t="shared" si="1"/>
        <v>1.9625159454420566E-4</v>
      </c>
      <c r="G10" s="68">
        <v>0</v>
      </c>
      <c r="H10" s="154">
        <f t="shared" si="2"/>
        <v>0</v>
      </c>
      <c r="I10" s="68">
        <v>1</v>
      </c>
      <c r="J10" s="154">
        <f t="shared" si="3"/>
        <v>0</v>
      </c>
      <c r="K10" s="392">
        <f t="shared" si="4"/>
        <v>0</v>
      </c>
    </row>
    <row r="11" spans="1:11" x14ac:dyDescent="0.25">
      <c r="A11" s="11">
        <v>16</v>
      </c>
      <c r="B11" s="656" t="s">
        <v>425</v>
      </c>
      <c r="C11" s="68">
        <v>11</v>
      </c>
      <c r="D11" s="154">
        <f t="shared" si="0"/>
        <v>1.0391082561874174E-3</v>
      </c>
      <c r="E11" s="68">
        <v>10</v>
      </c>
      <c r="F11" s="154">
        <f t="shared" si="1"/>
        <v>9.8125797272102843E-4</v>
      </c>
      <c r="G11" s="68">
        <v>5</v>
      </c>
      <c r="H11" s="154">
        <f t="shared" si="2"/>
        <v>5.0000000000000001E-4</v>
      </c>
      <c r="I11" s="68">
        <v>8</v>
      </c>
      <c r="J11" s="154">
        <f t="shared" si="3"/>
        <v>1E-3</v>
      </c>
      <c r="K11" s="392">
        <f t="shared" si="4"/>
        <v>5.0000000000000001E-4</v>
      </c>
    </row>
    <row r="12" spans="1:11" ht="27.6" x14ac:dyDescent="0.25">
      <c r="A12" s="11">
        <v>17</v>
      </c>
      <c r="B12" s="656" t="s">
        <v>426</v>
      </c>
      <c r="C12" s="68">
        <v>0</v>
      </c>
      <c r="D12" s="154">
        <f t="shared" si="0"/>
        <v>0</v>
      </c>
      <c r="E12" s="68">
        <v>116</v>
      </c>
      <c r="F12" s="154">
        <f t="shared" si="1"/>
        <v>1.1382592483563929E-2</v>
      </c>
      <c r="G12" s="68">
        <v>114</v>
      </c>
      <c r="H12" s="154">
        <f t="shared" si="2"/>
        <v>1.12E-2</v>
      </c>
      <c r="I12" s="68"/>
      <c r="J12" s="154">
        <f t="shared" si="3"/>
        <v>0</v>
      </c>
      <c r="K12" s="392">
        <f t="shared" si="4"/>
        <v>-1.12E-2</v>
      </c>
    </row>
    <row r="13" spans="1:11" ht="28.2" thickBot="1" x14ac:dyDescent="0.3">
      <c r="A13" s="16">
        <v>19</v>
      </c>
      <c r="B13" s="658" t="s">
        <v>427</v>
      </c>
      <c r="C13" s="71">
        <v>18</v>
      </c>
      <c r="D13" s="155">
        <f t="shared" si="0"/>
        <v>1.7003589646703192E-3</v>
      </c>
      <c r="E13" s="71">
        <v>15</v>
      </c>
      <c r="F13" s="155">
        <f t="shared" si="1"/>
        <v>1.4718869590815426E-3</v>
      </c>
      <c r="G13" s="71">
        <v>9</v>
      </c>
      <c r="H13" s="155">
        <f t="shared" si="2"/>
        <v>8.9999999999999998E-4</v>
      </c>
      <c r="I13" s="71">
        <v>28</v>
      </c>
      <c r="J13" s="155">
        <f t="shared" si="3"/>
        <v>3.0000000000000001E-3</v>
      </c>
      <c r="K13" s="393">
        <f t="shared" si="4"/>
        <v>2.1000000000000003E-3</v>
      </c>
    </row>
    <row r="14" spans="1:11" x14ac:dyDescent="0.25">
      <c r="A14" s="21">
        <v>20</v>
      </c>
      <c r="B14" s="606" t="s">
        <v>428</v>
      </c>
      <c r="C14" s="47">
        <v>0</v>
      </c>
      <c r="D14" s="145">
        <f t="shared" si="0"/>
        <v>0</v>
      </c>
      <c r="E14" s="47">
        <v>5</v>
      </c>
      <c r="F14" s="130">
        <f t="shared" si="1"/>
        <v>4.9062898636051421E-4</v>
      </c>
      <c r="G14" s="47">
        <v>3</v>
      </c>
      <c r="H14" s="130">
        <f t="shared" si="2"/>
        <v>2.9999999999999997E-4</v>
      </c>
      <c r="I14" s="47">
        <v>10</v>
      </c>
      <c r="J14" s="130">
        <f t="shared" si="3"/>
        <v>1E-3</v>
      </c>
      <c r="K14" s="365">
        <f t="shared" si="4"/>
        <v>7.000000000000001E-4</v>
      </c>
    </row>
    <row r="15" spans="1:11" x14ac:dyDescent="0.25">
      <c r="A15" s="11">
        <v>21</v>
      </c>
      <c r="B15" s="656" t="s">
        <v>429</v>
      </c>
      <c r="C15" s="68">
        <v>1</v>
      </c>
      <c r="D15" s="160">
        <f t="shared" si="0"/>
        <v>9.4464386926128855E-5</v>
      </c>
      <c r="E15" s="68"/>
      <c r="F15" s="154">
        <f t="shared" si="1"/>
        <v>0</v>
      </c>
      <c r="G15" s="68">
        <v>2</v>
      </c>
      <c r="H15" s="154">
        <f t="shared" si="2"/>
        <v>2.0000000000000001E-4</v>
      </c>
      <c r="I15" s="68">
        <v>2</v>
      </c>
      <c r="J15" s="154">
        <f t="shared" si="3"/>
        <v>0</v>
      </c>
      <c r="K15" s="392">
        <f t="shared" si="4"/>
        <v>-2.0000000000000001E-4</v>
      </c>
    </row>
    <row r="16" spans="1:11" x14ac:dyDescent="0.25">
      <c r="A16" s="11">
        <v>22</v>
      </c>
      <c r="B16" s="656" t="s">
        <v>430</v>
      </c>
      <c r="C16" s="68"/>
      <c r="D16" s="160">
        <f t="shared" si="0"/>
        <v>0</v>
      </c>
      <c r="E16" s="68"/>
      <c r="F16" s="154">
        <f t="shared" si="1"/>
        <v>0</v>
      </c>
      <c r="G16" s="68"/>
      <c r="H16" s="154">
        <f t="shared" si="2"/>
        <v>0</v>
      </c>
      <c r="I16" s="68">
        <v>1</v>
      </c>
      <c r="J16" s="154">
        <f t="shared" si="3"/>
        <v>0</v>
      </c>
      <c r="K16" s="392">
        <f t="shared" si="4"/>
        <v>0</v>
      </c>
    </row>
    <row r="17" spans="1:11" x14ac:dyDescent="0.25">
      <c r="A17" s="11">
        <v>23</v>
      </c>
      <c r="B17" s="656" t="s">
        <v>431</v>
      </c>
      <c r="C17" s="68">
        <v>1</v>
      </c>
      <c r="D17" s="154">
        <f t="shared" si="0"/>
        <v>9.4464386926128855E-5</v>
      </c>
      <c r="E17" s="68">
        <v>2</v>
      </c>
      <c r="F17" s="154">
        <f t="shared" si="1"/>
        <v>1.9625159454420566E-4</v>
      </c>
      <c r="G17" s="68">
        <v>0</v>
      </c>
      <c r="H17" s="154">
        <f t="shared" si="2"/>
        <v>0</v>
      </c>
      <c r="I17" s="68">
        <v>1</v>
      </c>
      <c r="J17" s="154">
        <f t="shared" si="3"/>
        <v>0</v>
      </c>
      <c r="K17" s="392">
        <f t="shared" si="4"/>
        <v>0</v>
      </c>
    </row>
    <row r="18" spans="1:11" ht="28.2" thickBot="1" x14ac:dyDescent="0.3">
      <c r="A18" s="16">
        <v>29</v>
      </c>
      <c r="B18" s="660" t="s">
        <v>432</v>
      </c>
      <c r="C18" s="71">
        <v>3</v>
      </c>
      <c r="D18" s="154">
        <f t="shared" si="0"/>
        <v>2.8339316077838654E-4</v>
      </c>
      <c r="E18" s="71">
        <v>4</v>
      </c>
      <c r="F18" s="155">
        <f t="shared" si="1"/>
        <v>3.9250318908841132E-4</v>
      </c>
      <c r="G18" s="71">
        <v>2</v>
      </c>
      <c r="H18" s="155">
        <f t="shared" si="2"/>
        <v>2.0000000000000001E-4</v>
      </c>
      <c r="I18" s="71">
        <v>1</v>
      </c>
      <c r="J18" s="155">
        <f t="shared" si="3"/>
        <v>0</v>
      </c>
      <c r="K18" s="393">
        <f t="shared" si="4"/>
        <v>-2.0000000000000001E-4</v>
      </c>
    </row>
    <row r="19" spans="1:11" ht="41.4" x14ac:dyDescent="0.25">
      <c r="A19" s="21">
        <v>30</v>
      </c>
      <c r="B19" s="612" t="s">
        <v>433</v>
      </c>
      <c r="C19" s="47">
        <v>114</v>
      </c>
      <c r="D19" s="145">
        <f t="shared" si="0"/>
        <v>1.0768940109578689E-2</v>
      </c>
      <c r="E19" s="47">
        <v>155</v>
      </c>
      <c r="F19" s="130">
        <f t="shared" si="1"/>
        <v>1.5209498577175939E-2</v>
      </c>
      <c r="G19" s="47">
        <v>149</v>
      </c>
      <c r="H19" s="130">
        <f t="shared" si="2"/>
        <v>1.46E-2</v>
      </c>
      <c r="I19" s="47">
        <v>194</v>
      </c>
      <c r="J19" s="130">
        <f t="shared" si="3"/>
        <v>1.7999999999999999E-2</v>
      </c>
      <c r="K19" s="365">
        <f t="shared" si="4"/>
        <v>3.3999999999999985E-3</v>
      </c>
    </row>
    <row r="20" spans="1:11" x14ac:dyDescent="0.25">
      <c r="A20" s="11">
        <v>31</v>
      </c>
      <c r="B20" s="656" t="s">
        <v>434</v>
      </c>
      <c r="C20" s="68">
        <v>1782</v>
      </c>
      <c r="D20" s="160">
        <f t="shared" si="0"/>
        <v>0.1683355375023616</v>
      </c>
      <c r="E20" s="68">
        <v>2246</v>
      </c>
      <c r="F20" s="154">
        <f t="shared" si="1"/>
        <v>0.22039054067314298</v>
      </c>
      <c r="G20" s="68">
        <v>2511</v>
      </c>
      <c r="H20" s="154">
        <f t="shared" si="2"/>
        <v>0.24679999999999999</v>
      </c>
      <c r="I20" s="68">
        <v>2772</v>
      </c>
      <c r="J20" s="154">
        <f t="shared" si="3"/>
        <v>0.252</v>
      </c>
      <c r="K20" s="392">
        <f t="shared" si="4"/>
        <v>5.2000000000000102E-3</v>
      </c>
    </row>
    <row r="21" spans="1:11" x14ac:dyDescent="0.25">
      <c r="A21" s="11">
        <v>32</v>
      </c>
      <c r="B21" s="656" t="s">
        <v>435</v>
      </c>
      <c r="C21" s="68">
        <v>499</v>
      </c>
      <c r="D21" s="154">
        <f t="shared" si="0"/>
        <v>4.7137729076138293E-2</v>
      </c>
      <c r="E21" s="68">
        <v>675</v>
      </c>
      <c r="F21" s="154">
        <f t="shared" si="1"/>
        <v>6.6234913158669417E-2</v>
      </c>
      <c r="G21" s="68">
        <v>642</v>
      </c>
      <c r="H21" s="154">
        <f t="shared" si="2"/>
        <v>6.3100000000000003E-2</v>
      </c>
      <c r="I21" s="68">
        <v>771</v>
      </c>
      <c r="J21" s="154">
        <f t="shared" si="3"/>
        <v>7.0000000000000007E-2</v>
      </c>
      <c r="K21" s="392">
        <f t="shared" si="4"/>
        <v>6.9000000000000034E-3</v>
      </c>
    </row>
    <row r="22" spans="1:11" ht="28.2" thickBot="1" x14ac:dyDescent="0.3">
      <c r="A22" s="24">
        <v>39</v>
      </c>
      <c r="B22" s="658" t="s">
        <v>436</v>
      </c>
      <c r="C22" s="71">
        <v>128</v>
      </c>
      <c r="D22" s="154">
        <f t="shared" si="0"/>
        <v>1.2091441526544493E-2</v>
      </c>
      <c r="E22" s="71">
        <v>131</v>
      </c>
      <c r="F22" s="155">
        <f t="shared" si="1"/>
        <v>1.2854479442645471E-2</v>
      </c>
      <c r="G22" s="71">
        <v>94</v>
      </c>
      <c r="H22" s="155">
        <f t="shared" si="2"/>
        <v>9.1999999999999998E-3</v>
      </c>
      <c r="I22" s="71">
        <v>126</v>
      </c>
      <c r="J22" s="155">
        <f t="shared" si="3"/>
        <v>1.0999999999999999E-2</v>
      </c>
      <c r="K22" s="393">
        <f t="shared" si="4"/>
        <v>1.7999999999999995E-3</v>
      </c>
    </row>
    <row r="23" spans="1:11" ht="27.6" x14ac:dyDescent="0.25">
      <c r="A23" s="9">
        <v>40</v>
      </c>
      <c r="B23" s="606" t="s">
        <v>437</v>
      </c>
      <c r="C23" s="47">
        <v>196</v>
      </c>
      <c r="D23" s="145">
        <f t="shared" si="0"/>
        <v>1.8515019837521254E-2</v>
      </c>
      <c r="E23" s="47">
        <v>163</v>
      </c>
      <c r="F23" s="130">
        <f t="shared" si="1"/>
        <v>1.5994504955352762E-2</v>
      </c>
      <c r="G23" s="47">
        <v>148</v>
      </c>
      <c r="H23" s="130">
        <f t="shared" si="2"/>
        <v>1.4500000000000001E-2</v>
      </c>
      <c r="I23" s="47">
        <v>138</v>
      </c>
      <c r="J23" s="130">
        <f t="shared" si="3"/>
        <v>1.2999999999999999E-2</v>
      </c>
      <c r="K23" s="365">
        <f t="shared" si="4"/>
        <v>-1.5000000000000013E-3</v>
      </c>
    </row>
    <row r="24" spans="1:11" x14ac:dyDescent="0.25">
      <c r="A24" s="11">
        <v>41</v>
      </c>
      <c r="B24" s="656" t="s">
        <v>438</v>
      </c>
      <c r="C24" s="52">
        <v>24</v>
      </c>
      <c r="D24" s="133">
        <f t="shared" si="0"/>
        <v>2.2671452862270923E-3</v>
      </c>
      <c r="E24" s="52">
        <v>32</v>
      </c>
      <c r="F24" s="154">
        <f t="shared" si="1"/>
        <v>3.1400255127072905E-3</v>
      </c>
      <c r="G24" s="52">
        <v>27</v>
      </c>
      <c r="H24" s="154">
        <f t="shared" si="2"/>
        <v>2.7000000000000001E-3</v>
      </c>
      <c r="I24" s="52">
        <v>17</v>
      </c>
      <c r="J24" s="154">
        <f t="shared" si="3"/>
        <v>2E-3</v>
      </c>
      <c r="K24" s="392">
        <f t="shared" si="4"/>
        <v>-7.000000000000001E-4</v>
      </c>
    </row>
    <row r="25" spans="1:11" x14ac:dyDescent="0.25">
      <c r="A25" s="11">
        <v>42</v>
      </c>
      <c r="B25" s="656" t="s">
        <v>439</v>
      </c>
      <c r="C25" s="52">
        <v>104</v>
      </c>
      <c r="D25" s="133">
        <f t="shared" si="0"/>
        <v>9.8242962403174011E-3</v>
      </c>
      <c r="E25" s="52">
        <v>59</v>
      </c>
      <c r="F25" s="154">
        <f t="shared" si="1"/>
        <v>5.7894220390540671E-3</v>
      </c>
      <c r="G25" s="52">
        <v>76</v>
      </c>
      <c r="H25" s="154">
        <f t="shared" si="2"/>
        <v>7.4999999999999997E-3</v>
      </c>
      <c r="I25" s="52">
        <v>39</v>
      </c>
      <c r="J25" s="154">
        <f t="shared" si="3"/>
        <v>4.0000000000000001E-3</v>
      </c>
      <c r="K25" s="392">
        <f t="shared" si="4"/>
        <v>-3.4999999999999996E-3</v>
      </c>
    </row>
    <row r="26" spans="1:11" x14ac:dyDescent="0.25">
      <c r="A26" s="11">
        <v>43</v>
      </c>
      <c r="B26" s="656" t="s">
        <v>440</v>
      </c>
      <c r="C26" s="52">
        <v>26</v>
      </c>
      <c r="D26" s="133">
        <f t="shared" si="0"/>
        <v>2.4560740600793503E-3</v>
      </c>
      <c r="E26" s="52">
        <v>24</v>
      </c>
      <c r="F26" s="154">
        <f t="shared" si="1"/>
        <v>2.3550191345304682E-3</v>
      </c>
      <c r="G26" s="52">
        <v>19</v>
      </c>
      <c r="H26" s="154">
        <f t="shared" si="2"/>
        <v>1.9E-3</v>
      </c>
      <c r="I26" s="52">
        <v>14</v>
      </c>
      <c r="J26" s="154">
        <f t="shared" si="3"/>
        <v>1E-3</v>
      </c>
      <c r="K26" s="392">
        <f t="shared" si="4"/>
        <v>-8.9999999999999998E-4</v>
      </c>
    </row>
    <row r="27" spans="1:11" ht="27.6" x14ac:dyDescent="0.25">
      <c r="A27" s="11">
        <v>44</v>
      </c>
      <c r="B27" s="656" t="s">
        <v>441</v>
      </c>
      <c r="C27" s="52">
        <v>913</v>
      </c>
      <c r="D27" s="133">
        <f t="shared" si="0"/>
        <v>8.6245985263555633E-2</v>
      </c>
      <c r="E27" s="52">
        <v>812</v>
      </c>
      <c r="F27" s="154">
        <f t="shared" si="1"/>
        <v>7.9678147384947509E-2</v>
      </c>
      <c r="G27" s="52">
        <v>946</v>
      </c>
      <c r="H27" s="154">
        <f t="shared" si="2"/>
        <v>9.2999999999999999E-2</v>
      </c>
      <c r="I27" s="52">
        <v>878</v>
      </c>
      <c r="J27" s="154">
        <f t="shared" si="3"/>
        <v>0.08</v>
      </c>
      <c r="K27" s="392">
        <f t="shared" si="4"/>
        <v>-1.2999999999999998E-2</v>
      </c>
    </row>
    <row r="28" spans="1:11" ht="42" customHeight="1" x14ac:dyDescent="0.25">
      <c r="A28" s="11">
        <v>45</v>
      </c>
      <c r="B28" s="656" t="s">
        <v>442</v>
      </c>
      <c r="C28" s="52">
        <v>1634</v>
      </c>
      <c r="D28" s="133">
        <f t="shared" si="0"/>
        <v>0.15435480823729453</v>
      </c>
      <c r="E28" s="52">
        <v>1696</v>
      </c>
      <c r="F28" s="154">
        <f t="shared" si="1"/>
        <v>0.16642135217348641</v>
      </c>
      <c r="G28" s="52">
        <v>1724</v>
      </c>
      <c r="H28" s="154">
        <f t="shared" si="2"/>
        <v>0.1694</v>
      </c>
      <c r="I28" s="52">
        <v>1596</v>
      </c>
      <c r="J28" s="154">
        <f t="shared" si="3"/>
        <v>0.14499999999999999</v>
      </c>
      <c r="K28" s="392">
        <f t="shared" si="4"/>
        <v>-2.4400000000000005E-2</v>
      </c>
    </row>
    <row r="29" spans="1:11" ht="28.2" thickBot="1" x14ac:dyDescent="0.3">
      <c r="A29" s="16">
        <v>49</v>
      </c>
      <c r="B29" s="660" t="s">
        <v>443</v>
      </c>
      <c r="C29" s="54">
        <v>92</v>
      </c>
      <c r="D29" s="134">
        <f t="shared" si="0"/>
        <v>8.690723597203855E-3</v>
      </c>
      <c r="E29" s="54">
        <v>62</v>
      </c>
      <c r="F29" s="155">
        <f t="shared" si="1"/>
        <v>6.0837994308703758E-3</v>
      </c>
      <c r="G29" s="54">
        <v>64</v>
      </c>
      <c r="H29" s="155">
        <f t="shared" si="2"/>
        <v>6.3E-3</v>
      </c>
      <c r="I29" s="54">
        <v>81</v>
      </c>
      <c r="J29" s="155">
        <f t="shared" si="3"/>
        <v>7.0000000000000001E-3</v>
      </c>
      <c r="K29" s="393">
        <f t="shared" si="4"/>
        <v>7.000000000000001E-4</v>
      </c>
    </row>
    <row r="30" spans="1:11" ht="27.6" x14ac:dyDescent="0.25">
      <c r="A30" s="21">
        <v>50</v>
      </c>
      <c r="B30" s="612" t="s">
        <v>444</v>
      </c>
      <c r="C30" s="47">
        <v>41</v>
      </c>
      <c r="D30" s="130">
        <f t="shared" si="0"/>
        <v>3.873039863971283E-3</v>
      </c>
      <c r="E30" s="47">
        <v>43</v>
      </c>
      <c r="F30" s="130">
        <f t="shared" si="1"/>
        <v>4.2194092827004216E-3</v>
      </c>
      <c r="G30" s="47">
        <v>59</v>
      </c>
      <c r="H30" s="130">
        <f t="shared" si="2"/>
        <v>5.7999999999999996E-3</v>
      </c>
      <c r="I30" s="47">
        <v>50</v>
      </c>
      <c r="J30" s="130">
        <f t="shared" si="3"/>
        <v>5.0000000000000001E-3</v>
      </c>
      <c r="K30" s="365">
        <f t="shared" si="4"/>
        <v>-7.999999999999995E-4</v>
      </c>
    </row>
    <row r="31" spans="1:11" x14ac:dyDescent="0.25">
      <c r="A31" s="11">
        <v>51</v>
      </c>
      <c r="B31" s="656" t="s">
        <v>445</v>
      </c>
      <c r="C31" s="52">
        <v>26</v>
      </c>
      <c r="D31" s="133">
        <f t="shared" si="0"/>
        <v>2.4560740600793503E-3</v>
      </c>
      <c r="E31" s="52">
        <v>12</v>
      </c>
      <c r="F31" s="154">
        <f t="shared" si="1"/>
        <v>1.1775095672652341E-3</v>
      </c>
      <c r="G31" s="52">
        <v>13</v>
      </c>
      <c r="H31" s="154">
        <f t="shared" si="2"/>
        <v>1.2999999999999999E-3</v>
      </c>
      <c r="I31" s="52">
        <v>5</v>
      </c>
      <c r="J31" s="154">
        <f t="shared" si="3"/>
        <v>0</v>
      </c>
      <c r="K31" s="392">
        <f t="shared" si="4"/>
        <v>-1.2999999999999999E-3</v>
      </c>
    </row>
    <row r="32" spans="1:11" ht="29.25" customHeight="1" x14ac:dyDescent="0.25">
      <c r="A32" s="11">
        <v>52</v>
      </c>
      <c r="B32" s="656" t="s">
        <v>446</v>
      </c>
      <c r="C32" s="52">
        <v>27</v>
      </c>
      <c r="D32" s="133">
        <f t="shared" si="0"/>
        <v>2.5505384470054788E-3</v>
      </c>
      <c r="E32" s="52">
        <v>17</v>
      </c>
      <c r="F32" s="154">
        <f t="shared" si="1"/>
        <v>1.6681385536257481E-3</v>
      </c>
      <c r="G32" s="52">
        <v>11</v>
      </c>
      <c r="H32" s="154">
        <f t="shared" si="2"/>
        <v>1.1000000000000001E-3</v>
      </c>
      <c r="I32" s="52">
        <v>7</v>
      </c>
      <c r="J32" s="154">
        <f t="shared" si="3"/>
        <v>1E-3</v>
      </c>
      <c r="K32" s="392">
        <f t="shared" si="4"/>
        <v>-1.0000000000000005E-4</v>
      </c>
    </row>
    <row r="33" spans="1:11" x14ac:dyDescent="0.25">
      <c r="A33" s="11">
        <v>53</v>
      </c>
      <c r="B33" s="656" t="s">
        <v>447</v>
      </c>
      <c r="C33" s="52">
        <v>1782</v>
      </c>
      <c r="D33" s="133">
        <f t="shared" si="0"/>
        <v>0.1683355375023616</v>
      </c>
      <c r="E33" s="52">
        <v>1112</v>
      </c>
      <c r="F33" s="154">
        <f t="shared" si="1"/>
        <v>0.10911588656657835</v>
      </c>
      <c r="G33" s="52">
        <v>1037</v>
      </c>
      <c r="H33" s="154">
        <f t="shared" si="2"/>
        <v>0.1019</v>
      </c>
      <c r="I33" s="52">
        <v>1162</v>
      </c>
      <c r="J33" s="154">
        <f t="shared" si="3"/>
        <v>0.105</v>
      </c>
      <c r="K33" s="392">
        <f t="shared" si="4"/>
        <v>3.0999999999999917E-3</v>
      </c>
    </row>
    <row r="34" spans="1:11" ht="28.2" thickBot="1" x14ac:dyDescent="0.3">
      <c r="A34" s="24">
        <v>59</v>
      </c>
      <c r="B34" s="658" t="s">
        <v>448</v>
      </c>
      <c r="C34" s="54">
        <v>124</v>
      </c>
      <c r="D34" s="134">
        <f t="shared" si="0"/>
        <v>1.1713583978839977E-2</v>
      </c>
      <c r="E34" s="54">
        <v>85</v>
      </c>
      <c r="F34" s="155">
        <f t="shared" si="1"/>
        <v>8.3406927681287414E-3</v>
      </c>
      <c r="G34" s="54">
        <v>74</v>
      </c>
      <c r="H34" s="155">
        <f t="shared" si="2"/>
        <v>7.3000000000000001E-3</v>
      </c>
      <c r="I34" s="54">
        <v>69</v>
      </c>
      <c r="J34" s="155">
        <f t="shared" si="3"/>
        <v>6.0000000000000001E-3</v>
      </c>
      <c r="K34" s="393">
        <f t="shared" si="4"/>
        <v>-1.2999999999999999E-3</v>
      </c>
    </row>
    <row r="35" spans="1:11" x14ac:dyDescent="0.25">
      <c r="A35" s="9">
        <v>60</v>
      </c>
      <c r="B35" s="606" t="s">
        <v>449</v>
      </c>
      <c r="C35" s="45">
        <v>32</v>
      </c>
      <c r="D35" s="138">
        <f t="shared" si="0"/>
        <v>3.0228603816361234E-3</v>
      </c>
      <c r="E35" s="45">
        <v>52</v>
      </c>
      <c r="F35" s="130">
        <f t="shared" si="1"/>
        <v>5.1025414581493478E-3</v>
      </c>
      <c r="G35" s="45">
        <v>58</v>
      </c>
      <c r="H35" s="130">
        <f t="shared" si="2"/>
        <v>5.7000000000000002E-3</v>
      </c>
      <c r="I35" s="45">
        <v>30</v>
      </c>
      <c r="J35" s="130">
        <f t="shared" si="3"/>
        <v>3.0000000000000001E-3</v>
      </c>
      <c r="K35" s="365">
        <f t="shared" si="4"/>
        <v>-2.7000000000000001E-3</v>
      </c>
    </row>
    <row r="36" spans="1:11" x14ac:dyDescent="0.25">
      <c r="A36" s="11">
        <v>61</v>
      </c>
      <c r="B36" s="656" t="s">
        <v>450</v>
      </c>
      <c r="C36" s="52">
        <v>48</v>
      </c>
      <c r="D36" s="133">
        <f t="shared" si="0"/>
        <v>4.5342905724541846E-3</v>
      </c>
      <c r="E36" s="52">
        <v>51</v>
      </c>
      <c r="F36" s="154">
        <f t="shared" si="1"/>
        <v>5.0044156608772443E-3</v>
      </c>
      <c r="G36" s="52">
        <v>59</v>
      </c>
      <c r="H36" s="154">
        <f t="shared" si="2"/>
        <v>5.7999999999999996E-3</v>
      </c>
      <c r="I36" s="52">
        <v>52</v>
      </c>
      <c r="J36" s="154">
        <f t="shared" si="3"/>
        <v>5.0000000000000001E-3</v>
      </c>
      <c r="K36" s="392">
        <f t="shared" si="4"/>
        <v>-7.999999999999995E-4</v>
      </c>
    </row>
    <row r="37" spans="1:11" x14ac:dyDescent="0.25">
      <c r="A37" s="11">
        <v>62</v>
      </c>
      <c r="B37" s="656" t="s">
        <v>451</v>
      </c>
      <c r="C37" s="52">
        <v>43</v>
      </c>
      <c r="D37" s="133">
        <f t="shared" si="0"/>
        <v>4.0619686378235405E-3</v>
      </c>
      <c r="E37" s="52">
        <v>41</v>
      </c>
      <c r="F37" s="154">
        <f t="shared" si="1"/>
        <v>4.0231576881562163E-3</v>
      </c>
      <c r="G37" s="52">
        <v>28</v>
      </c>
      <c r="H37" s="154">
        <f t="shared" si="2"/>
        <v>2.8E-3</v>
      </c>
      <c r="I37" s="52">
        <v>21</v>
      </c>
      <c r="J37" s="154">
        <f t="shared" si="3"/>
        <v>2E-3</v>
      </c>
      <c r="K37" s="392">
        <f t="shared" si="4"/>
        <v>-7.9999999999999993E-4</v>
      </c>
    </row>
    <row r="38" spans="1:11" x14ac:dyDescent="0.25">
      <c r="A38" s="11">
        <v>63</v>
      </c>
      <c r="B38" s="656" t="s">
        <v>452</v>
      </c>
      <c r="C38" s="52">
        <v>115</v>
      </c>
      <c r="D38" s="133">
        <f t="shared" si="0"/>
        <v>1.0863404496504818E-2</v>
      </c>
      <c r="E38" s="52">
        <v>83</v>
      </c>
      <c r="F38" s="154">
        <f t="shared" si="1"/>
        <v>8.1444411735845362E-3</v>
      </c>
      <c r="G38" s="52">
        <v>103</v>
      </c>
      <c r="H38" s="154">
        <f t="shared" si="2"/>
        <v>1.01E-2</v>
      </c>
      <c r="I38" s="52">
        <v>86</v>
      </c>
      <c r="J38" s="154">
        <f t="shared" si="3"/>
        <v>8.0000000000000002E-3</v>
      </c>
      <c r="K38" s="392">
        <f t="shared" si="4"/>
        <v>-2.0999999999999994E-3</v>
      </c>
    </row>
    <row r="39" spans="1:11" x14ac:dyDescent="0.25">
      <c r="A39" s="11">
        <v>64</v>
      </c>
      <c r="B39" s="656" t="s">
        <v>453</v>
      </c>
      <c r="C39" s="52">
        <v>0</v>
      </c>
      <c r="D39" s="133">
        <f t="shared" si="0"/>
        <v>0</v>
      </c>
      <c r="E39" s="52">
        <v>4</v>
      </c>
      <c r="F39" s="154">
        <f t="shared" si="1"/>
        <v>3.9250318908841132E-4</v>
      </c>
      <c r="G39" s="52">
        <v>1</v>
      </c>
      <c r="H39" s="154">
        <f t="shared" si="2"/>
        <v>1E-4</v>
      </c>
      <c r="I39" s="52">
        <v>3</v>
      </c>
      <c r="J39" s="154">
        <f t="shared" si="3"/>
        <v>0</v>
      </c>
      <c r="K39" s="392">
        <f t="shared" si="4"/>
        <v>-1E-4</v>
      </c>
    </row>
    <row r="40" spans="1:11" ht="28.2" thickBot="1" x14ac:dyDescent="0.3">
      <c r="A40" s="16">
        <v>69</v>
      </c>
      <c r="B40" s="660" t="s">
        <v>454</v>
      </c>
      <c r="C40" s="54">
        <v>16</v>
      </c>
      <c r="D40" s="134">
        <f t="shared" si="0"/>
        <v>1.5114301908180617E-3</v>
      </c>
      <c r="E40" s="54">
        <v>13</v>
      </c>
      <c r="F40" s="155">
        <f t="shared" si="1"/>
        <v>1.275635364537337E-3</v>
      </c>
      <c r="G40" s="54">
        <v>9</v>
      </c>
      <c r="H40" s="155">
        <f t="shared" si="2"/>
        <v>8.9999999999999998E-4</v>
      </c>
      <c r="I40" s="54">
        <v>9</v>
      </c>
      <c r="J40" s="155">
        <f t="shared" si="3"/>
        <v>1E-3</v>
      </c>
      <c r="K40" s="393">
        <f t="shared" si="4"/>
        <v>1.0000000000000005E-4</v>
      </c>
    </row>
    <row r="41" spans="1:11" ht="27.6" x14ac:dyDescent="0.25">
      <c r="A41" s="21">
        <v>70</v>
      </c>
      <c r="B41" s="612" t="s">
        <v>455</v>
      </c>
      <c r="C41" s="47">
        <v>100</v>
      </c>
      <c r="D41" s="130">
        <f t="shared" si="0"/>
        <v>9.4464386926128852E-3</v>
      </c>
      <c r="E41" s="47">
        <v>166</v>
      </c>
      <c r="F41" s="130">
        <f t="shared" si="1"/>
        <v>1.6288882347169072E-2</v>
      </c>
      <c r="G41" s="47">
        <v>165</v>
      </c>
      <c r="H41" s="130">
        <f t="shared" si="2"/>
        <v>1.6199999999999999E-2</v>
      </c>
      <c r="I41" s="47">
        <v>166</v>
      </c>
      <c r="J41" s="130">
        <f t="shared" si="3"/>
        <v>1.4999999999999999E-2</v>
      </c>
      <c r="K41" s="365">
        <f t="shared" si="4"/>
        <v>-1.1999999999999997E-3</v>
      </c>
    </row>
    <row r="42" spans="1:11" x14ac:dyDescent="0.25">
      <c r="A42" s="11">
        <v>71</v>
      </c>
      <c r="B42" s="656" t="s">
        <v>456</v>
      </c>
      <c r="C42" s="52">
        <v>903</v>
      </c>
      <c r="D42" s="133">
        <f t="shared" si="0"/>
        <v>8.530134139429435E-2</v>
      </c>
      <c r="E42" s="52">
        <v>670</v>
      </c>
      <c r="F42" s="154">
        <f t="shared" si="1"/>
        <v>6.5744284172308903E-2</v>
      </c>
      <c r="G42" s="52">
        <v>598</v>
      </c>
      <c r="H42" s="154">
        <f t="shared" si="2"/>
        <v>5.8799999999999998E-2</v>
      </c>
      <c r="I42" s="52">
        <v>650</v>
      </c>
      <c r="J42" s="154">
        <f t="shared" si="3"/>
        <v>5.8999999999999997E-2</v>
      </c>
      <c r="K42" s="392">
        <f t="shared" si="4"/>
        <v>1.9999999999999879E-4</v>
      </c>
    </row>
    <row r="43" spans="1:11" x14ac:dyDescent="0.25">
      <c r="A43" s="11">
        <v>72</v>
      </c>
      <c r="B43" s="656" t="s">
        <v>457</v>
      </c>
      <c r="C43" s="52">
        <v>6</v>
      </c>
      <c r="D43" s="133">
        <f t="shared" si="0"/>
        <v>5.6678632155677307E-4</v>
      </c>
      <c r="E43" s="52">
        <v>12</v>
      </c>
      <c r="F43" s="154">
        <f t="shared" si="1"/>
        <v>1.1775095672652341E-3</v>
      </c>
      <c r="G43" s="52">
        <v>7</v>
      </c>
      <c r="H43" s="154">
        <f t="shared" si="2"/>
        <v>6.9999999999999999E-4</v>
      </c>
      <c r="I43" s="52">
        <v>3</v>
      </c>
      <c r="J43" s="154">
        <f t="shared" si="3"/>
        <v>0</v>
      </c>
      <c r="K43" s="392">
        <f t="shared" si="4"/>
        <v>-6.9999999999999999E-4</v>
      </c>
    </row>
    <row r="44" spans="1:11" x14ac:dyDescent="0.25">
      <c r="A44" s="11">
        <v>73</v>
      </c>
      <c r="B44" s="656" t="s">
        <v>458</v>
      </c>
      <c r="C44" s="52">
        <v>74</v>
      </c>
      <c r="D44" s="133">
        <f t="shared" si="0"/>
        <v>6.9903646325335349E-3</v>
      </c>
      <c r="E44" s="52">
        <v>73</v>
      </c>
      <c r="F44" s="154">
        <f t="shared" si="1"/>
        <v>7.1631832008635073E-3</v>
      </c>
      <c r="G44" s="52">
        <v>51</v>
      </c>
      <c r="H44" s="154">
        <f t="shared" si="2"/>
        <v>5.0000000000000001E-3</v>
      </c>
      <c r="I44" s="52">
        <v>53</v>
      </c>
      <c r="J44" s="154">
        <f t="shared" si="3"/>
        <v>5.0000000000000001E-3</v>
      </c>
      <c r="K44" s="392">
        <f t="shared" si="4"/>
        <v>0</v>
      </c>
    </row>
    <row r="45" spans="1:11" ht="28.2" thickBot="1" x14ac:dyDescent="0.3">
      <c r="A45" s="24">
        <v>79</v>
      </c>
      <c r="B45" s="658" t="s">
        <v>459</v>
      </c>
      <c r="C45" s="54">
        <v>33</v>
      </c>
      <c r="D45" s="134">
        <f t="shared" si="0"/>
        <v>3.1173247685622519E-3</v>
      </c>
      <c r="E45" s="54">
        <v>33</v>
      </c>
      <c r="F45" s="155">
        <f t="shared" si="1"/>
        <v>3.2381513099793936E-3</v>
      </c>
      <c r="G45" s="54">
        <v>34</v>
      </c>
      <c r="H45" s="155">
        <f t="shared" si="2"/>
        <v>3.3E-3</v>
      </c>
      <c r="I45" s="54">
        <v>33</v>
      </c>
      <c r="J45" s="155">
        <f t="shared" si="3"/>
        <v>3.0000000000000001E-3</v>
      </c>
      <c r="K45" s="393">
        <f t="shared" si="4"/>
        <v>-2.9999999999999992E-4</v>
      </c>
    </row>
    <row r="46" spans="1:11" x14ac:dyDescent="0.25">
      <c r="A46" s="9">
        <v>80</v>
      </c>
      <c r="B46" s="606" t="s">
        <v>460</v>
      </c>
      <c r="C46" s="45">
        <v>15</v>
      </c>
      <c r="D46" s="138">
        <f t="shared" si="0"/>
        <v>1.4169658038919327E-3</v>
      </c>
      <c r="E46" s="45">
        <v>12</v>
      </c>
      <c r="F46" s="130">
        <f t="shared" si="1"/>
        <v>1.1775095672652341E-3</v>
      </c>
      <c r="G46" s="45">
        <v>15</v>
      </c>
      <c r="H46" s="130">
        <f t="shared" si="2"/>
        <v>1.5E-3</v>
      </c>
      <c r="I46" s="45">
        <v>31</v>
      </c>
      <c r="J46" s="130">
        <f t="shared" si="3"/>
        <v>3.0000000000000001E-3</v>
      </c>
      <c r="K46" s="365">
        <f t="shared" si="4"/>
        <v>1.5E-3</v>
      </c>
    </row>
    <row r="47" spans="1:11" x14ac:dyDescent="0.25">
      <c r="A47" s="11">
        <v>81</v>
      </c>
      <c r="B47" s="656" t="s">
        <v>461</v>
      </c>
      <c r="C47" s="52">
        <v>14</v>
      </c>
      <c r="D47" s="133">
        <f t="shared" si="0"/>
        <v>1.3225014169658039E-3</v>
      </c>
      <c r="E47" s="52">
        <v>13</v>
      </c>
      <c r="F47" s="154">
        <f t="shared" si="1"/>
        <v>1.275635364537337E-3</v>
      </c>
      <c r="G47" s="52">
        <v>23</v>
      </c>
      <c r="H47" s="154">
        <f t="shared" si="2"/>
        <v>2.3E-3</v>
      </c>
      <c r="I47" s="52">
        <v>13</v>
      </c>
      <c r="J47" s="154">
        <f t="shared" si="3"/>
        <v>1E-3</v>
      </c>
      <c r="K47" s="392">
        <f t="shared" si="4"/>
        <v>-1.2999999999999999E-3</v>
      </c>
    </row>
    <row r="48" spans="1:11" x14ac:dyDescent="0.25">
      <c r="A48" s="11">
        <v>82</v>
      </c>
      <c r="B48" s="656" t="s">
        <v>462</v>
      </c>
      <c r="C48" s="52">
        <v>21</v>
      </c>
      <c r="D48" s="133">
        <f t="shared" si="0"/>
        <v>1.9837521254487058E-3</v>
      </c>
      <c r="E48" s="52">
        <v>16</v>
      </c>
      <c r="F48" s="154">
        <f t="shared" si="1"/>
        <v>1.5700127563536453E-3</v>
      </c>
      <c r="G48" s="52">
        <v>6</v>
      </c>
      <c r="H48" s="154">
        <f t="shared" si="2"/>
        <v>5.9999999999999995E-4</v>
      </c>
      <c r="I48" s="52">
        <v>8</v>
      </c>
      <c r="J48" s="154">
        <f t="shared" si="3"/>
        <v>1E-3</v>
      </c>
      <c r="K48" s="392">
        <f t="shared" si="4"/>
        <v>4.0000000000000007E-4</v>
      </c>
    </row>
    <row r="49" spans="1:11" x14ac:dyDescent="0.25">
      <c r="A49" s="11">
        <v>83</v>
      </c>
      <c r="B49" s="656" t="s">
        <v>463</v>
      </c>
      <c r="C49" s="52">
        <v>134</v>
      </c>
      <c r="D49" s="133">
        <f t="shared" si="0"/>
        <v>1.2658227848101266E-2</v>
      </c>
      <c r="E49" s="52">
        <v>142</v>
      </c>
      <c r="F49" s="154">
        <f t="shared" si="1"/>
        <v>1.3933863212638602E-2</v>
      </c>
      <c r="G49" s="52">
        <v>126</v>
      </c>
      <c r="H49" s="154">
        <f t="shared" si="2"/>
        <v>1.24E-2</v>
      </c>
      <c r="I49" s="52">
        <v>126</v>
      </c>
      <c r="J49" s="154">
        <f t="shared" si="3"/>
        <v>1.0999999999999999E-2</v>
      </c>
      <c r="K49" s="392">
        <f t="shared" si="4"/>
        <v>-1.4000000000000002E-3</v>
      </c>
    </row>
    <row r="50" spans="1:11" ht="28.2" thickBot="1" x14ac:dyDescent="0.3">
      <c r="A50" s="16">
        <v>89</v>
      </c>
      <c r="B50" s="660" t="s">
        <v>464</v>
      </c>
      <c r="C50" s="54">
        <v>22</v>
      </c>
      <c r="D50" s="134">
        <f t="shared" si="0"/>
        <v>2.0782165123748348E-3</v>
      </c>
      <c r="E50" s="54">
        <v>24</v>
      </c>
      <c r="F50" s="155">
        <f t="shared" si="1"/>
        <v>2.3550191345304682E-3</v>
      </c>
      <c r="G50" s="54">
        <v>27</v>
      </c>
      <c r="H50" s="155">
        <f t="shared" si="2"/>
        <v>2.7000000000000001E-3</v>
      </c>
      <c r="I50" s="54">
        <v>22</v>
      </c>
      <c r="J50" s="155">
        <f t="shared" si="3"/>
        <v>2E-3</v>
      </c>
      <c r="K50" s="393">
        <f t="shared" si="4"/>
        <v>-7.000000000000001E-4</v>
      </c>
    </row>
    <row r="51" spans="1:11" ht="28.2" thickBot="1" x14ac:dyDescent="0.3">
      <c r="A51" s="26">
        <v>99</v>
      </c>
      <c r="B51" s="613" t="s">
        <v>465</v>
      </c>
      <c r="C51" s="142">
        <v>639</v>
      </c>
      <c r="D51" s="143">
        <f t="shared" si="0"/>
        <v>6.0362743245796338E-2</v>
      </c>
      <c r="E51" s="142">
        <v>630</v>
      </c>
      <c r="F51" s="130">
        <f t="shared" si="1"/>
        <v>6.1819252281424784E-2</v>
      </c>
      <c r="G51" s="142">
        <v>630</v>
      </c>
      <c r="H51" s="130">
        <f t="shared" si="2"/>
        <v>6.1899999999999997E-2</v>
      </c>
      <c r="I51" s="142">
        <v>837</v>
      </c>
      <c r="J51" s="130">
        <f t="shared" si="3"/>
        <v>7.5999999999999998E-2</v>
      </c>
      <c r="K51" s="365">
        <f t="shared" si="4"/>
        <v>1.4100000000000001E-2</v>
      </c>
    </row>
    <row r="52" spans="1:11" ht="14.4" thickBot="1" x14ac:dyDescent="0.3">
      <c r="A52" s="156"/>
      <c r="B52" s="157" t="s">
        <v>578</v>
      </c>
      <c r="C52" s="98">
        <f t="shared" ref="C52:J52" si="5">SUM(C4:C51)</f>
        <v>10586</v>
      </c>
      <c r="D52" s="158">
        <f t="shared" si="5"/>
        <v>0.99999999999999978</v>
      </c>
      <c r="E52" s="98">
        <f t="shared" si="5"/>
        <v>10191</v>
      </c>
      <c r="F52" s="158">
        <f t="shared" si="5"/>
        <v>1</v>
      </c>
      <c r="G52" s="98">
        <f t="shared" si="5"/>
        <v>10175</v>
      </c>
      <c r="H52" s="158">
        <f t="shared" si="5"/>
        <v>1.0002</v>
      </c>
      <c r="I52" s="98">
        <f t="shared" si="5"/>
        <v>11020</v>
      </c>
      <c r="J52" s="158">
        <f t="shared" si="5"/>
        <v>1.0020000000000002</v>
      </c>
      <c r="K52" s="394"/>
    </row>
    <row r="53" spans="1:11" x14ac:dyDescent="0.25">
      <c r="A53" s="1"/>
      <c r="B53" s="1"/>
      <c r="C53" s="139"/>
      <c r="D53" s="1"/>
      <c r="E53" s="1"/>
      <c r="F53" s="1"/>
      <c r="G53" s="139"/>
      <c r="H53" s="1"/>
      <c r="I53" s="1"/>
      <c r="J53" s="1"/>
      <c r="K53" s="1"/>
    </row>
  </sheetData>
  <mergeCells count="8">
    <mergeCell ref="I2:J2"/>
    <mergeCell ref="A1:K1"/>
    <mergeCell ref="A2:A3"/>
    <mergeCell ref="B2:B3"/>
    <mergeCell ref="K2:K3"/>
    <mergeCell ref="C2:D2"/>
    <mergeCell ref="G2:H2"/>
    <mergeCell ref="E2:F2"/>
  </mergeCells>
  <phoneticPr fontId="0" type="noConversion"/>
  <printOptions horizontalCentered="1"/>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sqref="A1:K1"/>
    </sheetView>
  </sheetViews>
  <sheetFormatPr defaultColWidth="11.44140625" defaultRowHeight="13.8" x14ac:dyDescent="0.25"/>
  <cols>
    <col min="1" max="1" width="8.6640625" style="90" customWidth="1"/>
    <col min="2" max="2" width="66" style="90" customWidth="1"/>
    <col min="3" max="3" width="8.5546875" style="159" customWidth="1"/>
    <col min="4" max="4" width="8.5546875" style="90" customWidth="1"/>
    <col min="5" max="5" width="8.5546875" style="159" customWidth="1"/>
    <col min="6" max="6" width="8.5546875" style="90" customWidth="1"/>
    <col min="7" max="7" width="8.5546875" style="159" customWidth="1"/>
    <col min="8" max="8" width="8.5546875" style="90" customWidth="1"/>
    <col min="9" max="9" width="10.109375" style="159" customWidth="1"/>
    <col min="10" max="10" width="8.5546875" style="309" customWidth="1"/>
    <col min="11" max="11" width="8.5546875" style="90" customWidth="1"/>
    <col min="12" max="16384" width="11.44140625" style="90"/>
  </cols>
  <sheetData>
    <row r="1" spans="1:11" ht="35.1" customHeight="1" thickBot="1" x14ac:dyDescent="0.3">
      <c r="A1" s="1004" t="s">
        <v>882</v>
      </c>
      <c r="B1" s="903"/>
      <c r="C1" s="902"/>
      <c r="D1" s="902"/>
      <c r="E1" s="902"/>
      <c r="F1" s="902"/>
      <c r="G1" s="902"/>
      <c r="H1" s="902"/>
      <c r="I1" s="902"/>
      <c r="J1" s="902"/>
      <c r="K1" s="908"/>
    </row>
    <row r="2" spans="1:11" ht="14.4" thickBot="1" x14ac:dyDescent="0.3">
      <c r="A2" s="881" t="s">
        <v>127</v>
      </c>
      <c r="B2" s="899" t="s">
        <v>575</v>
      </c>
      <c r="C2" s="975" t="s">
        <v>487</v>
      </c>
      <c r="D2" s="885"/>
      <c r="E2" s="885"/>
      <c r="F2" s="885"/>
      <c r="G2" s="885"/>
      <c r="H2" s="885"/>
      <c r="I2" s="885"/>
      <c r="J2" s="881" t="s">
        <v>578</v>
      </c>
      <c r="K2" s="882"/>
    </row>
    <row r="3" spans="1:11" ht="14.25" customHeight="1" x14ac:dyDescent="0.25">
      <c r="A3" s="967"/>
      <c r="B3" s="987"/>
      <c r="C3" s="881" t="s">
        <v>480</v>
      </c>
      <c r="D3" s="882"/>
      <c r="E3" s="977" t="s">
        <v>481</v>
      </c>
      <c r="F3" s="978"/>
      <c r="G3" s="881" t="s">
        <v>482</v>
      </c>
      <c r="H3" s="882"/>
      <c r="I3" s="343" t="s">
        <v>483</v>
      </c>
      <c r="J3" s="976"/>
      <c r="K3" s="968"/>
    </row>
    <row r="4" spans="1:11" ht="14.4" thickBot="1" x14ac:dyDescent="0.3">
      <c r="A4" s="973"/>
      <c r="B4" s="985"/>
      <c r="C4" s="147" t="s">
        <v>579</v>
      </c>
      <c r="D4" s="128" t="s">
        <v>580</v>
      </c>
      <c r="E4" s="146" t="s">
        <v>579</v>
      </c>
      <c r="F4" s="126" t="s">
        <v>580</v>
      </c>
      <c r="G4" s="147" t="s">
        <v>579</v>
      </c>
      <c r="H4" s="128" t="s">
        <v>580</v>
      </c>
      <c r="I4" s="379" t="s">
        <v>579</v>
      </c>
      <c r="J4" s="146" t="s">
        <v>579</v>
      </c>
      <c r="K4" s="128" t="s">
        <v>580</v>
      </c>
    </row>
    <row r="5" spans="1:11" ht="14.4" thickBot="1" x14ac:dyDescent="0.3">
      <c r="A5" s="151" t="s">
        <v>632</v>
      </c>
      <c r="B5" s="653" t="s">
        <v>418</v>
      </c>
      <c r="C5" s="330">
        <v>200</v>
      </c>
      <c r="D5" s="153">
        <f t="shared" ref="D5:D52" si="0">C5/$C$53</f>
        <v>5.3561863952865559E-2</v>
      </c>
      <c r="E5" s="331">
        <v>505</v>
      </c>
      <c r="F5" s="153">
        <f t="shared" ref="F5:F52" si="1">E5/$E$53</f>
        <v>8.1781376518218624E-2</v>
      </c>
      <c r="G5" s="331">
        <v>61</v>
      </c>
      <c r="H5" s="153">
        <f t="shared" ref="H5:H52" si="2">G5/$G$53</f>
        <v>5.4954954954954956E-2</v>
      </c>
      <c r="I5" s="395"/>
      <c r="J5" s="332">
        <f>C5+E5+G5+I5</f>
        <v>766</v>
      </c>
      <c r="K5" s="197">
        <f t="shared" ref="K5:K52" si="3">J5/$J$53</f>
        <v>6.9509981851179667E-2</v>
      </c>
    </row>
    <row r="6" spans="1:11" ht="27.6" x14ac:dyDescent="0.25">
      <c r="A6" s="9">
        <v>10</v>
      </c>
      <c r="B6" s="655" t="s">
        <v>419</v>
      </c>
      <c r="C6" s="277"/>
      <c r="D6" s="145">
        <f t="shared" si="0"/>
        <v>0</v>
      </c>
      <c r="E6" s="278"/>
      <c r="F6" s="145">
        <f t="shared" si="1"/>
        <v>0</v>
      </c>
      <c r="G6" s="278"/>
      <c r="H6" s="145">
        <f t="shared" si="2"/>
        <v>0</v>
      </c>
      <c r="I6" s="372"/>
      <c r="J6" s="279">
        <f t="shared" ref="J6:J52" si="4">C6+E6+G6+I6</f>
        <v>0</v>
      </c>
      <c r="K6" s="49">
        <f t="shared" si="3"/>
        <v>0</v>
      </c>
    </row>
    <row r="7" spans="1:11" x14ac:dyDescent="0.25">
      <c r="A7" s="11">
        <v>11</v>
      </c>
      <c r="B7" s="656" t="s">
        <v>420</v>
      </c>
      <c r="C7" s="299"/>
      <c r="D7" s="154">
        <f t="shared" si="0"/>
        <v>0</v>
      </c>
      <c r="E7" s="302"/>
      <c r="F7" s="154">
        <f t="shared" si="1"/>
        <v>0</v>
      </c>
      <c r="G7" s="302"/>
      <c r="H7" s="154">
        <f t="shared" si="2"/>
        <v>0</v>
      </c>
      <c r="I7" s="381"/>
      <c r="J7" s="306">
        <f t="shared" si="4"/>
        <v>0</v>
      </c>
      <c r="K7" s="69">
        <f t="shared" si="3"/>
        <v>0</v>
      </c>
    </row>
    <row r="8" spans="1:11" ht="27.6" x14ac:dyDescent="0.25">
      <c r="A8" s="11">
        <v>12</v>
      </c>
      <c r="B8" s="656" t="s">
        <v>421</v>
      </c>
      <c r="C8" s="299">
        <v>1</v>
      </c>
      <c r="D8" s="154">
        <f t="shared" si="0"/>
        <v>2.6780931976432779E-4</v>
      </c>
      <c r="E8" s="302"/>
      <c r="F8" s="154">
        <f t="shared" si="1"/>
        <v>0</v>
      </c>
      <c r="G8" s="302"/>
      <c r="H8" s="154">
        <f t="shared" si="2"/>
        <v>0</v>
      </c>
      <c r="I8" s="381"/>
      <c r="J8" s="306">
        <f t="shared" si="4"/>
        <v>1</v>
      </c>
      <c r="K8" s="69">
        <f t="shared" si="3"/>
        <v>9.0744101633393823E-5</v>
      </c>
    </row>
    <row r="9" spans="1:11" ht="27.6" x14ac:dyDescent="0.25">
      <c r="A9" s="11">
        <v>13</v>
      </c>
      <c r="B9" s="656" t="s">
        <v>422</v>
      </c>
      <c r="C9" s="299"/>
      <c r="D9" s="154">
        <f t="shared" si="0"/>
        <v>0</v>
      </c>
      <c r="E9" s="302">
        <v>2</v>
      </c>
      <c r="F9" s="154">
        <f t="shared" si="1"/>
        <v>3.2388663967611336E-4</v>
      </c>
      <c r="G9" s="302"/>
      <c r="H9" s="154">
        <f t="shared" si="2"/>
        <v>0</v>
      </c>
      <c r="I9" s="381"/>
      <c r="J9" s="306">
        <f t="shared" si="4"/>
        <v>2</v>
      </c>
      <c r="K9" s="69">
        <f t="shared" si="3"/>
        <v>1.8148820326678765E-4</v>
      </c>
    </row>
    <row r="10" spans="1:11" x14ac:dyDescent="0.25">
      <c r="A10" s="11">
        <v>14</v>
      </c>
      <c r="B10" s="656" t="s">
        <v>423</v>
      </c>
      <c r="C10" s="299">
        <v>44</v>
      </c>
      <c r="D10" s="154">
        <f t="shared" si="0"/>
        <v>1.1783610069630423E-2</v>
      </c>
      <c r="E10" s="302">
        <v>83</v>
      </c>
      <c r="F10" s="154">
        <f t="shared" si="1"/>
        <v>1.3441295546558705E-2</v>
      </c>
      <c r="G10" s="302">
        <v>10</v>
      </c>
      <c r="H10" s="154">
        <f t="shared" si="2"/>
        <v>9.0090090090090089E-3</v>
      </c>
      <c r="I10" s="381"/>
      <c r="J10" s="306">
        <f t="shared" si="4"/>
        <v>137</v>
      </c>
      <c r="K10" s="69">
        <f t="shared" si="3"/>
        <v>1.2431941923774954E-2</v>
      </c>
    </row>
    <row r="11" spans="1:11" ht="27.6" x14ac:dyDescent="0.25">
      <c r="A11" s="11">
        <v>15</v>
      </c>
      <c r="B11" s="656" t="s">
        <v>424</v>
      </c>
      <c r="C11" s="299"/>
      <c r="D11" s="154">
        <f t="shared" si="0"/>
        <v>0</v>
      </c>
      <c r="E11" s="302">
        <v>1</v>
      </c>
      <c r="F11" s="154">
        <f t="shared" si="1"/>
        <v>1.6194331983805668E-4</v>
      </c>
      <c r="G11" s="302"/>
      <c r="H11" s="154">
        <f t="shared" si="2"/>
        <v>0</v>
      </c>
      <c r="I11" s="381"/>
      <c r="J11" s="306">
        <f t="shared" si="4"/>
        <v>1</v>
      </c>
      <c r="K11" s="69">
        <f t="shared" si="3"/>
        <v>9.0744101633393823E-5</v>
      </c>
    </row>
    <row r="12" spans="1:11" x14ac:dyDescent="0.25">
      <c r="A12" s="11">
        <v>16</v>
      </c>
      <c r="B12" s="656" t="s">
        <v>425</v>
      </c>
      <c r="C12" s="299">
        <v>5</v>
      </c>
      <c r="D12" s="154">
        <f t="shared" si="0"/>
        <v>1.339046598821639E-3</v>
      </c>
      <c r="E12" s="302">
        <v>1</v>
      </c>
      <c r="F12" s="154">
        <f t="shared" si="1"/>
        <v>1.6194331983805668E-4</v>
      </c>
      <c r="G12" s="302">
        <v>2</v>
      </c>
      <c r="H12" s="154">
        <f t="shared" si="2"/>
        <v>1.8018018018018018E-3</v>
      </c>
      <c r="I12" s="381"/>
      <c r="J12" s="306">
        <f t="shared" si="4"/>
        <v>8</v>
      </c>
      <c r="K12" s="69">
        <f t="shared" si="3"/>
        <v>7.2595281306715059E-4</v>
      </c>
    </row>
    <row r="13" spans="1:11" ht="27.6" x14ac:dyDescent="0.25">
      <c r="A13" s="11">
        <v>17</v>
      </c>
      <c r="B13" s="656" t="s">
        <v>426</v>
      </c>
      <c r="C13" s="299"/>
      <c r="D13" s="154">
        <f t="shared" si="0"/>
        <v>0</v>
      </c>
      <c r="E13" s="302"/>
      <c r="F13" s="154">
        <f t="shared" si="1"/>
        <v>0</v>
      </c>
      <c r="G13" s="302"/>
      <c r="H13" s="154">
        <f t="shared" si="2"/>
        <v>0</v>
      </c>
      <c r="I13" s="381"/>
      <c r="J13" s="306">
        <f t="shared" si="4"/>
        <v>0</v>
      </c>
      <c r="K13" s="69">
        <f t="shared" si="3"/>
        <v>0</v>
      </c>
    </row>
    <row r="14" spans="1:11" ht="28.2" thickBot="1" x14ac:dyDescent="0.3">
      <c r="A14" s="16">
        <v>19</v>
      </c>
      <c r="B14" s="658" t="s">
        <v>427</v>
      </c>
      <c r="C14" s="333">
        <v>24</v>
      </c>
      <c r="D14" s="155">
        <f t="shared" si="0"/>
        <v>6.427423674343867E-3</v>
      </c>
      <c r="E14" s="334">
        <v>4</v>
      </c>
      <c r="F14" s="155">
        <f t="shared" si="1"/>
        <v>6.4777327935222671E-4</v>
      </c>
      <c r="G14" s="334"/>
      <c r="H14" s="155">
        <f t="shared" si="2"/>
        <v>0</v>
      </c>
      <c r="I14" s="396"/>
      <c r="J14" s="335">
        <f t="shared" si="4"/>
        <v>28</v>
      </c>
      <c r="K14" s="72">
        <f t="shared" si="3"/>
        <v>2.5408348457350272E-3</v>
      </c>
    </row>
    <row r="15" spans="1:11" x14ac:dyDescent="0.25">
      <c r="A15" s="21">
        <v>20</v>
      </c>
      <c r="B15" s="606" t="s">
        <v>428</v>
      </c>
      <c r="C15" s="283">
        <v>3</v>
      </c>
      <c r="D15" s="198">
        <f t="shared" si="0"/>
        <v>8.0342795929298338E-4</v>
      </c>
      <c r="E15" s="284">
        <v>3</v>
      </c>
      <c r="F15" s="198">
        <f t="shared" si="1"/>
        <v>4.8582995951417006E-4</v>
      </c>
      <c r="G15" s="284">
        <v>4</v>
      </c>
      <c r="H15" s="198">
        <f t="shared" si="2"/>
        <v>3.6036036036036037E-3</v>
      </c>
      <c r="I15" s="375"/>
      <c r="J15" s="285">
        <f t="shared" si="4"/>
        <v>10</v>
      </c>
      <c r="K15" s="199">
        <f t="shared" si="3"/>
        <v>9.0744101633393826E-4</v>
      </c>
    </row>
    <row r="16" spans="1:11" x14ac:dyDescent="0.25">
      <c r="A16" s="11">
        <v>21</v>
      </c>
      <c r="B16" s="656" t="s">
        <v>429</v>
      </c>
      <c r="C16" s="299"/>
      <c r="D16" s="154">
        <f t="shared" si="0"/>
        <v>0</v>
      </c>
      <c r="E16" s="302">
        <v>2</v>
      </c>
      <c r="F16" s="154">
        <f t="shared" si="1"/>
        <v>3.2388663967611336E-4</v>
      </c>
      <c r="G16" s="302"/>
      <c r="H16" s="154">
        <f t="shared" si="2"/>
        <v>0</v>
      </c>
      <c r="I16" s="381"/>
      <c r="J16" s="306">
        <f t="shared" si="4"/>
        <v>2</v>
      </c>
      <c r="K16" s="69">
        <f t="shared" si="3"/>
        <v>1.8148820326678765E-4</v>
      </c>
    </row>
    <row r="17" spans="1:11" x14ac:dyDescent="0.25">
      <c r="A17" s="11">
        <v>22</v>
      </c>
      <c r="B17" s="656" t="s">
        <v>430</v>
      </c>
      <c r="C17" s="299"/>
      <c r="D17" s="154">
        <f t="shared" si="0"/>
        <v>0</v>
      </c>
      <c r="E17" s="302">
        <v>1</v>
      </c>
      <c r="F17" s="154">
        <f t="shared" si="1"/>
        <v>1.6194331983805668E-4</v>
      </c>
      <c r="G17" s="302"/>
      <c r="H17" s="154">
        <f t="shared" si="2"/>
        <v>0</v>
      </c>
      <c r="I17" s="381"/>
      <c r="J17" s="306">
        <f t="shared" si="4"/>
        <v>1</v>
      </c>
      <c r="K17" s="69">
        <f t="shared" si="3"/>
        <v>9.0744101633393823E-5</v>
      </c>
    </row>
    <row r="18" spans="1:11" x14ac:dyDescent="0.25">
      <c r="A18" s="11">
        <v>23</v>
      </c>
      <c r="B18" s="656" t="s">
        <v>431</v>
      </c>
      <c r="C18" s="299"/>
      <c r="D18" s="154">
        <f t="shared" si="0"/>
        <v>0</v>
      </c>
      <c r="E18" s="302">
        <v>1</v>
      </c>
      <c r="F18" s="154">
        <f t="shared" si="1"/>
        <v>1.6194331983805668E-4</v>
      </c>
      <c r="G18" s="302"/>
      <c r="H18" s="154">
        <f t="shared" si="2"/>
        <v>0</v>
      </c>
      <c r="I18" s="381"/>
      <c r="J18" s="306">
        <f t="shared" si="4"/>
        <v>1</v>
      </c>
      <c r="K18" s="69">
        <f t="shared" si="3"/>
        <v>9.0744101633393823E-5</v>
      </c>
    </row>
    <row r="19" spans="1:11" ht="28.2" thickBot="1" x14ac:dyDescent="0.3">
      <c r="A19" s="16">
        <v>29</v>
      </c>
      <c r="B19" s="660" t="s">
        <v>432</v>
      </c>
      <c r="C19" s="300">
        <v>1</v>
      </c>
      <c r="D19" s="187">
        <f t="shared" si="0"/>
        <v>2.6780931976432779E-4</v>
      </c>
      <c r="E19" s="303"/>
      <c r="F19" s="187">
        <f t="shared" si="1"/>
        <v>0</v>
      </c>
      <c r="G19" s="303"/>
      <c r="H19" s="187">
        <f t="shared" si="2"/>
        <v>0</v>
      </c>
      <c r="I19" s="382"/>
      <c r="J19" s="307">
        <f t="shared" si="4"/>
        <v>1</v>
      </c>
      <c r="K19" s="200">
        <f t="shared" si="3"/>
        <v>9.0744101633393823E-5</v>
      </c>
    </row>
    <row r="20" spans="1:11" ht="41.4" x14ac:dyDescent="0.25">
      <c r="A20" s="21">
        <v>30</v>
      </c>
      <c r="B20" s="612" t="s">
        <v>433</v>
      </c>
      <c r="C20" s="277">
        <v>64</v>
      </c>
      <c r="D20" s="145">
        <f t="shared" si="0"/>
        <v>1.7139796464916979E-2</v>
      </c>
      <c r="E20" s="278">
        <v>100</v>
      </c>
      <c r="F20" s="145">
        <f t="shared" si="1"/>
        <v>1.6194331983805668E-2</v>
      </c>
      <c r="G20" s="278">
        <v>30</v>
      </c>
      <c r="H20" s="145">
        <f t="shared" si="2"/>
        <v>2.7027027027027029E-2</v>
      </c>
      <c r="I20" s="372"/>
      <c r="J20" s="279">
        <f t="shared" si="4"/>
        <v>194</v>
      </c>
      <c r="K20" s="49">
        <f t="shared" si="3"/>
        <v>1.7604355716878402E-2</v>
      </c>
    </row>
    <row r="21" spans="1:11" x14ac:dyDescent="0.25">
      <c r="A21" s="11">
        <v>31</v>
      </c>
      <c r="B21" s="656" t="s">
        <v>434</v>
      </c>
      <c r="C21" s="299">
        <v>1005</v>
      </c>
      <c r="D21" s="154">
        <f t="shared" si="0"/>
        <v>0.26914836636314943</v>
      </c>
      <c r="E21" s="302">
        <v>1466</v>
      </c>
      <c r="F21" s="154">
        <f t="shared" si="1"/>
        <v>0.23740890688259109</v>
      </c>
      <c r="G21" s="302">
        <v>300</v>
      </c>
      <c r="H21" s="154">
        <f t="shared" si="2"/>
        <v>0.27027027027027029</v>
      </c>
      <c r="I21" s="381">
        <v>1</v>
      </c>
      <c r="J21" s="306">
        <f t="shared" si="4"/>
        <v>2772</v>
      </c>
      <c r="K21" s="69">
        <f t="shared" si="3"/>
        <v>0.25154264972776769</v>
      </c>
    </row>
    <row r="22" spans="1:11" x14ac:dyDescent="0.25">
      <c r="A22" s="11">
        <v>32</v>
      </c>
      <c r="B22" s="656" t="s">
        <v>435</v>
      </c>
      <c r="C22" s="299">
        <v>254</v>
      </c>
      <c r="D22" s="154">
        <f t="shared" si="0"/>
        <v>6.8023567220139261E-2</v>
      </c>
      <c r="E22" s="302">
        <v>457</v>
      </c>
      <c r="F22" s="154">
        <f t="shared" si="1"/>
        <v>7.400809716599191E-2</v>
      </c>
      <c r="G22" s="302">
        <v>60</v>
      </c>
      <c r="H22" s="154">
        <f t="shared" si="2"/>
        <v>5.4054054054054057E-2</v>
      </c>
      <c r="I22" s="381"/>
      <c r="J22" s="306">
        <f t="shared" si="4"/>
        <v>771</v>
      </c>
      <c r="K22" s="69">
        <f t="shared" si="3"/>
        <v>6.9963702359346638E-2</v>
      </c>
    </row>
    <row r="23" spans="1:11" ht="28.2" thickBot="1" x14ac:dyDescent="0.3">
      <c r="A23" s="24">
        <v>39</v>
      </c>
      <c r="B23" s="658" t="s">
        <v>436</v>
      </c>
      <c r="C23" s="333">
        <v>40</v>
      </c>
      <c r="D23" s="155">
        <f t="shared" si="0"/>
        <v>1.0712372790573112E-2</v>
      </c>
      <c r="E23" s="334">
        <v>67</v>
      </c>
      <c r="F23" s="155">
        <f t="shared" si="1"/>
        <v>1.0850202429149797E-2</v>
      </c>
      <c r="G23" s="334">
        <v>19</v>
      </c>
      <c r="H23" s="155">
        <f t="shared" si="2"/>
        <v>1.7117117117117116E-2</v>
      </c>
      <c r="I23" s="396"/>
      <c r="J23" s="335">
        <f t="shared" si="4"/>
        <v>126</v>
      </c>
      <c r="K23" s="72">
        <f t="shared" si="3"/>
        <v>1.1433756805807622E-2</v>
      </c>
    </row>
    <row r="24" spans="1:11" ht="27.6" x14ac:dyDescent="0.25">
      <c r="A24" s="9">
        <v>40</v>
      </c>
      <c r="B24" s="606" t="s">
        <v>437</v>
      </c>
      <c r="C24" s="283">
        <v>59</v>
      </c>
      <c r="D24" s="198">
        <f t="shared" si="0"/>
        <v>1.5800749866095341E-2</v>
      </c>
      <c r="E24" s="284">
        <v>59</v>
      </c>
      <c r="F24" s="198">
        <f t="shared" si="1"/>
        <v>9.5546558704453447E-3</v>
      </c>
      <c r="G24" s="284">
        <v>20</v>
      </c>
      <c r="H24" s="198">
        <f t="shared" si="2"/>
        <v>1.8018018018018018E-2</v>
      </c>
      <c r="I24" s="375"/>
      <c r="J24" s="285">
        <f t="shared" si="4"/>
        <v>138</v>
      </c>
      <c r="K24" s="199">
        <f t="shared" si="3"/>
        <v>1.2522686025408349E-2</v>
      </c>
    </row>
    <row r="25" spans="1:11" x14ac:dyDescent="0.25">
      <c r="A25" s="11">
        <v>41</v>
      </c>
      <c r="B25" s="656" t="s">
        <v>438</v>
      </c>
      <c r="C25" s="299">
        <v>7</v>
      </c>
      <c r="D25" s="154">
        <f t="shared" si="0"/>
        <v>1.8746652383502945E-3</v>
      </c>
      <c r="E25" s="302">
        <v>10</v>
      </c>
      <c r="F25" s="154">
        <f t="shared" si="1"/>
        <v>1.6194331983805667E-3</v>
      </c>
      <c r="G25" s="302"/>
      <c r="H25" s="154">
        <f t="shared" si="2"/>
        <v>0</v>
      </c>
      <c r="I25" s="381"/>
      <c r="J25" s="306">
        <f t="shared" si="4"/>
        <v>17</v>
      </c>
      <c r="K25" s="69">
        <f t="shared" si="3"/>
        <v>1.5426497277676952E-3</v>
      </c>
    </row>
    <row r="26" spans="1:11" x14ac:dyDescent="0.25">
      <c r="A26" s="11">
        <v>42</v>
      </c>
      <c r="B26" s="656" t="s">
        <v>439</v>
      </c>
      <c r="C26" s="299">
        <v>14</v>
      </c>
      <c r="D26" s="154">
        <f t="shared" si="0"/>
        <v>3.7493304767005891E-3</v>
      </c>
      <c r="E26" s="302">
        <v>21</v>
      </c>
      <c r="F26" s="154">
        <f t="shared" si="1"/>
        <v>3.4008097165991904E-3</v>
      </c>
      <c r="G26" s="302">
        <v>4</v>
      </c>
      <c r="H26" s="154">
        <f t="shared" si="2"/>
        <v>3.6036036036036037E-3</v>
      </c>
      <c r="I26" s="381"/>
      <c r="J26" s="306">
        <f t="shared" si="4"/>
        <v>39</v>
      </c>
      <c r="K26" s="69">
        <f t="shared" si="3"/>
        <v>3.5390199637023593E-3</v>
      </c>
    </row>
    <row r="27" spans="1:11" x14ac:dyDescent="0.25">
      <c r="A27" s="11">
        <v>43</v>
      </c>
      <c r="B27" s="656" t="s">
        <v>440</v>
      </c>
      <c r="C27" s="299">
        <v>5</v>
      </c>
      <c r="D27" s="154">
        <f t="shared" si="0"/>
        <v>1.339046598821639E-3</v>
      </c>
      <c r="E27" s="302">
        <v>9</v>
      </c>
      <c r="F27" s="154">
        <f t="shared" si="1"/>
        <v>1.4574898785425102E-3</v>
      </c>
      <c r="G27" s="302"/>
      <c r="H27" s="154">
        <f t="shared" si="2"/>
        <v>0</v>
      </c>
      <c r="I27" s="381"/>
      <c r="J27" s="306">
        <f t="shared" si="4"/>
        <v>14</v>
      </c>
      <c r="K27" s="69">
        <f t="shared" si="3"/>
        <v>1.2704174228675136E-3</v>
      </c>
    </row>
    <row r="28" spans="1:11" ht="27.6" x14ac:dyDescent="0.25">
      <c r="A28" s="11">
        <v>44</v>
      </c>
      <c r="B28" s="656" t="s">
        <v>441</v>
      </c>
      <c r="C28" s="299">
        <v>263</v>
      </c>
      <c r="D28" s="154">
        <f t="shared" si="0"/>
        <v>7.043385109801821E-2</v>
      </c>
      <c r="E28" s="302">
        <v>515</v>
      </c>
      <c r="F28" s="154">
        <f t="shared" si="1"/>
        <v>8.3400809716599189E-2</v>
      </c>
      <c r="G28" s="302">
        <v>100</v>
      </c>
      <c r="H28" s="154">
        <f t="shared" si="2"/>
        <v>9.0090090090090086E-2</v>
      </c>
      <c r="I28" s="381"/>
      <c r="J28" s="306">
        <f t="shared" si="4"/>
        <v>878</v>
      </c>
      <c r="K28" s="69">
        <f t="shared" si="3"/>
        <v>7.9673321234119784E-2</v>
      </c>
    </row>
    <row r="29" spans="1:11" ht="42.75" customHeight="1" x14ac:dyDescent="0.25">
      <c r="A29" s="11">
        <v>45</v>
      </c>
      <c r="B29" s="656" t="s">
        <v>442</v>
      </c>
      <c r="C29" s="299">
        <v>532</v>
      </c>
      <c r="D29" s="154">
        <f t="shared" si="0"/>
        <v>0.1424745581146224</v>
      </c>
      <c r="E29" s="302">
        <v>905</v>
      </c>
      <c r="F29" s="154">
        <f t="shared" si="1"/>
        <v>0.1465587044534413</v>
      </c>
      <c r="G29" s="302">
        <v>159</v>
      </c>
      <c r="H29" s="154">
        <f t="shared" si="2"/>
        <v>0.14324324324324325</v>
      </c>
      <c r="I29" s="381"/>
      <c r="J29" s="306">
        <f t="shared" si="4"/>
        <v>1596</v>
      </c>
      <c r="K29" s="69">
        <f t="shared" si="3"/>
        <v>0.14482758620689656</v>
      </c>
    </row>
    <row r="30" spans="1:11" ht="28.2" thickBot="1" x14ac:dyDescent="0.3">
      <c r="A30" s="16">
        <v>49</v>
      </c>
      <c r="B30" s="660" t="s">
        <v>443</v>
      </c>
      <c r="C30" s="300">
        <v>27</v>
      </c>
      <c r="D30" s="187">
        <f t="shared" si="0"/>
        <v>7.2308516336368504E-3</v>
      </c>
      <c r="E30" s="303">
        <v>43</v>
      </c>
      <c r="F30" s="187">
        <f t="shared" si="1"/>
        <v>6.9635627530364374E-3</v>
      </c>
      <c r="G30" s="303">
        <v>11</v>
      </c>
      <c r="H30" s="187">
        <f t="shared" si="2"/>
        <v>9.9099099099099093E-3</v>
      </c>
      <c r="I30" s="382"/>
      <c r="J30" s="307">
        <f t="shared" si="4"/>
        <v>81</v>
      </c>
      <c r="K30" s="200">
        <f t="shared" si="3"/>
        <v>7.3502722323048999E-3</v>
      </c>
    </row>
    <row r="31" spans="1:11" ht="27.6" x14ac:dyDescent="0.25">
      <c r="A31" s="21">
        <v>50</v>
      </c>
      <c r="B31" s="612" t="s">
        <v>444</v>
      </c>
      <c r="C31" s="277">
        <v>23</v>
      </c>
      <c r="D31" s="145">
        <f t="shared" si="0"/>
        <v>6.1596143545795392E-3</v>
      </c>
      <c r="E31" s="278">
        <v>24</v>
      </c>
      <c r="F31" s="145">
        <f t="shared" si="1"/>
        <v>3.8866396761133605E-3</v>
      </c>
      <c r="G31" s="278">
        <v>3</v>
      </c>
      <c r="H31" s="145">
        <f t="shared" si="2"/>
        <v>2.7027027027027029E-3</v>
      </c>
      <c r="I31" s="372"/>
      <c r="J31" s="279">
        <f t="shared" si="4"/>
        <v>50</v>
      </c>
      <c r="K31" s="49">
        <f t="shared" si="3"/>
        <v>4.5372050816696917E-3</v>
      </c>
    </row>
    <row r="32" spans="1:11" x14ac:dyDescent="0.25">
      <c r="A32" s="11">
        <v>51</v>
      </c>
      <c r="B32" s="656" t="s">
        <v>445</v>
      </c>
      <c r="C32" s="299"/>
      <c r="D32" s="154">
        <f t="shared" si="0"/>
        <v>0</v>
      </c>
      <c r="E32" s="302">
        <v>5</v>
      </c>
      <c r="F32" s="154">
        <f t="shared" si="1"/>
        <v>8.0971659919028337E-4</v>
      </c>
      <c r="G32" s="302"/>
      <c r="H32" s="154">
        <f t="shared" si="2"/>
        <v>0</v>
      </c>
      <c r="I32" s="381"/>
      <c r="J32" s="306">
        <f t="shared" si="4"/>
        <v>5</v>
      </c>
      <c r="K32" s="69">
        <f t="shared" si="3"/>
        <v>4.5372050816696913E-4</v>
      </c>
    </row>
    <row r="33" spans="1:11" ht="29.25" customHeight="1" x14ac:dyDescent="0.25">
      <c r="A33" s="11">
        <v>52</v>
      </c>
      <c r="B33" s="656" t="s">
        <v>446</v>
      </c>
      <c r="C33" s="299">
        <v>5</v>
      </c>
      <c r="D33" s="154">
        <f t="shared" si="0"/>
        <v>1.339046598821639E-3</v>
      </c>
      <c r="E33" s="302">
        <v>2</v>
      </c>
      <c r="F33" s="154">
        <f t="shared" si="1"/>
        <v>3.2388663967611336E-4</v>
      </c>
      <c r="G33" s="302"/>
      <c r="H33" s="154">
        <f t="shared" si="2"/>
        <v>0</v>
      </c>
      <c r="I33" s="381"/>
      <c r="J33" s="306">
        <f t="shared" si="4"/>
        <v>7</v>
      </c>
      <c r="K33" s="69">
        <f t="shared" si="3"/>
        <v>6.352087114337568E-4</v>
      </c>
    </row>
    <row r="34" spans="1:11" x14ac:dyDescent="0.25">
      <c r="A34" s="11">
        <v>53</v>
      </c>
      <c r="B34" s="656" t="s">
        <v>447</v>
      </c>
      <c r="C34" s="299">
        <v>409</v>
      </c>
      <c r="D34" s="154">
        <f t="shared" si="0"/>
        <v>0.10953401178361007</v>
      </c>
      <c r="E34" s="302">
        <v>625</v>
      </c>
      <c r="F34" s="154">
        <f t="shared" si="1"/>
        <v>0.10121457489878542</v>
      </c>
      <c r="G34" s="302">
        <v>128</v>
      </c>
      <c r="H34" s="154">
        <f t="shared" si="2"/>
        <v>0.11531531531531532</v>
      </c>
      <c r="I34" s="381"/>
      <c r="J34" s="306">
        <f t="shared" si="4"/>
        <v>1162</v>
      </c>
      <c r="K34" s="69">
        <f t="shared" si="3"/>
        <v>0.10544464609800364</v>
      </c>
    </row>
    <row r="35" spans="1:11" ht="28.2" thickBot="1" x14ac:dyDescent="0.3">
      <c r="A35" s="24">
        <v>59</v>
      </c>
      <c r="B35" s="658" t="s">
        <v>448</v>
      </c>
      <c r="C35" s="333">
        <v>35</v>
      </c>
      <c r="D35" s="155">
        <f t="shared" si="0"/>
        <v>9.3733261917514736E-3</v>
      </c>
      <c r="E35" s="334">
        <v>29</v>
      </c>
      <c r="F35" s="155">
        <f t="shared" si="1"/>
        <v>4.6963562753036441E-3</v>
      </c>
      <c r="G35" s="334">
        <v>5</v>
      </c>
      <c r="H35" s="155">
        <f t="shared" si="2"/>
        <v>4.5045045045045045E-3</v>
      </c>
      <c r="I35" s="396"/>
      <c r="J35" s="335">
        <f t="shared" si="4"/>
        <v>69</v>
      </c>
      <c r="K35" s="72">
        <f t="shared" si="3"/>
        <v>6.2613430127041745E-3</v>
      </c>
    </row>
    <row r="36" spans="1:11" x14ac:dyDescent="0.25">
      <c r="A36" s="9">
        <v>60</v>
      </c>
      <c r="B36" s="606" t="s">
        <v>449</v>
      </c>
      <c r="C36" s="283">
        <v>13</v>
      </c>
      <c r="D36" s="198">
        <f t="shared" si="0"/>
        <v>3.4815211569362613E-3</v>
      </c>
      <c r="E36" s="284">
        <v>14</v>
      </c>
      <c r="F36" s="198">
        <f t="shared" si="1"/>
        <v>2.2672064777327933E-3</v>
      </c>
      <c r="G36" s="284">
        <v>3</v>
      </c>
      <c r="H36" s="198">
        <f t="shared" si="2"/>
        <v>2.7027027027027029E-3</v>
      </c>
      <c r="I36" s="375"/>
      <c r="J36" s="285">
        <f t="shared" si="4"/>
        <v>30</v>
      </c>
      <c r="K36" s="199">
        <f t="shared" si="3"/>
        <v>2.7223230490018148E-3</v>
      </c>
    </row>
    <row r="37" spans="1:11" x14ac:dyDescent="0.25">
      <c r="A37" s="11">
        <v>61</v>
      </c>
      <c r="B37" s="656" t="s">
        <v>450</v>
      </c>
      <c r="C37" s="299">
        <v>17</v>
      </c>
      <c r="D37" s="154">
        <f t="shared" si="0"/>
        <v>4.5527584359935725E-3</v>
      </c>
      <c r="E37" s="302">
        <v>32</v>
      </c>
      <c r="F37" s="154">
        <f t="shared" si="1"/>
        <v>5.1821862348178137E-3</v>
      </c>
      <c r="G37" s="302">
        <v>3</v>
      </c>
      <c r="H37" s="154">
        <f t="shared" si="2"/>
        <v>2.7027027027027029E-3</v>
      </c>
      <c r="I37" s="381"/>
      <c r="J37" s="306">
        <f t="shared" si="4"/>
        <v>52</v>
      </c>
      <c r="K37" s="69">
        <f t="shared" si="3"/>
        <v>4.7186932849364793E-3</v>
      </c>
    </row>
    <row r="38" spans="1:11" x14ac:dyDescent="0.25">
      <c r="A38" s="11">
        <v>62</v>
      </c>
      <c r="B38" s="656" t="s">
        <v>451</v>
      </c>
      <c r="C38" s="299">
        <v>5</v>
      </c>
      <c r="D38" s="154">
        <f t="shared" si="0"/>
        <v>1.339046598821639E-3</v>
      </c>
      <c r="E38" s="302">
        <v>13</v>
      </c>
      <c r="F38" s="154">
        <f t="shared" si="1"/>
        <v>2.1052631578947368E-3</v>
      </c>
      <c r="G38" s="302">
        <v>3</v>
      </c>
      <c r="H38" s="154">
        <f t="shared" si="2"/>
        <v>2.7027027027027029E-3</v>
      </c>
      <c r="I38" s="381"/>
      <c r="J38" s="306">
        <f t="shared" si="4"/>
        <v>21</v>
      </c>
      <c r="K38" s="69">
        <f t="shared" si="3"/>
        <v>1.9056261343012705E-3</v>
      </c>
    </row>
    <row r="39" spans="1:11" x14ac:dyDescent="0.25">
      <c r="A39" s="11">
        <v>63</v>
      </c>
      <c r="B39" s="656" t="s">
        <v>452</v>
      </c>
      <c r="C39" s="299">
        <v>40</v>
      </c>
      <c r="D39" s="154">
        <f t="shared" si="0"/>
        <v>1.0712372790573112E-2</v>
      </c>
      <c r="E39" s="302">
        <v>40</v>
      </c>
      <c r="F39" s="154">
        <f t="shared" si="1"/>
        <v>6.4777327935222669E-3</v>
      </c>
      <c r="G39" s="302">
        <v>6</v>
      </c>
      <c r="H39" s="154">
        <f t="shared" si="2"/>
        <v>5.4054054054054057E-3</v>
      </c>
      <c r="I39" s="381"/>
      <c r="J39" s="306">
        <f t="shared" si="4"/>
        <v>86</v>
      </c>
      <c r="K39" s="69">
        <f t="shared" si="3"/>
        <v>7.8039927404718696E-3</v>
      </c>
    </row>
    <row r="40" spans="1:11" x14ac:dyDescent="0.25">
      <c r="A40" s="11">
        <v>64</v>
      </c>
      <c r="B40" s="656" t="s">
        <v>453</v>
      </c>
      <c r="C40" s="299">
        <v>1</v>
      </c>
      <c r="D40" s="154">
        <f t="shared" si="0"/>
        <v>2.6780931976432779E-4</v>
      </c>
      <c r="E40" s="302">
        <v>2</v>
      </c>
      <c r="F40" s="154">
        <f t="shared" si="1"/>
        <v>3.2388663967611336E-4</v>
      </c>
      <c r="G40" s="302"/>
      <c r="H40" s="154">
        <f t="shared" si="2"/>
        <v>0</v>
      </c>
      <c r="I40" s="381"/>
      <c r="J40" s="306">
        <f t="shared" si="4"/>
        <v>3</v>
      </c>
      <c r="K40" s="69">
        <f t="shared" si="3"/>
        <v>2.7223230490018151E-4</v>
      </c>
    </row>
    <row r="41" spans="1:11" ht="28.2" thickBot="1" x14ac:dyDescent="0.3">
      <c r="A41" s="16">
        <v>69</v>
      </c>
      <c r="B41" s="660" t="s">
        <v>454</v>
      </c>
      <c r="C41" s="300">
        <v>2</v>
      </c>
      <c r="D41" s="187">
        <f t="shared" si="0"/>
        <v>5.3561863952865559E-4</v>
      </c>
      <c r="E41" s="303">
        <v>5</v>
      </c>
      <c r="F41" s="187">
        <f t="shared" si="1"/>
        <v>8.0971659919028337E-4</v>
      </c>
      <c r="G41" s="303">
        <v>2</v>
      </c>
      <c r="H41" s="187">
        <f t="shared" si="2"/>
        <v>1.8018018018018018E-3</v>
      </c>
      <c r="I41" s="382"/>
      <c r="J41" s="307">
        <f t="shared" si="4"/>
        <v>9</v>
      </c>
      <c r="K41" s="200">
        <f t="shared" si="3"/>
        <v>8.1669691470054448E-4</v>
      </c>
    </row>
    <row r="42" spans="1:11" ht="27.6" x14ac:dyDescent="0.25">
      <c r="A42" s="21">
        <v>70</v>
      </c>
      <c r="B42" s="612" t="s">
        <v>455</v>
      </c>
      <c r="C42" s="277">
        <v>59</v>
      </c>
      <c r="D42" s="145">
        <f t="shared" si="0"/>
        <v>1.5800749866095341E-2</v>
      </c>
      <c r="E42" s="278">
        <v>88</v>
      </c>
      <c r="F42" s="145">
        <f t="shared" si="1"/>
        <v>1.4251012145748988E-2</v>
      </c>
      <c r="G42" s="278">
        <v>19</v>
      </c>
      <c r="H42" s="145">
        <f t="shared" si="2"/>
        <v>1.7117117117117116E-2</v>
      </c>
      <c r="I42" s="372"/>
      <c r="J42" s="279">
        <f t="shared" si="4"/>
        <v>166</v>
      </c>
      <c r="K42" s="49">
        <f t="shared" si="3"/>
        <v>1.5063520871143375E-2</v>
      </c>
    </row>
    <row r="43" spans="1:11" x14ac:dyDescent="0.25">
      <c r="A43" s="11">
        <v>71</v>
      </c>
      <c r="B43" s="656" t="s">
        <v>456</v>
      </c>
      <c r="C43" s="299">
        <v>177</v>
      </c>
      <c r="D43" s="154">
        <f t="shared" si="0"/>
        <v>4.7402249598286018E-2</v>
      </c>
      <c r="E43" s="302">
        <v>422</v>
      </c>
      <c r="F43" s="154">
        <f t="shared" si="1"/>
        <v>6.8340080971659917E-2</v>
      </c>
      <c r="G43" s="302">
        <v>51</v>
      </c>
      <c r="H43" s="154">
        <f t="shared" si="2"/>
        <v>4.5945945945945948E-2</v>
      </c>
      <c r="I43" s="381"/>
      <c r="J43" s="306">
        <f t="shared" si="4"/>
        <v>650</v>
      </c>
      <c r="K43" s="69">
        <f t="shared" si="3"/>
        <v>5.8983666061705992E-2</v>
      </c>
    </row>
    <row r="44" spans="1:11" x14ac:dyDescent="0.25">
      <c r="A44" s="11">
        <v>72</v>
      </c>
      <c r="B44" s="656" t="s">
        <v>457</v>
      </c>
      <c r="C44" s="299">
        <v>3</v>
      </c>
      <c r="D44" s="154">
        <f t="shared" si="0"/>
        <v>8.0342795929298338E-4</v>
      </c>
      <c r="E44" s="302"/>
      <c r="F44" s="154">
        <f t="shared" si="1"/>
        <v>0</v>
      </c>
      <c r="G44" s="302"/>
      <c r="H44" s="154">
        <f t="shared" si="2"/>
        <v>0</v>
      </c>
      <c r="I44" s="381"/>
      <c r="J44" s="306">
        <f t="shared" si="4"/>
        <v>3</v>
      </c>
      <c r="K44" s="69">
        <f t="shared" si="3"/>
        <v>2.7223230490018151E-4</v>
      </c>
    </row>
    <row r="45" spans="1:11" x14ac:dyDescent="0.25">
      <c r="A45" s="11">
        <v>73</v>
      </c>
      <c r="B45" s="656" t="s">
        <v>458</v>
      </c>
      <c r="C45" s="299">
        <v>18</v>
      </c>
      <c r="D45" s="154">
        <f t="shared" si="0"/>
        <v>4.8205677557579003E-3</v>
      </c>
      <c r="E45" s="302">
        <v>31</v>
      </c>
      <c r="F45" s="154">
        <f t="shared" si="1"/>
        <v>5.0202429149797572E-3</v>
      </c>
      <c r="G45" s="302">
        <v>4</v>
      </c>
      <c r="H45" s="154">
        <f t="shared" si="2"/>
        <v>3.6036036036036037E-3</v>
      </c>
      <c r="I45" s="381"/>
      <c r="J45" s="306">
        <f t="shared" si="4"/>
        <v>53</v>
      </c>
      <c r="K45" s="69">
        <f t="shared" si="3"/>
        <v>4.8094373865698731E-3</v>
      </c>
    </row>
    <row r="46" spans="1:11" ht="28.2" thickBot="1" x14ac:dyDescent="0.3">
      <c r="A46" s="24">
        <v>79</v>
      </c>
      <c r="B46" s="658" t="s">
        <v>459</v>
      </c>
      <c r="C46" s="333">
        <v>8</v>
      </c>
      <c r="D46" s="155">
        <f t="shared" si="0"/>
        <v>2.1424745581146223E-3</v>
      </c>
      <c r="E46" s="334">
        <v>22</v>
      </c>
      <c r="F46" s="155">
        <f t="shared" si="1"/>
        <v>3.562753036437247E-3</v>
      </c>
      <c r="G46" s="334">
        <v>3</v>
      </c>
      <c r="H46" s="155">
        <f t="shared" si="2"/>
        <v>2.7027027027027029E-3</v>
      </c>
      <c r="I46" s="396"/>
      <c r="J46" s="335">
        <f t="shared" si="4"/>
        <v>33</v>
      </c>
      <c r="K46" s="72">
        <f t="shared" si="3"/>
        <v>2.9945553539019966E-3</v>
      </c>
    </row>
    <row r="47" spans="1:11" x14ac:dyDescent="0.25">
      <c r="A47" s="9">
        <v>80</v>
      </c>
      <c r="B47" s="606" t="s">
        <v>460</v>
      </c>
      <c r="C47" s="283">
        <v>16</v>
      </c>
      <c r="D47" s="198">
        <f t="shared" si="0"/>
        <v>4.2849491162292447E-3</v>
      </c>
      <c r="E47" s="284">
        <v>15</v>
      </c>
      <c r="F47" s="198">
        <f t="shared" si="1"/>
        <v>2.4291497975708503E-3</v>
      </c>
      <c r="G47" s="284"/>
      <c r="H47" s="198">
        <f t="shared" si="2"/>
        <v>0</v>
      </c>
      <c r="I47" s="375"/>
      <c r="J47" s="285">
        <f t="shared" si="4"/>
        <v>31</v>
      </c>
      <c r="K47" s="199">
        <f t="shared" si="3"/>
        <v>2.8130671506352086E-3</v>
      </c>
    </row>
    <row r="48" spans="1:11" x14ac:dyDescent="0.25">
      <c r="A48" s="11">
        <v>81</v>
      </c>
      <c r="B48" s="656" t="s">
        <v>461</v>
      </c>
      <c r="C48" s="299">
        <v>9</v>
      </c>
      <c r="D48" s="154">
        <f t="shared" si="0"/>
        <v>2.4102838778789501E-3</v>
      </c>
      <c r="E48" s="302">
        <v>4</v>
      </c>
      <c r="F48" s="154">
        <f t="shared" si="1"/>
        <v>6.4777327935222671E-4</v>
      </c>
      <c r="G48" s="302"/>
      <c r="H48" s="154">
        <f t="shared" si="2"/>
        <v>0</v>
      </c>
      <c r="I48" s="381"/>
      <c r="J48" s="306">
        <f t="shared" si="4"/>
        <v>13</v>
      </c>
      <c r="K48" s="69">
        <f t="shared" si="3"/>
        <v>1.1796733212341198E-3</v>
      </c>
    </row>
    <row r="49" spans="1:11" x14ac:dyDescent="0.25">
      <c r="A49" s="11">
        <v>82</v>
      </c>
      <c r="B49" s="656" t="s">
        <v>462</v>
      </c>
      <c r="C49" s="299">
        <v>7</v>
      </c>
      <c r="D49" s="154">
        <f t="shared" si="0"/>
        <v>1.8746652383502945E-3</v>
      </c>
      <c r="E49" s="302">
        <v>1</v>
      </c>
      <c r="F49" s="154">
        <f t="shared" si="1"/>
        <v>1.6194331983805668E-4</v>
      </c>
      <c r="G49" s="302"/>
      <c r="H49" s="154">
        <f t="shared" si="2"/>
        <v>0</v>
      </c>
      <c r="I49" s="381"/>
      <c r="J49" s="306">
        <f t="shared" si="4"/>
        <v>8</v>
      </c>
      <c r="K49" s="69">
        <f t="shared" si="3"/>
        <v>7.2595281306715059E-4</v>
      </c>
    </row>
    <row r="50" spans="1:11" x14ac:dyDescent="0.25">
      <c r="A50" s="11">
        <v>83</v>
      </c>
      <c r="B50" s="656" t="s">
        <v>463</v>
      </c>
      <c r="C50" s="299">
        <v>41</v>
      </c>
      <c r="D50" s="154">
        <f t="shared" si="0"/>
        <v>1.098018211033744E-2</v>
      </c>
      <c r="E50" s="302">
        <v>75</v>
      </c>
      <c r="F50" s="154">
        <f t="shared" si="1"/>
        <v>1.2145748987854251E-2</v>
      </c>
      <c r="G50" s="302">
        <v>10</v>
      </c>
      <c r="H50" s="154">
        <f t="shared" si="2"/>
        <v>9.0090090090090089E-3</v>
      </c>
      <c r="I50" s="381"/>
      <c r="J50" s="306">
        <f t="shared" si="4"/>
        <v>126</v>
      </c>
      <c r="K50" s="69">
        <f t="shared" si="3"/>
        <v>1.1433756805807622E-2</v>
      </c>
    </row>
    <row r="51" spans="1:11" ht="30.75" customHeight="1" thickBot="1" x14ac:dyDescent="0.3">
      <c r="A51" s="16">
        <v>89</v>
      </c>
      <c r="B51" s="660" t="s">
        <v>464</v>
      </c>
      <c r="C51" s="300">
        <v>6</v>
      </c>
      <c r="D51" s="187">
        <f t="shared" si="0"/>
        <v>1.6068559185859668E-3</v>
      </c>
      <c r="E51" s="303">
        <v>12</v>
      </c>
      <c r="F51" s="187">
        <f t="shared" si="1"/>
        <v>1.9433198380566803E-3</v>
      </c>
      <c r="G51" s="303">
        <v>4</v>
      </c>
      <c r="H51" s="187">
        <f t="shared" si="2"/>
        <v>3.6036036036036037E-3</v>
      </c>
      <c r="I51" s="382"/>
      <c r="J51" s="307">
        <f t="shared" si="4"/>
        <v>22</v>
      </c>
      <c r="K51" s="200">
        <f t="shared" si="3"/>
        <v>1.9963702359346641E-3</v>
      </c>
    </row>
    <row r="52" spans="1:11" ht="28.2" thickBot="1" x14ac:dyDescent="0.3">
      <c r="A52" s="26">
        <v>99</v>
      </c>
      <c r="B52" s="613" t="s">
        <v>465</v>
      </c>
      <c r="C52" s="292">
        <v>292</v>
      </c>
      <c r="D52" s="143">
        <f t="shared" si="0"/>
        <v>7.8200321371183712E-2</v>
      </c>
      <c r="E52" s="293">
        <v>459</v>
      </c>
      <c r="F52" s="143">
        <f t="shared" si="1"/>
        <v>7.4331983805668023E-2</v>
      </c>
      <c r="G52" s="293">
        <v>86</v>
      </c>
      <c r="H52" s="143">
        <f t="shared" si="2"/>
        <v>7.7477477477477477E-2</v>
      </c>
      <c r="I52" s="377"/>
      <c r="J52" s="294">
        <f t="shared" si="4"/>
        <v>837</v>
      </c>
      <c r="K52" s="46">
        <f t="shared" si="3"/>
        <v>7.595281306715064E-2</v>
      </c>
    </row>
    <row r="53" spans="1:11" ht="14.4" thickBot="1" x14ac:dyDescent="0.3">
      <c r="A53" s="156"/>
      <c r="B53" s="157" t="s">
        <v>578</v>
      </c>
      <c r="C53" s="336">
        <f t="shared" ref="C53:K53" si="5">SUM(C5:C52)</f>
        <v>3734</v>
      </c>
      <c r="D53" s="310">
        <f t="shared" si="5"/>
        <v>1.0000000000000004</v>
      </c>
      <c r="E53" s="336">
        <f t="shared" si="5"/>
        <v>6175</v>
      </c>
      <c r="F53" s="310">
        <f t="shared" si="5"/>
        <v>1</v>
      </c>
      <c r="G53" s="336">
        <f t="shared" si="5"/>
        <v>1110</v>
      </c>
      <c r="H53" s="310">
        <f t="shared" si="5"/>
        <v>0.99999999999999978</v>
      </c>
      <c r="I53" s="397">
        <f t="shared" si="5"/>
        <v>1</v>
      </c>
      <c r="J53" s="337">
        <f t="shared" si="5"/>
        <v>11020</v>
      </c>
      <c r="K53" s="311">
        <f t="shared" si="5"/>
        <v>0.99999999999999989</v>
      </c>
    </row>
    <row r="54" spans="1:11" x14ac:dyDescent="0.25">
      <c r="A54" s="771" t="s">
        <v>105</v>
      </c>
      <c r="B54" s="115"/>
      <c r="C54" s="771"/>
      <c r="D54" s="115"/>
      <c r="E54" s="139"/>
      <c r="F54" s="1"/>
      <c r="G54" s="139"/>
      <c r="H54" s="1"/>
      <c r="I54" s="139"/>
      <c r="J54" s="308"/>
      <c r="K54" s="1"/>
    </row>
    <row r="55" spans="1:11" x14ac:dyDescent="0.25">
      <c r="A55" s="772" t="s">
        <v>181</v>
      </c>
      <c r="B55" s="115"/>
      <c r="C55" s="772"/>
      <c r="D55" s="115"/>
      <c r="E55" s="139"/>
      <c r="F55" s="1"/>
      <c r="G55" s="139"/>
      <c r="H55" s="1"/>
      <c r="I55" s="139"/>
      <c r="J55" s="308"/>
      <c r="K55" s="1"/>
    </row>
    <row r="56" spans="1:11" x14ac:dyDescent="0.25">
      <c r="A56" s="1"/>
      <c r="B56" s="1"/>
      <c r="C56" s="139"/>
      <c r="D56" s="1"/>
      <c r="E56" s="139"/>
      <c r="F56" s="1"/>
      <c r="G56" s="139"/>
      <c r="H56" s="1"/>
      <c r="I56" s="139"/>
      <c r="J56" s="308"/>
      <c r="K56" s="1"/>
    </row>
    <row r="57" spans="1:11" x14ac:dyDescent="0.25">
      <c r="A57" s="1"/>
      <c r="B57" s="1"/>
      <c r="C57" s="139"/>
      <c r="D57" s="1"/>
      <c r="E57" s="139"/>
      <c r="F57" s="1"/>
      <c r="G57" s="139"/>
      <c r="H57" s="1"/>
      <c r="I57" s="139"/>
      <c r="J57" s="308"/>
      <c r="K57" s="1"/>
    </row>
    <row r="58" spans="1:11" x14ac:dyDescent="0.25">
      <c r="A58" s="1"/>
      <c r="B58" s="1"/>
      <c r="C58" s="139"/>
      <c r="D58" s="1"/>
      <c r="E58" s="139"/>
      <c r="F58" s="1"/>
      <c r="G58" s="139"/>
      <c r="H58" s="1"/>
      <c r="I58" s="139"/>
      <c r="J58" s="308"/>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workbookViewId="0">
      <selection sqref="A1:J1"/>
    </sheetView>
  </sheetViews>
  <sheetFormatPr defaultColWidth="11.44140625" defaultRowHeight="13.2" x14ac:dyDescent="0.25"/>
  <cols>
    <col min="1" max="1" width="17.33203125" customWidth="1"/>
    <col min="2" max="9" width="11.44140625" customWidth="1"/>
    <col min="10" max="10" width="13.109375" customWidth="1"/>
  </cols>
  <sheetData>
    <row r="1" spans="1:10" s="1" customFormat="1" ht="35.1" customHeight="1" thickBot="1" x14ac:dyDescent="0.3">
      <c r="A1" s="975" t="s">
        <v>883</v>
      </c>
      <c r="B1" s="885"/>
      <c r="C1" s="885"/>
      <c r="D1" s="885"/>
      <c r="E1" s="885"/>
      <c r="F1" s="886"/>
      <c r="G1" s="886"/>
      <c r="H1" s="886"/>
      <c r="I1" s="886"/>
      <c r="J1" s="988"/>
    </row>
    <row r="2" spans="1:10" s="1" customFormat="1" ht="14.25" customHeight="1" x14ac:dyDescent="0.25">
      <c r="A2" s="870" t="s">
        <v>106</v>
      </c>
      <c r="B2" s="881">
        <v>2009</v>
      </c>
      <c r="C2" s="882"/>
      <c r="D2" s="977">
        <v>2011</v>
      </c>
      <c r="E2" s="978"/>
      <c r="F2" s="881">
        <v>2012</v>
      </c>
      <c r="G2" s="882"/>
      <c r="H2" s="881">
        <v>2013</v>
      </c>
      <c r="I2" s="882"/>
      <c r="J2" s="870" t="s">
        <v>887</v>
      </c>
    </row>
    <row r="3" spans="1:10" s="1" customFormat="1" ht="30" customHeight="1" thickBot="1" x14ac:dyDescent="0.3">
      <c r="A3" s="931"/>
      <c r="B3" s="2" t="s">
        <v>579</v>
      </c>
      <c r="C3" s="42" t="s">
        <v>580</v>
      </c>
      <c r="D3" s="91" t="s">
        <v>579</v>
      </c>
      <c r="E3" s="92" t="s">
        <v>580</v>
      </c>
      <c r="F3" s="2" t="s">
        <v>579</v>
      </c>
      <c r="G3" s="42" t="s">
        <v>580</v>
      </c>
      <c r="H3" s="2" t="s">
        <v>579</v>
      </c>
      <c r="I3" s="42" t="s">
        <v>580</v>
      </c>
      <c r="J3" s="871"/>
    </row>
    <row r="4" spans="1:10" s="1" customFormat="1" ht="13.8" x14ac:dyDescent="0.25">
      <c r="A4" s="104" t="s">
        <v>107</v>
      </c>
      <c r="B4" s="100">
        <v>2358</v>
      </c>
      <c r="C4" s="66">
        <f t="shared" ref="C4:C10" si="0">B4/$B$11</f>
        <v>0.22274702437181182</v>
      </c>
      <c r="D4" s="100">
        <v>2292</v>
      </c>
      <c r="E4" s="66">
        <f t="shared" ref="E4:E10" si="1">D4/$D$11</f>
        <v>0.22490432734765969</v>
      </c>
      <c r="F4" s="100">
        <v>2334</v>
      </c>
      <c r="G4" s="66">
        <f>ROUND(F4/$F$11,3)</f>
        <v>0.22900000000000001</v>
      </c>
      <c r="H4" s="100">
        <v>2261</v>
      </c>
      <c r="I4" s="66">
        <f>ROUND(H4/$H$11,3)</f>
        <v>0.20499999999999999</v>
      </c>
      <c r="J4" s="117">
        <f>I4-G4</f>
        <v>-2.4000000000000021E-2</v>
      </c>
    </row>
    <row r="5" spans="1:10" s="1" customFormat="1" ht="13.8" x14ac:dyDescent="0.25">
      <c r="A5" s="107" t="s">
        <v>108</v>
      </c>
      <c r="B5" s="80">
        <v>2206</v>
      </c>
      <c r="C5" s="69">
        <f t="shared" si="0"/>
        <v>0.20838843755904024</v>
      </c>
      <c r="D5" s="80">
        <v>2057</v>
      </c>
      <c r="E5" s="69">
        <f t="shared" si="1"/>
        <v>0.20184476498871554</v>
      </c>
      <c r="F5" s="80">
        <v>2260</v>
      </c>
      <c r="G5" s="69">
        <f t="shared" ref="G5:G10" si="2">ROUND(F5/$F$11,3)</f>
        <v>0.222</v>
      </c>
      <c r="H5" s="80">
        <v>2563</v>
      </c>
      <c r="I5" s="69">
        <f t="shared" ref="I5:I10" si="3">ROUND(H5/$H$11,3)</f>
        <v>0.23300000000000001</v>
      </c>
      <c r="J5" s="118">
        <f t="shared" ref="J5:J10" si="4">I5-G5</f>
        <v>1.100000000000001E-2</v>
      </c>
    </row>
    <row r="6" spans="1:10" s="1" customFormat="1" ht="13.8" x14ac:dyDescent="0.25">
      <c r="A6" s="107" t="s">
        <v>109</v>
      </c>
      <c r="B6" s="80">
        <v>1938</v>
      </c>
      <c r="C6" s="69">
        <f t="shared" si="0"/>
        <v>0.18307198186283771</v>
      </c>
      <c r="D6" s="80">
        <v>2155</v>
      </c>
      <c r="E6" s="69">
        <f t="shared" si="1"/>
        <v>0.21146109312138162</v>
      </c>
      <c r="F6" s="80">
        <v>1659</v>
      </c>
      <c r="G6" s="69">
        <f t="shared" si="2"/>
        <v>0.16300000000000001</v>
      </c>
      <c r="H6" s="80">
        <v>1976</v>
      </c>
      <c r="I6" s="69">
        <f t="shared" si="3"/>
        <v>0.17899999999999999</v>
      </c>
      <c r="J6" s="118">
        <f t="shared" si="4"/>
        <v>1.5999999999999986E-2</v>
      </c>
    </row>
    <row r="7" spans="1:10" s="1" customFormat="1" ht="13.8" x14ac:dyDescent="0.25">
      <c r="A7" s="107" t="s">
        <v>110</v>
      </c>
      <c r="B7" s="80">
        <v>2088</v>
      </c>
      <c r="C7" s="69">
        <f t="shared" si="0"/>
        <v>0.19724163990175703</v>
      </c>
      <c r="D7" s="80">
        <v>1918</v>
      </c>
      <c r="E7" s="69">
        <f t="shared" si="1"/>
        <v>0.18820527916789323</v>
      </c>
      <c r="F7" s="80">
        <v>1925</v>
      </c>
      <c r="G7" s="69">
        <f t="shared" si="2"/>
        <v>0.189</v>
      </c>
      <c r="H7" s="80">
        <v>2338</v>
      </c>
      <c r="I7" s="69">
        <f t="shared" si="3"/>
        <v>0.21199999999999999</v>
      </c>
      <c r="J7" s="118">
        <f t="shared" si="4"/>
        <v>2.2999999999999993E-2</v>
      </c>
    </row>
    <row r="8" spans="1:10" s="1" customFormat="1" ht="13.8" x14ac:dyDescent="0.25">
      <c r="A8" s="107" t="s">
        <v>111</v>
      </c>
      <c r="B8" s="80">
        <v>1526</v>
      </c>
      <c r="C8" s="69">
        <f t="shared" si="0"/>
        <v>0.14415265444927264</v>
      </c>
      <c r="D8" s="80">
        <v>1393</v>
      </c>
      <c r="E8" s="69">
        <f t="shared" si="1"/>
        <v>0.13668923560003926</v>
      </c>
      <c r="F8" s="80">
        <v>1583</v>
      </c>
      <c r="G8" s="69">
        <f t="shared" si="2"/>
        <v>0.156</v>
      </c>
      <c r="H8" s="80">
        <v>1428</v>
      </c>
      <c r="I8" s="69">
        <f t="shared" si="3"/>
        <v>0.13</v>
      </c>
      <c r="J8" s="118">
        <f t="shared" si="4"/>
        <v>-2.5999999999999995E-2</v>
      </c>
    </row>
    <row r="9" spans="1:10" s="1" customFormat="1" ht="13.8" x14ac:dyDescent="0.25">
      <c r="A9" s="107" t="s">
        <v>112</v>
      </c>
      <c r="B9" s="80">
        <v>254</v>
      </c>
      <c r="C9" s="69">
        <f t="shared" si="0"/>
        <v>2.3993954279236729E-2</v>
      </c>
      <c r="D9" s="80">
        <v>202</v>
      </c>
      <c r="E9" s="69">
        <f t="shared" si="1"/>
        <v>1.9821411048964774E-2</v>
      </c>
      <c r="F9" s="80">
        <v>236</v>
      </c>
      <c r="G9" s="69">
        <f t="shared" si="2"/>
        <v>2.3E-2</v>
      </c>
      <c r="H9" s="80">
        <v>240</v>
      </c>
      <c r="I9" s="69">
        <f t="shared" si="3"/>
        <v>2.1999999999999999E-2</v>
      </c>
      <c r="J9" s="118">
        <f t="shared" si="4"/>
        <v>-1.0000000000000009E-3</v>
      </c>
    </row>
    <row r="10" spans="1:10" s="1" customFormat="1" ht="14.4" thickBot="1" x14ac:dyDescent="0.3">
      <c r="A10" s="107" t="s">
        <v>113</v>
      </c>
      <c r="B10" s="89">
        <v>216</v>
      </c>
      <c r="C10" s="72">
        <f t="shared" si="0"/>
        <v>2.0404307576043831E-2</v>
      </c>
      <c r="D10" s="89">
        <v>174</v>
      </c>
      <c r="E10" s="72">
        <f t="shared" si="1"/>
        <v>1.7073888725345893E-2</v>
      </c>
      <c r="F10" s="89">
        <v>178</v>
      </c>
      <c r="G10" s="72">
        <f t="shared" si="2"/>
        <v>1.7000000000000001E-2</v>
      </c>
      <c r="H10" s="89">
        <v>214</v>
      </c>
      <c r="I10" s="72">
        <f t="shared" si="3"/>
        <v>1.9E-2</v>
      </c>
      <c r="J10" s="119">
        <f t="shared" si="4"/>
        <v>1.9999999999999983E-3</v>
      </c>
    </row>
    <row r="11" spans="1:10" s="1" customFormat="1" ht="14.4" thickBot="1" x14ac:dyDescent="0.3">
      <c r="A11" s="73" t="s">
        <v>578</v>
      </c>
      <c r="B11" s="98">
        <f>SUM(B4:B10)</f>
        <v>10586</v>
      </c>
      <c r="C11" s="75">
        <f>SUM(C4:C10)</f>
        <v>1</v>
      </c>
      <c r="D11" s="98">
        <f t="shared" ref="D11:I11" si="5">SUM(D4:D10)</f>
        <v>10191</v>
      </c>
      <c r="E11" s="75">
        <f t="shared" si="5"/>
        <v>1</v>
      </c>
      <c r="F11" s="98">
        <f t="shared" si="5"/>
        <v>10175</v>
      </c>
      <c r="G11" s="75">
        <f t="shared" si="5"/>
        <v>0.999</v>
      </c>
      <c r="H11" s="98">
        <f t="shared" si="5"/>
        <v>11020</v>
      </c>
      <c r="I11" s="75">
        <f t="shared" si="5"/>
        <v>1</v>
      </c>
      <c r="J11" s="120"/>
    </row>
    <row r="12" spans="1:10" s="1" customFormat="1" ht="13.8" x14ac:dyDescent="0.25">
      <c r="A12" s="102"/>
      <c r="E12" s="85"/>
      <c r="F12" s="85"/>
      <c r="G12" s="85"/>
      <c r="H12" s="85"/>
      <c r="I12" s="85"/>
    </row>
    <row r="13" spans="1:10" s="1" customFormat="1" ht="13.8" x14ac:dyDescent="0.25">
      <c r="A13" s="103"/>
    </row>
    <row r="15" spans="1:10" ht="13.8" thickBot="1" x14ac:dyDescent="0.3"/>
    <row r="16" spans="1:10" s="1" customFormat="1" ht="35.1" customHeight="1" thickBot="1" x14ac:dyDescent="0.3">
      <c r="A16" s="911" t="s">
        <v>884</v>
      </c>
      <c r="B16" s="936"/>
      <c r="C16" s="936"/>
      <c r="D16" s="936"/>
      <c r="E16" s="936"/>
      <c r="F16" s="936"/>
      <c r="G16" s="936"/>
      <c r="H16" s="936"/>
      <c r="I16" s="936"/>
      <c r="J16" s="937"/>
    </row>
    <row r="17" spans="1:11" s="1" customFormat="1" ht="16.5" customHeight="1" thickBot="1" x14ac:dyDescent="0.3">
      <c r="A17" s="870" t="s">
        <v>106</v>
      </c>
      <c r="B17" s="911" t="s">
        <v>487</v>
      </c>
      <c r="C17" s="938"/>
      <c r="D17" s="938"/>
      <c r="E17" s="938"/>
      <c r="F17" s="938"/>
      <c r="G17" s="938"/>
      <c r="H17" s="939"/>
      <c r="I17" s="856" t="s">
        <v>578</v>
      </c>
      <c r="J17" s="935"/>
    </row>
    <row r="18" spans="1:11" s="1" customFormat="1" ht="14.25" customHeight="1" x14ac:dyDescent="0.25">
      <c r="A18" s="940"/>
      <c r="B18" s="860" t="s">
        <v>480</v>
      </c>
      <c r="C18" s="880"/>
      <c r="D18" s="860" t="s">
        <v>481</v>
      </c>
      <c r="E18" s="880"/>
      <c r="F18" s="860" t="s">
        <v>482</v>
      </c>
      <c r="G18" s="880"/>
      <c r="H18" s="351" t="s">
        <v>483</v>
      </c>
      <c r="I18" s="934"/>
      <c r="J18" s="932"/>
    </row>
    <row r="19" spans="1:11" s="1" customFormat="1" ht="14.4" thickBot="1" x14ac:dyDescent="0.3">
      <c r="A19" s="871"/>
      <c r="B19" s="165" t="s">
        <v>579</v>
      </c>
      <c r="C19" s="164" t="s">
        <v>580</v>
      </c>
      <c r="D19" s="165" t="s">
        <v>579</v>
      </c>
      <c r="E19" s="166" t="s">
        <v>580</v>
      </c>
      <c r="F19" s="163" t="s">
        <v>579</v>
      </c>
      <c r="G19" s="164" t="s">
        <v>580</v>
      </c>
      <c r="H19" s="352" t="s">
        <v>579</v>
      </c>
      <c r="I19" s="165" t="s">
        <v>579</v>
      </c>
      <c r="J19" s="166" t="s">
        <v>580</v>
      </c>
    </row>
    <row r="20" spans="1:11" s="1" customFormat="1" ht="13.8" x14ac:dyDescent="0.25">
      <c r="A20" s="104" t="s">
        <v>107</v>
      </c>
      <c r="B20" s="100">
        <v>690</v>
      </c>
      <c r="C20" s="66">
        <f>B20/$B$27</f>
        <v>0.18478843063738618</v>
      </c>
      <c r="D20" s="100">
        <v>1342</v>
      </c>
      <c r="E20" s="66">
        <f>D20/$D$27</f>
        <v>0.21732793522267208</v>
      </c>
      <c r="F20" s="100">
        <v>229</v>
      </c>
      <c r="G20" s="66">
        <f>F20/$F$27</f>
        <v>0.20630630630630631</v>
      </c>
      <c r="H20" s="347"/>
      <c r="I20" s="100">
        <f>B20+D20+F20+H20</f>
        <v>2261</v>
      </c>
      <c r="J20" s="66">
        <f>I20/$I$27</f>
        <v>0.20517241379310344</v>
      </c>
    </row>
    <row r="21" spans="1:11" s="1" customFormat="1" ht="13.8" x14ac:dyDescent="0.25">
      <c r="A21" s="107" t="s">
        <v>108</v>
      </c>
      <c r="B21" s="80">
        <v>865</v>
      </c>
      <c r="C21" s="69">
        <f t="shared" ref="C21:C26" si="6">B21/$B$27</f>
        <v>0.23165506159614355</v>
      </c>
      <c r="D21" s="80">
        <v>1460</v>
      </c>
      <c r="E21" s="69">
        <f t="shared" ref="E21:E26" si="7">D21/$D$27</f>
        <v>0.23643724696356275</v>
      </c>
      <c r="F21" s="80">
        <v>237</v>
      </c>
      <c r="G21" s="69">
        <f t="shared" ref="G21:G26" si="8">F21/$F$27</f>
        <v>0.21351351351351353</v>
      </c>
      <c r="H21" s="349">
        <v>1</v>
      </c>
      <c r="I21" s="80">
        <f t="shared" ref="I21:I26" si="9">B21+D21+F21+H21</f>
        <v>2563</v>
      </c>
      <c r="J21" s="69">
        <f t="shared" ref="J21:J26" si="10">I21/$I$27</f>
        <v>0.23257713248638839</v>
      </c>
    </row>
    <row r="22" spans="1:11" s="1" customFormat="1" ht="13.8" x14ac:dyDescent="0.25">
      <c r="A22" s="107" t="s">
        <v>109</v>
      </c>
      <c r="B22" s="80">
        <v>664</v>
      </c>
      <c r="C22" s="69">
        <f t="shared" si="6"/>
        <v>0.17782538832351366</v>
      </c>
      <c r="D22" s="80">
        <v>1107</v>
      </c>
      <c r="E22" s="69">
        <f t="shared" si="7"/>
        <v>0.17927125506072875</v>
      </c>
      <c r="F22" s="80">
        <v>205</v>
      </c>
      <c r="G22" s="69">
        <f t="shared" si="8"/>
        <v>0.18468468468468469</v>
      </c>
      <c r="H22" s="349"/>
      <c r="I22" s="80">
        <f t="shared" si="9"/>
        <v>1976</v>
      </c>
      <c r="J22" s="69">
        <f t="shared" si="10"/>
        <v>0.1793103448275862</v>
      </c>
    </row>
    <row r="23" spans="1:11" s="1" customFormat="1" ht="13.8" x14ac:dyDescent="0.25">
      <c r="A23" s="107" t="s">
        <v>110</v>
      </c>
      <c r="B23" s="80">
        <v>831</v>
      </c>
      <c r="C23" s="69">
        <f t="shared" si="6"/>
        <v>0.22254954472415639</v>
      </c>
      <c r="D23" s="80">
        <v>1266</v>
      </c>
      <c r="E23" s="69">
        <f t="shared" si="7"/>
        <v>0.20502024291497975</v>
      </c>
      <c r="F23" s="80">
        <v>241</v>
      </c>
      <c r="G23" s="69">
        <f t="shared" si="8"/>
        <v>0.21711711711711712</v>
      </c>
      <c r="H23" s="349"/>
      <c r="I23" s="80">
        <f t="shared" si="9"/>
        <v>2338</v>
      </c>
      <c r="J23" s="69">
        <f t="shared" si="10"/>
        <v>0.21215970961887479</v>
      </c>
    </row>
    <row r="24" spans="1:11" s="1" customFormat="1" ht="13.8" x14ac:dyDescent="0.25">
      <c r="A24" s="107" t="s">
        <v>111</v>
      </c>
      <c r="B24" s="80">
        <v>533</v>
      </c>
      <c r="C24" s="69">
        <f t="shared" si="6"/>
        <v>0.14274236743438673</v>
      </c>
      <c r="D24" s="80">
        <v>748</v>
      </c>
      <c r="E24" s="69">
        <f t="shared" si="7"/>
        <v>0.12113360323886639</v>
      </c>
      <c r="F24" s="80">
        <v>147</v>
      </c>
      <c r="G24" s="69">
        <f t="shared" si="8"/>
        <v>0.13243243243243244</v>
      </c>
      <c r="H24" s="349"/>
      <c r="I24" s="80">
        <f t="shared" si="9"/>
        <v>1428</v>
      </c>
      <c r="J24" s="69">
        <f t="shared" si="10"/>
        <v>0.12958257713248639</v>
      </c>
    </row>
    <row r="25" spans="1:11" s="1" customFormat="1" ht="13.8" x14ac:dyDescent="0.25">
      <c r="A25" s="107" t="s">
        <v>112</v>
      </c>
      <c r="B25" s="80">
        <v>88</v>
      </c>
      <c r="C25" s="69">
        <f t="shared" si="6"/>
        <v>2.3567220139260846E-2</v>
      </c>
      <c r="D25" s="80">
        <v>129</v>
      </c>
      <c r="E25" s="69">
        <f t="shared" si="7"/>
        <v>2.0890688259109311E-2</v>
      </c>
      <c r="F25" s="80">
        <v>23</v>
      </c>
      <c r="G25" s="69">
        <f t="shared" si="8"/>
        <v>2.0720720720720721E-2</v>
      </c>
      <c r="H25" s="349"/>
      <c r="I25" s="80">
        <f t="shared" si="9"/>
        <v>240</v>
      </c>
      <c r="J25" s="69">
        <f t="shared" si="10"/>
        <v>2.1778584392014518E-2</v>
      </c>
    </row>
    <row r="26" spans="1:11" s="1" customFormat="1" ht="14.4" thickBot="1" x14ac:dyDescent="0.3">
      <c r="A26" s="107" t="s">
        <v>113</v>
      </c>
      <c r="B26" s="89">
        <v>63</v>
      </c>
      <c r="C26" s="72">
        <f t="shared" si="6"/>
        <v>1.6871987145152652E-2</v>
      </c>
      <c r="D26" s="89">
        <v>123</v>
      </c>
      <c r="E26" s="72">
        <f t="shared" si="7"/>
        <v>1.9919028340080972E-2</v>
      </c>
      <c r="F26" s="89">
        <v>28</v>
      </c>
      <c r="G26" s="72">
        <f t="shared" si="8"/>
        <v>2.5225225225225224E-2</v>
      </c>
      <c r="H26" s="350"/>
      <c r="I26" s="89">
        <f t="shared" si="9"/>
        <v>214</v>
      </c>
      <c r="J26" s="72">
        <f t="shared" si="10"/>
        <v>1.9419237749546278E-2</v>
      </c>
    </row>
    <row r="27" spans="1:11" s="1" customFormat="1" ht="14.4" thickBot="1" x14ac:dyDescent="0.3">
      <c r="A27" s="73" t="s">
        <v>578</v>
      </c>
      <c r="B27" s="98">
        <f>SUM(B20:B26)</f>
        <v>3734</v>
      </c>
      <c r="C27" s="75">
        <f>SUM(C20:C26)</f>
        <v>1</v>
      </c>
      <c r="D27" s="98">
        <f t="shared" ref="D27:I27" si="11">SUM(D20:D26)</f>
        <v>6175</v>
      </c>
      <c r="E27" s="75">
        <f t="shared" si="11"/>
        <v>1</v>
      </c>
      <c r="F27" s="98">
        <f t="shared" si="11"/>
        <v>1110</v>
      </c>
      <c r="G27" s="75">
        <f t="shared" si="11"/>
        <v>1</v>
      </c>
      <c r="H27" s="355">
        <f t="shared" si="11"/>
        <v>1</v>
      </c>
      <c r="I27" s="98">
        <f t="shared" si="11"/>
        <v>11020</v>
      </c>
      <c r="J27" s="75">
        <f>SUM(J20:J26)</f>
        <v>1</v>
      </c>
    </row>
    <row r="28" spans="1:11" s="90" customFormat="1" ht="13.8" x14ac:dyDescent="0.25">
      <c r="A28" s="171" t="s">
        <v>105</v>
      </c>
      <c r="B28" s="115"/>
      <c r="C28" s="115"/>
      <c r="D28" s="115"/>
      <c r="E28" s="115"/>
      <c r="F28" s="115"/>
      <c r="G28" s="1"/>
      <c r="H28" s="1"/>
      <c r="I28" s="1"/>
      <c r="J28" s="1"/>
      <c r="K28" s="1"/>
    </row>
    <row r="29" spans="1:11" s="90" customFormat="1" ht="13.8" x14ac:dyDescent="0.25">
      <c r="A29" s="172" t="s">
        <v>181</v>
      </c>
      <c r="B29" s="115"/>
      <c r="C29" s="115"/>
      <c r="D29" s="115"/>
      <c r="E29" s="115"/>
      <c r="F29" s="115"/>
      <c r="G29" s="1"/>
      <c r="H29" s="1"/>
      <c r="I29" s="1"/>
      <c r="J29" s="1"/>
      <c r="K29" s="1"/>
    </row>
    <row r="31" spans="1:11" ht="13.8" thickBot="1" x14ac:dyDescent="0.3"/>
    <row r="32" spans="1:11" ht="35.1" customHeight="1" thickBot="1" x14ac:dyDescent="0.3">
      <c r="A32" s="975" t="s">
        <v>885</v>
      </c>
      <c r="B32" s="885"/>
      <c r="C32" s="885"/>
      <c r="D32" s="885"/>
      <c r="E32" s="885"/>
      <c r="F32" s="886"/>
      <c r="G32" s="886"/>
      <c r="H32" s="886"/>
      <c r="I32" s="886"/>
      <c r="J32" s="988"/>
    </row>
    <row r="33" spans="1:10" ht="13.8" x14ac:dyDescent="0.25">
      <c r="A33" s="924" t="s">
        <v>114</v>
      </c>
      <c r="B33" s="881">
        <v>2009</v>
      </c>
      <c r="C33" s="882"/>
      <c r="D33" s="881">
        <v>2011</v>
      </c>
      <c r="E33" s="882"/>
      <c r="F33" s="977">
        <v>2012</v>
      </c>
      <c r="G33" s="978"/>
      <c r="H33" s="881">
        <v>2013</v>
      </c>
      <c r="I33" s="882"/>
      <c r="J33" s="870" t="s">
        <v>887</v>
      </c>
    </row>
    <row r="34" spans="1:10" ht="31.5" customHeight="1" thickBot="1" x14ac:dyDescent="0.3">
      <c r="A34" s="990"/>
      <c r="B34" s="2" t="s">
        <v>579</v>
      </c>
      <c r="C34" s="77" t="s">
        <v>580</v>
      </c>
      <c r="D34" s="2" t="s">
        <v>579</v>
      </c>
      <c r="E34" s="77" t="s">
        <v>580</v>
      </c>
      <c r="F34" s="91" t="s">
        <v>579</v>
      </c>
      <c r="G34" s="92" t="s">
        <v>580</v>
      </c>
      <c r="H34" s="2" t="s">
        <v>579</v>
      </c>
      <c r="I34" s="42" t="s">
        <v>580</v>
      </c>
      <c r="J34" s="871"/>
    </row>
    <row r="35" spans="1:10" ht="13.8" x14ac:dyDescent="0.25">
      <c r="A35" s="104" t="s">
        <v>115</v>
      </c>
      <c r="B35" s="105">
        <v>1703</v>
      </c>
      <c r="C35" s="106">
        <f>B35/$B$47</f>
        <v>0.16087285093519743</v>
      </c>
      <c r="D35" s="105">
        <v>1182</v>
      </c>
      <c r="E35" s="106">
        <f>D35/$D$47</f>
        <v>0.11598469237562556</v>
      </c>
      <c r="F35" s="105">
        <v>1160</v>
      </c>
      <c r="G35" s="106">
        <f>ROUND(F35/$F$47,3)</f>
        <v>0.114</v>
      </c>
      <c r="H35" s="105">
        <v>2071</v>
      </c>
      <c r="I35" s="106">
        <f>ROUND(H35/$H$47,3)</f>
        <v>0.188</v>
      </c>
      <c r="J35" s="121">
        <f>I35-G35</f>
        <v>7.3999999999999996E-2</v>
      </c>
    </row>
    <row r="36" spans="1:10" ht="13.8" x14ac:dyDescent="0.25">
      <c r="A36" s="107" t="s">
        <v>116</v>
      </c>
      <c r="B36" s="108">
        <v>1039</v>
      </c>
      <c r="C36" s="109">
        <f t="shared" ref="C36:C46" si="12">B36/$B$47</f>
        <v>9.8148498016247879E-2</v>
      </c>
      <c r="D36" s="108">
        <v>1320</v>
      </c>
      <c r="E36" s="109">
        <f t="shared" ref="E36:E46" si="13">D36/$D$47</f>
        <v>0.12952605239917575</v>
      </c>
      <c r="F36" s="108">
        <v>1286</v>
      </c>
      <c r="G36" s="109">
        <f t="shared" ref="G36:G46" si="14">ROUND(F36/$F$47,3)</f>
        <v>0.126</v>
      </c>
      <c r="H36" s="108">
        <v>1005</v>
      </c>
      <c r="I36" s="109">
        <f t="shared" ref="I36:I46" si="15">ROUND(H36/$H$47,3)</f>
        <v>9.0999999999999998E-2</v>
      </c>
      <c r="J36" s="122">
        <f t="shared" ref="J36:J46" si="16">I36-G36</f>
        <v>-3.5000000000000003E-2</v>
      </c>
    </row>
    <row r="37" spans="1:10" ht="13.8" x14ac:dyDescent="0.25">
      <c r="A37" s="107" t="s">
        <v>117</v>
      </c>
      <c r="B37" s="108">
        <v>897</v>
      </c>
      <c r="C37" s="109">
        <f t="shared" si="12"/>
        <v>8.4734555072737583E-2</v>
      </c>
      <c r="D37" s="108">
        <v>836</v>
      </c>
      <c r="E37" s="109">
        <f t="shared" si="13"/>
        <v>8.2033166519477965E-2</v>
      </c>
      <c r="F37" s="108">
        <v>880</v>
      </c>
      <c r="G37" s="109">
        <f t="shared" si="14"/>
        <v>8.5999999999999993E-2</v>
      </c>
      <c r="H37" s="108">
        <v>1508</v>
      </c>
      <c r="I37" s="109">
        <f t="shared" si="15"/>
        <v>0.13700000000000001</v>
      </c>
      <c r="J37" s="122">
        <f t="shared" si="16"/>
        <v>5.1000000000000018E-2</v>
      </c>
    </row>
    <row r="38" spans="1:10" ht="13.8" x14ac:dyDescent="0.25">
      <c r="A38" s="107" t="s">
        <v>118</v>
      </c>
      <c r="B38" s="108">
        <v>672</v>
      </c>
      <c r="C38" s="109">
        <f t="shared" si="12"/>
        <v>6.3480068014358584E-2</v>
      </c>
      <c r="D38" s="108">
        <v>597</v>
      </c>
      <c r="E38" s="109">
        <f t="shared" si="13"/>
        <v>5.8581100971445393E-2</v>
      </c>
      <c r="F38" s="108">
        <v>659</v>
      </c>
      <c r="G38" s="109">
        <f t="shared" si="14"/>
        <v>6.5000000000000002E-2</v>
      </c>
      <c r="H38" s="108">
        <v>653</v>
      </c>
      <c r="I38" s="109">
        <f t="shared" si="15"/>
        <v>5.8999999999999997E-2</v>
      </c>
      <c r="J38" s="122">
        <f t="shared" si="16"/>
        <v>-6.0000000000000053E-3</v>
      </c>
    </row>
    <row r="39" spans="1:10" ht="13.8" x14ac:dyDescent="0.25">
      <c r="A39" s="107" t="s">
        <v>119</v>
      </c>
      <c r="B39" s="108">
        <v>714</v>
      </c>
      <c r="C39" s="109">
        <f t="shared" si="12"/>
        <v>6.7447572265255995E-2</v>
      </c>
      <c r="D39" s="108">
        <v>923</v>
      </c>
      <c r="E39" s="109">
        <f t="shared" si="13"/>
        <v>9.0570110882150917E-2</v>
      </c>
      <c r="F39" s="108">
        <v>775</v>
      </c>
      <c r="G39" s="109">
        <f t="shared" si="14"/>
        <v>7.5999999999999998E-2</v>
      </c>
      <c r="H39" s="108">
        <v>742</v>
      </c>
      <c r="I39" s="109">
        <f t="shared" si="15"/>
        <v>6.7000000000000004E-2</v>
      </c>
      <c r="J39" s="122">
        <f t="shared" si="16"/>
        <v>-8.9999999999999941E-3</v>
      </c>
    </row>
    <row r="40" spans="1:10" ht="13.8" x14ac:dyDescent="0.25">
      <c r="A40" s="107" t="s">
        <v>120</v>
      </c>
      <c r="B40" s="108">
        <v>795</v>
      </c>
      <c r="C40" s="109">
        <f t="shared" si="12"/>
        <v>7.5099187606272433E-2</v>
      </c>
      <c r="D40" s="108">
        <v>730</v>
      </c>
      <c r="E40" s="109">
        <f t="shared" si="13"/>
        <v>7.1631832008635071E-2</v>
      </c>
      <c r="F40" s="108">
        <v>808</v>
      </c>
      <c r="G40" s="109">
        <f t="shared" si="14"/>
        <v>7.9000000000000001E-2</v>
      </c>
      <c r="H40" s="108">
        <v>704</v>
      </c>
      <c r="I40" s="109">
        <f t="shared" si="15"/>
        <v>6.4000000000000001E-2</v>
      </c>
      <c r="J40" s="122">
        <f t="shared" si="16"/>
        <v>-1.4999999999999999E-2</v>
      </c>
    </row>
    <row r="41" spans="1:10" ht="13.8" x14ac:dyDescent="0.25">
      <c r="A41" s="107" t="s">
        <v>121</v>
      </c>
      <c r="B41" s="108">
        <v>474</v>
      </c>
      <c r="C41" s="109">
        <f t="shared" si="12"/>
        <v>4.4776119402985072E-2</v>
      </c>
      <c r="D41" s="108">
        <v>432</v>
      </c>
      <c r="E41" s="109">
        <f t="shared" si="13"/>
        <v>4.2390344421548425E-2</v>
      </c>
      <c r="F41" s="108">
        <v>479</v>
      </c>
      <c r="G41" s="109">
        <f t="shared" si="14"/>
        <v>4.7E-2</v>
      </c>
      <c r="H41" s="108">
        <v>473</v>
      </c>
      <c r="I41" s="109">
        <f t="shared" si="15"/>
        <v>4.2999999999999997E-2</v>
      </c>
      <c r="J41" s="122">
        <f t="shared" si="16"/>
        <v>-4.0000000000000036E-3</v>
      </c>
    </row>
    <row r="42" spans="1:10" ht="13.8" x14ac:dyDescent="0.25">
      <c r="A42" s="107" t="s">
        <v>122</v>
      </c>
      <c r="B42" s="108">
        <v>473</v>
      </c>
      <c r="C42" s="109">
        <f t="shared" si="12"/>
        <v>4.4681655016058947E-2</v>
      </c>
      <c r="D42" s="108">
        <v>520</v>
      </c>
      <c r="E42" s="109">
        <f t="shared" si="13"/>
        <v>5.1025414581493476E-2</v>
      </c>
      <c r="F42" s="108">
        <v>509</v>
      </c>
      <c r="G42" s="109">
        <f t="shared" si="14"/>
        <v>0.05</v>
      </c>
      <c r="H42" s="108">
        <v>462</v>
      </c>
      <c r="I42" s="109">
        <f t="shared" si="15"/>
        <v>4.2000000000000003E-2</v>
      </c>
      <c r="J42" s="122">
        <f t="shared" si="16"/>
        <v>-8.0000000000000002E-3</v>
      </c>
    </row>
    <row r="43" spans="1:10" ht="13.8" x14ac:dyDescent="0.25">
      <c r="A43" s="107" t="s">
        <v>123</v>
      </c>
      <c r="B43" s="108">
        <v>823</v>
      </c>
      <c r="C43" s="109">
        <f t="shared" si="12"/>
        <v>7.7744190440204045E-2</v>
      </c>
      <c r="D43" s="108">
        <v>917</v>
      </c>
      <c r="E43" s="109">
        <f t="shared" si="13"/>
        <v>8.9981356098518303E-2</v>
      </c>
      <c r="F43" s="108">
        <v>789</v>
      </c>
      <c r="G43" s="109">
        <f t="shared" si="14"/>
        <v>7.8E-2</v>
      </c>
      <c r="H43" s="108">
        <v>861</v>
      </c>
      <c r="I43" s="109">
        <f t="shared" si="15"/>
        <v>7.8E-2</v>
      </c>
      <c r="J43" s="122">
        <f t="shared" si="16"/>
        <v>0</v>
      </c>
    </row>
    <row r="44" spans="1:10" ht="13.8" x14ac:dyDescent="0.25">
      <c r="A44" s="107" t="s">
        <v>124</v>
      </c>
      <c r="B44" s="108">
        <v>921</v>
      </c>
      <c r="C44" s="109">
        <f t="shared" si="12"/>
        <v>8.7001700358964665E-2</v>
      </c>
      <c r="D44" s="108">
        <v>906</v>
      </c>
      <c r="E44" s="109">
        <f t="shared" si="13"/>
        <v>8.8901972328525175E-2</v>
      </c>
      <c r="F44" s="108">
        <v>1034</v>
      </c>
      <c r="G44" s="109">
        <f t="shared" si="14"/>
        <v>0.10199999999999999</v>
      </c>
      <c r="H44" s="108">
        <v>926</v>
      </c>
      <c r="I44" s="109">
        <f t="shared" si="15"/>
        <v>8.4000000000000005E-2</v>
      </c>
      <c r="J44" s="122">
        <f t="shared" si="16"/>
        <v>-1.7999999999999988E-2</v>
      </c>
    </row>
    <row r="45" spans="1:10" ht="13.8" x14ac:dyDescent="0.25">
      <c r="A45" s="107" t="s">
        <v>125</v>
      </c>
      <c r="B45" s="108">
        <v>897</v>
      </c>
      <c r="C45" s="109">
        <f t="shared" si="12"/>
        <v>8.4734555072737583E-2</v>
      </c>
      <c r="D45" s="108">
        <v>814</v>
      </c>
      <c r="E45" s="109">
        <f t="shared" si="13"/>
        <v>7.9874398979491709E-2</v>
      </c>
      <c r="F45" s="108">
        <v>882</v>
      </c>
      <c r="G45" s="109">
        <f t="shared" si="14"/>
        <v>8.6999999999999994E-2</v>
      </c>
      <c r="H45" s="108">
        <v>759</v>
      </c>
      <c r="I45" s="109">
        <f t="shared" si="15"/>
        <v>6.9000000000000006E-2</v>
      </c>
      <c r="J45" s="122">
        <f t="shared" si="16"/>
        <v>-1.7999999999999988E-2</v>
      </c>
    </row>
    <row r="46" spans="1:10" ht="14.4" thickBot="1" x14ac:dyDescent="0.3">
      <c r="A46" s="107" t="s">
        <v>126</v>
      </c>
      <c r="B46" s="110">
        <v>1178</v>
      </c>
      <c r="C46" s="111">
        <f t="shared" si="12"/>
        <v>0.11127904779897979</v>
      </c>
      <c r="D46" s="110">
        <v>1014</v>
      </c>
      <c r="E46" s="124">
        <f t="shared" si="13"/>
        <v>9.9499558433912269E-2</v>
      </c>
      <c r="F46" s="110">
        <v>914</v>
      </c>
      <c r="G46" s="111">
        <f t="shared" si="14"/>
        <v>0.09</v>
      </c>
      <c r="H46" s="110">
        <v>856</v>
      </c>
      <c r="I46" s="111">
        <f t="shared" si="15"/>
        <v>7.8E-2</v>
      </c>
      <c r="J46" s="356">
        <f t="shared" si="16"/>
        <v>-1.1999999999999997E-2</v>
      </c>
    </row>
    <row r="47" spans="1:10" ht="14.4" thickBot="1" x14ac:dyDescent="0.3">
      <c r="A47" s="112" t="s">
        <v>578</v>
      </c>
      <c r="B47" s="113">
        <f t="shared" ref="B47:I47" si="17">SUM(B35:B46)</f>
        <v>10586</v>
      </c>
      <c r="C47" s="114">
        <f t="shared" si="17"/>
        <v>1</v>
      </c>
      <c r="D47" s="113">
        <f t="shared" si="17"/>
        <v>10191</v>
      </c>
      <c r="E47" s="114">
        <f t="shared" si="17"/>
        <v>1</v>
      </c>
      <c r="F47" s="113">
        <f t="shared" si="17"/>
        <v>10175</v>
      </c>
      <c r="G47" s="114">
        <f t="shared" si="17"/>
        <v>0.99999999999999989</v>
      </c>
      <c r="H47" s="113">
        <f t="shared" si="17"/>
        <v>11020</v>
      </c>
      <c r="I47" s="114">
        <f t="shared" si="17"/>
        <v>1.0000000000000002</v>
      </c>
      <c r="J47" s="125"/>
    </row>
    <row r="48" spans="1:10" ht="13.8" x14ac:dyDescent="0.25">
      <c r="A48" s="102"/>
      <c r="B48" s="1"/>
      <c r="C48" s="116"/>
      <c r="D48" s="115"/>
      <c r="E48" s="115"/>
      <c r="F48" s="115"/>
      <c r="G48" s="115"/>
      <c r="H48" s="115"/>
      <c r="I48" s="115"/>
      <c r="J48" s="115"/>
    </row>
    <row r="49" spans="1:10" ht="13.8" x14ac:dyDescent="0.25">
      <c r="A49" s="103"/>
      <c r="B49" s="1"/>
      <c r="C49" s="115"/>
      <c r="D49" s="115"/>
      <c r="E49" s="115"/>
      <c r="F49" s="115"/>
      <c r="G49" s="115"/>
      <c r="H49" s="115"/>
      <c r="I49" s="115"/>
      <c r="J49" s="115"/>
    </row>
    <row r="51" spans="1:10" ht="13.8" thickBot="1" x14ac:dyDescent="0.3"/>
    <row r="52" spans="1:10" s="1" customFormat="1" ht="35.1" customHeight="1" thickBot="1" x14ac:dyDescent="0.3">
      <c r="A52" s="911" t="s">
        <v>886</v>
      </c>
      <c r="B52" s="915"/>
      <c r="C52" s="915"/>
      <c r="D52" s="915"/>
      <c r="E52" s="915"/>
      <c r="F52" s="915"/>
      <c r="G52" s="915"/>
      <c r="H52" s="915"/>
      <c r="I52" s="915"/>
      <c r="J52" s="916"/>
    </row>
    <row r="53" spans="1:10" s="1" customFormat="1" ht="15" customHeight="1" thickBot="1" x14ac:dyDescent="0.3">
      <c r="A53" s="870" t="s">
        <v>114</v>
      </c>
      <c r="B53" s="911" t="s">
        <v>487</v>
      </c>
      <c r="C53" s="938"/>
      <c r="D53" s="938"/>
      <c r="E53" s="938"/>
      <c r="F53" s="938"/>
      <c r="G53" s="938"/>
      <c r="H53" s="939"/>
      <c r="I53" s="856" t="s">
        <v>578</v>
      </c>
      <c r="J53" s="935"/>
    </row>
    <row r="54" spans="1:10" s="1" customFormat="1" ht="14.25" customHeight="1" x14ac:dyDescent="0.25">
      <c r="A54" s="940"/>
      <c r="B54" s="860" t="s">
        <v>480</v>
      </c>
      <c r="C54" s="880"/>
      <c r="D54" s="860" t="s">
        <v>481</v>
      </c>
      <c r="E54" s="880"/>
      <c r="F54" s="860" t="s">
        <v>482</v>
      </c>
      <c r="G54" s="880"/>
      <c r="H54" s="351" t="s">
        <v>483</v>
      </c>
      <c r="I54" s="934"/>
      <c r="J54" s="932"/>
    </row>
    <row r="55" spans="1:10" s="1" customFormat="1" ht="14.4" thickBot="1" x14ac:dyDescent="0.3">
      <c r="A55" s="871"/>
      <c r="B55" s="165" t="s">
        <v>579</v>
      </c>
      <c r="C55" s="164" t="s">
        <v>580</v>
      </c>
      <c r="D55" s="165" t="s">
        <v>579</v>
      </c>
      <c r="E55" s="166" t="s">
        <v>580</v>
      </c>
      <c r="F55" s="163" t="s">
        <v>579</v>
      </c>
      <c r="G55" s="164" t="s">
        <v>580</v>
      </c>
      <c r="H55" s="357" t="s">
        <v>579</v>
      </c>
      <c r="I55" s="165" t="s">
        <v>579</v>
      </c>
      <c r="J55" s="166" t="s">
        <v>580</v>
      </c>
    </row>
    <row r="56" spans="1:10" s="1" customFormat="1" ht="13.8" x14ac:dyDescent="0.25">
      <c r="A56" s="104" t="s">
        <v>115</v>
      </c>
      <c r="B56" s="105">
        <v>580</v>
      </c>
      <c r="C56" s="106">
        <f>B56/$B$68</f>
        <v>0.15532940546331012</v>
      </c>
      <c r="D56" s="105">
        <v>1316</v>
      </c>
      <c r="E56" s="106">
        <f>D56/$D$68</f>
        <v>0.21311740890688258</v>
      </c>
      <c r="F56" s="105">
        <v>175</v>
      </c>
      <c r="G56" s="106">
        <f>F56/$F$68</f>
        <v>0.15765765765765766</v>
      </c>
      <c r="H56" s="345"/>
      <c r="I56" s="358">
        <f>B56+D56+F56+H56</f>
        <v>2071</v>
      </c>
      <c r="J56" s="66">
        <f>I56/$I$68</f>
        <v>0.18793103448275861</v>
      </c>
    </row>
    <row r="57" spans="1:10" s="1" customFormat="1" ht="13.8" x14ac:dyDescent="0.25">
      <c r="A57" s="107" t="s">
        <v>116</v>
      </c>
      <c r="B57" s="108">
        <v>309</v>
      </c>
      <c r="C57" s="109">
        <f t="shared" ref="C57:C67" si="18">B57/$B$68</f>
        <v>8.2753079807177291E-2</v>
      </c>
      <c r="D57" s="108">
        <v>601</v>
      </c>
      <c r="E57" s="109">
        <f t="shared" ref="E57:E67" si="19">D57/$D$68</f>
        <v>9.7327935222672066E-2</v>
      </c>
      <c r="F57" s="108">
        <v>95</v>
      </c>
      <c r="G57" s="109">
        <f t="shared" ref="G57:G67" si="20">F57/$F$68</f>
        <v>8.5585585585585586E-2</v>
      </c>
      <c r="H57" s="348"/>
      <c r="I57" s="359">
        <f t="shared" ref="I57:I67" si="21">B57+D57+F57+H57</f>
        <v>1005</v>
      </c>
      <c r="J57" s="69">
        <f t="shared" ref="J57:J67" si="22">I57/$I$68</f>
        <v>9.1197822141560803E-2</v>
      </c>
    </row>
    <row r="58" spans="1:10" s="1" customFormat="1" ht="13.8" x14ac:dyDescent="0.25">
      <c r="A58" s="107" t="s">
        <v>117</v>
      </c>
      <c r="B58" s="108">
        <v>433</v>
      </c>
      <c r="C58" s="109">
        <f t="shared" si="18"/>
        <v>0.11596143545795394</v>
      </c>
      <c r="D58" s="108">
        <v>942</v>
      </c>
      <c r="E58" s="109">
        <f t="shared" si="19"/>
        <v>0.1525506072874494</v>
      </c>
      <c r="F58" s="108">
        <v>133</v>
      </c>
      <c r="G58" s="109">
        <f t="shared" si="20"/>
        <v>0.11981981981981982</v>
      </c>
      <c r="H58" s="348"/>
      <c r="I58" s="359">
        <f t="shared" si="21"/>
        <v>1508</v>
      </c>
      <c r="J58" s="69">
        <f t="shared" si="22"/>
        <v>0.1368421052631579</v>
      </c>
    </row>
    <row r="59" spans="1:10" s="1" customFormat="1" ht="13.8" x14ac:dyDescent="0.25">
      <c r="A59" s="107" t="s">
        <v>118</v>
      </c>
      <c r="B59" s="108">
        <v>186</v>
      </c>
      <c r="C59" s="109">
        <f t="shared" si="18"/>
        <v>4.9812533476164968E-2</v>
      </c>
      <c r="D59" s="108">
        <v>398</v>
      </c>
      <c r="E59" s="109">
        <f t="shared" si="19"/>
        <v>6.445344129554656E-2</v>
      </c>
      <c r="F59" s="108">
        <v>69</v>
      </c>
      <c r="G59" s="109">
        <f t="shared" si="20"/>
        <v>6.2162162162162166E-2</v>
      </c>
      <c r="H59" s="348"/>
      <c r="I59" s="359">
        <f t="shared" si="21"/>
        <v>653</v>
      </c>
      <c r="J59" s="69">
        <f t="shared" si="22"/>
        <v>5.925589836660617E-2</v>
      </c>
    </row>
    <row r="60" spans="1:10" s="1" customFormat="1" ht="13.8" x14ac:dyDescent="0.25">
      <c r="A60" s="107" t="s">
        <v>119</v>
      </c>
      <c r="B60" s="108">
        <v>237</v>
      </c>
      <c r="C60" s="109">
        <f t="shared" si="18"/>
        <v>6.3470808784145683E-2</v>
      </c>
      <c r="D60" s="108">
        <v>418</v>
      </c>
      <c r="E60" s="109">
        <f t="shared" si="19"/>
        <v>6.7692307692307691E-2</v>
      </c>
      <c r="F60" s="108">
        <v>87</v>
      </c>
      <c r="G60" s="109">
        <f t="shared" si="20"/>
        <v>7.8378378378378383E-2</v>
      </c>
      <c r="H60" s="348"/>
      <c r="I60" s="359">
        <f t="shared" si="21"/>
        <v>742</v>
      </c>
      <c r="J60" s="69">
        <f t="shared" si="22"/>
        <v>6.7332123411978223E-2</v>
      </c>
    </row>
    <row r="61" spans="1:10" s="1" customFormat="1" ht="13.8" x14ac:dyDescent="0.25">
      <c r="A61" s="107" t="s">
        <v>120</v>
      </c>
      <c r="B61" s="108">
        <v>242</v>
      </c>
      <c r="C61" s="109">
        <f t="shared" si="18"/>
        <v>6.4809855382967324E-2</v>
      </c>
      <c r="D61" s="108">
        <v>392</v>
      </c>
      <c r="E61" s="109">
        <f t="shared" si="19"/>
        <v>6.348178137651822E-2</v>
      </c>
      <c r="F61" s="108">
        <v>69</v>
      </c>
      <c r="G61" s="109">
        <f t="shared" si="20"/>
        <v>6.2162162162162166E-2</v>
      </c>
      <c r="H61" s="348">
        <v>1</v>
      </c>
      <c r="I61" s="359">
        <f t="shared" si="21"/>
        <v>704</v>
      </c>
      <c r="J61" s="69">
        <f t="shared" si="22"/>
        <v>6.3883847549909251E-2</v>
      </c>
    </row>
    <row r="62" spans="1:10" s="1" customFormat="1" ht="13.8" x14ac:dyDescent="0.25">
      <c r="A62" s="107" t="s">
        <v>121</v>
      </c>
      <c r="B62" s="108">
        <v>154</v>
      </c>
      <c r="C62" s="109">
        <f t="shared" si="18"/>
        <v>4.1242635243706478E-2</v>
      </c>
      <c r="D62" s="108">
        <v>250</v>
      </c>
      <c r="E62" s="109">
        <f t="shared" si="19"/>
        <v>4.048582995951417E-2</v>
      </c>
      <c r="F62" s="108">
        <v>69</v>
      </c>
      <c r="G62" s="109">
        <f t="shared" si="20"/>
        <v>6.2162162162162166E-2</v>
      </c>
      <c r="H62" s="348"/>
      <c r="I62" s="359">
        <f t="shared" si="21"/>
        <v>473</v>
      </c>
      <c r="J62" s="69">
        <f t="shared" si="22"/>
        <v>4.2921960072595279E-2</v>
      </c>
    </row>
    <row r="63" spans="1:10" s="1" customFormat="1" ht="13.8" x14ac:dyDescent="0.25">
      <c r="A63" s="107" t="s">
        <v>122</v>
      </c>
      <c r="B63" s="108">
        <v>159</v>
      </c>
      <c r="C63" s="109">
        <f t="shared" si="18"/>
        <v>4.258168184252812E-2</v>
      </c>
      <c r="D63" s="108">
        <v>229</v>
      </c>
      <c r="E63" s="109">
        <f t="shared" si="19"/>
        <v>3.7085020242914983E-2</v>
      </c>
      <c r="F63" s="108">
        <v>74</v>
      </c>
      <c r="G63" s="109">
        <f t="shared" si="20"/>
        <v>6.6666666666666666E-2</v>
      </c>
      <c r="H63" s="348"/>
      <c r="I63" s="359">
        <f t="shared" si="21"/>
        <v>462</v>
      </c>
      <c r="J63" s="69">
        <f t="shared" si="22"/>
        <v>4.192377495462795E-2</v>
      </c>
    </row>
    <row r="64" spans="1:10" s="1" customFormat="1" ht="13.8" x14ac:dyDescent="0.25">
      <c r="A64" s="107" t="s">
        <v>123</v>
      </c>
      <c r="B64" s="108">
        <v>291</v>
      </c>
      <c r="C64" s="109">
        <f t="shared" si="18"/>
        <v>7.7932512051419392E-2</v>
      </c>
      <c r="D64" s="108">
        <v>478</v>
      </c>
      <c r="E64" s="109">
        <f t="shared" si="19"/>
        <v>7.7408906882591097E-2</v>
      </c>
      <c r="F64" s="108">
        <v>92</v>
      </c>
      <c r="G64" s="109">
        <f t="shared" si="20"/>
        <v>8.2882882882882883E-2</v>
      </c>
      <c r="H64" s="348"/>
      <c r="I64" s="359">
        <f t="shared" si="21"/>
        <v>861</v>
      </c>
      <c r="J64" s="69">
        <f t="shared" si="22"/>
        <v>7.8130671506352084E-2</v>
      </c>
    </row>
    <row r="65" spans="1:10" s="1" customFormat="1" ht="13.8" x14ac:dyDescent="0.25">
      <c r="A65" s="107" t="s">
        <v>124</v>
      </c>
      <c r="B65" s="108">
        <v>329</v>
      </c>
      <c r="C65" s="109">
        <f t="shared" si="18"/>
        <v>8.8109266202463843E-2</v>
      </c>
      <c r="D65" s="108">
        <v>481</v>
      </c>
      <c r="E65" s="109">
        <f t="shared" si="19"/>
        <v>7.7894736842105267E-2</v>
      </c>
      <c r="F65" s="108">
        <v>116</v>
      </c>
      <c r="G65" s="109">
        <f t="shared" si="20"/>
        <v>0.10450450450450451</v>
      </c>
      <c r="H65" s="348"/>
      <c r="I65" s="359">
        <f t="shared" si="21"/>
        <v>926</v>
      </c>
      <c r="J65" s="69">
        <f t="shared" si="22"/>
        <v>8.4029038112522686E-2</v>
      </c>
    </row>
    <row r="66" spans="1:10" s="1" customFormat="1" ht="13.8" x14ac:dyDescent="0.25">
      <c r="A66" s="107" t="s">
        <v>125</v>
      </c>
      <c r="B66" s="108">
        <v>323</v>
      </c>
      <c r="C66" s="109">
        <f t="shared" si="18"/>
        <v>8.6502410283877881E-2</v>
      </c>
      <c r="D66" s="108">
        <v>362</v>
      </c>
      <c r="E66" s="109">
        <f t="shared" si="19"/>
        <v>5.8623481781376517E-2</v>
      </c>
      <c r="F66" s="108">
        <v>74</v>
      </c>
      <c r="G66" s="109">
        <f t="shared" si="20"/>
        <v>6.6666666666666666E-2</v>
      </c>
      <c r="H66" s="348"/>
      <c r="I66" s="359">
        <f t="shared" si="21"/>
        <v>759</v>
      </c>
      <c r="J66" s="69">
        <f t="shared" si="22"/>
        <v>6.8874773139745923E-2</v>
      </c>
    </row>
    <row r="67" spans="1:10" s="1" customFormat="1" ht="14.4" thickBot="1" x14ac:dyDescent="0.3">
      <c r="A67" s="107" t="s">
        <v>126</v>
      </c>
      <c r="B67" s="110">
        <v>491</v>
      </c>
      <c r="C67" s="111">
        <f t="shared" si="18"/>
        <v>0.13149437600428496</v>
      </c>
      <c r="D67" s="110">
        <v>308</v>
      </c>
      <c r="E67" s="111">
        <f t="shared" si="19"/>
        <v>4.9878542510121457E-2</v>
      </c>
      <c r="F67" s="110">
        <v>57</v>
      </c>
      <c r="G67" s="111">
        <f t="shared" si="20"/>
        <v>5.1351351351351354E-2</v>
      </c>
      <c r="H67" s="346"/>
      <c r="I67" s="360">
        <f t="shared" si="21"/>
        <v>856</v>
      </c>
      <c r="J67" s="72">
        <f t="shared" si="22"/>
        <v>7.7676950998185113E-2</v>
      </c>
    </row>
    <row r="68" spans="1:10" s="1" customFormat="1" ht="14.4" thickBot="1" x14ac:dyDescent="0.3">
      <c r="A68" s="112" t="s">
        <v>578</v>
      </c>
      <c r="B68" s="113">
        <f t="shared" ref="B68:J68" si="23">SUM(B56:B67)</f>
        <v>3734</v>
      </c>
      <c r="C68" s="114">
        <f t="shared" si="23"/>
        <v>1</v>
      </c>
      <c r="D68" s="113">
        <f t="shared" si="23"/>
        <v>6175</v>
      </c>
      <c r="E68" s="114">
        <f t="shared" si="23"/>
        <v>1</v>
      </c>
      <c r="F68" s="113">
        <f t="shared" si="23"/>
        <v>1110</v>
      </c>
      <c r="G68" s="114">
        <f t="shared" si="23"/>
        <v>1</v>
      </c>
      <c r="H68" s="355">
        <f t="shared" si="23"/>
        <v>1</v>
      </c>
      <c r="I68" s="361">
        <f t="shared" si="23"/>
        <v>11020</v>
      </c>
      <c r="J68" s="75">
        <f t="shared" si="23"/>
        <v>1</v>
      </c>
    </row>
    <row r="69" spans="1:10" s="1" customFormat="1" ht="13.8" x14ac:dyDescent="0.25">
      <c r="A69" s="171" t="s">
        <v>105</v>
      </c>
      <c r="B69" s="115"/>
      <c r="C69" s="115"/>
      <c r="D69" s="115"/>
      <c r="E69" s="115"/>
      <c r="F69" s="115"/>
    </row>
    <row r="70" spans="1:10" s="1" customFormat="1" ht="13.8" x14ac:dyDescent="0.25">
      <c r="A70" s="172" t="s">
        <v>181</v>
      </c>
      <c r="B70" s="115"/>
      <c r="C70" s="115"/>
      <c r="D70" s="115"/>
      <c r="E70" s="115"/>
      <c r="F70" s="115"/>
    </row>
  </sheetData>
  <mergeCells count="28">
    <mergeCell ref="A1:J1"/>
    <mergeCell ref="A2:A3"/>
    <mergeCell ref="B2:C2"/>
    <mergeCell ref="D2:E2"/>
    <mergeCell ref="J2:J3"/>
    <mergeCell ref="F2:G2"/>
    <mergeCell ref="H2:I2"/>
    <mergeCell ref="A16:J16"/>
    <mergeCell ref="A32:J32"/>
    <mergeCell ref="A33:A34"/>
    <mergeCell ref="B33:C33"/>
    <mergeCell ref="D33:E33"/>
    <mergeCell ref="J33:J34"/>
    <mergeCell ref="F33:G33"/>
    <mergeCell ref="H33:I33"/>
    <mergeCell ref="A17:A19"/>
    <mergeCell ref="B18:C18"/>
    <mergeCell ref="A53:A55"/>
    <mergeCell ref="D18:E18"/>
    <mergeCell ref="F18:G18"/>
    <mergeCell ref="I17:J18"/>
    <mergeCell ref="B17:H17"/>
    <mergeCell ref="B54:C54"/>
    <mergeCell ref="D54:E54"/>
    <mergeCell ref="F54:G54"/>
    <mergeCell ref="A52:J52"/>
    <mergeCell ref="B53:H53"/>
    <mergeCell ref="I53:J54"/>
  </mergeCells>
  <phoneticPr fontId="0" type="noConversion"/>
  <printOptions horizontalCentered="1"/>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sqref="A1:J1"/>
    </sheetView>
  </sheetViews>
  <sheetFormatPr defaultColWidth="11.44140625" defaultRowHeight="13.8" x14ac:dyDescent="0.25"/>
  <cols>
    <col min="1" max="1" width="31.88671875" style="90" customWidth="1"/>
    <col min="2" max="2" width="10.6640625" style="90" customWidth="1"/>
    <col min="3" max="3" width="10.109375" style="90" customWidth="1"/>
    <col min="4" max="4" width="10.6640625" style="90" customWidth="1"/>
    <col min="5" max="9" width="10.109375" style="90" customWidth="1"/>
    <col min="10" max="10" width="12.88671875" style="90" customWidth="1"/>
    <col min="11" max="16384" width="11.44140625" style="90"/>
  </cols>
  <sheetData>
    <row r="1" spans="1:10" ht="35.1" customHeight="1" thickBot="1" x14ac:dyDescent="0.3">
      <c r="A1" s="911" t="s">
        <v>891</v>
      </c>
      <c r="B1" s="928"/>
      <c r="C1" s="928"/>
      <c r="D1" s="928"/>
      <c r="E1" s="928"/>
      <c r="F1" s="928"/>
      <c r="G1" s="936"/>
      <c r="H1" s="936"/>
      <c r="I1" s="936"/>
      <c r="J1" s="937"/>
    </row>
    <row r="2" spans="1:10" ht="14.25" customHeight="1" x14ac:dyDescent="0.25">
      <c r="A2" s="870" t="s">
        <v>90</v>
      </c>
      <c r="B2" s="881">
        <v>2009</v>
      </c>
      <c r="C2" s="882"/>
      <c r="D2" s="881">
        <v>2011</v>
      </c>
      <c r="E2" s="882"/>
      <c r="F2" s="881">
        <v>2012</v>
      </c>
      <c r="G2" s="882"/>
      <c r="H2" s="881">
        <v>2013</v>
      </c>
      <c r="I2" s="882"/>
      <c r="J2" s="870" t="s">
        <v>887</v>
      </c>
    </row>
    <row r="3" spans="1:10" ht="30.75" customHeight="1" thickBot="1" x14ac:dyDescent="0.3">
      <c r="A3" s="931"/>
      <c r="B3" s="2" t="s">
        <v>579</v>
      </c>
      <c r="C3" s="77" t="s">
        <v>580</v>
      </c>
      <c r="D3" s="2" t="s">
        <v>579</v>
      </c>
      <c r="E3" s="77" t="s">
        <v>580</v>
      </c>
      <c r="F3" s="2" t="s">
        <v>579</v>
      </c>
      <c r="G3" s="77" t="s">
        <v>580</v>
      </c>
      <c r="H3" s="2" t="s">
        <v>579</v>
      </c>
      <c r="I3" s="77" t="s">
        <v>580</v>
      </c>
      <c r="J3" s="871"/>
    </row>
    <row r="4" spans="1:10" ht="14.4" thickBot="1" x14ac:dyDescent="0.3">
      <c r="A4" s="669" t="s">
        <v>91</v>
      </c>
      <c r="B4" s="93">
        <v>1719</v>
      </c>
      <c r="C4" s="46">
        <f t="shared" ref="C4:C19" si="0">B4/$B$20</f>
        <v>0.1623842811260155</v>
      </c>
      <c r="D4" s="93">
        <v>1620</v>
      </c>
      <c r="E4" s="46">
        <f t="shared" ref="E4:E19" si="1">D4/$D$20</f>
        <v>0.15896379158080659</v>
      </c>
      <c r="F4" s="93">
        <v>1597</v>
      </c>
      <c r="G4" s="46">
        <f t="shared" ref="G4:G19" si="2">ROUND(F4/$F$20,3)</f>
        <v>0.157</v>
      </c>
      <c r="H4" s="93">
        <v>1808</v>
      </c>
      <c r="I4" s="46">
        <f t="shared" ref="I4:I19" si="3">ROUND(H4/$H$20,3)</f>
        <v>0.16400000000000001</v>
      </c>
      <c r="J4" s="46">
        <f>I4-G4</f>
        <v>7.0000000000000062E-3</v>
      </c>
    </row>
    <row r="5" spans="1:10" x14ac:dyDescent="0.25">
      <c r="A5" s="671" t="s">
        <v>92</v>
      </c>
      <c r="B5" s="94">
        <v>1634</v>
      </c>
      <c r="C5" s="95">
        <f t="shared" si="0"/>
        <v>0.15435480823729453</v>
      </c>
      <c r="D5" s="94">
        <v>1661</v>
      </c>
      <c r="E5" s="95">
        <f t="shared" si="1"/>
        <v>0.16298694926896282</v>
      </c>
      <c r="F5" s="94">
        <v>1783</v>
      </c>
      <c r="G5" s="95">
        <f t="shared" si="2"/>
        <v>0.17499999999999999</v>
      </c>
      <c r="H5" s="94">
        <v>1830</v>
      </c>
      <c r="I5" s="95">
        <f t="shared" si="3"/>
        <v>0.16600000000000001</v>
      </c>
      <c r="J5" s="95">
        <f t="shared" ref="J5:J19" si="4">I5-G5</f>
        <v>-8.9999999999999802E-3</v>
      </c>
    </row>
    <row r="6" spans="1:10" x14ac:dyDescent="0.25">
      <c r="A6" s="673" t="s">
        <v>93</v>
      </c>
      <c r="B6" s="96">
        <v>681</v>
      </c>
      <c r="C6" s="15">
        <f t="shared" si="0"/>
        <v>6.4330247496693749E-2</v>
      </c>
      <c r="D6" s="96">
        <v>612</v>
      </c>
      <c r="E6" s="15">
        <f t="shared" si="1"/>
        <v>6.0052987930526935E-2</v>
      </c>
      <c r="F6" s="96">
        <v>641</v>
      </c>
      <c r="G6" s="15">
        <f t="shared" si="2"/>
        <v>6.3E-2</v>
      </c>
      <c r="H6" s="96">
        <v>654</v>
      </c>
      <c r="I6" s="15">
        <f t="shared" si="3"/>
        <v>5.8999999999999997E-2</v>
      </c>
      <c r="J6" s="15">
        <f t="shared" si="4"/>
        <v>-4.0000000000000036E-3</v>
      </c>
    </row>
    <row r="7" spans="1:10" x14ac:dyDescent="0.25">
      <c r="A7" s="674" t="s">
        <v>94</v>
      </c>
      <c r="B7" s="96">
        <v>1509</v>
      </c>
      <c r="C7" s="15">
        <f t="shared" si="0"/>
        <v>0.14254675987152843</v>
      </c>
      <c r="D7" s="96">
        <v>1316</v>
      </c>
      <c r="E7" s="15">
        <f t="shared" si="1"/>
        <v>0.12913354921008732</v>
      </c>
      <c r="F7" s="96">
        <v>1598</v>
      </c>
      <c r="G7" s="15">
        <f t="shared" si="2"/>
        <v>0.157</v>
      </c>
      <c r="H7" s="96">
        <v>1695</v>
      </c>
      <c r="I7" s="15">
        <f t="shared" si="3"/>
        <v>0.154</v>
      </c>
      <c r="J7" s="15">
        <f t="shared" si="4"/>
        <v>-3.0000000000000027E-3</v>
      </c>
    </row>
    <row r="8" spans="1:10" x14ac:dyDescent="0.25">
      <c r="A8" s="674" t="s">
        <v>95</v>
      </c>
      <c r="B8" s="96">
        <v>862</v>
      </c>
      <c r="C8" s="15">
        <f t="shared" si="0"/>
        <v>8.1428301530323072E-2</v>
      </c>
      <c r="D8" s="96">
        <v>808</v>
      </c>
      <c r="E8" s="15">
        <f t="shared" si="1"/>
        <v>7.9285644195859095E-2</v>
      </c>
      <c r="F8" s="96">
        <v>838</v>
      </c>
      <c r="G8" s="15">
        <f t="shared" si="2"/>
        <v>8.2000000000000003E-2</v>
      </c>
      <c r="H8" s="96">
        <v>977</v>
      </c>
      <c r="I8" s="15">
        <f t="shared" si="3"/>
        <v>8.8999999999999996E-2</v>
      </c>
      <c r="J8" s="15">
        <f t="shared" si="4"/>
        <v>6.9999999999999923E-3</v>
      </c>
    </row>
    <row r="9" spans="1:10" ht="14.4" thickBot="1" x14ac:dyDescent="0.3">
      <c r="A9" s="673" t="s">
        <v>96</v>
      </c>
      <c r="B9" s="87">
        <v>962</v>
      </c>
      <c r="C9" s="20">
        <f t="shared" si="0"/>
        <v>9.0874740222935957E-2</v>
      </c>
      <c r="D9" s="87">
        <v>990</v>
      </c>
      <c r="E9" s="20">
        <f t="shared" si="1"/>
        <v>9.7144539299381813E-2</v>
      </c>
      <c r="F9" s="87">
        <v>1061</v>
      </c>
      <c r="G9" s="20">
        <f t="shared" si="2"/>
        <v>0.104</v>
      </c>
      <c r="H9" s="87">
        <v>1098</v>
      </c>
      <c r="I9" s="20">
        <f t="shared" si="3"/>
        <v>0.1</v>
      </c>
      <c r="J9" s="20">
        <f t="shared" si="4"/>
        <v>-3.9999999999999897E-3</v>
      </c>
    </row>
    <row r="10" spans="1:10" ht="14.4" thickBot="1" x14ac:dyDescent="0.3">
      <c r="A10" s="669" t="s">
        <v>97</v>
      </c>
      <c r="B10" s="93">
        <f>SUM(B5:B9)</f>
        <v>5648</v>
      </c>
      <c r="C10" s="46">
        <f t="shared" si="0"/>
        <v>0.5335348573587757</v>
      </c>
      <c r="D10" s="93">
        <f>SUM(D5:D9)</f>
        <v>5387</v>
      </c>
      <c r="E10" s="46">
        <f t="shared" si="1"/>
        <v>0.528603669904818</v>
      </c>
      <c r="F10" s="93">
        <f>SUM(F5:F9)</f>
        <v>5921</v>
      </c>
      <c r="G10" s="46">
        <f t="shared" si="2"/>
        <v>0.58199999999999996</v>
      </c>
      <c r="H10" s="93">
        <f>SUM(H5:H9)</f>
        <v>6254</v>
      </c>
      <c r="I10" s="46">
        <f t="shared" si="3"/>
        <v>0.56799999999999995</v>
      </c>
      <c r="J10" s="46">
        <f t="shared" si="4"/>
        <v>-1.4000000000000012E-2</v>
      </c>
    </row>
    <row r="11" spans="1:10" x14ac:dyDescent="0.25">
      <c r="A11" s="675" t="s">
        <v>98</v>
      </c>
      <c r="B11" s="94">
        <v>250</v>
      </c>
      <c r="C11" s="95">
        <f t="shared" si="0"/>
        <v>2.3616096731532213E-2</v>
      </c>
      <c r="D11" s="94">
        <v>250</v>
      </c>
      <c r="E11" s="95">
        <f t="shared" si="1"/>
        <v>2.453144931802571E-2</v>
      </c>
      <c r="F11" s="94">
        <v>219</v>
      </c>
      <c r="G11" s="95">
        <f t="shared" si="2"/>
        <v>2.1999999999999999E-2</v>
      </c>
      <c r="H11" s="94">
        <v>258</v>
      </c>
      <c r="I11" s="95">
        <f t="shared" si="3"/>
        <v>2.3E-2</v>
      </c>
      <c r="J11" s="95">
        <f t="shared" si="4"/>
        <v>1.0000000000000009E-3</v>
      </c>
    </row>
    <row r="12" spans="1:10" x14ac:dyDescent="0.25">
      <c r="A12" s="671" t="s">
        <v>99</v>
      </c>
      <c r="B12" s="96">
        <v>950</v>
      </c>
      <c r="C12" s="15">
        <f t="shared" si="0"/>
        <v>8.9741167579822409E-2</v>
      </c>
      <c r="D12" s="96">
        <v>1003</v>
      </c>
      <c r="E12" s="15">
        <f t="shared" si="1"/>
        <v>9.8420174663919141E-2</v>
      </c>
      <c r="F12" s="96">
        <v>798</v>
      </c>
      <c r="G12" s="15">
        <f t="shared" si="2"/>
        <v>7.8E-2</v>
      </c>
      <c r="H12" s="96">
        <v>1002</v>
      </c>
      <c r="I12" s="15">
        <f t="shared" si="3"/>
        <v>9.0999999999999998E-2</v>
      </c>
      <c r="J12" s="15">
        <f t="shared" si="4"/>
        <v>1.2999999999999998E-2</v>
      </c>
    </row>
    <row r="13" spans="1:10" x14ac:dyDescent="0.25">
      <c r="A13" s="673" t="s">
        <v>100</v>
      </c>
      <c r="B13" s="96">
        <v>822</v>
      </c>
      <c r="C13" s="15">
        <f t="shared" si="0"/>
        <v>7.7649726053277912E-2</v>
      </c>
      <c r="D13" s="96">
        <v>825</v>
      </c>
      <c r="E13" s="15">
        <f t="shared" si="1"/>
        <v>8.0953782749484837E-2</v>
      </c>
      <c r="F13" s="96">
        <v>861</v>
      </c>
      <c r="G13" s="15">
        <f t="shared" si="2"/>
        <v>8.5000000000000006E-2</v>
      </c>
      <c r="H13" s="96">
        <v>871</v>
      </c>
      <c r="I13" s="15">
        <f t="shared" si="3"/>
        <v>7.9000000000000001E-2</v>
      </c>
      <c r="J13" s="15">
        <f t="shared" si="4"/>
        <v>-6.0000000000000053E-3</v>
      </c>
    </row>
    <row r="14" spans="1:10" x14ac:dyDescent="0.25">
      <c r="A14" s="674" t="s">
        <v>101</v>
      </c>
      <c r="B14" s="96">
        <v>140</v>
      </c>
      <c r="C14" s="15">
        <f t="shared" si="0"/>
        <v>1.322501416965804E-2</v>
      </c>
      <c r="D14" s="96">
        <v>124</v>
      </c>
      <c r="E14" s="15">
        <f t="shared" si="1"/>
        <v>1.2167598861740752E-2</v>
      </c>
      <c r="F14" s="96">
        <v>155</v>
      </c>
      <c r="G14" s="15">
        <f t="shared" si="2"/>
        <v>1.4999999999999999E-2</v>
      </c>
      <c r="H14" s="96">
        <v>173</v>
      </c>
      <c r="I14" s="15">
        <f t="shared" si="3"/>
        <v>1.6E-2</v>
      </c>
      <c r="J14" s="15">
        <f t="shared" si="4"/>
        <v>1.0000000000000009E-3</v>
      </c>
    </row>
    <row r="15" spans="1:10" ht="14.4" thickBot="1" x14ac:dyDescent="0.3">
      <c r="A15" s="673" t="s">
        <v>102</v>
      </c>
      <c r="B15" s="87">
        <v>386</v>
      </c>
      <c r="C15" s="20">
        <f t="shared" si="0"/>
        <v>3.6463253353485735E-2</v>
      </c>
      <c r="D15" s="87">
        <v>438</v>
      </c>
      <c r="E15" s="20">
        <f t="shared" si="1"/>
        <v>4.2979099205181046E-2</v>
      </c>
      <c r="F15" s="87">
        <v>411</v>
      </c>
      <c r="G15" s="20">
        <f t="shared" si="2"/>
        <v>0.04</v>
      </c>
      <c r="H15" s="87">
        <v>474</v>
      </c>
      <c r="I15" s="20">
        <f t="shared" si="3"/>
        <v>4.2999999999999997E-2</v>
      </c>
      <c r="J15" s="20">
        <f t="shared" si="4"/>
        <v>2.9999999999999957E-3</v>
      </c>
    </row>
    <row r="16" spans="1:10" ht="14.4" thickBot="1" x14ac:dyDescent="0.3">
      <c r="A16" s="669" t="s">
        <v>103</v>
      </c>
      <c r="B16" s="93">
        <f>SUM(B11:B15)</f>
        <v>2548</v>
      </c>
      <c r="C16" s="46">
        <f t="shared" si="0"/>
        <v>0.24069525788777632</v>
      </c>
      <c r="D16" s="93">
        <f>SUM(D11:D15)</f>
        <v>2640</v>
      </c>
      <c r="E16" s="46">
        <f t="shared" si="1"/>
        <v>0.2590521047983515</v>
      </c>
      <c r="F16" s="93">
        <f>SUM(F11:F15)</f>
        <v>2444</v>
      </c>
      <c r="G16" s="46">
        <f t="shared" si="2"/>
        <v>0.24</v>
      </c>
      <c r="H16" s="93">
        <f>SUM(H11:H15)</f>
        <v>2778</v>
      </c>
      <c r="I16" s="46">
        <f t="shared" si="3"/>
        <v>0.252</v>
      </c>
      <c r="J16" s="46">
        <f t="shared" si="4"/>
        <v>1.2000000000000011E-2</v>
      </c>
    </row>
    <row r="17" spans="1:11" x14ac:dyDescent="0.25">
      <c r="A17" s="676" t="s">
        <v>104</v>
      </c>
      <c r="B17" s="94">
        <v>0</v>
      </c>
      <c r="C17" s="95">
        <f t="shared" si="0"/>
        <v>0</v>
      </c>
      <c r="D17" s="94">
        <v>19</v>
      </c>
      <c r="E17" s="95">
        <f t="shared" si="1"/>
        <v>1.8643901481699538E-3</v>
      </c>
      <c r="F17" s="94">
        <v>31</v>
      </c>
      <c r="G17" s="95">
        <f t="shared" si="2"/>
        <v>3.0000000000000001E-3</v>
      </c>
      <c r="H17" s="94">
        <v>29</v>
      </c>
      <c r="I17" s="95">
        <f t="shared" si="3"/>
        <v>3.0000000000000001E-3</v>
      </c>
      <c r="J17" s="95">
        <f t="shared" si="4"/>
        <v>0</v>
      </c>
    </row>
    <row r="18" spans="1:11" x14ac:dyDescent="0.25">
      <c r="A18" s="788" t="s">
        <v>894</v>
      </c>
      <c r="B18" s="96"/>
      <c r="C18" s="15">
        <f t="shared" si="0"/>
        <v>0</v>
      </c>
      <c r="D18" s="96"/>
      <c r="E18" s="15">
        <f t="shared" si="1"/>
        <v>0</v>
      </c>
      <c r="F18" s="96"/>
      <c r="G18" s="15">
        <f t="shared" si="2"/>
        <v>0</v>
      </c>
      <c r="H18" s="96">
        <v>39</v>
      </c>
      <c r="I18" s="15">
        <f t="shared" si="3"/>
        <v>4.0000000000000001E-3</v>
      </c>
      <c r="J18" s="15">
        <v>1.2999999999999998E-2</v>
      </c>
    </row>
    <row r="19" spans="1:11" ht="14.4" thickBot="1" x14ac:dyDescent="0.3">
      <c r="A19" s="677" t="s">
        <v>80</v>
      </c>
      <c r="B19" s="87">
        <v>671</v>
      </c>
      <c r="C19" s="20">
        <f t="shared" si="0"/>
        <v>6.3385603627432452E-2</v>
      </c>
      <c r="D19" s="87">
        <v>525</v>
      </c>
      <c r="E19" s="20">
        <f t="shared" si="1"/>
        <v>5.151604356785399E-2</v>
      </c>
      <c r="F19" s="87">
        <v>182</v>
      </c>
      <c r="G19" s="20">
        <f t="shared" si="2"/>
        <v>1.7999999999999999E-2</v>
      </c>
      <c r="H19" s="87">
        <v>112</v>
      </c>
      <c r="I19" s="20">
        <f t="shared" si="3"/>
        <v>0.01</v>
      </c>
      <c r="J19" s="20">
        <f t="shared" si="4"/>
        <v>-7.9999999999999984E-3</v>
      </c>
    </row>
    <row r="20" spans="1:11" ht="14.4" thickBot="1" x14ac:dyDescent="0.3">
      <c r="A20" s="97" t="s">
        <v>578</v>
      </c>
      <c r="B20" s="98">
        <f t="shared" ref="B20:I20" si="5">B4+B10+B16+B17++B18+B19</f>
        <v>10586</v>
      </c>
      <c r="C20" s="773">
        <f t="shared" si="5"/>
        <v>1</v>
      </c>
      <c r="D20" s="98">
        <f t="shared" si="5"/>
        <v>10191</v>
      </c>
      <c r="E20" s="773">
        <f t="shared" si="5"/>
        <v>1</v>
      </c>
      <c r="F20" s="98">
        <f t="shared" si="5"/>
        <v>10175</v>
      </c>
      <c r="G20" s="773">
        <f t="shared" si="5"/>
        <v>1</v>
      </c>
      <c r="H20" s="98">
        <f t="shared" si="5"/>
        <v>11020</v>
      </c>
      <c r="I20" s="773">
        <f t="shared" si="5"/>
        <v>1.0009999999999999</v>
      </c>
      <c r="J20" s="370"/>
    </row>
    <row r="21" spans="1:11" x14ac:dyDescent="0.25">
      <c r="A21" s="201"/>
      <c r="B21" s="190"/>
      <c r="C21" s="202"/>
      <c r="D21" s="190"/>
      <c r="E21" s="202"/>
      <c r="F21" s="190"/>
      <c r="G21" s="202"/>
      <c r="H21" s="202"/>
      <c r="I21" s="202"/>
      <c r="J21" s="398"/>
    </row>
    <row r="22" spans="1:11" x14ac:dyDescent="0.25">
      <c r="A22" s="201"/>
      <c r="B22" s="190"/>
      <c r="C22" s="202"/>
      <c r="D22" s="190"/>
      <c r="E22" s="202"/>
      <c r="F22" s="190"/>
      <c r="G22" s="202"/>
      <c r="H22" s="202"/>
      <c r="I22" s="202"/>
      <c r="J22" s="398"/>
    </row>
    <row r="23" spans="1:11" ht="14.4" thickBot="1" x14ac:dyDescent="0.3">
      <c r="A23" s="201"/>
      <c r="B23" s="190"/>
      <c r="C23" s="202"/>
      <c r="D23" s="190"/>
      <c r="E23" s="202"/>
      <c r="F23" s="202"/>
      <c r="G23" s="202"/>
      <c r="H23" s="202"/>
      <c r="I23" s="202"/>
      <c r="J23" s="203"/>
    </row>
    <row r="24" spans="1:11" customFormat="1" ht="35.1" customHeight="1" thickBot="1" x14ac:dyDescent="0.3">
      <c r="A24" s="911" t="s">
        <v>892</v>
      </c>
      <c r="B24" s="913"/>
      <c r="C24" s="913"/>
      <c r="D24" s="913"/>
      <c r="E24" s="913"/>
      <c r="F24" s="913"/>
      <c r="G24" s="913"/>
      <c r="H24" s="913"/>
      <c r="I24" s="913"/>
      <c r="J24" s="914"/>
      <c r="K24" s="90"/>
    </row>
    <row r="25" spans="1:11" customFormat="1" ht="17.25" customHeight="1" thickBot="1" x14ac:dyDescent="0.3">
      <c r="A25" s="870" t="s">
        <v>90</v>
      </c>
      <c r="B25" s="911" t="s">
        <v>487</v>
      </c>
      <c r="C25" s="938"/>
      <c r="D25" s="938"/>
      <c r="E25" s="938"/>
      <c r="F25" s="938"/>
      <c r="G25" s="938"/>
      <c r="H25" s="939"/>
      <c r="I25" s="856" t="s">
        <v>578</v>
      </c>
      <c r="J25" s="935"/>
      <c r="K25" s="90"/>
    </row>
    <row r="26" spans="1:11" customFormat="1" ht="14.25" customHeight="1" x14ac:dyDescent="0.25">
      <c r="A26" s="940"/>
      <c r="B26" s="860" t="s">
        <v>480</v>
      </c>
      <c r="C26" s="880"/>
      <c r="D26" s="860" t="s">
        <v>481</v>
      </c>
      <c r="E26" s="880"/>
      <c r="F26" s="860" t="s">
        <v>482</v>
      </c>
      <c r="G26" s="880"/>
      <c r="H26" s="351" t="s">
        <v>483</v>
      </c>
      <c r="I26" s="934"/>
      <c r="J26" s="932"/>
      <c r="K26" s="90"/>
    </row>
    <row r="27" spans="1:11" customFormat="1" ht="13.5" customHeight="1" thickBot="1" x14ac:dyDescent="0.3">
      <c r="A27" s="871"/>
      <c r="B27" s="165" t="s">
        <v>579</v>
      </c>
      <c r="C27" s="164" t="s">
        <v>580</v>
      </c>
      <c r="D27" s="165" t="s">
        <v>579</v>
      </c>
      <c r="E27" s="166" t="s">
        <v>580</v>
      </c>
      <c r="F27" s="163" t="s">
        <v>579</v>
      </c>
      <c r="G27" s="164" t="s">
        <v>580</v>
      </c>
      <c r="H27" s="352" t="s">
        <v>579</v>
      </c>
      <c r="I27" s="165" t="s">
        <v>579</v>
      </c>
      <c r="J27" s="166" t="s">
        <v>580</v>
      </c>
      <c r="K27" s="90"/>
    </row>
    <row r="28" spans="1:11" customFormat="1" ht="14.4" thickBot="1" x14ac:dyDescent="0.3">
      <c r="A28" s="669" t="s">
        <v>91</v>
      </c>
      <c r="B28" s="93">
        <v>578</v>
      </c>
      <c r="C28" s="46">
        <f t="shared" ref="C28:C43" si="6">B28/$B$44</f>
        <v>0.15479378682378148</v>
      </c>
      <c r="D28" s="93">
        <v>1025</v>
      </c>
      <c r="E28" s="46">
        <f t="shared" ref="E28:E43" si="7">D28/$D$44</f>
        <v>0.16599190283400811</v>
      </c>
      <c r="F28" s="93">
        <v>205</v>
      </c>
      <c r="G28" s="46">
        <f t="shared" ref="G28:G43" si="8">F28/$F$44</f>
        <v>0.18468468468468469</v>
      </c>
      <c r="H28" s="93"/>
      <c r="I28" s="93">
        <f t="shared" ref="I28:I33" si="9">B28+D28+F28+H28</f>
        <v>1808</v>
      </c>
      <c r="J28" s="46">
        <f t="shared" ref="J28:J43" si="10">I28/$I$44</f>
        <v>0.16406533575317606</v>
      </c>
      <c r="K28" s="90"/>
    </row>
    <row r="29" spans="1:11" customFormat="1" x14ac:dyDescent="0.25">
      <c r="A29" s="671" t="s">
        <v>92</v>
      </c>
      <c r="B29" s="94">
        <v>645</v>
      </c>
      <c r="C29" s="95">
        <f t="shared" si="6"/>
        <v>0.17273701124799143</v>
      </c>
      <c r="D29" s="94">
        <v>987</v>
      </c>
      <c r="E29" s="95">
        <f t="shared" si="7"/>
        <v>0.15983805668016193</v>
      </c>
      <c r="F29" s="94">
        <v>198</v>
      </c>
      <c r="G29" s="95">
        <f t="shared" si="8"/>
        <v>0.17837837837837839</v>
      </c>
      <c r="H29" s="362"/>
      <c r="I29" s="399">
        <f t="shared" si="9"/>
        <v>1830</v>
      </c>
      <c r="J29" s="95">
        <f t="shared" si="10"/>
        <v>0.16606170598911071</v>
      </c>
      <c r="K29" s="90"/>
    </row>
    <row r="30" spans="1:11" customFormat="1" x14ac:dyDescent="0.25">
      <c r="A30" s="673" t="s">
        <v>93</v>
      </c>
      <c r="B30" s="96">
        <v>234</v>
      </c>
      <c r="C30" s="15">
        <f t="shared" si="6"/>
        <v>6.2667380824852709E-2</v>
      </c>
      <c r="D30" s="96">
        <v>372</v>
      </c>
      <c r="E30" s="15">
        <f t="shared" si="7"/>
        <v>6.0242914979757083E-2</v>
      </c>
      <c r="F30" s="96">
        <v>48</v>
      </c>
      <c r="G30" s="15">
        <f t="shared" si="8"/>
        <v>4.3243243243243246E-2</v>
      </c>
      <c r="H30" s="363"/>
      <c r="I30" s="400">
        <f t="shared" si="9"/>
        <v>654</v>
      </c>
      <c r="J30" s="15">
        <f t="shared" si="10"/>
        <v>5.9346642468239563E-2</v>
      </c>
      <c r="K30" s="90"/>
    </row>
    <row r="31" spans="1:11" customFormat="1" x14ac:dyDescent="0.25">
      <c r="A31" s="674" t="s">
        <v>94</v>
      </c>
      <c r="B31" s="96">
        <v>596</v>
      </c>
      <c r="C31" s="15">
        <f t="shared" si="6"/>
        <v>0.15961435457953937</v>
      </c>
      <c r="D31" s="96">
        <v>924</v>
      </c>
      <c r="E31" s="15">
        <f t="shared" si="7"/>
        <v>0.14963562753036438</v>
      </c>
      <c r="F31" s="96">
        <v>174</v>
      </c>
      <c r="G31" s="15">
        <f t="shared" si="8"/>
        <v>0.15675675675675677</v>
      </c>
      <c r="H31" s="363">
        <v>1</v>
      </c>
      <c r="I31" s="400">
        <f t="shared" si="9"/>
        <v>1695</v>
      </c>
      <c r="J31" s="15">
        <f t="shared" si="10"/>
        <v>0.15381125226860254</v>
      </c>
      <c r="K31" s="90"/>
    </row>
    <row r="32" spans="1:11" customFormat="1" x14ac:dyDescent="0.25">
      <c r="A32" s="674" t="s">
        <v>95</v>
      </c>
      <c r="B32" s="96">
        <v>362</v>
      </c>
      <c r="C32" s="15">
        <f t="shared" si="6"/>
        <v>9.6946973754686666E-2</v>
      </c>
      <c r="D32" s="96">
        <v>510</v>
      </c>
      <c r="E32" s="15">
        <f t="shared" si="7"/>
        <v>8.2591093117408906E-2</v>
      </c>
      <c r="F32" s="96">
        <v>105</v>
      </c>
      <c r="G32" s="15">
        <f t="shared" si="8"/>
        <v>9.45945945945946E-2</v>
      </c>
      <c r="H32" s="363"/>
      <c r="I32" s="400">
        <f t="shared" si="9"/>
        <v>977</v>
      </c>
      <c r="J32" s="15">
        <f t="shared" si="10"/>
        <v>8.8656987295825773E-2</v>
      </c>
      <c r="K32" s="90"/>
    </row>
    <row r="33" spans="1:11" customFormat="1" ht="14.4" thickBot="1" x14ac:dyDescent="0.3">
      <c r="A33" s="673" t="s">
        <v>96</v>
      </c>
      <c r="B33" s="87">
        <v>470</v>
      </c>
      <c r="C33" s="20">
        <f t="shared" si="6"/>
        <v>0.12587038028923406</v>
      </c>
      <c r="D33" s="87">
        <v>561</v>
      </c>
      <c r="E33" s="20">
        <f t="shared" si="7"/>
        <v>9.0850202429149804E-2</v>
      </c>
      <c r="F33" s="87">
        <v>67</v>
      </c>
      <c r="G33" s="20">
        <f t="shared" si="8"/>
        <v>6.0360360360360361E-2</v>
      </c>
      <c r="H33" s="364"/>
      <c r="I33" s="401">
        <f t="shared" si="9"/>
        <v>1098</v>
      </c>
      <c r="J33" s="20">
        <f t="shared" si="10"/>
        <v>9.963702359346642E-2</v>
      </c>
      <c r="K33" s="90"/>
    </row>
    <row r="34" spans="1:11" customFormat="1" ht="14.4" thickBot="1" x14ac:dyDescent="0.3">
      <c r="A34" s="669" t="s">
        <v>97</v>
      </c>
      <c r="B34" s="93">
        <f>SUM(B29:B33)</f>
        <v>2307</v>
      </c>
      <c r="C34" s="46">
        <f t="shared" si="6"/>
        <v>0.61783610069630424</v>
      </c>
      <c r="D34" s="93">
        <f t="shared" ref="D34:I34" si="11">SUM(D29:D33)</f>
        <v>3354</v>
      </c>
      <c r="E34" s="46">
        <f t="shared" si="7"/>
        <v>0.54315789473684206</v>
      </c>
      <c r="F34" s="93">
        <f t="shared" si="11"/>
        <v>592</v>
      </c>
      <c r="G34" s="46">
        <f t="shared" si="8"/>
        <v>0.53333333333333333</v>
      </c>
      <c r="H34" s="93">
        <f t="shared" si="11"/>
        <v>1</v>
      </c>
      <c r="I34" s="93">
        <f t="shared" si="11"/>
        <v>6254</v>
      </c>
      <c r="J34" s="46">
        <f t="shared" si="10"/>
        <v>0.56751361161524505</v>
      </c>
      <c r="K34" s="90"/>
    </row>
    <row r="35" spans="1:11" customFormat="1" x14ac:dyDescent="0.25">
      <c r="A35" s="675" t="s">
        <v>98</v>
      </c>
      <c r="B35" s="94">
        <v>64</v>
      </c>
      <c r="C35" s="95">
        <f t="shared" si="6"/>
        <v>1.7139796464916979E-2</v>
      </c>
      <c r="D35" s="94">
        <v>175</v>
      </c>
      <c r="E35" s="95">
        <f t="shared" si="7"/>
        <v>2.8340080971659919E-2</v>
      </c>
      <c r="F35" s="94">
        <v>19</v>
      </c>
      <c r="G35" s="95">
        <f t="shared" si="8"/>
        <v>1.7117117117117116E-2</v>
      </c>
      <c r="H35" s="362"/>
      <c r="I35" s="399">
        <f>B35+D35+F35+H35</f>
        <v>258</v>
      </c>
      <c r="J35" s="95">
        <f t="shared" si="10"/>
        <v>2.3411978221415608E-2</v>
      </c>
      <c r="K35" s="90"/>
    </row>
    <row r="36" spans="1:11" customFormat="1" x14ac:dyDescent="0.25">
      <c r="A36" s="671" t="s">
        <v>99</v>
      </c>
      <c r="B36" s="96">
        <v>252</v>
      </c>
      <c r="C36" s="15">
        <f t="shared" si="6"/>
        <v>6.7487948580610607E-2</v>
      </c>
      <c r="D36" s="96">
        <v>643</v>
      </c>
      <c r="E36" s="15">
        <f t="shared" si="7"/>
        <v>0.10412955465587044</v>
      </c>
      <c r="F36" s="96">
        <v>107</v>
      </c>
      <c r="G36" s="15">
        <f t="shared" si="8"/>
        <v>9.6396396396396397E-2</v>
      </c>
      <c r="H36" s="363"/>
      <c r="I36" s="400">
        <f>B36+D36+F36+H36</f>
        <v>1002</v>
      </c>
      <c r="J36" s="15">
        <f t="shared" si="10"/>
        <v>9.0925589836660617E-2</v>
      </c>
      <c r="K36" s="90"/>
    </row>
    <row r="37" spans="1:11" customFormat="1" x14ac:dyDescent="0.25">
      <c r="A37" s="673" t="s">
        <v>100</v>
      </c>
      <c r="B37" s="96">
        <v>273</v>
      </c>
      <c r="C37" s="15">
        <f t="shared" si="6"/>
        <v>7.3111944295661493E-2</v>
      </c>
      <c r="D37" s="96">
        <v>485</v>
      </c>
      <c r="E37" s="15">
        <f t="shared" si="7"/>
        <v>7.8542510121457493E-2</v>
      </c>
      <c r="F37" s="96">
        <v>113</v>
      </c>
      <c r="G37" s="15">
        <f t="shared" si="8"/>
        <v>0.1018018018018018</v>
      </c>
      <c r="H37" s="363"/>
      <c r="I37" s="400">
        <f>B37+D37+F37+H37</f>
        <v>871</v>
      </c>
      <c r="J37" s="15">
        <f t="shared" si="10"/>
        <v>7.9038112522686027E-2</v>
      </c>
      <c r="K37" s="90"/>
    </row>
    <row r="38" spans="1:11" customFormat="1" x14ac:dyDescent="0.25">
      <c r="A38" s="674" t="s">
        <v>101</v>
      </c>
      <c r="B38" s="96">
        <v>60</v>
      </c>
      <c r="C38" s="15">
        <f t="shared" si="6"/>
        <v>1.6068559185859668E-2</v>
      </c>
      <c r="D38" s="96">
        <v>96</v>
      </c>
      <c r="E38" s="15">
        <f t="shared" si="7"/>
        <v>1.5546558704453442E-2</v>
      </c>
      <c r="F38" s="96">
        <v>17</v>
      </c>
      <c r="G38" s="15">
        <f t="shared" si="8"/>
        <v>1.5315315315315315E-2</v>
      </c>
      <c r="H38" s="363"/>
      <c r="I38" s="400">
        <f>B38+D38+F38+H38</f>
        <v>173</v>
      </c>
      <c r="J38" s="15">
        <f t="shared" si="10"/>
        <v>1.5698729582577134E-2</v>
      </c>
      <c r="K38" s="90"/>
    </row>
    <row r="39" spans="1:11" customFormat="1" ht="14.4" thickBot="1" x14ac:dyDescent="0.3">
      <c r="A39" s="673" t="s">
        <v>102</v>
      </c>
      <c r="B39" s="87">
        <v>133</v>
      </c>
      <c r="C39" s="20">
        <f t="shared" si="6"/>
        <v>3.5618639528655599E-2</v>
      </c>
      <c r="D39" s="87">
        <v>297</v>
      </c>
      <c r="E39" s="20">
        <f t="shared" si="7"/>
        <v>4.8097165991902835E-2</v>
      </c>
      <c r="F39" s="87">
        <v>44</v>
      </c>
      <c r="G39" s="20">
        <f t="shared" si="8"/>
        <v>3.9639639639639637E-2</v>
      </c>
      <c r="H39" s="364"/>
      <c r="I39" s="401">
        <f>B39+D39+F39+H39</f>
        <v>474</v>
      </c>
      <c r="J39" s="20">
        <f t="shared" si="10"/>
        <v>4.3012704174228672E-2</v>
      </c>
      <c r="K39" s="90"/>
    </row>
    <row r="40" spans="1:11" customFormat="1" ht="14.4" thickBot="1" x14ac:dyDescent="0.3">
      <c r="A40" s="669" t="s">
        <v>103</v>
      </c>
      <c r="B40" s="93">
        <f>SUM(B35:B39)</f>
        <v>782</v>
      </c>
      <c r="C40" s="46">
        <f t="shared" si="6"/>
        <v>0.20942688805570434</v>
      </c>
      <c r="D40" s="93">
        <f>SUM(D35:D39)</f>
        <v>1696</v>
      </c>
      <c r="E40" s="46">
        <f t="shared" si="7"/>
        <v>0.27465587044534412</v>
      </c>
      <c r="F40" s="93">
        <f>SUM(F35:F39)</f>
        <v>300</v>
      </c>
      <c r="G40" s="46">
        <f t="shared" si="8"/>
        <v>0.27027027027027029</v>
      </c>
      <c r="H40" s="93">
        <f>SUM(H35:H39)</f>
        <v>0</v>
      </c>
      <c r="I40" s="93">
        <f>SUM(I35:I39)</f>
        <v>2778</v>
      </c>
      <c r="J40" s="46">
        <f t="shared" si="10"/>
        <v>0.25208711433756809</v>
      </c>
      <c r="K40" s="90"/>
    </row>
    <row r="41" spans="1:11" customFormat="1" x14ac:dyDescent="0.25">
      <c r="A41" s="676" t="s">
        <v>104</v>
      </c>
      <c r="B41" s="94">
        <v>14</v>
      </c>
      <c r="C41" s="95">
        <f t="shared" si="6"/>
        <v>3.7493304767005891E-3</v>
      </c>
      <c r="D41" s="94">
        <v>9</v>
      </c>
      <c r="E41" s="95">
        <f t="shared" si="7"/>
        <v>1.4574898785425102E-3</v>
      </c>
      <c r="F41" s="94">
        <v>6</v>
      </c>
      <c r="G41" s="95">
        <f t="shared" si="8"/>
        <v>5.4054054054054057E-3</v>
      </c>
      <c r="H41" s="362"/>
      <c r="I41" s="399">
        <f>B41+D41+F41+H41</f>
        <v>29</v>
      </c>
      <c r="J41" s="95">
        <f t="shared" si="10"/>
        <v>2.631578947368421E-3</v>
      </c>
      <c r="K41" s="90"/>
    </row>
    <row r="42" spans="1:11" customFormat="1" x14ac:dyDescent="0.25">
      <c r="A42" s="788" t="s">
        <v>894</v>
      </c>
      <c r="B42" s="790">
        <v>19</v>
      </c>
      <c r="C42" s="15">
        <f t="shared" si="6"/>
        <v>5.0883770755222281E-3</v>
      </c>
      <c r="D42" s="790">
        <v>17</v>
      </c>
      <c r="E42" s="15">
        <f t="shared" si="7"/>
        <v>2.7530364372469634E-3</v>
      </c>
      <c r="F42" s="790">
        <v>3</v>
      </c>
      <c r="G42" s="15">
        <f t="shared" si="8"/>
        <v>2.7027027027027029E-3</v>
      </c>
      <c r="H42" s="791"/>
      <c r="I42" s="400">
        <f>B42+D42+F42+H42</f>
        <v>39</v>
      </c>
      <c r="J42" s="15">
        <f t="shared" si="10"/>
        <v>3.5390199637023593E-3</v>
      </c>
      <c r="K42" s="90"/>
    </row>
    <row r="43" spans="1:11" customFormat="1" ht="14.4" thickBot="1" x14ac:dyDescent="0.3">
      <c r="A43" s="677" t="s">
        <v>80</v>
      </c>
      <c r="B43" s="96">
        <v>34</v>
      </c>
      <c r="C43" s="15">
        <f t="shared" si="6"/>
        <v>9.1055168719871449E-3</v>
      </c>
      <c r="D43" s="96">
        <v>74</v>
      </c>
      <c r="E43" s="15">
        <f t="shared" si="7"/>
        <v>1.1983805668016195E-2</v>
      </c>
      <c r="F43" s="96">
        <v>4</v>
      </c>
      <c r="G43" s="15">
        <f t="shared" si="8"/>
        <v>3.6036036036036037E-3</v>
      </c>
      <c r="H43" s="363"/>
      <c r="I43" s="400">
        <f>B43+D43+F43+H43</f>
        <v>112</v>
      </c>
      <c r="J43" s="15">
        <f t="shared" si="10"/>
        <v>1.0163339382940109E-2</v>
      </c>
      <c r="K43" s="90"/>
    </row>
    <row r="44" spans="1:11" customFormat="1" ht="14.4" thickBot="1" x14ac:dyDescent="0.3">
      <c r="A44" s="97" t="s">
        <v>578</v>
      </c>
      <c r="B44" s="98">
        <f t="shared" ref="B44:I44" si="12">B28+B34+B40+B41+B42+B43</f>
        <v>3734</v>
      </c>
      <c r="C44" s="75">
        <f t="shared" si="12"/>
        <v>0.99999999999999989</v>
      </c>
      <c r="D44" s="98">
        <f t="shared" si="12"/>
        <v>6175</v>
      </c>
      <c r="E44" s="75">
        <f t="shared" si="12"/>
        <v>1</v>
      </c>
      <c r="F44" s="98">
        <f t="shared" si="12"/>
        <v>1110</v>
      </c>
      <c r="G44" s="75">
        <f t="shared" si="12"/>
        <v>1</v>
      </c>
      <c r="H44" s="98">
        <f t="shared" si="12"/>
        <v>1</v>
      </c>
      <c r="I44" s="98">
        <f t="shared" si="12"/>
        <v>11020</v>
      </c>
      <c r="J44" s="75">
        <f t="shared" ref="J44" si="13">J28+J34+J40+J41+J43</f>
        <v>0.99646098003629768</v>
      </c>
      <c r="K44" s="90"/>
    </row>
    <row r="45" spans="1:11" customFormat="1" x14ac:dyDescent="0.25">
      <c r="A45" s="171" t="s">
        <v>105</v>
      </c>
      <c r="B45" s="115"/>
      <c r="C45" s="115"/>
      <c r="D45" s="115"/>
      <c r="E45" s="115"/>
    </row>
    <row r="46" spans="1:11" customFormat="1" x14ac:dyDescent="0.25">
      <c r="A46" s="172" t="s">
        <v>181</v>
      </c>
      <c r="B46" s="115"/>
      <c r="C46" s="115"/>
      <c r="D46" s="115"/>
      <c r="E46" s="115"/>
    </row>
  </sheetData>
  <mergeCells count="14">
    <mergeCell ref="A24:J24"/>
    <mergeCell ref="B25:H25"/>
    <mergeCell ref="A1:J1"/>
    <mergeCell ref="A2:A3"/>
    <mergeCell ref="B2:C2"/>
    <mergeCell ref="D2:E2"/>
    <mergeCell ref="J2:J3"/>
    <mergeCell ref="F2:G2"/>
    <mergeCell ref="H2:I2"/>
    <mergeCell ref="A25:A27"/>
    <mergeCell ref="B26:C26"/>
    <mergeCell ref="D26:E26"/>
    <mergeCell ref="F26:G26"/>
    <mergeCell ref="I25:J26"/>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election sqref="A1:K1"/>
    </sheetView>
  </sheetViews>
  <sheetFormatPr defaultColWidth="11.44140625" defaultRowHeight="13.8" x14ac:dyDescent="0.25"/>
  <cols>
    <col min="1" max="1" width="9" style="35" customWidth="1"/>
    <col min="2" max="2" width="50.6640625" style="1" customWidth="1"/>
    <col min="3" max="10" width="10.6640625" style="1" customWidth="1"/>
    <col min="11" max="11" width="24" style="1" customWidth="1"/>
    <col min="12" max="12" width="3.44140625" style="1" customWidth="1"/>
    <col min="13" max="16384" width="11.44140625" style="1"/>
  </cols>
  <sheetData>
    <row r="1" spans="1:11" ht="35.1" customHeight="1" thickBot="1" x14ac:dyDescent="0.3">
      <c r="A1" s="872" t="s">
        <v>842</v>
      </c>
      <c r="B1" s="873"/>
      <c r="C1" s="873"/>
      <c r="D1" s="873"/>
      <c r="E1" s="873"/>
      <c r="F1" s="873"/>
      <c r="G1" s="873"/>
      <c r="H1" s="873"/>
      <c r="I1" s="873"/>
      <c r="J1" s="873"/>
      <c r="K1" s="874"/>
    </row>
    <row r="2" spans="1:11" ht="17.25" customHeight="1" x14ac:dyDescent="0.25">
      <c r="A2" s="875" t="s">
        <v>576</v>
      </c>
      <c r="B2" s="877" t="s">
        <v>577</v>
      </c>
      <c r="C2" s="879">
        <v>2009</v>
      </c>
      <c r="D2" s="880"/>
      <c r="E2" s="879">
        <v>2011</v>
      </c>
      <c r="F2" s="880"/>
      <c r="G2" s="881">
        <v>2012</v>
      </c>
      <c r="H2" s="882"/>
      <c r="I2" s="879">
        <v>2013</v>
      </c>
      <c r="J2" s="880"/>
      <c r="K2" s="870" t="s">
        <v>887</v>
      </c>
    </row>
    <row r="3" spans="1:11" ht="16.5" customHeight="1" thickBot="1" x14ac:dyDescent="0.3">
      <c r="A3" s="876"/>
      <c r="B3" s="878"/>
      <c r="C3" s="2" t="s">
        <v>579</v>
      </c>
      <c r="D3" s="3" t="s">
        <v>580</v>
      </c>
      <c r="E3" s="2" t="s">
        <v>579</v>
      </c>
      <c r="F3" s="3" t="s">
        <v>580</v>
      </c>
      <c r="G3" s="2" t="s">
        <v>579</v>
      </c>
      <c r="H3" s="3" t="s">
        <v>580</v>
      </c>
      <c r="I3" s="2" t="s">
        <v>579</v>
      </c>
      <c r="J3" s="3" t="s">
        <v>580</v>
      </c>
      <c r="K3" s="871"/>
    </row>
    <row r="4" spans="1:11" ht="27.75" customHeight="1" thickBot="1" x14ac:dyDescent="0.3">
      <c r="A4" s="4">
        <v>0</v>
      </c>
      <c r="B4" s="5" t="s">
        <v>581</v>
      </c>
      <c r="C4" s="6">
        <v>2050</v>
      </c>
      <c r="D4" s="37">
        <f t="shared" ref="D4:D54" si="0">C4/$C$54</f>
        <v>4.7072330654420208E-2</v>
      </c>
      <c r="E4" s="6">
        <v>1669</v>
      </c>
      <c r="F4" s="37">
        <f t="shared" ref="F4:F54" si="1">E4/$E$54</f>
        <v>4.0291625425488253E-2</v>
      </c>
      <c r="G4" s="6">
        <v>1537</v>
      </c>
      <c r="H4" s="37">
        <f t="shared" ref="H4:H53" si="2">ROUND(G4/$G$54,3)</f>
        <v>3.9E-2</v>
      </c>
      <c r="I4" s="6">
        <v>1596</v>
      </c>
      <c r="J4" s="37">
        <f t="shared" ref="J4:J53" si="3">ROUND(I4/$I$54,3)</f>
        <v>4.1000000000000002E-2</v>
      </c>
      <c r="K4" s="545">
        <f>J4-H4</f>
        <v>2.0000000000000018E-3</v>
      </c>
    </row>
    <row r="5" spans="1:11" x14ac:dyDescent="0.25">
      <c r="A5" s="9">
        <v>10</v>
      </c>
      <c r="B5" s="10" t="s">
        <v>582</v>
      </c>
      <c r="C5" s="6">
        <v>2268</v>
      </c>
      <c r="D5" s="37">
        <f t="shared" si="0"/>
        <v>5.2078071182548792E-2</v>
      </c>
      <c r="E5" s="6">
        <v>2401</v>
      </c>
      <c r="F5" s="37">
        <f t="shared" si="1"/>
        <v>5.7962967433551407E-2</v>
      </c>
      <c r="G5" s="6">
        <v>2179</v>
      </c>
      <c r="H5" s="37">
        <f t="shared" si="2"/>
        <v>5.5E-2</v>
      </c>
      <c r="I5" s="6">
        <v>1773</v>
      </c>
      <c r="J5" s="37">
        <f t="shared" si="3"/>
        <v>4.5999999999999999E-2</v>
      </c>
      <c r="K5" s="545">
        <f t="shared" ref="K5:K53" si="4">J5-H5</f>
        <v>-9.0000000000000011E-3</v>
      </c>
    </row>
    <row r="6" spans="1:11" x14ac:dyDescent="0.25">
      <c r="A6" s="11">
        <v>11</v>
      </c>
      <c r="B6" s="12" t="s">
        <v>583</v>
      </c>
      <c r="C6" s="13">
        <v>12095</v>
      </c>
      <c r="D6" s="38">
        <f t="shared" si="0"/>
        <v>0.27772675086107923</v>
      </c>
      <c r="E6" s="13">
        <v>11421</v>
      </c>
      <c r="F6" s="38">
        <f t="shared" si="1"/>
        <v>0.27571638944547716</v>
      </c>
      <c r="G6" s="13">
        <v>10990</v>
      </c>
      <c r="H6" s="38">
        <f t="shared" si="2"/>
        <v>0.27600000000000002</v>
      </c>
      <c r="I6" s="13">
        <v>11567</v>
      </c>
      <c r="J6" s="38">
        <f t="shared" si="3"/>
        <v>0.3</v>
      </c>
      <c r="K6" s="546">
        <f t="shared" si="4"/>
        <v>2.3999999999999966E-2</v>
      </c>
    </row>
    <row r="7" spans="1:11" x14ac:dyDescent="0.25">
      <c r="A7" s="11">
        <v>12</v>
      </c>
      <c r="B7" s="12" t="s">
        <v>584</v>
      </c>
      <c r="C7" s="13">
        <v>2842</v>
      </c>
      <c r="D7" s="38">
        <f t="shared" si="0"/>
        <v>6.5258323765786455E-2</v>
      </c>
      <c r="E7" s="13">
        <v>2720</v>
      </c>
      <c r="F7" s="38">
        <f t="shared" si="1"/>
        <v>6.5664003090070727E-2</v>
      </c>
      <c r="G7" s="13">
        <v>2788</v>
      </c>
      <c r="H7" s="38">
        <f t="shared" si="2"/>
        <v>7.0000000000000007E-2</v>
      </c>
      <c r="I7" s="13">
        <v>2495</v>
      </c>
      <c r="J7" s="38">
        <f t="shared" si="3"/>
        <v>6.5000000000000002E-2</v>
      </c>
      <c r="K7" s="546">
        <f t="shared" si="4"/>
        <v>-5.0000000000000044E-3</v>
      </c>
    </row>
    <row r="8" spans="1:11" x14ac:dyDescent="0.25">
      <c r="A8" s="11">
        <v>13</v>
      </c>
      <c r="B8" s="12" t="s">
        <v>585</v>
      </c>
      <c r="C8" s="13">
        <v>170</v>
      </c>
      <c r="D8" s="38">
        <f t="shared" si="0"/>
        <v>3.9035591274397246E-3</v>
      </c>
      <c r="E8" s="13">
        <v>119</v>
      </c>
      <c r="F8" s="38">
        <f t="shared" si="1"/>
        <v>2.8728001351905944E-3</v>
      </c>
      <c r="G8" s="13">
        <v>101</v>
      </c>
      <c r="H8" s="38">
        <f t="shared" si="2"/>
        <v>3.0000000000000001E-3</v>
      </c>
      <c r="I8" s="13">
        <v>109</v>
      </c>
      <c r="J8" s="38">
        <f t="shared" si="3"/>
        <v>3.0000000000000001E-3</v>
      </c>
      <c r="K8" s="546">
        <f t="shared" si="4"/>
        <v>0</v>
      </c>
    </row>
    <row r="9" spans="1:11" ht="14.4" thickBot="1" x14ac:dyDescent="0.3">
      <c r="A9" s="16">
        <v>19</v>
      </c>
      <c r="B9" s="17" t="s">
        <v>586</v>
      </c>
      <c r="C9" s="18">
        <v>584</v>
      </c>
      <c r="D9" s="39">
        <f t="shared" si="0"/>
        <v>1.3409873708381171E-2</v>
      </c>
      <c r="E9" s="18">
        <v>481</v>
      </c>
      <c r="F9" s="39">
        <f t="shared" si="1"/>
        <v>1.1611906428795596E-2</v>
      </c>
      <c r="G9" s="18">
        <v>439</v>
      </c>
      <c r="H9" s="39">
        <f t="shared" si="2"/>
        <v>1.0999999999999999E-2</v>
      </c>
      <c r="I9" s="18">
        <v>409</v>
      </c>
      <c r="J9" s="39">
        <f t="shared" si="3"/>
        <v>1.0999999999999999E-2</v>
      </c>
      <c r="K9" s="547">
        <f t="shared" si="4"/>
        <v>0</v>
      </c>
    </row>
    <row r="10" spans="1:11" x14ac:dyDescent="0.25">
      <c r="A10" s="21">
        <v>20</v>
      </c>
      <c r="B10" s="22" t="s">
        <v>587</v>
      </c>
      <c r="C10" s="23">
        <v>781</v>
      </c>
      <c r="D10" s="37">
        <f t="shared" si="0"/>
        <v>1.7933409873708381E-2</v>
      </c>
      <c r="E10" s="23">
        <v>793</v>
      </c>
      <c r="F10" s="37">
        <f t="shared" si="1"/>
        <v>1.9143953842068417E-2</v>
      </c>
      <c r="G10" s="23">
        <v>714</v>
      </c>
      <c r="H10" s="37">
        <f t="shared" si="2"/>
        <v>1.7999999999999999E-2</v>
      </c>
      <c r="I10" s="23">
        <v>805</v>
      </c>
      <c r="J10" s="37">
        <f t="shared" si="3"/>
        <v>2.1000000000000001E-2</v>
      </c>
      <c r="K10" s="545">
        <f t="shared" si="4"/>
        <v>3.0000000000000027E-3</v>
      </c>
    </row>
    <row r="11" spans="1:11" x14ac:dyDescent="0.25">
      <c r="A11" s="11">
        <v>21</v>
      </c>
      <c r="B11" s="12" t="s">
        <v>588</v>
      </c>
      <c r="C11" s="13">
        <v>1069</v>
      </c>
      <c r="D11" s="38">
        <f t="shared" si="0"/>
        <v>2.4546498277841562E-2</v>
      </c>
      <c r="E11" s="13">
        <v>926</v>
      </c>
      <c r="F11" s="38">
        <f t="shared" si="1"/>
        <v>2.2354730463752023E-2</v>
      </c>
      <c r="G11" s="13">
        <v>924</v>
      </c>
      <c r="H11" s="38">
        <f t="shared" si="2"/>
        <v>2.3E-2</v>
      </c>
      <c r="I11" s="13">
        <v>925</v>
      </c>
      <c r="J11" s="38">
        <f t="shared" si="3"/>
        <v>2.4E-2</v>
      </c>
      <c r="K11" s="546">
        <f t="shared" si="4"/>
        <v>1.0000000000000009E-3</v>
      </c>
    </row>
    <row r="12" spans="1:11" x14ac:dyDescent="0.25">
      <c r="A12" s="11">
        <v>22</v>
      </c>
      <c r="B12" s="12" t="s">
        <v>589</v>
      </c>
      <c r="C12" s="13">
        <v>116</v>
      </c>
      <c r="D12" s="38">
        <f t="shared" si="0"/>
        <v>2.6636050516647531E-3</v>
      </c>
      <c r="E12" s="13">
        <v>131</v>
      </c>
      <c r="F12" s="38">
        <f t="shared" si="1"/>
        <v>3.1624942664703185E-3</v>
      </c>
      <c r="G12" s="13">
        <v>230</v>
      </c>
      <c r="H12" s="38">
        <f t="shared" si="2"/>
        <v>6.0000000000000001E-3</v>
      </c>
      <c r="I12" s="13">
        <v>110</v>
      </c>
      <c r="J12" s="38">
        <f t="shared" si="3"/>
        <v>3.0000000000000001E-3</v>
      </c>
      <c r="K12" s="546">
        <f t="shared" si="4"/>
        <v>-3.0000000000000001E-3</v>
      </c>
    </row>
    <row r="13" spans="1:11" ht="14.4" thickBot="1" x14ac:dyDescent="0.3">
      <c r="A13" s="24">
        <v>29</v>
      </c>
      <c r="B13" s="25" t="s">
        <v>590</v>
      </c>
      <c r="C13" s="18">
        <v>181</v>
      </c>
      <c r="D13" s="39">
        <f t="shared" si="0"/>
        <v>4.1561423650975891E-3</v>
      </c>
      <c r="E13" s="18">
        <v>185</v>
      </c>
      <c r="F13" s="39">
        <f t="shared" si="1"/>
        <v>4.4661178572290754E-3</v>
      </c>
      <c r="G13" s="18">
        <v>169</v>
      </c>
      <c r="H13" s="39">
        <f t="shared" si="2"/>
        <v>4.0000000000000001E-3</v>
      </c>
      <c r="I13" s="18">
        <v>160</v>
      </c>
      <c r="J13" s="39">
        <f t="shared" si="3"/>
        <v>4.0000000000000001E-3</v>
      </c>
      <c r="K13" s="547">
        <f t="shared" si="4"/>
        <v>0</v>
      </c>
    </row>
    <row r="14" spans="1:11" ht="16.5" customHeight="1" x14ac:dyDescent="0.25">
      <c r="A14" s="9">
        <v>30</v>
      </c>
      <c r="B14" s="10" t="s">
        <v>591</v>
      </c>
      <c r="C14" s="6">
        <v>3294</v>
      </c>
      <c r="D14" s="37">
        <f t="shared" si="0"/>
        <v>7.563719862227325E-2</v>
      </c>
      <c r="E14" s="6">
        <v>4351</v>
      </c>
      <c r="F14" s="37">
        <f t="shared" si="1"/>
        <v>0.10503826376650653</v>
      </c>
      <c r="G14" s="6">
        <v>4334</v>
      </c>
      <c r="H14" s="37">
        <f t="shared" si="2"/>
        <v>0.109</v>
      </c>
      <c r="I14" s="6">
        <v>3837</v>
      </c>
      <c r="J14" s="37">
        <f t="shared" si="3"/>
        <v>0.1</v>
      </c>
      <c r="K14" s="545">
        <f t="shared" si="4"/>
        <v>-8.9999999999999941E-3</v>
      </c>
    </row>
    <row r="15" spans="1:11" x14ac:dyDescent="0.25">
      <c r="A15" s="11">
        <v>31</v>
      </c>
      <c r="B15" s="12" t="s">
        <v>592</v>
      </c>
      <c r="C15" s="13">
        <v>763</v>
      </c>
      <c r="D15" s="38">
        <f t="shared" si="0"/>
        <v>1.7520091848450058E-2</v>
      </c>
      <c r="E15" s="13">
        <v>480</v>
      </c>
      <c r="F15" s="38">
        <f t="shared" si="1"/>
        <v>1.1587765251188953E-2</v>
      </c>
      <c r="G15" s="13">
        <v>599</v>
      </c>
      <c r="H15" s="38">
        <f t="shared" si="2"/>
        <v>1.4999999999999999E-2</v>
      </c>
      <c r="I15" s="13">
        <v>583</v>
      </c>
      <c r="J15" s="38">
        <f t="shared" si="3"/>
        <v>1.4999999999999999E-2</v>
      </c>
      <c r="K15" s="546">
        <f t="shared" si="4"/>
        <v>0</v>
      </c>
    </row>
    <row r="16" spans="1:11" x14ac:dyDescent="0.25">
      <c r="A16" s="11">
        <v>32</v>
      </c>
      <c r="B16" s="12" t="s">
        <v>593</v>
      </c>
      <c r="C16" s="13">
        <v>7813</v>
      </c>
      <c r="D16" s="38">
        <f t="shared" si="0"/>
        <v>0.17940298507462688</v>
      </c>
      <c r="E16" s="13">
        <v>7116</v>
      </c>
      <c r="F16" s="38">
        <f t="shared" si="1"/>
        <v>0.17178861984887622</v>
      </c>
      <c r="G16" s="13">
        <v>6990</v>
      </c>
      <c r="H16" s="38">
        <f t="shared" si="2"/>
        <v>0.17499999999999999</v>
      </c>
      <c r="I16" s="13">
        <v>6256</v>
      </c>
      <c r="J16" s="38">
        <f t="shared" si="3"/>
        <v>0.16200000000000001</v>
      </c>
      <c r="K16" s="546">
        <f t="shared" si="4"/>
        <v>-1.2999999999999984E-2</v>
      </c>
    </row>
    <row r="17" spans="1:11" ht="28.2" thickBot="1" x14ac:dyDescent="0.3">
      <c r="A17" s="16">
        <v>39</v>
      </c>
      <c r="B17" s="17" t="s">
        <v>594</v>
      </c>
      <c r="C17" s="18">
        <v>1708</v>
      </c>
      <c r="D17" s="39">
        <f t="shared" si="0"/>
        <v>3.9219288174512056E-2</v>
      </c>
      <c r="E17" s="18">
        <v>1490</v>
      </c>
      <c r="F17" s="39">
        <f t="shared" si="1"/>
        <v>3.597035463389904E-2</v>
      </c>
      <c r="G17" s="18">
        <v>1344</v>
      </c>
      <c r="H17" s="39">
        <f t="shared" si="2"/>
        <v>3.4000000000000002E-2</v>
      </c>
      <c r="I17" s="18">
        <v>1208</v>
      </c>
      <c r="J17" s="39">
        <f t="shared" si="3"/>
        <v>3.1E-2</v>
      </c>
      <c r="K17" s="547">
        <f t="shared" si="4"/>
        <v>-3.0000000000000027E-3</v>
      </c>
    </row>
    <row r="18" spans="1:11" x14ac:dyDescent="0.25">
      <c r="A18" s="21">
        <v>40</v>
      </c>
      <c r="B18" s="22" t="s">
        <v>595</v>
      </c>
      <c r="C18" s="23">
        <v>10</v>
      </c>
      <c r="D18" s="37">
        <f t="shared" si="0"/>
        <v>2.296211251435132E-4</v>
      </c>
      <c r="E18" s="23">
        <v>19</v>
      </c>
      <c r="F18" s="37">
        <f t="shared" si="1"/>
        <v>4.5868237452622939E-4</v>
      </c>
      <c r="G18" s="23">
        <v>19</v>
      </c>
      <c r="H18" s="37">
        <f t="shared" si="2"/>
        <v>0</v>
      </c>
      <c r="I18" s="23">
        <v>8</v>
      </c>
      <c r="J18" s="37">
        <f t="shared" si="3"/>
        <v>0</v>
      </c>
      <c r="K18" s="545">
        <f t="shared" si="4"/>
        <v>0</v>
      </c>
    </row>
    <row r="19" spans="1:11" ht="14.4" thickBot="1" x14ac:dyDescent="0.3">
      <c r="A19" s="11">
        <v>41</v>
      </c>
      <c r="B19" s="51" t="s">
        <v>596</v>
      </c>
      <c r="C19" s="13">
        <v>19</v>
      </c>
      <c r="D19" s="38">
        <f t="shared" si="0"/>
        <v>4.3628013777267509E-4</v>
      </c>
      <c r="E19" s="13">
        <v>24</v>
      </c>
      <c r="F19" s="14">
        <f t="shared" si="1"/>
        <v>5.7938826255944762E-4</v>
      </c>
      <c r="G19" s="13">
        <v>14</v>
      </c>
      <c r="H19" s="14">
        <f t="shared" si="2"/>
        <v>0</v>
      </c>
      <c r="I19" s="13">
        <v>17</v>
      </c>
      <c r="J19" s="14">
        <f t="shared" si="3"/>
        <v>0</v>
      </c>
      <c r="K19" s="546">
        <f t="shared" si="4"/>
        <v>0</v>
      </c>
    </row>
    <row r="20" spans="1:11" x14ac:dyDescent="0.25">
      <c r="A20" s="9">
        <v>50</v>
      </c>
      <c r="B20" s="10" t="s">
        <v>597</v>
      </c>
      <c r="C20" s="6">
        <v>848</v>
      </c>
      <c r="D20" s="37">
        <f t="shared" si="0"/>
        <v>1.9471871412169918E-2</v>
      </c>
      <c r="E20" s="6">
        <v>967</v>
      </c>
      <c r="F20" s="37">
        <f t="shared" si="1"/>
        <v>2.3344518745624411E-2</v>
      </c>
      <c r="G20" s="6">
        <v>805</v>
      </c>
      <c r="H20" s="37">
        <f t="shared" si="2"/>
        <v>0.02</v>
      </c>
      <c r="I20" s="6">
        <v>1042</v>
      </c>
      <c r="J20" s="37">
        <f t="shared" si="3"/>
        <v>2.7E-2</v>
      </c>
      <c r="K20" s="545">
        <f t="shared" si="4"/>
        <v>6.9999999999999993E-3</v>
      </c>
    </row>
    <row r="21" spans="1:11" x14ac:dyDescent="0.25">
      <c r="A21" s="11">
        <v>51</v>
      </c>
      <c r="B21" s="12" t="s">
        <v>598</v>
      </c>
      <c r="C21" s="13">
        <v>557</v>
      </c>
      <c r="D21" s="38">
        <f t="shared" si="0"/>
        <v>1.2789896670493685E-2</v>
      </c>
      <c r="E21" s="13">
        <v>498</v>
      </c>
      <c r="F21" s="38">
        <f t="shared" si="1"/>
        <v>1.2022306448108538E-2</v>
      </c>
      <c r="G21" s="13">
        <v>438</v>
      </c>
      <c r="H21" s="38">
        <f t="shared" si="2"/>
        <v>1.0999999999999999E-2</v>
      </c>
      <c r="I21" s="13">
        <v>481</v>
      </c>
      <c r="J21" s="38">
        <f t="shared" si="3"/>
        <v>1.2E-2</v>
      </c>
      <c r="K21" s="546">
        <f t="shared" si="4"/>
        <v>1.0000000000000009E-3</v>
      </c>
    </row>
    <row r="22" spans="1:11" x14ac:dyDescent="0.25">
      <c r="A22" s="11">
        <v>52</v>
      </c>
      <c r="B22" s="12" t="s">
        <v>599</v>
      </c>
      <c r="C22" s="13">
        <v>1654</v>
      </c>
      <c r="D22" s="38">
        <f t="shared" si="0"/>
        <v>3.7979334098737084E-2</v>
      </c>
      <c r="E22" s="13">
        <v>1183</v>
      </c>
      <c r="F22" s="38">
        <f t="shared" si="1"/>
        <v>2.855901310865944E-2</v>
      </c>
      <c r="G22" s="13">
        <v>978</v>
      </c>
      <c r="H22" s="38">
        <f t="shared" si="2"/>
        <v>2.5000000000000001E-2</v>
      </c>
      <c r="I22" s="13">
        <v>902</v>
      </c>
      <c r="J22" s="38">
        <f t="shared" si="3"/>
        <v>2.3E-2</v>
      </c>
      <c r="K22" s="546">
        <f t="shared" si="4"/>
        <v>-2.0000000000000018E-3</v>
      </c>
    </row>
    <row r="23" spans="1:11" ht="41.4" x14ac:dyDescent="0.25">
      <c r="A23" s="11">
        <v>53</v>
      </c>
      <c r="B23" s="12" t="s">
        <v>600</v>
      </c>
      <c r="C23" s="13">
        <v>13</v>
      </c>
      <c r="D23" s="38">
        <f t="shared" si="0"/>
        <v>2.9850746268656717E-4</v>
      </c>
      <c r="E23" s="13">
        <v>7</v>
      </c>
      <c r="F23" s="38">
        <f t="shared" si="1"/>
        <v>1.6898824324650555E-4</v>
      </c>
      <c r="G23" s="13">
        <v>9</v>
      </c>
      <c r="H23" s="38">
        <f t="shared" si="2"/>
        <v>0</v>
      </c>
      <c r="I23" s="13">
        <v>8</v>
      </c>
      <c r="J23" s="38">
        <f t="shared" si="3"/>
        <v>0</v>
      </c>
      <c r="K23" s="546">
        <f t="shared" si="4"/>
        <v>0</v>
      </c>
    </row>
    <row r="24" spans="1:11" x14ac:dyDescent="0.25">
      <c r="A24" s="11">
        <v>54</v>
      </c>
      <c r="B24" s="12" t="s">
        <v>601</v>
      </c>
      <c r="C24" s="13">
        <v>17</v>
      </c>
      <c r="D24" s="38">
        <f t="shared" si="0"/>
        <v>3.9035591274397247E-4</v>
      </c>
      <c r="E24" s="13">
        <v>26</v>
      </c>
      <c r="F24" s="38">
        <f t="shared" si="1"/>
        <v>6.2767061777273497E-4</v>
      </c>
      <c r="G24" s="13">
        <v>17</v>
      </c>
      <c r="H24" s="38">
        <f t="shared" si="2"/>
        <v>0</v>
      </c>
      <c r="I24" s="13">
        <v>17</v>
      </c>
      <c r="J24" s="38">
        <f t="shared" si="3"/>
        <v>0</v>
      </c>
      <c r="K24" s="546">
        <f t="shared" si="4"/>
        <v>0</v>
      </c>
    </row>
    <row r="25" spans="1:11" ht="28.2" thickBot="1" x14ac:dyDescent="0.3">
      <c r="A25" s="16">
        <v>59</v>
      </c>
      <c r="B25" s="17" t="s">
        <v>602</v>
      </c>
      <c r="C25" s="18">
        <v>102</v>
      </c>
      <c r="D25" s="39">
        <f t="shared" si="0"/>
        <v>2.3421354764638345E-3</v>
      </c>
      <c r="E25" s="18">
        <v>152</v>
      </c>
      <c r="F25" s="39">
        <f t="shared" si="1"/>
        <v>3.6694589962098351E-3</v>
      </c>
      <c r="G25" s="18">
        <v>215</v>
      </c>
      <c r="H25" s="39">
        <f t="shared" si="2"/>
        <v>5.0000000000000001E-3</v>
      </c>
      <c r="I25" s="18">
        <v>160</v>
      </c>
      <c r="J25" s="39">
        <f t="shared" si="3"/>
        <v>4.0000000000000001E-3</v>
      </c>
      <c r="K25" s="547">
        <f t="shared" si="4"/>
        <v>-1E-3</v>
      </c>
    </row>
    <row r="26" spans="1:11" ht="27.75" customHeight="1" x14ac:dyDescent="0.25">
      <c r="A26" s="21">
        <v>60</v>
      </c>
      <c r="B26" s="22" t="s">
        <v>603</v>
      </c>
      <c r="C26" s="23">
        <v>126</v>
      </c>
      <c r="D26" s="37">
        <f t="shared" si="0"/>
        <v>2.8932261768082664E-3</v>
      </c>
      <c r="E26" s="23">
        <v>128</v>
      </c>
      <c r="F26" s="37">
        <f t="shared" si="1"/>
        <v>3.0900707336503873E-3</v>
      </c>
      <c r="G26" s="23">
        <v>127</v>
      </c>
      <c r="H26" s="37">
        <f t="shared" si="2"/>
        <v>3.0000000000000001E-3</v>
      </c>
      <c r="I26" s="23">
        <v>95</v>
      </c>
      <c r="J26" s="37">
        <f t="shared" si="3"/>
        <v>2E-3</v>
      </c>
      <c r="K26" s="545">
        <f t="shared" si="4"/>
        <v>-1E-3</v>
      </c>
    </row>
    <row r="27" spans="1:11" ht="27.6" x14ac:dyDescent="0.25">
      <c r="A27" s="11">
        <v>61</v>
      </c>
      <c r="B27" s="12" t="s">
        <v>604</v>
      </c>
      <c r="C27" s="13">
        <v>297</v>
      </c>
      <c r="D27" s="38">
        <f t="shared" si="0"/>
        <v>6.8197474167623418E-3</v>
      </c>
      <c r="E27" s="13">
        <v>274</v>
      </c>
      <c r="F27" s="38">
        <f t="shared" si="1"/>
        <v>6.6146826642203603E-3</v>
      </c>
      <c r="G27" s="13">
        <v>291</v>
      </c>
      <c r="H27" s="38">
        <f t="shared" si="2"/>
        <v>7.0000000000000001E-3</v>
      </c>
      <c r="I27" s="13">
        <v>275</v>
      </c>
      <c r="J27" s="38">
        <f t="shared" si="3"/>
        <v>7.0000000000000001E-3</v>
      </c>
      <c r="K27" s="546">
        <f t="shared" si="4"/>
        <v>0</v>
      </c>
    </row>
    <row r="28" spans="1:11" x14ac:dyDescent="0.25">
      <c r="A28" s="11">
        <v>62</v>
      </c>
      <c r="B28" s="12" t="s">
        <v>605</v>
      </c>
      <c r="C28" s="13">
        <v>115</v>
      </c>
      <c r="D28" s="38">
        <f t="shared" si="0"/>
        <v>2.6406429391504019E-3</v>
      </c>
      <c r="E28" s="13">
        <v>88</v>
      </c>
      <c r="F28" s="38">
        <f t="shared" si="1"/>
        <v>2.1244236293846415E-3</v>
      </c>
      <c r="G28" s="13">
        <v>72</v>
      </c>
      <c r="H28" s="38">
        <f t="shared" si="2"/>
        <v>2E-3</v>
      </c>
      <c r="I28" s="13">
        <v>89</v>
      </c>
      <c r="J28" s="38">
        <f t="shared" si="3"/>
        <v>2E-3</v>
      </c>
      <c r="K28" s="546">
        <f t="shared" si="4"/>
        <v>0</v>
      </c>
    </row>
    <row r="29" spans="1:11" x14ac:dyDescent="0.25">
      <c r="A29" s="11">
        <v>63</v>
      </c>
      <c r="B29" s="12" t="s">
        <v>606</v>
      </c>
      <c r="C29" s="13">
        <v>7</v>
      </c>
      <c r="D29" s="38">
        <f t="shared" si="0"/>
        <v>1.6073478760045924E-4</v>
      </c>
      <c r="E29" s="13">
        <v>2</v>
      </c>
      <c r="F29" s="38">
        <f t="shared" si="1"/>
        <v>4.8282355213287301E-5</v>
      </c>
      <c r="G29" s="13">
        <v>4</v>
      </c>
      <c r="H29" s="38">
        <f t="shared" si="2"/>
        <v>0</v>
      </c>
      <c r="I29" s="13">
        <v>3</v>
      </c>
      <c r="J29" s="38">
        <f t="shared" si="3"/>
        <v>0</v>
      </c>
      <c r="K29" s="546">
        <f t="shared" si="4"/>
        <v>0</v>
      </c>
    </row>
    <row r="30" spans="1:11" ht="45" customHeight="1" thickBot="1" x14ac:dyDescent="0.3">
      <c r="A30" s="24">
        <v>69</v>
      </c>
      <c r="B30" s="25" t="s">
        <v>607</v>
      </c>
      <c r="C30" s="18">
        <v>62</v>
      </c>
      <c r="D30" s="39">
        <f t="shared" si="0"/>
        <v>1.4236509758897818E-3</v>
      </c>
      <c r="E30" s="18">
        <v>33</v>
      </c>
      <c r="F30" s="39">
        <f t="shared" si="1"/>
        <v>7.966588610192405E-4</v>
      </c>
      <c r="G30" s="18">
        <v>31</v>
      </c>
      <c r="H30" s="39">
        <f t="shared" si="2"/>
        <v>1E-3</v>
      </c>
      <c r="I30" s="18">
        <v>35</v>
      </c>
      <c r="J30" s="39">
        <f t="shared" si="3"/>
        <v>1E-3</v>
      </c>
      <c r="K30" s="547">
        <f t="shared" si="4"/>
        <v>0</v>
      </c>
    </row>
    <row r="31" spans="1:11" x14ac:dyDescent="0.25">
      <c r="A31" s="9">
        <v>70</v>
      </c>
      <c r="B31" s="10" t="s">
        <v>608</v>
      </c>
      <c r="C31" s="6">
        <v>101</v>
      </c>
      <c r="D31" s="37">
        <f t="shared" si="0"/>
        <v>2.3191733639494833E-3</v>
      </c>
      <c r="E31" s="6">
        <v>75</v>
      </c>
      <c r="F31" s="37">
        <f t="shared" si="1"/>
        <v>1.8105883204982739E-3</v>
      </c>
      <c r="G31" s="6">
        <v>87</v>
      </c>
      <c r="H31" s="37">
        <f t="shared" si="2"/>
        <v>2E-3</v>
      </c>
      <c r="I31" s="6">
        <v>123</v>
      </c>
      <c r="J31" s="37">
        <f t="shared" si="3"/>
        <v>3.0000000000000001E-3</v>
      </c>
      <c r="K31" s="545">
        <f t="shared" si="4"/>
        <v>1E-3</v>
      </c>
    </row>
    <row r="32" spans="1:11" x14ac:dyDescent="0.25">
      <c r="A32" s="11">
        <v>71</v>
      </c>
      <c r="B32" s="12" t="s">
        <v>609</v>
      </c>
      <c r="C32" s="13">
        <v>162</v>
      </c>
      <c r="D32" s="38">
        <f t="shared" si="0"/>
        <v>3.7198622273249141E-3</v>
      </c>
      <c r="E32" s="13">
        <v>117</v>
      </c>
      <c r="F32" s="38">
        <f t="shared" si="1"/>
        <v>2.8245177799773075E-3</v>
      </c>
      <c r="G32" s="13">
        <v>77</v>
      </c>
      <c r="H32" s="38">
        <f t="shared" si="2"/>
        <v>2E-3</v>
      </c>
      <c r="I32" s="13">
        <v>369</v>
      </c>
      <c r="J32" s="38">
        <f t="shared" si="3"/>
        <v>0.01</v>
      </c>
      <c r="K32" s="546">
        <f t="shared" si="4"/>
        <v>8.0000000000000002E-3</v>
      </c>
    </row>
    <row r="33" spans="1:11" x14ac:dyDescent="0.25">
      <c r="A33" s="11">
        <v>72</v>
      </c>
      <c r="B33" s="12" t="s">
        <v>610</v>
      </c>
      <c r="C33" s="13">
        <v>79</v>
      </c>
      <c r="D33" s="38">
        <f t="shared" si="0"/>
        <v>1.8140068886337542E-3</v>
      </c>
      <c r="E33" s="13">
        <v>89</v>
      </c>
      <c r="F33" s="38">
        <f t="shared" si="1"/>
        <v>2.1485648069912849E-3</v>
      </c>
      <c r="G33" s="13">
        <v>75</v>
      </c>
      <c r="H33" s="38">
        <f t="shared" si="2"/>
        <v>2E-3</v>
      </c>
      <c r="I33" s="13">
        <v>87</v>
      </c>
      <c r="J33" s="38">
        <f t="shared" si="3"/>
        <v>2E-3</v>
      </c>
      <c r="K33" s="546">
        <f t="shared" si="4"/>
        <v>0</v>
      </c>
    </row>
    <row r="34" spans="1:11" ht="27" customHeight="1" thickBot="1" x14ac:dyDescent="0.3">
      <c r="A34" s="16">
        <v>79</v>
      </c>
      <c r="B34" s="17" t="s">
        <v>611</v>
      </c>
      <c r="C34" s="18">
        <v>149</v>
      </c>
      <c r="D34" s="39">
        <f t="shared" si="0"/>
        <v>3.4213547646383467E-3</v>
      </c>
      <c r="E34" s="18">
        <v>97</v>
      </c>
      <c r="F34" s="39">
        <f t="shared" si="1"/>
        <v>2.3416942278444344E-3</v>
      </c>
      <c r="G34" s="18">
        <v>118</v>
      </c>
      <c r="H34" s="39">
        <f t="shared" si="2"/>
        <v>3.0000000000000001E-3</v>
      </c>
      <c r="I34" s="18">
        <v>113</v>
      </c>
      <c r="J34" s="39">
        <f t="shared" si="3"/>
        <v>3.0000000000000001E-3</v>
      </c>
      <c r="K34" s="547">
        <f t="shared" si="4"/>
        <v>0</v>
      </c>
    </row>
    <row r="35" spans="1:11" x14ac:dyDescent="0.25">
      <c r="A35" s="21">
        <v>80</v>
      </c>
      <c r="B35" s="22" t="s">
        <v>612</v>
      </c>
      <c r="C35" s="23">
        <v>5</v>
      </c>
      <c r="D35" s="37">
        <f t="shared" si="0"/>
        <v>1.148105625717566E-4</v>
      </c>
      <c r="E35" s="23">
        <v>2</v>
      </c>
      <c r="F35" s="37">
        <f t="shared" si="1"/>
        <v>4.8282355213287301E-5</v>
      </c>
      <c r="G35" s="23"/>
      <c r="H35" s="37">
        <f t="shared" si="2"/>
        <v>0</v>
      </c>
      <c r="I35" s="23">
        <v>2</v>
      </c>
      <c r="J35" s="37">
        <f t="shared" si="3"/>
        <v>0</v>
      </c>
      <c r="K35" s="545">
        <f t="shared" si="4"/>
        <v>0</v>
      </c>
    </row>
    <row r="36" spans="1:11" x14ac:dyDescent="0.25">
      <c r="A36" s="11">
        <v>81</v>
      </c>
      <c r="B36" s="12" t="s">
        <v>613</v>
      </c>
      <c r="C36" s="13">
        <v>28</v>
      </c>
      <c r="D36" s="38">
        <f t="shared" si="0"/>
        <v>6.4293915040183696E-4</v>
      </c>
      <c r="E36" s="13">
        <v>14</v>
      </c>
      <c r="F36" s="38">
        <f t="shared" si="1"/>
        <v>3.3797648649301111E-4</v>
      </c>
      <c r="G36" s="13">
        <v>31</v>
      </c>
      <c r="H36" s="38">
        <f t="shared" si="2"/>
        <v>1E-3</v>
      </c>
      <c r="I36" s="13">
        <v>25</v>
      </c>
      <c r="J36" s="38">
        <f t="shared" si="3"/>
        <v>1E-3</v>
      </c>
      <c r="K36" s="546">
        <f t="shared" si="4"/>
        <v>0</v>
      </c>
    </row>
    <row r="37" spans="1:11" x14ac:dyDescent="0.25">
      <c r="A37" s="11">
        <v>82</v>
      </c>
      <c r="B37" s="12" t="s">
        <v>614</v>
      </c>
      <c r="C37" s="13">
        <v>1</v>
      </c>
      <c r="D37" s="38">
        <f t="shared" si="0"/>
        <v>2.2962112514351319E-5</v>
      </c>
      <c r="E37" s="13"/>
      <c r="F37" s="38">
        <f t="shared" si="1"/>
        <v>0</v>
      </c>
      <c r="G37" s="13">
        <v>0</v>
      </c>
      <c r="H37" s="38">
        <f t="shared" si="2"/>
        <v>0</v>
      </c>
      <c r="I37" s="13">
        <v>3</v>
      </c>
      <c r="J37" s="38">
        <f t="shared" si="3"/>
        <v>0</v>
      </c>
      <c r="K37" s="546">
        <f t="shared" si="4"/>
        <v>0</v>
      </c>
    </row>
    <row r="38" spans="1:11" ht="14.4" thickBot="1" x14ac:dyDescent="0.3">
      <c r="A38" s="24">
        <v>89</v>
      </c>
      <c r="B38" s="25" t="s">
        <v>615</v>
      </c>
      <c r="C38" s="18">
        <v>7</v>
      </c>
      <c r="D38" s="39">
        <f t="shared" si="0"/>
        <v>1.6073478760045924E-4</v>
      </c>
      <c r="E38" s="18">
        <v>4</v>
      </c>
      <c r="F38" s="39">
        <f t="shared" si="1"/>
        <v>9.6564710426574603E-5</v>
      </c>
      <c r="G38" s="18">
        <v>2</v>
      </c>
      <c r="H38" s="39">
        <f t="shared" si="2"/>
        <v>0</v>
      </c>
      <c r="I38" s="18">
        <v>5</v>
      </c>
      <c r="J38" s="39">
        <f t="shared" si="3"/>
        <v>0</v>
      </c>
      <c r="K38" s="547">
        <f t="shared" si="4"/>
        <v>0</v>
      </c>
    </row>
    <row r="39" spans="1:11" ht="29.25" customHeight="1" x14ac:dyDescent="0.25">
      <c r="A39" s="9">
        <v>90</v>
      </c>
      <c r="B39" s="10" t="s">
        <v>616</v>
      </c>
      <c r="C39" s="6">
        <v>29</v>
      </c>
      <c r="D39" s="37">
        <f t="shared" si="0"/>
        <v>6.6590126291618827E-4</v>
      </c>
      <c r="E39" s="6">
        <v>29</v>
      </c>
      <c r="F39" s="37">
        <f t="shared" si="1"/>
        <v>7.000941505926659E-4</v>
      </c>
      <c r="G39" s="6">
        <v>44</v>
      </c>
      <c r="H39" s="37">
        <f t="shared" si="2"/>
        <v>1E-3</v>
      </c>
      <c r="I39" s="6">
        <v>48</v>
      </c>
      <c r="J39" s="37">
        <f t="shared" si="3"/>
        <v>1E-3</v>
      </c>
      <c r="K39" s="545">
        <f t="shared" si="4"/>
        <v>0</v>
      </c>
    </row>
    <row r="40" spans="1:11" x14ac:dyDescent="0.25">
      <c r="A40" s="11">
        <v>91</v>
      </c>
      <c r="B40" s="12" t="s">
        <v>617</v>
      </c>
      <c r="C40" s="13">
        <v>10</v>
      </c>
      <c r="D40" s="38">
        <f t="shared" si="0"/>
        <v>2.296211251435132E-4</v>
      </c>
      <c r="E40" s="13">
        <v>22</v>
      </c>
      <c r="F40" s="38">
        <f t="shared" si="1"/>
        <v>5.3110590734616037E-4</v>
      </c>
      <c r="G40" s="13">
        <v>17</v>
      </c>
      <c r="H40" s="38">
        <f t="shared" si="2"/>
        <v>0</v>
      </c>
      <c r="I40" s="13">
        <v>30</v>
      </c>
      <c r="J40" s="38">
        <f t="shared" si="3"/>
        <v>1E-3</v>
      </c>
      <c r="K40" s="546">
        <f t="shared" si="4"/>
        <v>1E-3</v>
      </c>
    </row>
    <row r="41" spans="1:11" x14ac:dyDescent="0.25">
      <c r="A41" s="11">
        <v>92</v>
      </c>
      <c r="B41" s="12" t="s">
        <v>618</v>
      </c>
      <c r="C41" s="13">
        <v>26</v>
      </c>
      <c r="D41" s="38">
        <f t="shared" si="0"/>
        <v>5.9701492537313433E-4</v>
      </c>
      <c r="E41" s="13">
        <v>13</v>
      </c>
      <c r="F41" s="38">
        <f t="shared" si="1"/>
        <v>3.1383530888636749E-4</v>
      </c>
      <c r="G41" s="13">
        <v>14</v>
      </c>
      <c r="H41" s="38">
        <f t="shared" si="2"/>
        <v>0</v>
      </c>
      <c r="I41" s="13">
        <v>19</v>
      </c>
      <c r="J41" s="38">
        <f t="shared" si="3"/>
        <v>0</v>
      </c>
      <c r="K41" s="546">
        <f t="shared" si="4"/>
        <v>0</v>
      </c>
    </row>
    <row r="42" spans="1:11" ht="28.5" customHeight="1" thickBot="1" x14ac:dyDescent="0.3">
      <c r="A42" s="16">
        <v>99</v>
      </c>
      <c r="B42" s="17" t="s">
        <v>619</v>
      </c>
      <c r="C42" s="18">
        <v>27</v>
      </c>
      <c r="D42" s="39">
        <f t="shared" si="0"/>
        <v>6.1997703788748565E-4</v>
      </c>
      <c r="E42" s="18">
        <v>27</v>
      </c>
      <c r="F42" s="39">
        <f t="shared" si="1"/>
        <v>6.5181179537937865E-4</v>
      </c>
      <c r="G42" s="18">
        <v>41</v>
      </c>
      <c r="H42" s="39">
        <f t="shared" si="2"/>
        <v>1E-3</v>
      </c>
      <c r="I42" s="18">
        <v>36</v>
      </c>
      <c r="J42" s="39">
        <f t="shared" si="3"/>
        <v>1E-3</v>
      </c>
      <c r="K42" s="547">
        <f t="shared" si="4"/>
        <v>0</v>
      </c>
    </row>
    <row r="43" spans="1:11" ht="27.6" x14ac:dyDescent="0.25">
      <c r="A43" s="21">
        <v>100</v>
      </c>
      <c r="B43" s="22" t="s">
        <v>620</v>
      </c>
      <c r="C43" s="23">
        <v>7</v>
      </c>
      <c r="D43" s="37">
        <f t="shared" si="0"/>
        <v>1.6073478760045924E-4</v>
      </c>
      <c r="E43" s="23">
        <v>10</v>
      </c>
      <c r="F43" s="37">
        <f t="shared" si="1"/>
        <v>2.4141177606643653E-4</v>
      </c>
      <c r="G43" s="23">
        <v>9</v>
      </c>
      <c r="H43" s="37">
        <f t="shared" si="2"/>
        <v>0</v>
      </c>
      <c r="I43" s="23">
        <v>8</v>
      </c>
      <c r="J43" s="37">
        <f t="shared" si="3"/>
        <v>0</v>
      </c>
      <c r="K43" s="545">
        <f t="shared" si="4"/>
        <v>0</v>
      </c>
    </row>
    <row r="44" spans="1:11" x14ac:dyDescent="0.25">
      <c r="A44" s="11">
        <v>101</v>
      </c>
      <c r="B44" s="12" t="s">
        <v>621</v>
      </c>
      <c r="C44" s="13">
        <v>6</v>
      </c>
      <c r="D44" s="38">
        <f t="shared" si="0"/>
        <v>1.3777267508610793E-4</v>
      </c>
      <c r="E44" s="13">
        <v>4</v>
      </c>
      <c r="F44" s="38">
        <f t="shared" si="1"/>
        <v>9.6564710426574603E-5</v>
      </c>
      <c r="G44" s="13">
        <v>5</v>
      </c>
      <c r="H44" s="38">
        <f t="shared" si="2"/>
        <v>0</v>
      </c>
      <c r="I44" s="13">
        <v>10</v>
      </c>
      <c r="J44" s="38">
        <f t="shared" si="3"/>
        <v>0</v>
      </c>
      <c r="K44" s="546">
        <f t="shared" si="4"/>
        <v>0</v>
      </c>
    </row>
    <row r="45" spans="1:11" x14ac:dyDescent="0.25">
      <c r="A45" s="11">
        <v>102</v>
      </c>
      <c r="B45" s="12" t="s">
        <v>622</v>
      </c>
      <c r="C45" s="13">
        <v>5</v>
      </c>
      <c r="D45" s="38">
        <f t="shared" si="0"/>
        <v>1.148105625717566E-4</v>
      </c>
      <c r="E45" s="13">
        <v>2</v>
      </c>
      <c r="F45" s="38">
        <f t="shared" si="1"/>
        <v>4.8282355213287301E-5</v>
      </c>
      <c r="G45" s="13">
        <v>4</v>
      </c>
      <c r="H45" s="38">
        <f t="shared" si="2"/>
        <v>0</v>
      </c>
      <c r="I45" s="13">
        <v>2</v>
      </c>
      <c r="J45" s="38">
        <f t="shared" si="3"/>
        <v>0</v>
      </c>
      <c r="K45" s="546">
        <f t="shared" si="4"/>
        <v>0</v>
      </c>
    </row>
    <row r="46" spans="1:11" x14ac:dyDescent="0.25">
      <c r="A46" s="11">
        <v>103</v>
      </c>
      <c r="B46" s="12" t="s">
        <v>623</v>
      </c>
      <c r="C46" s="13">
        <v>4</v>
      </c>
      <c r="D46" s="38">
        <f t="shared" si="0"/>
        <v>9.1848450057405276E-5</v>
      </c>
      <c r="E46" s="13"/>
      <c r="F46" s="38">
        <f t="shared" si="1"/>
        <v>0</v>
      </c>
      <c r="G46" s="13">
        <v>3</v>
      </c>
      <c r="H46" s="38">
        <f t="shared" si="2"/>
        <v>0</v>
      </c>
      <c r="I46" s="13">
        <v>3</v>
      </c>
      <c r="J46" s="38">
        <f t="shared" si="3"/>
        <v>0</v>
      </c>
      <c r="K46" s="546">
        <f t="shared" si="4"/>
        <v>0</v>
      </c>
    </row>
    <row r="47" spans="1:11" ht="28.2" thickBot="1" x14ac:dyDescent="0.3">
      <c r="A47" s="24">
        <v>109</v>
      </c>
      <c r="B47" s="25" t="s">
        <v>624</v>
      </c>
      <c r="C47" s="18">
        <v>7</v>
      </c>
      <c r="D47" s="39">
        <f t="shared" si="0"/>
        <v>1.6073478760045924E-4</v>
      </c>
      <c r="E47" s="18">
        <v>6</v>
      </c>
      <c r="F47" s="39">
        <f t="shared" si="1"/>
        <v>1.448470656398619E-4</v>
      </c>
      <c r="G47" s="18">
        <v>5</v>
      </c>
      <c r="H47" s="39">
        <f t="shared" si="2"/>
        <v>0</v>
      </c>
      <c r="I47" s="18">
        <v>10</v>
      </c>
      <c r="J47" s="39">
        <f t="shared" si="3"/>
        <v>0</v>
      </c>
      <c r="K47" s="547">
        <f t="shared" si="4"/>
        <v>0</v>
      </c>
    </row>
    <row r="48" spans="1:11" x14ac:dyDescent="0.25">
      <c r="A48" s="9">
        <v>110</v>
      </c>
      <c r="B48" s="10" t="s">
        <v>625</v>
      </c>
      <c r="C48" s="6">
        <v>327</v>
      </c>
      <c r="D48" s="37">
        <f t="shared" si="0"/>
        <v>7.5086107921928814E-3</v>
      </c>
      <c r="E48" s="6">
        <v>270</v>
      </c>
      <c r="F48" s="37">
        <f t="shared" si="1"/>
        <v>6.5181179537937865E-3</v>
      </c>
      <c r="G48" s="6">
        <v>280</v>
      </c>
      <c r="H48" s="37">
        <f t="shared" si="2"/>
        <v>7.0000000000000001E-3</v>
      </c>
      <c r="I48" s="6">
        <v>265</v>
      </c>
      <c r="J48" s="37">
        <f t="shared" si="3"/>
        <v>7.0000000000000001E-3</v>
      </c>
      <c r="K48" s="545">
        <f t="shared" si="4"/>
        <v>0</v>
      </c>
    </row>
    <row r="49" spans="1:13" ht="28.5" customHeight="1" x14ac:dyDescent="0.25">
      <c r="A49" s="11">
        <v>111</v>
      </c>
      <c r="B49" s="12" t="s">
        <v>626</v>
      </c>
      <c r="C49" s="13">
        <v>691</v>
      </c>
      <c r="D49" s="38">
        <f t="shared" si="0"/>
        <v>1.5866819747416761E-2</v>
      </c>
      <c r="E49" s="13">
        <v>693</v>
      </c>
      <c r="F49" s="38">
        <f t="shared" si="1"/>
        <v>1.6729836081404052E-2</v>
      </c>
      <c r="G49" s="13">
        <v>712</v>
      </c>
      <c r="H49" s="38">
        <f t="shared" si="2"/>
        <v>1.7999999999999999E-2</v>
      </c>
      <c r="I49" s="13">
        <v>675</v>
      </c>
      <c r="J49" s="38">
        <f t="shared" si="3"/>
        <v>1.7999999999999999E-2</v>
      </c>
      <c r="K49" s="546">
        <f t="shared" si="4"/>
        <v>0</v>
      </c>
    </row>
    <row r="50" spans="1:13" x14ac:dyDescent="0.25">
      <c r="A50" s="11">
        <v>112</v>
      </c>
      <c r="B50" s="12" t="s">
        <v>627</v>
      </c>
      <c r="C50" s="13">
        <v>133</v>
      </c>
      <c r="D50" s="38">
        <f t="shared" si="0"/>
        <v>3.0539609644087257E-3</v>
      </c>
      <c r="E50" s="13">
        <v>164</v>
      </c>
      <c r="F50" s="38">
        <f t="shared" si="1"/>
        <v>3.9591531274895588E-3</v>
      </c>
      <c r="G50" s="13">
        <v>161</v>
      </c>
      <c r="H50" s="38">
        <f t="shared" si="2"/>
        <v>4.0000000000000001E-3</v>
      </c>
      <c r="I50" s="13">
        <v>87</v>
      </c>
      <c r="J50" s="38">
        <f t="shared" si="3"/>
        <v>2E-3</v>
      </c>
      <c r="K50" s="546">
        <f t="shared" si="4"/>
        <v>-2E-3</v>
      </c>
    </row>
    <row r="51" spans="1:13" ht="14.4" thickBot="1" x14ac:dyDescent="0.3">
      <c r="A51" s="16">
        <v>119</v>
      </c>
      <c r="B51" s="17" t="s">
        <v>628</v>
      </c>
      <c r="C51" s="18">
        <v>85</v>
      </c>
      <c r="D51" s="39">
        <f t="shared" si="0"/>
        <v>1.9517795637198623E-3</v>
      </c>
      <c r="E51" s="18">
        <v>39</v>
      </c>
      <c r="F51" s="39">
        <f t="shared" si="1"/>
        <v>9.4150592665910246E-4</v>
      </c>
      <c r="G51" s="18">
        <v>51</v>
      </c>
      <c r="H51" s="39">
        <f t="shared" si="2"/>
        <v>1E-3</v>
      </c>
      <c r="I51" s="18">
        <v>64</v>
      </c>
      <c r="J51" s="39">
        <f t="shared" si="3"/>
        <v>2E-3</v>
      </c>
      <c r="K51" s="547">
        <f t="shared" si="4"/>
        <v>1E-3</v>
      </c>
    </row>
    <row r="52" spans="1:13" ht="14.4" thickBot="1" x14ac:dyDescent="0.3">
      <c r="A52" s="26">
        <v>120</v>
      </c>
      <c r="B52" s="27" t="s">
        <v>629</v>
      </c>
      <c r="C52" s="23">
        <v>481</v>
      </c>
      <c r="D52" s="37">
        <f t="shared" si="0"/>
        <v>1.1044776119402985E-2</v>
      </c>
      <c r="E52" s="23">
        <v>498</v>
      </c>
      <c r="F52" s="37">
        <f t="shared" si="1"/>
        <v>1.2022306448108538E-2</v>
      </c>
      <c r="G52" s="23">
        <v>453</v>
      </c>
      <c r="H52" s="37">
        <f t="shared" si="2"/>
        <v>1.0999999999999999E-2</v>
      </c>
      <c r="I52" s="23">
        <v>479</v>
      </c>
      <c r="J52" s="37">
        <f t="shared" si="3"/>
        <v>1.2E-2</v>
      </c>
      <c r="K52" s="545">
        <f t="shared" si="4"/>
        <v>1.0000000000000009E-3</v>
      </c>
    </row>
    <row r="53" spans="1:13" ht="28.2" thickBot="1" x14ac:dyDescent="0.3">
      <c r="A53" s="28">
        <v>999</v>
      </c>
      <c r="B53" s="29" t="s">
        <v>630</v>
      </c>
      <c r="C53" s="30">
        <v>1619</v>
      </c>
      <c r="D53" s="37">
        <f t="shared" si="0"/>
        <v>3.7175660160734786E-2</v>
      </c>
      <c r="E53" s="30">
        <v>1564</v>
      </c>
      <c r="F53" s="37">
        <f t="shared" si="1"/>
        <v>3.7756801776790673E-2</v>
      </c>
      <c r="G53" s="30">
        <v>1339</v>
      </c>
      <c r="H53" s="37">
        <f t="shared" si="2"/>
        <v>3.4000000000000002E-2</v>
      </c>
      <c r="I53" s="30">
        <v>1074</v>
      </c>
      <c r="J53" s="37">
        <f t="shared" si="3"/>
        <v>2.8000000000000001E-2</v>
      </c>
      <c r="K53" s="545">
        <f t="shared" si="4"/>
        <v>-6.0000000000000019E-3</v>
      </c>
    </row>
    <row r="54" spans="1:13" s="34" customFormat="1" ht="14.4" thickBot="1" x14ac:dyDescent="0.3">
      <c r="A54" s="843" t="s">
        <v>578</v>
      </c>
      <c r="B54" s="869"/>
      <c r="C54" s="31">
        <f>SUM(C4:C53)</f>
        <v>43550</v>
      </c>
      <c r="D54" s="40">
        <f t="shared" si="0"/>
        <v>1</v>
      </c>
      <c r="E54" s="31">
        <f>SUM(E4:E53)</f>
        <v>41423</v>
      </c>
      <c r="F54" s="40">
        <f t="shared" si="1"/>
        <v>1</v>
      </c>
      <c r="G54" s="31">
        <f>SUM(G4:G53)</f>
        <v>39886</v>
      </c>
      <c r="H54" s="40">
        <f>G54/$G$54</f>
        <v>1</v>
      </c>
      <c r="I54" s="31">
        <f>SUM(I4:I53)</f>
        <v>38502</v>
      </c>
      <c r="J54" s="40">
        <f>I54/$I$54</f>
        <v>1</v>
      </c>
      <c r="K54" s="548"/>
      <c r="M54" s="1"/>
    </row>
  </sheetData>
  <mergeCells count="9">
    <mergeCell ref="A54:B54"/>
    <mergeCell ref="K2:K3"/>
    <mergeCell ref="A1:K1"/>
    <mergeCell ref="A2:A3"/>
    <mergeCell ref="B2:B3"/>
    <mergeCell ref="C2:D2"/>
    <mergeCell ref="E2:F2"/>
    <mergeCell ref="G2:H2"/>
    <mergeCell ref="I2:J2"/>
  </mergeCells>
  <phoneticPr fontId="0" type="noConversion"/>
  <printOptions horizontalCentered="1"/>
  <pageMargins left="0.74803149606299213" right="0.74803149606299213" top="0.98425196850393704" bottom="0.98425196850393704" header="0.51181102362204722" footer="0.51181102362204722"/>
  <pageSetup paperSize="9" scale="5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workbookViewId="0">
      <selection sqref="A1:L1"/>
    </sheetView>
  </sheetViews>
  <sheetFormatPr defaultColWidth="11.44140625" defaultRowHeight="13.8" x14ac:dyDescent="0.25"/>
  <cols>
    <col min="1" max="1" width="9" style="35" customWidth="1"/>
    <col min="2" max="2" width="40.6640625" style="1" customWidth="1"/>
    <col min="3" max="8" width="9.6640625" style="1" customWidth="1"/>
    <col min="9" max="9" width="6.6640625" style="1" customWidth="1"/>
    <col min="10" max="10" width="7.6640625" style="1" customWidth="1"/>
    <col min="11" max="11" width="10.6640625" style="34" customWidth="1"/>
    <col min="12" max="12" width="10.6640625" style="1" customWidth="1"/>
    <col min="13" max="16384" width="11.44140625" style="1"/>
  </cols>
  <sheetData>
    <row r="1" spans="1:12" ht="35.1" customHeight="1" thickBot="1" x14ac:dyDescent="0.3">
      <c r="A1" s="872" t="s">
        <v>843</v>
      </c>
      <c r="B1" s="873"/>
      <c r="C1" s="873"/>
      <c r="D1" s="873"/>
      <c r="E1" s="873"/>
      <c r="F1" s="873"/>
      <c r="G1" s="873"/>
      <c r="H1" s="873"/>
      <c r="I1" s="873"/>
      <c r="J1" s="873"/>
      <c r="K1" s="873"/>
      <c r="L1" s="874"/>
    </row>
    <row r="2" spans="1:12" ht="15" customHeight="1" thickBot="1" x14ac:dyDescent="0.3">
      <c r="A2" s="875" t="s">
        <v>576</v>
      </c>
      <c r="B2" s="877" t="s">
        <v>577</v>
      </c>
      <c r="C2" s="883" t="s">
        <v>487</v>
      </c>
      <c r="D2" s="884"/>
      <c r="E2" s="885"/>
      <c r="F2" s="885"/>
      <c r="G2" s="885"/>
      <c r="H2" s="885"/>
      <c r="I2" s="885"/>
      <c r="J2" s="886"/>
      <c r="K2" s="856" t="s">
        <v>578</v>
      </c>
      <c r="L2" s="857"/>
    </row>
    <row r="3" spans="1:12" ht="14.25" customHeight="1" x14ac:dyDescent="0.25">
      <c r="A3" s="889"/>
      <c r="B3" s="888"/>
      <c r="C3" s="881" t="s">
        <v>480</v>
      </c>
      <c r="D3" s="882"/>
      <c r="E3" s="881" t="s">
        <v>481</v>
      </c>
      <c r="F3" s="882"/>
      <c r="G3" s="881" t="s">
        <v>482</v>
      </c>
      <c r="H3" s="882"/>
      <c r="I3" s="879" t="s">
        <v>483</v>
      </c>
      <c r="J3" s="887"/>
      <c r="K3" s="858"/>
      <c r="L3" s="859"/>
    </row>
    <row r="4" spans="1:12" ht="14.4" thickBot="1" x14ac:dyDescent="0.3">
      <c r="A4" s="890"/>
      <c r="B4" s="878"/>
      <c r="C4" s="165" t="s">
        <v>579</v>
      </c>
      <c r="D4" s="164" t="s">
        <v>580</v>
      </c>
      <c r="E4" s="165" t="s">
        <v>579</v>
      </c>
      <c r="F4" s="166" t="s">
        <v>580</v>
      </c>
      <c r="G4" s="163" t="s">
        <v>579</v>
      </c>
      <c r="H4" s="164" t="s">
        <v>580</v>
      </c>
      <c r="I4" s="165" t="s">
        <v>579</v>
      </c>
      <c r="J4" s="166" t="s">
        <v>580</v>
      </c>
      <c r="K4" s="165" t="s">
        <v>579</v>
      </c>
      <c r="L4" s="166" t="s">
        <v>580</v>
      </c>
    </row>
    <row r="5" spans="1:12" ht="14.4" thickBot="1" x14ac:dyDescent="0.3">
      <c r="A5" s="4">
        <v>0</v>
      </c>
      <c r="B5" s="5" t="s">
        <v>581</v>
      </c>
      <c r="C5" s="206">
        <v>1153</v>
      </c>
      <c r="D5" s="209">
        <f>C5/$C$55</f>
        <v>7.1238801359283288E-2</v>
      </c>
      <c r="E5" s="207">
        <v>376</v>
      </c>
      <c r="F5" s="209">
        <f>E5/$E$55</f>
        <v>1.9513207743006904E-2</v>
      </c>
      <c r="G5" s="242">
        <v>67</v>
      </c>
      <c r="H5" s="209">
        <f>G5/$G$55</f>
        <v>2.2053982883475973E-2</v>
      </c>
      <c r="I5" s="233"/>
      <c r="J5" s="234">
        <f>I5/$I$55</f>
        <v>0</v>
      </c>
      <c r="K5" s="210">
        <f>C5+E5+G5+I5</f>
        <v>1596</v>
      </c>
      <c r="L5" s="209">
        <f>K5/$K$55</f>
        <v>4.1452392083528126E-2</v>
      </c>
    </row>
    <row r="6" spans="1:12" x14ac:dyDescent="0.25">
      <c r="A6" s="9">
        <v>10</v>
      </c>
      <c r="B6" s="10" t="s">
        <v>582</v>
      </c>
      <c r="C6" s="212">
        <v>1094</v>
      </c>
      <c r="D6" s="215">
        <f t="shared" ref="D6:D54" si="0">C6/$C$55</f>
        <v>6.7593450725980844E-2</v>
      </c>
      <c r="E6" s="213">
        <v>635</v>
      </c>
      <c r="F6" s="214">
        <f t="shared" ref="F6:F54" si="1">E6/$E$55</f>
        <v>3.2954486480876018E-2</v>
      </c>
      <c r="G6" s="243">
        <v>44</v>
      </c>
      <c r="H6" s="215">
        <f t="shared" ref="H6:H54" si="2">G6/$G$55</f>
        <v>1.4483212639894667E-2</v>
      </c>
      <c r="I6" s="235"/>
      <c r="J6" s="236">
        <f t="shared" ref="J6:J54" si="3">I6/$I$55</f>
        <v>0</v>
      </c>
      <c r="K6" s="216">
        <f t="shared" ref="K6:K54" si="4">C6+E6+G6+I6</f>
        <v>1773</v>
      </c>
      <c r="L6" s="217">
        <f t="shared" ref="L6:L54" si="5">K6/$K$55</f>
        <v>4.6049555867227678E-2</v>
      </c>
    </row>
    <row r="7" spans="1:12" x14ac:dyDescent="0.25">
      <c r="A7" s="11">
        <v>11</v>
      </c>
      <c r="B7" s="12" t="s">
        <v>583</v>
      </c>
      <c r="C7" s="218">
        <v>5543</v>
      </c>
      <c r="D7" s="221">
        <f t="shared" si="0"/>
        <v>0.34247760271856659</v>
      </c>
      <c r="E7" s="219">
        <v>5516</v>
      </c>
      <c r="F7" s="220">
        <f t="shared" si="1"/>
        <v>0.28626290933623955</v>
      </c>
      <c r="G7" s="244">
        <v>505</v>
      </c>
      <c r="H7" s="221">
        <f t="shared" si="2"/>
        <v>0.16622778143515471</v>
      </c>
      <c r="I7" s="237">
        <v>3</v>
      </c>
      <c r="J7" s="238">
        <f t="shared" si="3"/>
        <v>0.3</v>
      </c>
      <c r="K7" s="222">
        <f t="shared" si="4"/>
        <v>11567</v>
      </c>
      <c r="L7" s="221">
        <f t="shared" si="5"/>
        <v>0.30042595189860266</v>
      </c>
    </row>
    <row r="8" spans="1:12" x14ac:dyDescent="0.25">
      <c r="A8" s="11">
        <v>12</v>
      </c>
      <c r="B8" s="12" t="s">
        <v>584</v>
      </c>
      <c r="C8" s="218">
        <v>1249</v>
      </c>
      <c r="D8" s="221">
        <f t="shared" si="0"/>
        <v>7.7170219338894036E-2</v>
      </c>
      <c r="E8" s="219">
        <v>1163</v>
      </c>
      <c r="F8" s="220">
        <f t="shared" si="1"/>
        <v>6.0356012247651671E-2</v>
      </c>
      <c r="G8" s="244">
        <v>83</v>
      </c>
      <c r="H8" s="221">
        <f t="shared" si="2"/>
        <v>2.7320605661619486E-2</v>
      </c>
      <c r="I8" s="237"/>
      <c r="J8" s="238">
        <f t="shared" si="3"/>
        <v>0</v>
      </c>
      <c r="K8" s="222">
        <f t="shared" si="4"/>
        <v>2495</v>
      </c>
      <c r="L8" s="221">
        <f t="shared" si="5"/>
        <v>6.480182847644278E-2</v>
      </c>
    </row>
    <row r="9" spans="1:12" x14ac:dyDescent="0.25">
      <c r="A9" s="11">
        <v>13</v>
      </c>
      <c r="B9" s="12" t="s">
        <v>585</v>
      </c>
      <c r="C9" s="218">
        <v>32</v>
      </c>
      <c r="D9" s="221">
        <f t="shared" si="0"/>
        <v>1.977139326536917E-3</v>
      </c>
      <c r="E9" s="219">
        <v>68</v>
      </c>
      <c r="F9" s="220">
        <f t="shared" si="1"/>
        <v>3.5289843790544399E-3</v>
      </c>
      <c r="G9" s="244">
        <v>9</v>
      </c>
      <c r="H9" s="221">
        <f t="shared" si="2"/>
        <v>2.9624753127057276E-3</v>
      </c>
      <c r="I9" s="237"/>
      <c r="J9" s="238">
        <f t="shared" si="3"/>
        <v>0</v>
      </c>
      <c r="K9" s="222">
        <f t="shared" si="4"/>
        <v>109</v>
      </c>
      <c r="L9" s="221">
        <f t="shared" si="5"/>
        <v>2.8310217651031115E-3</v>
      </c>
    </row>
    <row r="10" spans="1:12" ht="28.2" thickBot="1" x14ac:dyDescent="0.3">
      <c r="A10" s="16">
        <v>19</v>
      </c>
      <c r="B10" s="17" t="s">
        <v>586</v>
      </c>
      <c r="C10" s="223">
        <v>224</v>
      </c>
      <c r="D10" s="226">
        <f t="shared" si="0"/>
        <v>1.3839975285758418E-2</v>
      </c>
      <c r="E10" s="224">
        <v>164</v>
      </c>
      <c r="F10" s="225">
        <f t="shared" si="1"/>
        <v>8.5110799730136483E-3</v>
      </c>
      <c r="G10" s="245">
        <v>21</v>
      </c>
      <c r="H10" s="226">
        <f t="shared" si="2"/>
        <v>6.9124423963133645E-3</v>
      </c>
      <c r="I10" s="239"/>
      <c r="J10" s="240">
        <f t="shared" si="3"/>
        <v>0</v>
      </c>
      <c r="K10" s="227">
        <f t="shared" si="4"/>
        <v>409</v>
      </c>
      <c r="L10" s="226">
        <f t="shared" si="5"/>
        <v>1.0622824788322684E-2</v>
      </c>
    </row>
    <row r="11" spans="1:12" x14ac:dyDescent="0.25">
      <c r="A11" s="21">
        <v>20</v>
      </c>
      <c r="B11" s="22" t="s">
        <v>587</v>
      </c>
      <c r="C11" s="212">
        <v>171</v>
      </c>
      <c r="D11" s="215">
        <f t="shared" si="0"/>
        <v>1.0565338276181649E-2</v>
      </c>
      <c r="E11" s="213">
        <v>415</v>
      </c>
      <c r="F11" s="214">
        <f t="shared" si="1"/>
        <v>2.1537184078052832E-2</v>
      </c>
      <c r="G11" s="243">
        <v>219</v>
      </c>
      <c r="H11" s="215">
        <f t="shared" si="2"/>
        <v>7.2086899275839361E-2</v>
      </c>
      <c r="I11" s="235"/>
      <c r="J11" s="236">
        <f t="shared" si="3"/>
        <v>0</v>
      </c>
      <c r="K11" s="216">
        <f t="shared" si="4"/>
        <v>805</v>
      </c>
      <c r="L11" s="217">
        <f t="shared" si="5"/>
        <v>2.0908004778972519E-2</v>
      </c>
    </row>
    <row r="12" spans="1:12" x14ac:dyDescent="0.25">
      <c r="A12" s="11">
        <v>21</v>
      </c>
      <c r="B12" s="12" t="s">
        <v>588</v>
      </c>
      <c r="C12" s="218">
        <v>192</v>
      </c>
      <c r="D12" s="221">
        <f t="shared" si="0"/>
        <v>1.1862835959221501E-2</v>
      </c>
      <c r="E12" s="219">
        <v>506</v>
      </c>
      <c r="F12" s="220">
        <f t="shared" si="1"/>
        <v>2.6259795526493331E-2</v>
      </c>
      <c r="G12" s="244">
        <v>227</v>
      </c>
      <c r="H12" s="221">
        <f t="shared" si="2"/>
        <v>7.4720210664911121E-2</v>
      </c>
      <c r="I12" s="237"/>
      <c r="J12" s="238">
        <f t="shared" si="3"/>
        <v>0</v>
      </c>
      <c r="K12" s="222">
        <f t="shared" si="4"/>
        <v>925</v>
      </c>
      <c r="L12" s="221">
        <f t="shared" si="5"/>
        <v>2.4024725988260349E-2</v>
      </c>
    </row>
    <row r="13" spans="1:12" x14ac:dyDescent="0.25">
      <c r="A13" s="11">
        <v>22</v>
      </c>
      <c r="B13" s="12" t="s">
        <v>589</v>
      </c>
      <c r="C13" s="218">
        <v>29</v>
      </c>
      <c r="D13" s="221">
        <f t="shared" si="0"/>
        <v>1.7917825146740809E-3</v>
      </c>
      <c r="E13" s="219">
        <v>58</v>
      </c>
      <c r="F13" s="220">
        <f t="shared" si="1"/>
        <v>3.010016088017022E-3</v>
      </c>
      <c r="G13" s="244">
        <v>23</v>
      </c>
      <c r="H13" s="221">
        <f t="shared" si="2"/>
        <v>7.5707702435813037E-3</v>
      </c>
      <c r="I13" s="237"/>
      <c r="J13" s="238">
        <f t="shared" si="3"/>
        <v>0</v>
      </c>
      <c r="K13" s="222">
        <f t="shared" si="4"/>
        <v>110</v>
      </c>
      <c r="L13" s="221">
        <f t="shared" si="5"/>
        <v>2.8569944418471768E-3</v>
      </c>
    </row>
    <row r="14" spans="1:12" ht="14.4" thickBot="1" x14ac:dyDescent="0.3">
      <c r="A14" s="24">
        <v>29</v>
      </c>
      <c r="B14" s="25" t="s">
        <v>590</v>
      </c>
      <c r="C14" s="223">
        <v>60</v>
      </c>
      <c r="D14" s="226">
        <f t="shared" si="0"/>
        <v>3.7071362372567192E-3</v>
      </c>
      <c r="E14" s="224">
        <v>73</v>
      </c>
      <c r="F14" s="225">
        <f t="shared" si="1"/>
        <v>3.7884685245731485E-3</v>
      </c>
      <c r="G14" s="245">
        <v>27</v>
      </c>
      <c r="H14" s="226">
        <f t="shared" si="2"/>
        <v>8.887425938117182E-3</v>
      </c>
      <c r="I14" s="239"/>
      <c r="J14" s="240">
        <f t="shared" si="3"/>
        <v>0</v>
      </c>
      <c r="K14" s="227">
        <f t="shared" si="4"/>
        <v>160</v>
      </c>
      <c r="L14" s="226">
        <f t="shared" si="5"/>
        <v>4.1556282790504388E-3</v>
      </c>
    </row>
    <row r="15" spans="1:12" ht="27.6" x14ac:dyDescent="0.25">
      <c r="A15" s="9">
        <v>30</v>
      </c>
      <c r="B15" s="10" t="s">
        <v>591</v>
      </c>
      <c r="C15" s="212">
        <v>1112</v>
      </c>
      <c r="D15" s="215">
        <f t="shared" si="0"/>
        <v>6.8705591597157861E-2</v>
      </c>
      <c r="E15" s="213">
        <v>2248</v>
      </c>
      <c r="F15" s="214">
        <f t="shared" si="1"/>
        <v>0.11666407182521148</v>
      </c>
      <c r="G15" s="243">
        <v>477</v>
      </c>
      <c r="H15" s="215">
        <f t="shared" si="2"/>
        <v>0.15701119157340354</v>
      </c>
      <c r="I15" s="235"/>
      <c r="J15" s="236">
        <f t="shared" si="3"/>
        <v>0</v>
      </c>
      <c r="K15" s="216">
        <f t="shared" si="4"/>
        <v>3837</v>
      </c>
      <c r="L15" s="217">
        <f t="shared" si="5"/>
        <v>9.9657160666978342E-2</v>
      </c>
    </row>
    <row r="16" spans="1:12" x14ac:dyDescent="0.25">
      <c r="A16" s="11">
        <v>31</v>
      </c>
      <c r="B16" s="12" t="s">
        <v>592</v>
      </c>
      <c r="C16" s="218">
        <v>190</v>
      </c>
      <c r="D16" s="221">
        <f t="shared" si="0"/>
        <v>1.1739264751312943E-2</v>
      </c>
      <c r="E16" s="219">
        <v>313</v>
      </c>
      <c r="F16" s="220">
        <f t="shared" si="1"/>
        <v>1.624370750947117E-2</v>
      </c>
      <c r="G16" s="244">
        <v>80</v>
      </c>
      <c r="H16" s="221">
        <f t="shared" si="2"/>
        <v>2.6333113890717578E-2</v>
      </c>
      <c r="I16" s="237"/>
      <c r="J16" s="238">
        <f t="shared" si="3"/>
        <v>0</v>
      </c>
      <c r="K16" s="222">
        <f t="shared" si="4"/>
        <v>583</v>
      </c>
      <c r="L16" s="221">
        <f t="shared" si="5"/>
        <v>1.5142070541790037E-2</v>
      </c>
    </row>
    <row r="17" spans="1:12" x14ac:dyDescent="0.25">
      <c r="A17" s="11">
        <v>32</v>
      </c>
      <c r="B17" s="12" t="s">
        <v>593</v>
      </c>
      <c r="C17" s="218">
        <v>1833</v>
      </c>
      <c r="D17" s="221">
        <f t="shared" si="0"/>
        <v>0.11325301204819277</v>
      </c>
      <c r="E17" s="219">
        <v>3804</v>
      </c>
      <c r="F17" s="220">
        <f t="shared" si="1"/>
        <v>0.19741553791063365</v>
      </c>
      <c r="G17" s="244">
        <v>615</v>
      </c>
      <c r="H17" s="221">
        <f t="shared" si="2"/>
        <v>0.20243581303489139</v>
      </c>
      <c r="I17" s="237">
        <v>4</v>
      </c>
      <c r="J17" s="238">
        <f t="shared" si="3"/>
        <v>0.4</v>
      </c>
      <c r="K17" s="222">
        <f t="shared" si="4"/>
        <v>6256</v>
      </c>
      <c r="L17" s="221">
        <f t="shared" si="5"/>
        <v>0.16248506571087215</v>
      </c>
    </row>
    <row r="18" spans="1:12" ht="28.2" thickBot="1" x14ac:dyDescent="0.3">
      <c r="A18" s="16">
        <v>39</v>
      </c>
      <c r="B18" s="17" t="s">
        <v>594</v>
      </c>
      <c r="C18" s="223">
        <v>413</v>
      </c>
      <c r="D18" s="226">
        <f t="shared" si="0"/>
        <v>2.5517454433117082E-2</v>
      </c>
      <c r="E18" s="224">
        <v>638</v>
      </c>
      <c r="F18" s="225">
        <f t="shared" si="1"/>
        <v>3.3110176968187244E-2</v>
      </c>
      <c r="G18" s="245">
        <v>156</v>
      </c>
      <c r="H18" s="226">
        <f t="shared" si="2"/>
        <v>5.1349572086899276E-2</v>
      </c>
      <c r="I18" s="239">
        <v>1</v>
      </c>
      <c r="J18" s="240">
        <f t="shared" si="3"/>
        <v>0.1</v>
      </c>
      <c r="K18" s="227">
        <f t="shared" si="4"/>
        <v>1208</v>
      </c>
      <c r="L18" s="226">
        <f t="shared" si="5"/>
        <v>3.1374993506830817E-2</v>
      </c>
    </row>
    <row r="19" spans="1:12" x14ac:dyDescent="0.25">
      <c r="A19" s="21">
        <v>40</v>
      </c>
      <c r="B19" s="22" t="s">
        <v>595</v>
      </c>
      <c r="C19" s="212">
        <v>1</v>
      </c>
      <c r="D19" s="215">
        <f t="shared" si="0"/>
        <v>6.1785603954278657E-5</v>
      </c>
      <c r="E19" s="213">
        <v>2</v>
      </c>
      <c r="F19" s="214">
        <f t="shared" si="1"/>
        <v>1.0379365820748353E-4</v>
      </c>
      <c r="G19" s="243">
        <v>5</v>
      </c>
      <c r="H19" s="215">
        <f t="shared" si="2"/>
        <v>1.6458196181698486E-3</v>
      </c>
      <c r="I19" s="235"/>
      <c r="J19" s="236">
        <f t="shared" si="3"/>
        <v>0</v>
      </c>
      <c r="K19" s="216">
        <f t="shared" si="4"/>
        <v>8</v>
      </c>
      <c r="L19" s="217">
        <f t="shared" si="5"/>
        <v>2.0778141395252195E-4</v>
      </c>
    </row>
    <row r="20" spans="1:12" ht="14.4" thickBot="1" x14ac:dyDescent="0.3">
      <c r="A20" s="24">
        <v>41</v>
      </c>
      <c r="B20" s="25" t="s">
        <v>596</v>
      </c>
      <c r="C20" s="223">
        <v>8</v>
      </c>
      <c r="D20" s="226">
        <f t="shared" si="0"/>
        <v>4.9428483163422925E-4</v>
      </c>
      <c r="E20" s="224">
        <v>6</v>
      </c>
      <c r="F20" s="225">
        <f t="shared" si="1"/>
        <v>3.1138097462245055E-4</v>
      </c>
      <c r="G20" s="245">
        <v>3</v>
      </c>
      <c r="H20" s="226">
        <f t="shared" si="2"/>
        <v>9.8749177090190921E-4</v>
      </c>
      <c r="I20" s="239"/>
      <c r="J20" s="240">
        <f t="shared" si="3"/>
        <v>0</v>
      </c>
      <c r="K20" s="227">
        <f t="shared" si="4"/>
        <v>17</v>
      </c>
      <c r="L20" s="226">
        <f t="shared" si="5"/>
        <v>4.4153550464910913E-4</v>
      </c>
    </row>
    <row r="21" spans="1:12" ht="27" customHeight="1" x14ac:dyDescent="0.25">
      <c r="A21" s="9">
        <v>50</v>
      </c>
      <c r="B21" s="10" t="s">
        <v>597</v>
      </c>
      <c r="C21" s="212">
        <v>359</v>
      </c>
      <c r="D21" s="215">
        <f t="shared" si="0"/>
        <v>2.2181031819586035E-2</v>
      </c>
      <c r="E21" s="213">
        <v>569</v>
      </c>
      <c r="F21" s="214">
        <f t="shared" si="1"/>
        <v>2.9529295760029061E-2</v>
      </c>
      <c r="G21" s="243">
        <v>114</v>
      </c>
      <c r="H21" s="215">
        <f t="shared" si="2"/>
        <v>3.7524687294272545E-2</v>
      </c>
      <c r="I21" s="235"/>
      <c r="J21" s="236">
        <f t="shared" si="3"/>
        <v>0</v>
      </c>
      <c r="K21" s="216">
        <f t="shared" si="4"/>
        <v>1042</v>
      </c>
      <c r="L21" s="217">
        <f t="shared" si="5"/>
        <v>2.7063529167315983E-2</v>
      </c>
    </row>
    <row r="22" spans="1:12" ht="29.25" customHeight="1" x14ac:dyDescent="0.25">
      <c r="A22" s="11">
        <v>51</v>
      </c>
      <c r="B22" s="12" t="s">
        <v>598</v>
      </c>
      <c r="C22" s="218">
        <v>109</v>
      </c>
      <c r="D22" s="221">
        <f t="shared" si="0"/>
        <v>6.734630831016373E-3</v>
      </c>
      <c r="E22" s="219">
        <v>342</v>
      </c>
      <c r="F22" s="220">
        <f t="shared" si="1"/>
        <v>1.7748715553479684E-2</v>
      </c>
      <c r="G22" s="244">
        <v>30</v>
      </c>
      <c r="H22" s="221">
        <f t="shared" si="2"/>
        <v>9.8749177090190921E-3</v>
      </c>
      <c r="I22" s="237"/>
      <c r="J22" s="238">
        <f t="shared" si="3"/>
        <v>0</v>
      </c>
      <c r="K22" s="222">
        <f t="shared" si="4"/>
        <v>481</v>
      </c>
      <c r="L22" s="221">
        <f t="shared" si="5"/>
        <v>1.2492857513895382E-2</v>
      </c>
    </row>
    <row r="23" spans="1:12" x14ac:dyDescent="0.25">
      <c r="A23" s="11">
        <v>52</v>
      </c>
      <c r="B23" s="12" t="s">
        <v>599</v>
      </c>
      <c r="C23" s="218">
        <v>301</v>
      </c>
      <c r="D23" s="221">
        <f t="shared" si="0"/>
        <v>1.8597466790237875E-2</v>
      </c>
      <c r="E23" s="219">
        <v>508</v>
      </c>
      <c r="F23" s="220">
        <f t="shared" si="1"/>
        <v>2.6363589184700813E-2</v>
      </c>
      <c r="G23" s="244">
        <v>93</v>
      </c>
      <c r="H23" s="221">
        <f t="shared" si="2"/>
        <v>3.0612244897959183E-2</v>
      </c>
      <c r="I23" s="237"/>
      <c r="J23" s="238">
        <f t="shared" si="3"/>
        <v>0</v>
      </c>
      <c r="K23" s="222">
        <f t="shared" si="4"/>
        <v>902</v>
      </c>
      <c r="L23" s="221">
        <f t="shared" si="5"/>
        <v>2.3427354423146848E-2</v>
      </c>
    </row>
    <row r="24" spans="1:12" ht="55.5" customHeight="1" x14ac:dyDescent="0.25">
      <c r="A24" s="11">
        <v>53</v>
      </c>
      <c r="B24" s="12" t="s">
        <v>600</v>
      </c>
      <c r="C24" s="218"/>
      <c r="D24" s="221">
        <f t="shared" si="0"/>
        <v>0</v>
      </c>
      <c r="E24" s="219">
        <v>7</v>
      </c>
      <c r="F24" s="220">
        <f t="shared" si="1"/>
        <v>3.6327780372619233E-4</v>
      </c>
      <c r="G24" s="244">
        <v>1</v>
      </c>
      <c r="H24" s="221">
        <f t="shared" si="2"/>
        <v>3.291639236339697E-4</v>
      </c>
      <c r="I24" s="237"/>
      <c r="J24" s="238">
        <f t="shared" si="3"/>
        <v>0</v>
      </c>
      <c r="K24" s="222">
        <f t="shared" si="4"/>
        <v>8</v>
      </c>
      <c r="L24" s="221">
        <f t="shared" si="5"/>
        <v>2.0778141395252195E-4</v>
      </c>
    </row>
    <row r="25" spans="1:12" x14ac:dyDescent="0.25">
      <c r="A25" s="11">
        <v>54</v>
      </c>
      <c r="B25" s="12" t="s">
        <v>601</v>
      </c>
      <c r="C25" s="218">
        <v>8</v>
      </c>
      <c r="D25" s="221">
        <f t="shared" si="0"/>
        <v>4.9428483163422925E-4</v>
      </c>
      <c r="E25" s="219">
        <v>7</v>
      </c>
      <c r="F25" s="220">
        <f t="shared" si="1"/>
        <v>3.6327780372619233E-4</v>
      </c>
      <c r="G25" s="244">
        <v>2</v>
      </c>
      <c r="H25" s="221">
        <f t="shared" si="2"/>
        <v>6.583278472679394E-4</v>
      </c>
      <c r="I25" s="237"/>
      <c r="J25" s="238">
        <f t="shared" si="3"/>
        <v>0</v>
      </c>
      <c r="K25" s="222">
        <f t="shared" si="4"/>
        <v>17</v>
      </c>
      <c r="L25" s="221">
        <f t="shared" si="5"/>
        <v>4.4153550464910913E-4</v>
      </c>
    </row>
    <row r="26" spans="1:12" ht="28.2" thickBot="1" x14ac:dyDescent="0.3">
      <c r="A26" s="16">
        <v>59</v>
      </c>
      <c r="B26" s="17" t="s">
        <v>602</v>
      </c>
      <c r="C26" s="223">
        <v>51</v>
      </c>
      <c r="D26" s="226">
        <f t="shared" si="0"/>
        <v>3.1510658016682112E-3</v>
      </c>
      <c r="E26" s="224">
        <v>88</v>
      </c>
      <c r="F26" s="225">
        <f t="shared" si="1"/>
        <v>4.5669209611292746E-3</v>
      </c>
      <c r="G26" s="245">
        <v>21</v>
      </c>
      <c r="H26" s="226">
        <f t="shared" si="2"/>
        <v>6.9124423963133645E-3</v>
      </c>
      <c r="I26" s="239"/>
      <c r="J26" s="240">
        <f t="shared" si="3"/>
        <v>0</v>
      </c>
      <c r="K26" s="227">
        <f t="shared" si="4"/>
        <v>160</v>
      </c>
      <c r="L26" s="226">
        <f t="shared" si="5"/>
        <v>4.1556282790504388E-3</v>
      </c>
    </row>
    <row r="27" spans="1:12" ht="27.6" x14ac:dyDescent="0.25">
      <c r="A27" s="21">
        <v>60</v>
      </c>
      <c r="B27" s="22" t="s">
        <v>603</v>
      </c>
      <c r="C27" s="212">
        <v>50</v>
      </c>
      <c r="D27" s="215">
        <f t="shared" si="0"/>
        <v>3.0892801977139327E-3</v>
      </c>
      <c r="E27" s="213">
        <v>42</v>
      </c>
      <c r="F27" s="214">
        <f t="shared" si="1"/>
        <v>2.179666822357154E-3</v>
      </c>
      <c r="G27" s="243">
        <v>3</v>
      </c>
      <c r="H27" s="215">
        <f t="shared" si="2"/>
        <v>9.8749177090190921E-4</v>
      </c>
      <c r="I27" s="235"/>
      <c r="J27" s="236">
        <f t="shared" si="3"/>
        <v>0</v>
      </c>
      <c r="K27" s="216">
        <f t="shared" si="4"/>
        <v>95</v>
      </c>
      <c r="L27" s="217">
        <f t="shared" si="5"/>
        <v>2.4674042906861981E-3</v>
      </c>
    </row>
    <row r="28" spans="1:12" ht="30" customHeight="1" x14ac:dyDescent="0.25">
      <c r="A28" s="11">
        <v>61</v>
      </c>
      <c r="B28" s="12" t="s">
        <v>604</v>
      </c>
      <c r="C28" s="218">
        <v>141</v>
      </c>
      <c r="D28" s="221">
        <f t="shared" si="0"/>
        <v>8.7117701575532905E-3</v>
      </c>
      <c r="E28" s="219">
        <v>132</v>
      </c>
      <c r="F28" s="220">
        <f t="shared" si="1"/>
        <v>6.8503814416939124E-3</v>
      </c>
      <c r="G28" s="244">
        <v>2</v>
      </c>
      <c r="H28" s="221">
        <f t="shared" si="2"/>
        <v>6.583278472679394E-4</v>
      </c>
      <c r="I28" s="237"/>
      <c r="J28" s="238">
        <f t="shared" si="3"/>
        <v>0</v>
      </c>
      <c r="K28" s="222">
        <f t="shared" si="4"/>
        <v>275</v>
      </c>
      <c r="L28" s="221">
        <f t="shared" si="5"/>
        <v>7.1424861046179419E-3</v>
      </c>
    </row>
    <row r="29" spans="1:12" ht="14.25" customHeight="1" x14ac:dyDescent="0.25">
      <c r="A29" s="11">
        <v>62</v>
      </c>
      <c r="B29" s="12" t="s">
        <v>605</v>
      </c>
      <c r="C29" s="218">
        <v>45</v>
      </c>
      <c r="D29" s="221">
        <f t="shared" si="0"/>
        <v>2.7803521779425394E-3</v>
      </c>
      <c r="E29" s="219">
        <v>41</v>
      </c>
      <c r="F29" s="220">
        <f t="shared" si="1"/>
        <v>2.1277699932534121E-3</v>
      </c>
      <c r="G29" s="244">
        <v>3</v>
      </c>
      <c r="H29" s="221">
        <f t="shared" si="2"/>
        <v>9.8749177090190921E-4</v>
      </c>
      <c r="I29" s="237"/>
      <c r="J29" s="238">
        <f t="shared" si="3"/>
        <v>0</v>
      </c>
      <c r="K29" s="222">
        <f t="shared" si="4"/>
        <v>89</v>
      </c>
      <c r="L29" s="221">
        <f t="shared" si="5"/>
        <v>2.3115682302218069E-3</v>
      </c>
    </row>
    <row r="30" spans="1:12" x14ac:dyDescent="0.25">
      <c r="A30" s="11">
        <v>63</v>
      </c>
      <c r="B30" s="12" t="s">
        <v>606</v>
      </c>
      <c r="C30" s="218">
        <v>1</v>
      </c>
      <c r="D30" s="221">
        <f t="shared" si="0"/>
        <v>6.1785603954278657E-5</v>
      </c>
      <c r="E30" s="219">
        <v>2</v>
      </c>
      <c r="F30" s="220">
        <f t="shared" si="1"/>
        <v>1.0379365820748353E-4</v>
      </c>
      <c r="G30" s="244"/>
      <c r="H30" s="221">
        <f t="shared" si="2"/>
        <v>0</v>
      </c>
      <c r="I30" s="237"/>
      <c r="J30" s="238">
        <f t="shared" si="3"/>
        <v>0</v>
      </c>
      <c r="K30" s="222">
        <f t="shared" si="4"/>
        <v>3</v>
      </c>
      <c r="L30" s="221">
        <f t="shared" si="5"/>
        <v>7.7918030232195729E-5</v>
      </c>
    </row>
    <row r="31" spans="1:12" ht="42" thickBot="1" x14ac:dyDescent="0.3">
      <c r="A31" s="24">
        <v>69</v>
      </c>
      <c r="B31" s="25" t="s">
        <v>607</v>
      </c>
      <c r="C31" s="223">
        <v>15</v>
      </c>
      <c r="D31" s="226">
        <f t="shared" si="0"/>
        <v>9.2678405931417981E-4</v>
      </c>
      <c r="E31" s="224">
        <v>20</v>
      </c>
      <c r="F31" s="225">
        <f t="shared" si="1"/>
        <v>1.0379365820748353E-3</v>
      </c>
      <c r="G31" s="245"/>
      <c r="H31" s="226">
        <f t="shared" si="2"/>
        <v>0</v>
      </c>
      <c r="I31" s="239"/>
      <c r="J31" s="240">
        <f t="shared" si="3"/>
        <v>0</v>
      </c>
      <c r="K31" s="227">
        <f t="shared" si="4"/>
        <v>35</v>
      </c>
      <c r="L31" s="226">
        <f t="shared" si="5"/>
        <v>9.0904368604228353E-4</v>
      </c>
    </row>
    <row r="32" spans="1:12" x14ac:dyDescent="0.25">
      <c r="A32" s="9">
        <v>70</v>
      </c>
      <c r="B32" s="10" t="s">
        <v>608</v>
      </c>
      <c r="C32" s="212">
        <v>96</v>
      </c>
      <c r="D32" s="215">
        <f t="shared" si="0"/>
        <v>5.9314179796107506E-3</v>
      </c>
      <c r="E32" s="213">
        <v>26</v>
      </c>
      <c r="F32" s="214">
        <f t="shared" si="1"/>
        <v>1.3493175566972858E-3</v>
      </c>
      <c r="G32" s="243"/>
      <c r="H32" s="215">
        <f t="shared" si="2"/>
        <v>0</v>
      </c>
      <c r="I32" s="235">
        <v>1</v>
      </c>
      <c r="J32" s="236">
        <f t="shared" si="3"/>
        <v>0.1</v>
      </c>
      <c r="K32" s="216">
        <f t="shared" si="4"/>
        <v>123</v>
      </c>
      <c r="L32" s="217">
        <f t="shared" si="5"/>
        <v>3.1946392395200249E-3</v>
      </c>
    </row>
    <row r="33" spans="1:12" x14ac:dyDescent="0.25">
      <c r="A33" s="11">
        <v>71</v>
      </c>
      <c r="B33" s="12" t="s">
        <v>609</v>
      </c>
      <c r="C33" s="218">
        <v>311</v>
      </c>
      <c r="D33" s="221">
        <f t="shared" si="0"/>
        <v>1.9215322829780661E-2</v>
      </c>
      <c r="E33" s="219">
        <v>56</v>
      </c>
      <c r="F33" s="220">
        <f t="shared" si="1"/>
        <v>2.9062224298095386E-3</v>
      </c>
      <c r="G33" s="244">
        <v>2</v>
      </c>
      <c r="H33" s="221">
        <f t="shared" si="2"/>
        <v>6.583278472679394E-4</v>
      </c>
      <c r="I33" s="237"/>
      <c r="J33" s="238">
        <f t="shared" si="3"/>
        <v>0</v>
      </c>
      <c r="K33" s="222">
        <f t="shared" si="4"/>
        <v>369</v>
      </c>
      <c r="L33" s="221">
        <f t="shared" si="5"/>
        <v>9.5839177185600751E-3</v>
      </c>
    </row>
    <row r="34" spans="1:12" x14ac:dyDescent="0.25">
      <c r="A34" s="11">
        <v>72</v>
      </c>
      <c r="B34" s="12" t="s">
        <v>610</v>
      </c>
      <c r="C34" s="218">
        <v>63</v>
      </c>
      <c r="D34" s="221">
        <f t="shared" si="0"/>
        <v>3.8924930491195551E-3</v>
      </c>
      <c r="E34" s="219">
        <v>24</v>
      </c>
      <c r="F34" s="220">
        <f t="shared" si="1"/>
        <v>1.2455238984898022E-3</v>
      </c>
      <c r="G34" s="244"/>
      <c r="H34" s="221">
        <f t="shared" si="2"/>
        <v>0</v>
      </c>
      <c r="I34" s="237"/>
      <c r="J34" s="238">
        <f t="shared" si="3"/>
        <v>0</v>
      </c>
      <c r="K34" s="222">
        <f t="shared" si="4"/>
        <v>87</v>
      </c>
      <c r="L34" s="221">
        <f t="shared" si="5"/>
        <v>2.2596228767336763E-3</v>
      </c>
    </row>
    <row r="35" spans="1:12" ht="28.2" thickBot="1" x14ac:dyDescent="0.3">
      <c r="A35" s="16">
        <v>79</v>
      </c>
      <c r="B35" s="17" t="s">
        <v>611</v>
      </c>
      <c r="C35" s="223">
        <v>86</v>
      </c>
      <c r="D35" s="226">
        <f t="shared" si="0"/>
        <v>5.3135619400679641E-3</v>
      </c>
      <c r="E35" s="224">
        <v>27</v>
      </c>
      <c r="F35" s="225">
        <f t="shared" si="1"/>
        <v>1.4012143858010276E-3</v>
      </c>
      <c r="G35" s="245"/>
      <c r="H35" s="226">
        <f t="shared" si="2"/>
        <v>0</v>
      </c>
      <c r="I35" s="239"/>
      <c r="J35" s="240">
        <f t="shared" si="3"/>
        <v>0</v>
      </c>
      <c r="K35" s="227">
        <f t="shared" si="4"/>
        <v>113</v>
      </c>
      <c r="L35" s="226">
        <f t="shared" si="5"/>
        <v>2.9349124720793726E-3</v>
      </c>
    </row>
    <row r="36" spans="1:12" x14ac:dyDescent="0.25">
      <c r="A36" s="21">
        <v>80</v>
      </c>
      <c r="B36" s="22" t="s">
        <v>612</v>
      </c>
      <c r="C36" s="212">
        <v>1</v>
      </c>
      <c r="D36" s="215">
        <f t="shared" si="0"/>
        <v>6.1785603954278657E-5</v>
      </c>
      <c r="E36" s="213">
        <v>1</v>
      </c>
      <c r="F36" s="214">
        <f t="shared" si="1"/>
        <v>5.1896829103741763E-5</v>
      </c>
      <c r="G36" s="243"/>
      <c r="H36" s="215">
        <f t="shared" si="2"/>
        <v>0</v>
      </c>
      <c r="I36" s="235"/>
      <c r="J36" s="236">
        <f t="shared" si="3"/>
        <v>0</v>
      </c>
      <c r="K36" s="216">
        <f t="shared" si="4"/>
        <v>2</v>
      </c>
      <c r="L36" s="217">
        <f t="shared" si="5"/>
        <v>5.1945353488130489E-5</v>
      </c>
    </row>
    <row r="37" spans="1:12" x14ac:dyDescent="0.25">
      <c r="A37" s="11">
        <v>81</v>
      </c>
      <c r="B37" s="12" t="s">
        <v>613</v>
      </c>
      <c r="C37" s="218">
        <v>18</v>
      </c>
      <c r="D37" s="221">
        <f t="shared" si="0"/>
        <v>1.1121408711770157E-3</v>
      </c>
      <c r="E37" s="219">
        <v>5</v>
      </c>
      <c r="F37" s="220">
        <f t="shared" si="1"/>
        <v>2.5948414551870883E-4</v>
      </c>
      <c r="G37" s="244">
        <v>2</v>
      </c>
      <c r="H37" s="221">
        <f t="shared" si="2"/>
        <v>6.583278472679394E-4</v>
      </c>
      <c r="I37" s="237"/>
      <c r="J37" s="238">
        <f t="shared" si="3"/>
        <v>0</v>
      </c>
      <c r="K37" s="222">
        <f t="shared" si="4"/>
        <v>25</v>
      </c>
      <c r="L37" s="221">
        <f t="shared" si="5"/>
        <v>6.4931691860163111E-4</v>
      </c>
    </row>
    <row r="38" spans="1:12" ht="27.6" x14ac:dyDescent="0.25">
      <c r="A38" s="11">
        <v>82</v>
      </c>
      <c r="B38" s="12" t="s">
        <v>614</v>
      </c>
      <c r="C38" s="218"/>
      <c r="D38" s="221">
        <f t="shared" si="0"/>
        <v>0</v>
      </c>
      <c r="E38" s="219">
        <v>3</v>
      </c>
      <c r="F38" s="220">
        <f t="shared" si="1"/>
        <v>1.5569048731122528E-4</v>
      </c>
      <c r="G38" s="244"/>
      <c r="H38" s="221">
        <f t="shared" si="2"/>
        <v>0</v>
      </c>
      <c r="I38" s="237"/>
      <c r="J38" s="238">
        <f t="shared" si="3"/>
        <v>0</v>
      </c>
      <c r="K38" s="222">
        <f t="shared" si="4"/>
        <v>3</v>
      </c>
      <c r="L38" s="221">
        <f t="shared" si="5"/>
        <v>7.7918030232195729E-5</v>
      </c>
    </row>
    <row r="39" spans="1:12" ht="28.2" thickBot="1" x14ac:dyDescent="0.3">
      <c r="A39" s="24">
        <v>89</v>
      </c>
      <c r="B39" s="25" t="s">
        <v>615</v>
      </c>
      <c r="C39" s="223">
        <v>1</v>
      </c>
      <c r="D39" s="226">
        <f t="shared" si="0"/>
        <v>6.1785603954278657E-5</v>
      </c>
      <c r="E39" s="224">
        <v>4</v>
      </c>
      <c r="F39" s="225">
        <f t="shared" si="1"/>
        <v>2.0758731641496705E-4</v>
      </c>
      <c r="G39" s="245"/>
      <c r="H39" s="221">
        <f t="shared" si="2"/>
        <v>0</v>
      </c>
      <c r="I39" s="239"/>
      <c r="J39" s="240">
        <f t="shared" si="3"/>
        <v>0</v>
      </c>
      <c r="K39" s="227">
        <f t="shared" si="4"/>
        <v>5</v>
      </c>
      <c r="L39" s="226">
        <f t="shared" si="5"/>
        <v>1.2986338372032621E-4</v>
      </c>
    </row>
    <row r="40" spans="1:12" x14ac:dyDescent="0.25">
      <c r="A40" s="9">
        <v>90</v>
      </c>
      <c r="B40" s="10" t="s">
        <v>616</v>
      </c>
      <c r="C40" s="212">
        <v>30</v>
      </c>
      <c r="D40" s="215">
        <f t="shared" si="0"/>
        <v>1.8535681186283596E-3</v>
      </c>
      <c r="E40" s="213">
        <v>8</v>
      </c>
      <c r="F40" s="214">
        <f t="shared" si="1"/>
        <v>4.151746328299341E-4</v>
      </c>
      <c r="G40" s="243">
        <v>10</v>
      </c>
      <c r="H40" s="215">
        <f t="shared" si="2"/>
        <v>3.2916392363396972E-3</v>
      </c>
      <c r="I40" s="235"/>
      <c r="J40" s="236">
        <f t="shared" si="3"/>
        <v>0</v>
      </c>
      <c r="K40" s="216">
        <f t="shared" si="4"/>
        <v>48</v>
      </c>
      <c r="L40" s="217">
        <f t="shared" si="5"/>
        <v>1.2466884837151317E-3</v>
      </c>
    </row>
    <row r="41" spans="1:12" x14ac:dyDescent="0.25">
      <c r="A41" s="11">
        <v>91</v>
      </c>
      <c r="B41" s="12" t="s">
        <v>617</v>
      </c>
      <c r="C41" s="218">
        <v>10</v>
      </c>
      <c r="D41" s="221">
        <f t="shared" si="0"/>
        <v>6.1785603954278654E-4</v>
      </c>
      <c r="E41" s="219">
        <v>9</v>
      </c>
      <c r="F41" s="220">
        <f t="shared" si="1"/>
        <v>4.6707146193367583E-4</v>
      </c>
      <c r="G41" s="244">
        <v>10</v>
      </c>
      <c r="H41" s="221">
        <f t="shared" si="2"/>
        <v>3.2916392363396972E-3</v>
      </c>
      <c r="I41" s="237">
        <v>1</v>
      </c>
      <c r="J41" s="238">
        <f t="shared" si="3"/>
        <v>0.1</v>
      </c>
      <c r="K41" s="222">
        <f t="shared" si="4"/>
        <v>30</v>
      </c>
      <c r="L41" s="221">
        <f t="shared" si="5"/>
        <v>7.7918030232195727E-4</v>
      </c>
    </row>
    <row r="42" spans="1:12" x14ac:dyDescent="0.25">
      <c r="A42" s="11">
        <v>92</v>
      </c>
      <c r="B42" s="12" t="s">
        <v>618</v>
      </c>
      <c r="C42" s="218">
        <v>12</v>
      </c>
      <c r="D42" s="221">
        <f t="shared" si="0"/>
        <v>7.4142724745134383E-4</v>
      </c>
      <c r="E42" s="219">
        <v>5</v>
      </c>
      <c r="F42" s="220">
        <f t="shared" si="1"/>
        <v>2.5948414551870883E-4</v>
      </c>
      <c r="G42" s="244">
        <v>2</v>
      </c>
      <c r="H42" s="221">
        <f t="shared" si="2"/>
        <v>6.583278472679394E-4</v>
      </c>
      <c r="I42" s="237"/>
      <c r="J42" s="238">
        <f t="shared" si="3"/>
        <v>0</v>
      </c>
      <c r="K42" s="222">
        <f t="shared" si="4"/>
        <v>19</v>
      </c>
      <c r="L42" s="221">
        <f t="shared" si="5"/>
        <v>4.9348085813723957E-4</v>
      </c>
    </row>
    <row r="43" spans="1:12" ht="28.2" thickBot="1" x14ac:dyDescent="0.3">
      <c r="A43" s="16">
        <v>99</v>
      </c>
      <c r="B43" s="17" t="s">
        <v>619</v>
      </c>
      <c r="C43" s="223">
        <v>16</v>
      </c>
      <c r="D43" s="226">
        <f t="shared" si="0"/>
        <v>9.8856966326845851E-4</v>
      </c>
      <c r="E43" s="224">
        <v>12</v>
      </c>
      <c r="F43" s="225">
        <f t="shared" si="1"/>
        <v>6.227619492449011E-4</v>
      </c>
      <c r="G43" s="245">
        <v>8</v>
      </c>
      <c r="H43" s="226">
        <f t="shared" si="2"/>
        <v>2.6333113890717576E-3</v>
      </c>
      <c r="I43" s="239"/>
      <c r="J43" s="240">
        <f t="shared" si="3"/>
        <v>0</v>
      </c>
      <c r="K43" s="227">
        <f t="shared" si="4"/>
        <v>36</v>
      </c>
      <c r="L43" s="226">
        <f t="shared" si="5"/>
        <v>9.3501636278634881E-4</v>
      </c>
    </row>
    <row r="44" spans="1:12" ht="42" customHeight="1" x14ac:dyDescent="0.25">
      <c r="A44" s="21">
        <v>100</v>
      </c>
      <c r="B44" s="22" t="s">
        <v>620</v>
      </c>
      <c r="C44" s="212">
        <v>3</v>
      </c>
      <c r="D44" s="215">
        <f t="shared" si="0"/>
        <v>1.8535681186283596E-4</v>
      </c>
      <c r="E44" s="213">
        <v>5</v>
      </c>
      <c r="F44" s="214">
        <f t="shared" si="1"/>
        <v>2.5948414551870883E-4</v>
      </c>
      <c r="G44" s="243"/>
      <c r="H44" s="215">
        <f t="shared" si="2"/>
        <v>0</v>
      </c>
      <c r="I44" s="235"/>
      <c r="J44" s="236">
        <f t="shared" si="3"/>
        <v>0</v>
      </c>
      <c r="K44" s="216">
        <f t="shared" si="4"/>
        <v>8</v>
      </c>
      <c r="L44" s="217">
        <f t="shared" si="5"/>
        <v>2.0778141395252195E-4</v>
      </c>
    </row>
    <row r="45" spans="1:12" x14ac:dyDescent="0.25">
      <c r="A45" s="11">
        <v>101</v>
      </c>
      <c r="B45" s="12" t="s">
        <v>621</v>
      </c>
      <c r="C45" s="218">
        <v>8</v>
      </c>
      <c r="D45" s="221">
        <f t="shared" si="0"/>
        <v>4.9428483163422925E-4</v>
      </c>
      <c r="E45" s="219">
        <v>2</v>
      </c>
      <c r="F45" s="220">
        <f t="shared" si="1"/>
        <v>1.0379365820748353E-4</v>
      </c>
      <c r="G45" s="244"/>
      <c r="H45" s="221">
        <f t="shared" si="2"/>
        <v>0</v>
      </c>
      <c r="I45" s="237"/>
      <c r="J45" s="238">
        <f t="shared" si="3"/>
        <v>0</v>
      </c>
      <c r="K45" s="222">
        <f t="shared" si="4"/>
        <v>10</v>
      </c>
      <c r="L45" s="221">
        <f t="shared" si="5"/>
        <v>2.5972676744065242E-4</v>
      </c>
    </row>
    <row r="46" spans="1:12" x14ac:dyDescent="0.25">
      <c r="A46" s="11">
        <v>102</v>
      </c>
      <c r="B46" s="12" t="s">
        <v>622</v>
      </c>
      <c r="C46" s="218">
        <v>2</v>
      </c>
      <c r="D46" s="221">
        <f t="shared" si="0"/>
        <v>1.2357120790855731E-4</v>
      </c>
      <c r="E46" s="219"/>
      <c r="F46" s="220">
        <f t="shared" si="1"/>
        <v>0</v>
      </c>
      <c r="G46" s="244"/>
      <c r="H46" s="221">
        <f t="shared" si="2"/>
        <v>0</v>
      </c>
      <c r="I46" s="237"/>
      <c r="J46" s="238">
        <f t="shared" si="3"/>
        <v>0</v>
      </c>
      <c r="K46" s="222">
        <f t="shared" si="4"/>
        <v>2</v>
      </c>
      <c r="L46" s="221">
        <f t="shared" si="5"/>
        <v>5.1945353488130489E-5</v>
      </c>
    </row>
    <row r="47" spans="1:12" x14ac:dyDescent="0.25">
      <c r="A47" s="11">
        <v>103</v>
      </c>
      <c r="B47" s="12" t="s">
        <v>623</v>
      </c>
      <c r="C47" s="218">
        <v>1</v>
      </c>
      <c r="D47" s="221">
        <f t="shared" si="0"/>
        <v>6.1785603954278657E-5</v>
      </c>
      <c r="E47" s="219">
        <v>2</v>
      </c>
      <c r="F47" s="220">
        <f t="shared" si="1"/>
        <v>1.0379365820748353E-4</v>
      </c>
      <c r="G47" s="244"/>
      <c r="H47" s="221">
        <f t="shared" si="2"/>
        <v>0</v>
      </c>
      <c r="I47" s="237"/>
      <c r="J47" s="238">
        <f t="shared" si="3"/>
        <v>0</v>
      </c>
      <c r="K47" s="222">
        <f t="shared" si="4"/>
        <v>3</v>
      </c>
      <c r="L47" s="221">
        <f t="shared" si="5"/>
        <v>7.7918030232195729E-5</v>
      </c>
    </row>
    <row r="48" spans="1:12" ht="42.75" customHeight="1" thickBot="1" x14ac:dyDescent="0.3">
      <c r="A48" s="24">
        <v>109</v>
      </c>
      <c r="B48" s="25" t="s">
        <v>624</v>
      </c>
      <c r="C48" s="223">
        <v>9</v>
      </c>
      <c r="D48" s="226">
        <f t="shared" si="0"/>
        <v>5.5607043558850784E-4</v>
      </c>
      <c r="E48" s="224">
        <v>1</v>
      </c>
      <c r="F48" s="225">
        <f t="shared" si="1"/>
        <v>5.1896829103741763E-5</v>
      </c>
      <c r="G48" s="245"/>
      <c r="H48" s="226">
        <f t="shared" si="2"/>
        <v>0</v>
      </c>
      <c r="I48" s="239"/>
      <c r="J48" s="240">
        <f t="shared" si="3"/>
        <v>0</v>
      </c>
      <c r="K48" s="227">
        <f t="shared" si="4"/>
        <v>10</v>
      </c>
      <c r="L48" s="226">
        <f t="shared" si="5"/>
        <v>2.5972676744065242E-4</v>
      </c>
    </row>
    <row r="49" spans="1:12" x14ac:dyDescent="0.25">
      <c r="A49" s="9">
        <v>110</v>
      </c>
      <c r="B49" s="10" t="s">
        <v>625</v>
      </c>
      <c r="C49" s="212">
        <v>94</v>
      </c>
      <c r="D49" s="215">
        <f t="shared" si="0"/>
        <v>5.8078467717021937E-3</v>
      </c>
      <c r="E49" s="213">
        <v>164</v>
      </c>
      <c r="F49" s="214">
        <f t="shared" si="1"/>
        <v>8.5110799730136483E-3</v>
      </c>
      <c r="G49" s="243">
        <v>7</v>
      </c>
      <c r="H49" s="215">
        <f t="shared" si="2"/>
        <v>2.304147465437788E-3</v>
      </c>
      <c r="I49" s="235"/>
      <c r="J49" s="236">
        <f t="shared" si="3"/>
        <v>0</v>
      </c>
      <c r="K49" s="216">
        <f t="shared" si="4"/>
        <v>265</v>
      </c>
      <c r="L49" s="217">
        <f t="shared" si="5"/>
        <v>6.8827593371772891E-3</v>
      </c>
    </row>
    <row r="50" spans="1:12" x14ac:dyDescent="0.25">
      <c r="A50" s="11">
        <v>111</v>
      </c>
      <c r="B50" s="12" t="s">
        <v>626</v>
      </c>
      <c r="C50" s="218">
        <v>120</v>
      </c>
      <c r="D50" s="221">
        <f t="shared" si="0"/>
        <v>7.4142724745134385E-3</v>
      </c>
      <c r="E50" s="219">
        <v>514</v>
      </c>
      <c r="F50" s="220">
        <f t="shared" si="1"/>
        <v>2.6674970159323266E-2</v>
      </c>
      <c r="G50" s="244">
        <v>41</v>
      </c>
      <c r="H50" s="221">
        <f t="shared" si="2"/>
        <v>1.3495720868992759E-2</v>
      </c>
      <c r="I50" s="237"/>
      <c r="J50" s="238">
        <f t="shared" si="3"/>
        <v>0</v>
      </c>
      <c r="K50" s="222">
        <f t="shared" si="4"/>
        <v>675</v>
      </c>
      <c r="L50" s="221">
        <f t="shared" si="5"/>
        <v>1.7531556802244039E-2</v>
      </c>
    </row>
    <row r="51" spans="1:12" x14ac:dyDescent="0.25">
      <c r="A51" s="11">
        <v>112</v>
      </c>
      <c r="B51" s="12" t="s">
        <v>627</v>
      </c>
      <c r="C51" s="218">
        <v>21</v>
      </c>
      <c r="D51" s="221">
        <f t="shared" si="0"/>
        <v>1.2974976830398518E-3</v>
      </c>
      <c r="E51" s="219">
        <v>63</v>
      </c>
      <c r="F51" s="220">
        <f t="shared" si="1"/>
        <v>3.269500233535731E-3</v>
      </c>
      <c r="G51" s="244">
        <v>3</v>
      </c>
      <c r="H51" s="221">
        <f t="shared" si="2"/>
        <v>9.8749177090190921E-4</v>
      </c>
      <c r="I51" s="237"/>
      <c r="J51" s="238">
        <f t="shared" si="3"/>
        <v>0</v>
      </c>
      <c r="K51" s="222">
        <f t="shared" si="4"/>
        <v>87</v>
      </c>
      <c r="L51" s="221">
        <f t="shared" si="5"/>
        <v>2.2596228767336763E-3</v>
      </c>
    </row>
    <row r="52" spans="1:12" ht="14.4" thickBot="1" x14ac:dyDescent="0.3">
      <c r="A52" s="16">
        <v>119</v>
      </c>
      <c r="B52" s="17" t="s">
        <v>628</v>
      </c>
      <c r="C52" s="223">
        <v>16</v>
      </c>
      <c r="D52" s="226">
        <f t="shared" si="0"/>
        <v>9.8856966326845851E-4</v>
      </c>
      <c r="E52" s="224">
        <v>37</v>
      </c>
      <c r="F52" s="225">
        <f t="shared" si="1"/>
        <v>1.9201826768384452E-3</v>
      </c>
      <c r="G52" s="245">
        <v>11</v>
      </c>
      <c r="H52" s="226">
        <f t="shared" si="2"/>
        <v>3.6208031599736668E-3</v>
      </c>
      <c r="I52" s="239"/>
      <c r="J52" s="240">
        <f t="shared" si="3"/>
        <v>0</v>
      </c>
      <c r="K52" s="227">
        <f t="shared" si="4"/>
        <v>64</v>
      </c>
      <c r="L52" s="226">
        <f t="shared" si="5"/>
        <v>1.6622513116201756E-3</v>
      </c>
    </row>
    <row r="53" spans="1:12" ht="14.4" thickBot="1" x14ac:dyDescent="0.3">
      <c r="A53" s="26">
        <v>120</v>
      </c>
      <c r="B53" s="27" t="s">
        <v>629</v>
      </c>
      <c r="C53" s="206">
        <v>157</v>
      </c>
      <c r="D53" s="209">
        <f t="shared" si="0"/>
        <v>9.7003398208217479E-3</v>
      </c>
      <c r="E53" s="207">
        <v>265</v>
      </c>
      <c r="F53" s="208">
        <f t="shared" si="1"/>
        <v>1.3752659712491566E-2</v>
      </c>
      <c r="G53" s="242">
        <v>57</v>
      </c>
      <c r="H53" s="209">
        <f t="shared" si="2"/>
        <v>1.8762343647136272E-2</v>
      </c>
      <c r="I53" s="233"/>
      <c r="J53" s="234">
        <f t="shared" si="3"/>
        <v>0</v>
      </c>
      <c r="K53" s="210">
        <f t="shared" si="4"/>
        <v>479</v>
      </c>
      <c r="L53" s="211">
        <f t="shared" si="5"/>
        <v>1.2440912160407252E-2</v>
      </c>
    </row>
    <row r="54" spans="1:12" ht="28.2" thickBot="1" x14ac:dyDescent="0.3">
      <c r="A54" s="28">
        <v>999</v>
      </c>
      <c r="B54" s="29" t="s">
        <v>630</v>
      </c>
      <c r="C54" s="206">
        <v>726</v>
      </c>
      <c r="D54" s="209">
        <f t="shared" si="0"/>
        <v>4.4856348470806301E-2</v>
      </c>
      <c r="E54" s="207">
        <v>293</v>
      </c>
      <c r="F54" s="208">
        <f t="shared" si="1"/>
        <v>1.5205770927396335E-2</v>
      </c>
      <c r="G54" s="242">
        <v>55</v>
      </c>
      <c r="H54" s="209">
        <f t="shared" si="2"/>
        <v>1.8104015799868336E-2</v>
      </c>
      <c r="I54" s="233"/>
      <c r="J54" s="234">
        <f t="shared" si="3"/>
        <v>0</v>
      </c>
      <c r="K54" s="210">
        <f t="shared" si="4"/>
        <v>1074</v>
      </c>
      <c r="L54" s="211">
        <f t="shared" si="5"/>
        <v>2.7894654823126072E-2</v>
      </c>
    </row>
    <row r="55" spans="1:12" s="34" customFormat="1" ht="21" customHeight="1" thickBot="1" x14ac:dyDescent="0.3">
      <c r="A55" s="843" t="s">
        <v>578</v>
      </c>
      <c r="B55" s="869"/>
      <c r="C55" s="232">
        <f t="shared" ref="C55:L55" si="6">SUM(C5:C54)</f>
        <v>16185</v>
      </c>
      <c r="D55" s="229">
        <f t="shared" si="6"/>
        <v>1</v>
      </c>
      <c r="E55" s="232">
        <f t="shared" si="6"/>
        <v>19269</v>
      </c>
      <c r="F55" s="228">
        <f t="shared" si="6"/>
        <v>1.0000000000000002</v>
      </c>
      <c r="G55" s="232">
        <f t="shared" si="6"/>
        <v>3038</v>
      </c>
      <c r="H55" s="228">
        <f t="shared" si="6"/>
        <v>1.0000000000000002</v>
      </c>
      <c r="I55" s="232">
        <f t="shared" si="6"/>
        <v>10</v>
      </c>
      <c r="J55" s="228">
        <f t="shared" si="6"/>
        <v>0.99999999999999989</v>
      </c>
      <c r="K55" s="230">
        <f t="shared" si="6"/>
        <v>38502</v>
      </c>
      <c r="L55" s="549">
        <f t="shared" si="6"/>
        <v>0.99999999999999989</v>
      </c>
    </row>
    <row r="56" spans="1:12" x14ac:dyDescent="0.25">
      <c r="A56" s="459" t="s">
        <v>105</v>
      </c>
      <c r="B56" s="90"/>
    </row>
    <row r="57" spans="1:12" x14ac:dyDescent="0.25">
      <c r="A57" s="103" t="s">
        <v>181</v>
      </c>
      <c r="B57" s="90"/>
      <c r="C57" s="90"/>
      <c r="D57" s="90"/>
    </row>
  </sheetData>
  <mergeCells count="10">
    <mergeCell ref="A55:B55"/>
    <mergeCell ref="A1:L1"/>
    <mergeCell ref="E3:F3"/>
    <mergeCell ref="C2:J2"/>
    <mergeCell ref="K2:L3"/>
    <mergeCell ref="C3:D3"/>
    <mergeCell ref="G3:H3"/>
    <mergeCell ref="I3:J3"/>
    <mergeCell ref="B2:B4"/>
    <mergeCell ref="A2:A4"/>
  </mergeCells>
  <phoneticPr fontId="0" type="noConversion"/>
  <printOptions horizontalCentered="1"/>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workbookViewId="0">
      <selection sqref="A1:K1"/>
    </sheetView>
  </sheetViews>
  <sheetFormatPr defaultColWidth="11.44140625" defaultRowHeight="13.8" x14ac:dyDescent="0.25"/>
  <cols>
    <col min="1" max="1" width="8.33203125" style="60" customWidth="1"/>
    <col min="2" max="2" width="50.6640625" style="41" customWidth="1"/>
    <col min="3" max="3" width="9" style="41" customWidth="1"/>
    <col min="4" max="10" width="10.109375" style="41" customWidth="1"/>
    <col min="11" max="11" width="24" style="41" customWidth="1"/>
    <col min="12" max="12" width="11.44140625" style="41" customWidth="1"/>
    <col min="13" max="13" width="3.33203125" style="41" bestFit="1" customWidth="1"/>
    <col min="14" max="16384" width="11.44140625" style="41"/>
  </cols>
  <sheetData>
    <row r="1" spans="1:14" ht="35.1" customHeight="1" thickBot="1" x14ac:dyDescent="0.3">
      <c r="A1" s="891" t="s">
        <v>844</v>
      </c>
      <c r="B1" s="892"/>
      <c r="C1" s="892"/>
      <c r="D1" s="892"/>
      <c r="E1" s="892"/>
      <c r="F1" s="892"/>
      <c r="G1" s="892"/>
      <c r="H1" s="892"/>
      <c r="I1" s="892"/>
      <c r="J1" s="892"/>
      <c r="K1" s="893"/>
    </row>
    <row r="2" spans="1:14" ht="14.25" customHeight="1" x14ac:dyDescent="0.25">
      <c r="A2" s="894" t="s">
        <v>576</v>
      </c>
      <c r="B2" s="896" t="s">
        <v>631</v>
      </c>
      <c r="C2" s="898">
        <v>2009</v>
      </c>
      <c r="D2" s="899"/>
      <c r="E2" s="881">
        <v>2011</v>
      </c>
      <c r="F2" s="882"/>
      <c r="G2" s="881">
        <v>2012</v>
      </c>
      <c r="H2" s="882"/>
      <c r="I2" s="881">
        <v>2013</v>
      </c>
      <c r="J2" s="882"/>
      <c r="K2" s="870" t="s">
        <v>887</v>
      </c>
    </row>
    <row r="3" spans="1:14" ht="23.25" customHeight="1" thickBot="1" x14ac:dyDescent="0.3">
      <c r="A3" s="895"/>
      <c r="B3" s="897"/>
      <c r="C3" s="43" t="s">
        <v>579</v>
      </c>
      <c r="D3" s="42" t="s">
        <v>580</v>
      </c>
      <c r="E3" s="2" t="s">
        <v>579</v>
      </c>
      <c r="F3" s="3" t="s">
        <v>580</v>
      </c>
      <c r="G3" s="2" t="s">
        <v>579</v>
      </c>
      <c r="H3" s="3" t="s">
        <v>580</v>
      </c>
      <c r="I3" s="2" t="s">
        <v>579</v>
      </c>
      <c r="J3" s="3" t="s">
        <v>580</v>
      </c>
      <c r="K3" s="871"/>
    </row>
    <row r="4" spans="1:14" ht="28.2" thickBot="1" x14ac:dyDescent="0.3">
      <c r="A4" s="44" t="s">
        <v>632</v>
      </c>
      <c r="B4" s="27" t="s">
        <v>633</v>
      </c>
      <c r="C4" s="47">
        <v>1999</v>
      </c>
      <c r="D4" s="46">
        <f t="shared" ref="D4:D44" si="0">C4/$C$45</f>
        <v>4.590126291618829E-2</v>
      </c>
      <c r="E4" s="47">
        <v>1653</v>
      </c>
      <c r="F4" s="8">
        <f t="shared" ref="F4:F44" si="1">E4/$E$45</f>
        <v>3.9905366583781958E-2</v>
      </c>
      <c r="G4" s="47">
        <v>1661</v>
      </c>
      <c r="H4" s="8">
        <f t="shared" ref="H4:H44" si="2">ROUND(G4/$G$45,3)</f>
        <v>4.2000000000000003E-2</v>
      </c>
      <c r="I4" s="47">
        <v>1687</v>
      </c>
      <c r="J4" s="8">
        <f t="shared" ref="J4:J44" si="3">ROUND(I4/$I$45,3)</f>
        <v>4.3999999999999997E-2</v>
      </c>
      <c r="K4" s="550">
        <f>J4-H4</f>
        <v>1.9999999999999948E-3</v>
      </c>
      <c r="N4" s="551"/>
    </row>
    <row r="5" spans="1:14" x14ac:dyDescent="0.25">
      <c r="A5" s="48" t="s">
        <v>634</v>
      </c>
      <c r="B5" s="10" t="s">
        <v>635</v>
      </c>
      <c r="C5" s="47">
        <v>712</v>
      </c>
      <c r="D5" s="49">
        <f t="shared" si="0"/>
        <v>1.634902411021814E-2</v>
      </c>
      <c r="E5" s="47">
        <v>709</v>
      </c>
      <c r="F5" s="8">
        <f t="shared" si="1"/>
        <v>1.711609492311035E-2</v>
      </c>
      <c r="G5" s="47">
        <v>647</v>
      </c>
      <c r="H5" s="8">
        <f t="shared" si="2"/>
        <v>1.6E-2</v>
      </c>
      <c r="I5" s="47">
        <v>622</v>
      </c>
      <c r="J5" s="8">
        <f t="shared" si="3"/>
        <v>1.6E-2</v>
      </c>
      <c r="K5" s="550">
        <f t="shared" ref="K5:K44" si="4">J5-H5</f>
        <v>0</v>
      </c>
      <c r="N5" s="551"/>
    </row>
    <row r="6" spans="1:14" ht="27.6" x14ac:dyDescent="0.25">
      <c r="A6" s="50" t="s">
        <v>636</v>
      </c>
      <c r="B6" s="12" t="s">
        <v>0</v>
      </c>
      <c r="C6" s="52">
        <v>649</v>
      </c>
      <c r="D6" s="15">
        <f t="shared" si="0"/>
        <v>1.4902411021814006E-2</v>
      </c>
      <c r="E6" s="52">
        <v>591</v>
      </c>
      <c r="F6" s="15">
        <f t="shared" si="1"/>
        <v>1.4267435965526399E-2</v>
      </c>
      <c r="G6" s="52">
        <v>608</v>
      </c>
      <c r="H6" s="15">
        <f t="shared" si="2"/>
        <v>1.4999999999999999E-2</v>
      </c>
      <c r="I6" s="52">
        <v>622</v>
      </c>
      <c r="J6" s="15">
        <f t="shared" si="3"/>
        <v>1.6E-2</v>
      </c>
      <c r="K6" s="552">
        <f t="shared" si="4"/>
        <v>1.0000000000000009E-3</v>
      </c>
      <c r="N6" s="551"/>
    </row>
    <row r="7" spans="1:14" x14ac:dyDescent="0.25">
      <c r="A7" s="50" t="s">
        <v>1</v>
      </c>
      <c r="B7" s="12" t="s">
        <v>2</v>
      </c>
      <c r="C7" s="52">
        <v>1220</v>
      </c>
      <c r="D7" s="15">
        <f t="shared" si="0"/>
        <v>2.8013777267508609E-2</v>
      </c>
      <c r="E7" s="52">
        <v>1156</v>
      </c>
      <c r="F7" s="15">
        <f t="shared" si="1"/>
        <v>2.7907201313280061E-2</v>
      </c>
      <c r="G7" s="52">
        <v>1115</v>
      </c>
      <c r="H7" s="15">
        <f t="shared" si="2"/>
        <v>2.8000000000000001E-2</v>
      </c>
      <c r="I7" s="52">
        <v>1010</v>
      </c>
      <c r="J7" s="15">
        <f t="shared" si="3"/>
        <v>2.5999999999999999E-2</v>
      </c>
      <c r="K7" s="552">
        <f t="shared" si="4"/>
        <v>-2.0000000000000018E-3</v>
      </c>
      <c r="N7" s="551"/>
    </row>
    <row r="8" spans="1:14" x14ac:dyDescent="0.25">
      <c r="A8" s="50" t="s">
        <v>3</v>
      </c>
      <c r="B8" s="12" t="s">
        <v>4</v>
      </c>
      <c r="C8" s="52">
        <v>2094</v>
      </c>
      <c r="D8" s="15">
        <f t="shared" si="0"/>
        <v>4.8082663605051666E-2</v>
      </c>
      <c r="E8" s="52">
        <v>2059</v>
      </c>
      <c r="F8" s="15">
        <f t="shared" si="1"/>
        <v>4.9706684692079277E-2</v>
      </c>
      <c r="G8" s="52">
        <v>1768</v>
      </c>
      <c r="H8" s="15">
        <f t="shared" si="2"/>
        <v>4.3999999999999997E-2</v>
      </c>
      <c r="I8" s="52">
        <v>1519</v>
      </c>
      <c r="J8" s="15">
        <f t="shared" si="3"/>
        <v>3.9E-2</v>
      </c>
      <c r="K8" s="552">
        <f t="shared" si="4"/>
        <v>-4.9999999999999975E-3</v>
      </c>
      <c r="N8" s="551"/>
    </row>
    <row r="9" spans="1:14" x14ac:dyDescent="0.25">
      <c r="A9" s="50" t="s">
        <v>5</v>
      </c>
      <c r="B9" s="12" t="s">
        <v>6</v>
      </c>
      <c r="C9" s="52">
        <v>133</v>
      </c>
      <c r="D9" s="15">
        <f t="shared" si="0"/>
        <v>3.0539609644087257E-3</v>
      </c>
      <c r="E9" s="52">
        <v>149</v>
      </c>
      <c r="F9" s="15">
        <f t="shared" si="1"/>
        <v>3.5970354633899043E-3</v>
      </c>
      <c r="G9" s="52">
        <v>160</v>
      </c>
      <c r="H9" s="15">
        <f t="shared" si="2"/>
        <v>4.0000000000000001E-3</v>
      </c>
      <c r="I9" s="52">
        <v>171</v>
      </c>
      <c r="J9" s="15">
        <f t="shared" si="3"/>
        <v>4.0000000000000001E-3</v>
      </c>
      <c r="K9" s="552">
        <f t="shared" si="4"/>
        <v>0</v>
      </c>
      <c r="N9" s="551"/>
    </row>
    <row r="10" spans="1:14" x14ac:dyDescent="0.25">
      <c r="A10" s="50" t="s">
        <v>7</v>
      </c>
      <c r="B10" s="12" t="s">
        <v>8</v>
      </c>
      <c r="C10" s="52">
        <v>280</v>
      </c>
      <c r="D10" s="15">
        <f t="shared" si="0"/>
        <v>6.42939150401837E-3</v>
      </c>
      <c r="E10" s="52">
        <v>233</v>
      </c>
      <c r="F10" s="15">
        <f t="shared" si="1"/>
        <v>5.6248943823479711E-3</v>
      </c>
      <c r="G10" s="52">
        <v>232</v>
      </c>
      <c r="H10" s="15">
        <f t="shared" si="2"/>
        <v>6.0000000000000001E-3</v>
      </c>
      <c r="I10" s="52">
        <v>213</v>
      </c>
      <c r="J10" s="15">
        <f t="shared" si="3"/>
        <v>6.0000000000000001E-3</v>
      </c>
      <c r="K10" s="552">
        <f t="shared" si="4"/>
        <v>0</v>
      </c>
      <c r="N10" s="551"/>
    </row>
    <row r="11" spans="1:14" x14ac:dyDescent="0.25">
      <c r="A11" s="50" t="s">
        <v>9</v>
      </c>
      <c r="B11" s="12" t="s">
        <v>10</v>
      </c>
      <c r="C11" s="52">
        <v>190</v>
      </c>
      <c r="D11" s="15">
        <f t="shared" si="0"/>
        <v>4.3628013777267513E-3</v>
      </c>
      <c r="E11" s="52">
        <v>167</v>
      </c>
      <c r="F11" s="15">
        <f t="shared" si="1"/>
        <v>4.0315766603094896E-3</v>
      </c>
      <c r="G11" s="52">
        <v>147</v>
      </c>
      <c r="H11" s="15">
        <f t="shared" si="2"/>
        <v>4.0000000000000001E-3</v>
      </c>
      <c r="I11" s="52">
        <v>152</v>
      </c>
      <c r="J11" s="15">
        <f t="shared" si="3"/>
        <v>4.0000000000000001E-3</v>
      </c>
      <c r="K11" s="552">
        <f t="shared" si="4"/>
        <v>0</v>
      </c>
      <c r="N11" s="551"/>
    </row>
    <row r="12" spans="1:14" ht="14.4" thickBot="1" x14ac:dyDescent="0.3">
      <c r="A12" s="53" t="s">
        <v>11</v>
      </c>
      <c r="B12" s="17" t="s">
        <v>12</v>
      </c>
      <c r="C12" s="54">
        <v>239</v>
      </c>
      <c r="D12" s="20">
        <f t="shared" si="0"/>
        <v>5.4879448909299659E-3</v>
      </c>
      <c r="E12" s="54">
        <v>241</v>
      </c>
      <c r="F12" s="20">
        <f t="shared" si="1"/>
        <v>5.8180238032011205E-3</v>
      </c>
      <c r="G12" s="54">
        <v>183</v>
      </c>
      <c r="H12" s="20">
        <f t="shared" si="2"/>
        <v>5.0000000000000001E-3</v>
      </c>
      <c r="I12" s="54">
        <v>157</v>
      </c>
      <c r="J12" s="20">
        <f t="shared" si="3"/>
        <v>4.0000000000000001E-3</v>
      </c>
      <c r="K12" s="553">
        <f t="shared" si="4"/>
        <v>-1E-3</v>
      </c>
      <c r="N12" s="551"/>
    </row>
    <row r="13" spans="1:14" ht="27" customHeight="1" x14ac:dyDescent="0.25">
      <c r="A13" s="55" t="s">
        <v>13</v>
      </c>
      <c r="B13" s="22" t="s">
        <v>14</v>
      </c>
      <c r="C13" s="45">
        <v>431</v>
      </c>
      <c r="D13" s="56">
        <f t="shared" si="0"/>
        <v>9.8966704936854187E-3</v>
      </c>
      <c r="E13" s="45">
        <v>424</v>
      </c>
      <c r="F13" s="8">
        <f t="shared" si="1"/>
        <v>1.0235859305216909E-2</v>
      </c>
      <c r="G13" s="45">
        <v>341</v>
      </c>
      <c r="H13" s="8">
        <f t="shared" si="2"/>
        <v>8.9999999999999993E-3</v>
      </c>
      <c r="I13" s="45">
        <v>361</v>
      </c>
      <c r="J13" s="8">
        <f t="shared" si="3"/>
        <v>8.9999999999999993E-3</v>
      </c>
      <c r="K13" s="550">
        <f t="shared" si="4"/>
        <v>0</v>
      </c>
      <c r="N13" s="551"/>
    </row>
    <row r="14" spans="1:14" ht="27" customHeight="1" x14ac:dyDescent="0.25">
      <c r="A14" s="50" t="s">
        <v>15</v>
      </c>
      <c r="B14" s="12" t="s">
        <v>14</v>
      </c>
      <c r="C14" s="52">
        <v>341</v>
      </c>
      <c r="D14" s="15">
        <f t="shared" si="0"/>
        <v>7.8300803673938008E-3</v>
      </c>
      <c r="E14" s="52">
        <v>360</v>
      </c>
      <c r="F14" s="15">
        <f t="shared" si="1"/>
        <v>8.6908239383917153E-3</v>
      </c>
      <c r="G14" s="52">
        <v>309</v>
      </c>
      <c r="H14" s="15">
        <f t="shared" si="2"/>
        <v>8.0000000000000002E-3</v>
      </c>
      <c r="I14" s="52">
        <v>295</v>
      </c>
      <c r="J14" s="15">
        <f t="shared" si="3"/>
        <v>8.0000000000000002E-3</v>
      </c>
      <c r="K14" s="552">
        <f t="shared" si="4"/>
        <v>0</v>
      </c>
      <c r="N14" s="551"/>
    </row>
    <row r="15" spans="1:14" ht="14.4" thickBot="1" x14ac:dyDescent="0.3">
      <c r="A15" s="57" t="s">
        <v>16</v>
      </c>
      <c r="B15" s="25" t="s">
        <v>17</v>
      </c>
      <c r="C15" s="54">
        <v>127</v>
      </c>
      <c r="D15" s="20">
        <f t="shared" si="0"/>
        <v>2.9161882893226176E-3</v>
      </c>
      <c r="E15" s="54">
        <v>143</v>
      </c>
      <c r="F15" s="20">
        <f t="shared" si="1"/>
        <v>3.4521883977500422E-3</v>
      </c>
      <c r="G15" s="54">
        <v>105</v>
      </c>
      <c r="H15" s="20">
        <f t="shared" si="2"/>
        <v>3.0000000000000001E-3</v>
      </c>
      <c r="I15" s="54">
        <v>83</v>
      </c>
      <c r="J15" s="20">
        <f t="shared" si="3"/>
        <v>2E-3</v>
      </c>
      <c r="K15" s="553">
        <f t="shared" si="4"/>
        <v>-1E-3</v>
      </c>
      <c r="N15" s="551"/>
    </row>
    <row r="16" spans="1:14" ht="28.5" customHeight="1" x14ac:dyDescent="0.25">
      <c r="A16" s="48" t="s">
        <v>18</v>
      </c>
      <c r="B16" s="10" t="s">
        <v>19</v>
      </c>
      <c r="C16" s="45">
        <v>1409</v>
      </c>
      <c r="D16" s="56">
        <f t="shared" si="0"/>
        <v>3.2353616532721008E-2</v>
      </c>
      <c r="E16" s="45">
        <v>1345</v>
      </c>
      <c r="F16" s="56">
        <f t="shared" si="1"/>
        <v>3.2469883880935711E-2</v>
      </c>
      <c r="G16" s="45">
        <v>1310</v>
      </c>
      <c r="H16" s="56">
        <f t="shared" si="2"/>
        <v>3.3000000000000002E-2</v>
      </c>
      <c r="I16" s="45">
        <v>1255</v>
      </c>
      <c r="J16" s="56">
        <f t="shared" si="3"/>
        <v>3.3000000000000002E-2</v>
      </c>
      <c r="K16" s="554">
        <f t="shared" si="4"/>
        <v>0</v>
      </c>
      <c r="N16" s="551"/>
    </row>
    <row r="17" spans="1:14" ht="27.75" customHeight="1" x14ac:dyDescent="0.25">
      <c r="A17" s="50" t="s">
        <v>20</v>
      </c>
      <c r="B17" s="12" t="s">
        <v>19</v>
      </c>
      <c r="C17" s="52">
        <v>1661</v>
      </c>
      <c r="D17" s="15">
        <f t="shared" si="0"/>
        <v>3.8140068886337544E-2</v>
      </c>
      <c r="E17" s="52">
        <v>1206</v>
      </c>
      <c r="F17" s="15">
        <f t="shared" si="1"/>
        <v>2.9114260193612244E-2</v>
      </c>
      <c r="G17" s="52">
        <v>1320</v>
      </c>
      <c r="H17" s="15">
        <f t="shared" si="2"/>
        <v>3.3000000000000002E-2</v>
      </c>
      <c r="I17" s="52">
        <v>1207</v>
      </c>
      <c r="J17" s="15">
        <f t="shared" si="3"/>
        <v>3.1E-2</v>
      </c>
      <c r="K17" s="552">
        <f t="shared" si="4"/>
        <v>-2.0000000000000018E-3</v>
      </c>
      <c r="N17" s="551"/>
    </row>
    <row r="18" spans="1:14" ht="14.4" thickBot="1" x14ac:dyDescent="0.3">
      <c r="A18" s="53" t="s">
        <v>21</v>
      </c>
      <c r="B18" s="17" t="s">
        <v>22</v>
      </c>
      <c r="C18" s="54">
        <v>472</v>
      </c>
      <c r="D18" s="20">
        <f t="shared" si="0"/>
        <v>1.0838117106773824E-2</v>
      </c>
      <c r="E18" s="54">
        <v>561</v>
      </c>
      <c r="F18" s="20">
        <f t="shared" si="1"/>
        <v>1.3543200637327089E-2</v>
      </c>
      <c r="G18" s="54">
        <v>496</v>
      </c>
      <c r="H18" s="20">
        <f t="shared" si="2"/>
        <v>1.2E-2</v>
      </c>
      <c r="I18" s="54">
        <v>455</v>
      </c>
      <c r="J18" s="20">
        <f t="shared" si="3"/>
        <v>1.2E-2</v>
      </c>
      <c r="K18" s="553">
        <f t="shared" si="4"/>
        <v>0</v>
      </c>
      <c r="N18" s="551"/>
    </row>
    <row r="19" spans="1:14" x14ac:dyDescent="0.25">
      <c r="A19" s="55" t="s">
        <v>23</v>
      </c>
      <c r="B19" s="22" t="s">
        <v>24</v>
      </c>
      <c r="C19" s="45">
        <v>62</v>
      </c>
      <c r="D19" s="56">
        <f t="shared" si="0"/>
        <v>1.4236509758897818E-3</v>
      </c>
      <c r="E19" s="45">
        <v>56</v>
      </c>
      <c r="F19" s="8">
        <f t="shared" si="1"/>
        <v>1.3519059459720444E-3</v>
      </c>
      <c r="G19" s="45">
        <v>36</v>
      </c>
      <c r="H19" s="8">
        <f t="shared" si="2"/>
        <v>1E-3</v>
      </c>
      <c r="I19" s="45">
        <v>34</v>
      </c>
      <c r="J19" s="8">
        <f t="shared" si="3"/>
        <v>1E-3</v>
      </c>
      <c r="K19" s="550">
        <f t="shared" si="4"/>
        <v>0</v>
      </c>
      <c r="N19" s="551"/>
    </row>
    <row r="20" spans="1:14" ht="27.6" x14ac:dyDescent="0.25">
      <c r="A20" s="50" t="s">
        <v>25</v>
      </c>
      <c r="B20" s="12" t="s">
        <v>26</v>
      </c>
      <c r="C20" s="52">
        <v>1117</v>
      </c>
      <c r="D20" s="15">
        <f t="shared" si="0"/>
        <v>2.5648679678530423E-2</v>
      </c>
      <c r="E20" s="52">
        <v>1026</v>
      </c>
      <c r="F20" s="15">
        <f t="shared" si="1"/>
        <v>2.4768848224416388E-2</v>
      </c>
      <c r="G20" s="52">
        <v>942</v>
      </c>
      <c r="H20" s="15">
        <f t="shared" si="2"/>
        <v>2.4E-2</v>
      </c>
      <c r="I20" s="52">
        <v>944</v>
      </c>
      <c r="J20" s="15">
        <f t="shared" si="3"/>
        <v>2.5000000000000001E-2</v>
      </c>
      <c r="K20" s="552">
        <f t="shared" si="4"/>
        <v>1.0000000000000009E-3</v>
      </c>
      <c r="N20" s="551"/>
    </row>
    <row r="21" spans="1:14" x14ac:dyDescent="0.25">
      <c r="A21" s="50" t="s">
        <v>27</v>
      </c>
      <c r="B21" s="12" t="s">
        <v>28</v>
      </c>
      <c r="C21" s="52">
        <v>121</v>
      </c>
      <c r="D21" s="15">
        <f t="shared" si="0"/>
        <v>2.77841561423651E-3</v>
      </c>
      <c r="E21" s="52">
        <v>110</v>
      </c>
      <c r="F21" s="15">
        <f t="shared" si="1"/>
        <v>2.6555295367308015E-3</v>
      </c>
      <c r="G21" s="52">
        <v>96</v>
      </c>
      <c r="H21" s="15">
        <f t="shared" si="2"/>
        <v>2E-3</v>
      </c>
      <c r="I21" s="52">
        <v>997</v>
      </c>
      <c r="J21" s="15">
        <f t="shared" si="3"/>
        <v>2.5999999999999999E-2</v>
      </c>
      <c r="K21" s="552">
        <f t="shared" si="4"/>
        <v>2.4E-2</v>
      </c>
      <c r="N21" s="551"/>
    </row>
    <row r="22" spans="1:14" x14ac:dyDescent="0.25">
      <c r="A22" s="50" t="s">
        <v>29</v>
      </c>
      <c r="B22" s="58" t="s">
        <v>30</v>
      </c>
      <c r="C22" s="52">
        <v>225</v>
      </c>
      <c r="D22" s="15">
        <f t="shared" si="0"/>
        <v>5.1664753157290473E-3</v>
      </c>
      <c r="E22" s="52">
        <v>181</v>
      </c>
      <c r="F22" s="15">
        <f t="shared" si="1"/>
        <v>4.3695531468025007E-3</v>
      </c>
      <c r="G22" s="52">
        <v>199</v>
      </c>
      <c r="H22" s="15">
        <f t="shared" si="2"/>
        <v>5.0000000000000001E-3</v>
      </c>
      <c r="I22" s="52">
        <v>197</v>
      </c>
      <c r="J22" s="15">
        <f t="shared" si="3"/>
        <v>5.0000000000000001E-3</v>
      </c>
      <c r="K22" s="552">
        <f t="shared" si="4"/>
        <v>0</v>
      </c>
      <c r="N22" s="551"/>
    </row>
    <row r="23" spans="1:14" x14ac:dyDescent="0.25">
      <c r="A23" s="50" t="s">
        <v>31</v>
      </c>
      <c r="B23" s="12" t="s">
        <v>32</v>
      </c>
      <c r="C23" s="52">
        <v>63</v>
      </c>
      <c r="D23" s="15">
        <f t="shared" si="0"/>
        <v>1.4466130884041332E-3</v>
      </c>
      <c r="E23" s="52">
        <v>32</v>
      </c>
      <c r="F23" s="15">
        <f t="shared" si="1"/>
        <v>7.7251768341259682E-4</v>
      </c>
      <c r="G23" s="52">
        <v>53</v>
      </c>
      <c r="H23" s="15">
        <f t="shared" si="2"/>
        <v>1E-3</v>
      </c>
      <c r="I23" s="52">
        <v>37</v>
      </c>
      <c r="J23" s="15">
        <f t="shared" si="3"/>
        <v>1E-3</v>
      </c>
      <c r="K23" s="552">
        <f t="shared" si="4"/>
        <v>0</v>
      </c>
      <c r="N23" s="551"/>
    </row>
    <row r="24" spans="1:14" ht="19.5" customHeight="1" thickBot="1" x14ac:dyDescent="0.3">
      <c r="A24" s="57" t="s">
        <v>33</v>
      </c>
      <c r="B24" s="25" t="s">
        <v>34</v>
      </c>
      <c r="C24" s="54">
        <v>63</v>
      </c>
      <c r="D24" s="20">
        <f t="shared" si="0"/>
        <v>1.4466130884041332E-3</v>
      </c>
      <c r="E24" s="54">
        <v>64</v>
      </c>
      <c r="F24" s="20">
        <f t="shared" si="1"/>
        <v>1.5450353668251936E-3</v>
      </c>
      <c r="G24" s="54">
        <v>57</v>
      </c>
      <c r="H24" s="20">
        <f t="shared" si="2"/>
        <v>1E-3</v>
      </c>
      <c r="I24" s="54">
        <v>57</v>
      </c>
      <c r="J24" s="20">
        <f t="shared" si="3"/>
        <v>1E-3</v>
      </c>
      <c r="K24" s="553">
        <f t="shared" si="4"/>
        <v>0</v>
      </c>
      <c r="N24" s="551"/>
    </row>
    <row r="25" spans="1:14" x14ac:dyDescent="0.25">
      <c r="A25" s="48" t="s">
        <v>35</v>
      </c>
      <c r="B25" s="10" t="s">
        <v>36</v>
      </c>
      <c r="C25" s="45">
        <v>86</v>
      </c>
      <c r="D25" s="56">
        <f t="shared" si="0"/>
        <v>1.9747416762342135E-3</v>
      </c>
      <c r="E25" s="45">
        <v>80</v>
      </c>
      <c r="F25" s="56">
        <f t="shared" si="1"/>
        <v>1.9312942085314923E-3</v>
      </c>
      <c r="G25" s="45">
        <v>75</v>
      </c>
      <c r="H25" s="56">
        <f t="shared" si="2"/>
        <v>2E-3</v>
      </c>
      <c r="I25" s="45">
        <v>76</v>
      </c>
      <c r="J25" s="56">
        <f t="shared" si="3"/>
        <v>2E-3</v>
      </c>
      <c r="K25" s="554">
        <f t="shared" si="4"/>
        <v>0</v>
      </c>
      <c r="N25" s="551"/>
    </row>
    <row r="26" spans="1:14" x14ac:dyDescent="0.25">
      <c r="A26" s="50" t="s">
        <v>37</v>
      </c>
      <c r="B26" s="12" t="s">
        <v>38</v>
      </c>
      <c r="C26" s="52">
        <v>1617</v>
      </c>
      <c r="D26" s="15">
        <f t="shared" si="0"/>
        <v>3.7129735935706086E-2</v>
      </c>
      <c r="E26" s="52">
        <v>1591</v>
      </c>
      <c r="F26" s="15">
        <f t="shared" si="1"/>
        <v>3.8408613572170049E-2</v>
      </c>
      <c r="G26" s="52">
        <v>1629</v>
      </c>
      <c r="H26" s="15">
        <f t="shared" si="2"/>
        <v>4.1000000000000002E-2</v>
      </c>
      <c r="I26" s="52">
        <v>1520</v>
      </c>
      <c r="J26" s="15">
        <f t="shared" si="3"/>
        <v>3.9E-2</v>
      </c>
      <c r="K26" s="552">
        <f t="shared" si="4"/>
        <v>-2.0000000000000018E-3</v>
      </c>
      <c r="N26" s="551"/>
    </row>
    <row r="27" spans="1:14" x14ac:dyDescent="0.25">
      <c r="A27" s="50" t="s">
        <v>39</v>
      </c>
      <c r="B27" s="12" t="s">
        <v>40</v>
      </c>
      <c r="C27" s="52">
        <v>2159</v>
      </c>
      <c r="D27" s="15">
        <f t="shared" si="0"/>
        <v>4.9575200918484504E-2</v>
      </c>
      <c r="E27" s="52">
        <v>2003</v>
      </c>
      <c r="F27" s="15">
        <f t="shared" si="1"/>
        <v>4.8354778746107233E-2</v>
      </c>
      <c r="G27" s="52">
        <v>1874</v>
      </c>
      <c r="H27" s="15">
        <f t="shared" si="2"/>
        <v>4.7E-2</v>
      </c>
      <c r="I27" s="52">
        <v>1760</v>
      </c>
      <c r="J27" s="15">
        <f t="shared" si="3"/>
        <v>4.5999999999999999E-2</v>
      </c>
      <c r="K27" s="552">
        <f t="shared" si="4"/>
        <v>-1.0000000000000009E-3</v>
      </c>
      <c r="N27" s="551"/>
    </row>
    <row r="28" spans="1:14" x14ac:dyDescent="0.25">
      <c r="A28" s="50" t="s">
        <v>41</v>
      </c>
      <c r="B28" s="12" t="s">
        <v>42</v>
      </c>
      <c r="C28" s="52">
        <v>2570</v>
      </c>
      <c r="D28" s="15">
        <f t="shared" si="0"/>
        <v>5.9012629161882893E-2</v>
      </c>
      <c r="E28" s="52">
        <v>2396</v>
      </c>
      <c r="F28" s="15">
        <f t="shared" si="1"/>
        <v>5.7842261545518192E-2</v>
      </c>
      <c r="G28" s="52">
        <v>2459</v>
      </c>
      <c r="H28" s="15">
        <f t="shared" si="2"/>
        <v>6.2E-2</v>
      </c>
      <c r="I28" s="52">
        <v>2208</v>
      </c>
      <c r="J28" s="15">
        <f t="shared" si="3"/>
        <v>5.7000000000000002E-2</v>
      </c>
      <c r="K28" s="552">
        <f t="shared" si="4"/>
        <v>-4.9999999999999975E-3</v>
      </c>
      <c r="N28" s="551"/>
    </row>
    <row r="29" spans="1:14" x14ac:dyDescent="0.25">
      <c r="A29" s="50" t="s">
        <v>43</v>
      </c>
      <c r="B29" s="12" t="s">
        <v>44</v>
      </c>
      <c r="C29" s="52">
        <v>6111</v>
      </c>
      <c r="D29" s="15">
        <f t="shared" si="0"/>
        <v>0.14032146957520092</v>
      </c>
      <c r="E29" s="52">
        <v>5709</v>
      </c>
      <c r="F29" s="15">
        <f t="shared" si="1"/>
        <v>0.13782198295632861</v>
      </c>
      <c r="G29" s="52">
        <v>5593</v>
      </c>
      <c r="H29" s="15">
        <f t="shared" si="2"/>
        <v>0.14000000000000001</v>
      </c>
      <c r="I29" s="52">
        <v>5174</v>
      </c>
      <c r="J29" s="15">
        <f t="shared" si="3"/>
        <v>0.13400000000000001</v>
      </c>
      <c r="K29" s="552">
        <f t="shared" si="4"/>
        <v>-6.0000000000000053E-3</v>
      </c>
      <c r="N29" s="551"/>
    </row>
    <row r="30" spans="1:14" x14ac:dyDescent="0.25">
      <c r="A30" s="11">
        <v>55</v>
      </c>
      <c r="B30" s="12" t="s">
        <v>45</v>
      </c>
      <c r="C30" s="52">
        <v>1618</v>
      </c>
      <c r="D30" s="15">
        <f t="shared" si="0"/>
        <v>3.7152698048220439E-2</v>
      </c>
      <c r="E30" s="52">
        <v>1473</v>
      </c>
      <c r="F30" s="15">
        <f t="shared" si="1"/>
        <v>3.5559954614586102E-2</v>
      </c>
      <c r="G30" s="52">
        <v>1440</v>
      </c>
      <c r="H30" s="15">
        <f t="shared" si="2"/>
        <v>3.5999999999999997E-2</v>
      </c>
      <c r="I30" s="52">
        <v>1380</v>
      </c>
      <c r="J30" s="15">
        <f t="shared" si="3"/>
        <v>3.5999999999999997E-2</v>
      </c>
      <c r="K30" s="552">
        <f t="shared" si="4"/>
        <v>0</v>
      </c>
      <c r="N30" s="551"/>
    </row>
    <row r="31" spans="1:14" x14ac:dyDescent="0.25">
      <c r="A31" s="50" t="s">
        <v>46</v>
      </c>
      <c r="B31" s="12" t="s">
        <v>47</v>
      </c>
      <c r="C31" s="52">
        <v>217</v>
      </c>
      <c r="D31" s="15">
        <f t="shared" si="0"/>
        <v>4.9827784156142368E-3</v>
      </c>
      <c r="E31" s="52">
        <v>256</v>
      </c>
      <c r="F31" s="15">
        <f t="shared" si="1"/>
        <v>6.1801414673007746E-3</v>
      </c>
      <c r="G31" s="52">
        <v>235</v>
      </c>
      <c r="H31" s="15">
        <f t="shared" si="2"/>
        <v>6.0000000000000001E-3</v>
      </c>
      <c r="I31" s="52">
        <v>253</v>
      </c>
      <c r="J31" s="15">
        <f t="shared" si="3"/>
        <v>7.0000000000000001E-3</v>
      </c>
      <c r="K31" s="552">
        <f t="shared" si="4"/>
        <v>1E-3</v>
      </c>
      <c r="N31" s="551"/>
    </row>
    <row r="32" spans="1:14" ht="28.2" thickBot="1" x14ac:dyDescent="0.3">
      <c r="A32" s="53" t="s">
        <v>48</v>
      </c>
      <c r="B32" s="17" t="s">
        <v>49</v>
      </c>
      <c r="C32" s="54">
        <v>33</v>
      </c>
      <c r="D32" s="20">
        <f t="shared" si="0"/>
        <v>7.5774971297359352E-4</v>
      </c>
      <c r="E32" s="54">
        <v>50</v>
      </c>
      <c r="F32" s="20">
        <f t="shared" si="1"/>
        <v>1.2070588803321826E-3</v>
      </c>
      <c r="G32" s="54">
        <v>48</v>
      </c>
      <c r="H32" s="20">
        <f t="shared" si="2"/>
        <v>1E-3</v>
      </c>
      <c r="I32" s="54">
        <v>33</v>
      </c>
      <c r="J32" s="20">
        <f t="shared" si="3"/>
        <v>1E-3</v>
      </c>
      <c r="K32" s="553">
        <f t="shared" si="4"/>
        <v>0</v>
      </c>
      <c r="N32" s="551"/>
    </row>
    <row r="33" spans="1:14" x14ac:dyDescent="0.25">
      <c r="A33" s="55" t="s">
        <v>50</v>
      </c>
      <c r="B33" s="22" t="s">
        <v>51</v>
      </c>
      <c r="C33" s="45">
        <v>167</v>
      </c>
      <c r="D33" s="56">
        <f t="shared" si="0"/>
        <v>3.8346727898966705E-3</v>
      </c>
      <c r="E33" s="45">
        <v>170</v>
      </c>
      <c r="F33" s="8">
        <f t="shared" si="1"/>
        <v>4.1040001931294205E-3</v>
      </c>
      <c r="G33" s="45">
        <v>188</v>
      </c>
      <c r="H33" s="8">
        <f t="shared" si="2"/>
        <v>5.0000000000000001E-3</v>
      </c>
      <c r="I33" s="45">
        <v>148</v>
      </c>
      <c r="J33" s="8">
        <f t="shared" si="3"/>
        <v>4.0000000000000001E-3</v>
      </c>
      <c r="K33" s="550">
        <f t="shared" si="4"/>
        <v>-1E-3</v>
      </c>
      <c r="N33" s="551"/>
    </row>
    <row r="34" spans="1:14" x14ac:dyDescent="0.25">
      <c r="A34" s="50" t="s">
        <v>52</v>
      </c>
      <c r="B34" s="12" t="s">
        <v>53</v>
      </c>
      <c r="C34" s="52">
        <v>290</v>
      </c>
      <c r="D34" s="15">
        <f t="shared" si="0"/>
        <v>6.6590126291618829E-3</v>
      </c>
      <c r="E34" s="52">
        <v>265</v>
      </c>
      <c r="F34" s="15">
        <f t="shared" si="1"/>
        <v>6.3974120657605679E-3</v>
      </c>
      <c r="G34" s="52">
        <v>295</v>
      </c>
      <c r="H34" s="15">
        <f t="shared" si="2"/>
        <v>7.0000000000000001E-3</v>
      </c>
      <c r="I34" s="52">
        <v>294</v>
      </c>
      <c r="J34" s="15">
        <f t="shared" si="3"/>
        <v>8.0000000000000002E-3</v>
      </c>
      <c r="K34" s="552">
        <f t="shared" si="4"/>
        <v>1E-3</v>
      </c>
      <c r="N34" s="551"/>
    </row>
    <row r="35" spans="1:14" x14ac:dyDescent="0.25">
      <c r="A35" s="50" t="s">
        <v>54</v>
      </c>
      <c r="B35" s="12" t="s">
        <v>55</v>
      </c>
      <c r="C35" s="52">
        <v>5535</v>
      </c>
      <c r="D35" s="15">
        <f t="shared" si="0"/>
        <v>0.12709529276693457</v>
      </c>
      <c r="E35" s="52">
        <v>5089</v>
      </c>
      <c r="F35" s="15">
        <f t="shared" si="1"/>
        <v>0.12285445284020954</v>
      </c>
      <c r="G35" s="52">
        <v>4885</v>
      </c>
      <c r="H35" s="15">
        <f t="shared" si="2"/>
        <v>0.122</v>
      </c>
      <c r="I35" s="52">
        <v>4527</v>
      </c>
      <c r="J35" s="15">
        <f t="shared" si="3"/>
        <v>0.11799999999999999</v>
      </c>
      <c r="K35" s="552">
        <f t="shared" si="4"/>
        <v>-4.0000000000000036E-3</v>
      </c>
      <c r="N35" s="551"/>
    </row>
    <row r="36" spans="1:14" x14ac:dyDescent="0.25">
      <c r="A36" s="50" t="s">
        <v>56</v>
      </c>
      <c r="B36" s="12" t="s">
        <v>57</v>
      </c>
      <c r="C36" s="52">
        <v>3210</v>
      </c>
      <c r="D36" s="15">
        <f t="shared" si="0"/>
        <v>7.3708381171067733E-2</v>
      </c>
      <c r="E36" s="52">
        <v>3326</v>
      </c>
      <c r="F36" s="15">
        <f t="shared" si="1"/>
        <v>8.029355671969679E-2</v>
      </c>
      <c r="G36" s="52">
        <v>3144</v>
      </c>
      <c r="H36" s="15">
        <f t="shared" si="2"/>
        <v>7.9000000000000001E-2</v>
      </c>
      <c r="I36" s="52">
        <v>2734</v>
      </c>
      <c r="J36" s="15">
        <f t="shared" si="3"/>
        <v>7.0999999999999994E-2</v>
      </c>
      <c r="K36" s="552">
        <f t="shared" si="4"/>
        <v>-8.0000000000000071E-3</v>
      </c>
      <c r="N36" s="551"/>
    </row>
    <row r="37" spans="1:14" x14ac:dyDescent="0.25">
      <c r="A37" s="50" t="s">
        <v>58</v>
      </c>
      <c r="B37" s="12" t="s">
        <v>59</v>
      </c>
      <c r="C37" s="52">
        <v>2447</v>
      </c>
      <c r="D37" s="15">
        <f t="shared" si="0"/>
        <v>5.6188289322617678E-2</v>
      </c>
      <c r="E37" s="52">
        <v>2308</v>
      </c>
      <c r="F37" s="15">
        <f t="shared" si="1"/>
        <v>5.571783791613355E-2</v>
      </c>
      <c r="G37" s="52">
        <v>2193</v>
      </c>
      <c r="H37" s="15">
        <f t="shared" si="2"/>
        <v>5.5E-2</v>
      </c>
      <c r="I37" s="52">
        <v>1894</v>
      </c>
      <c r="J37" s="15">
        <f t="shared" si="3"/>
        <v>4.9000000000000002E-2</v>
      </c>
      <c r="K37" s="552">
        <f t="shared" si="4"/>
        <v>-5.9999999999999984E-3</v>
      </c>
      <c r="N37" s="551"/>
    </row>
    <row r="38" spans="1:14" x14ac:dyDescent="0.25">
      <c r="A38" s="50" t="s">
        <v>60</v>
      </c>
      <c r="B38" s="12" t="s">
        <v>61</v>
      </c>
      <c r="C38" s="52">
        <v>687</v>
      </c>
      <c r="D38" s="15">
        <f t="shared" si="0"/>
        <v>1.5774971297359358E-2</v>
      </c>
      <c r="E38" s="52">
        <v>683</v>
      </c>
      <c r="F38" s="15">
        <f t="shared" si="1"/>
        <v>1.6488424305337614E-2</v>
      </c>
      <c r="G38" s="52">
        <v>646</v>
      </c>
      <c r="H38" s="15">
        <f t="shared" si="2"/>
        <v>1.6E-2</v>
      </c>
      <c r="I38" s="52">
        <v>638</v>
      </c>
      <c r="J38" s="15">
        <f t="shared" si="3"/>
        <v>1.7000000000000001E-2</v>
      </c>
      <c r="K38" s="552">
        <f t="shared" si="4"/>
        <v>1.0000000000000009E-3</v>
      </c>
      <c r="N38" s="551"/>
    </row>
    <row r="39" spans="1:14" x14ac:dyDescent="0.25">
      <c r="A39" s="50" t="s">
        <v>62</v>
      </c>
      <c r="B39" s="12" t="s">
        <v>63</v>
      </c>
      <c r="C39" s="52">
        <v>159</v>
      </c>
      <c r="D39" s="15">
        <f t="shared" si="0"/>
        <v>3.6509758897818601E-3</v>
      </c>
      <c r="E39" s="52">
        <v>218</v>
      </c>
      <c r="F39" s="15">
        <f t="shared" si="1"/>
        <v>5.2627767182483161E-3</v>
      </c>
      <c r="G39" s="52">
        <v>198</v>
      </c>
      <c r="H39" s="15">
        <f t="shared" si="2"/>
        <v>5.0000000000000001E-3</v>
      </c>
      <c r="I39" s="52">
        <v>234</v>
      </c>
      <c r="J39" s="15">
        <f t="shared" si="3"/>
        <v>6.0000000000000001E-3</v>
      </c>
      <c r="K39" s="552">
        <f t="shared" si="4"/>
        <v>1E-3</v>
      </c>
      <c r="N39" s="551"/>
    </row>
    <row r="40" spans="1:14" ht="28.2" thickBot="1" x14ac:dyDescent="0.3">
      <c r="A40" s="57" t="s">
        <v>64</v>
      </c>
      <c r="B40" s="25" t="s">
        <v>65</v>
      </c>
      <c r="C40" s="54">
        <v>184</v>
      </c>
      <c r="D40" s="20">
        <f t="shared" si="0"/>
        <v>4.2250287026406432E-3</v>
      </c>
      <c r="E40" s="54">
        <v>250</v>
      </c>
      <c r="F40" s="20">
        <f t="shared" si="1"/>
        <v>6.0352944016609129E-3</v>
      </c>
      <c r="G40" s="54">
        <v>184</v>
      </c>
      <c r="H40" s="20">
        <f t="shared" si="2"/>
        <v>5.0000000000000001E-3</v>
      </c>
      <c r="I40" s="54">
        <v>185</v>
      </c>
      <c r="J40" s="20">
        <f t="shared" si="3"/>
        <v>5.0000000000000001E-3</v>
      </c>
      <c r="K40" s="553">
        <f t="shared" si="4"/>
        <v>0</v>
      </c>
      <c r="N40" s="551"/>
    </row>
    <row r="41" spans="1:14" ht="27.6" x14ac:dyDescent="0.25">
      <c r="A41" s="48" t="s">
        <v>66</v>
      </c>
      <c r="B41" s="10" t="s">
        <v>67</v>
      </c>
      <c r="C41" s="45">
        <v>131</v>
      </c>
      <c r="D41" s="56">
        <f t="shared" si="0"/>
        <v>3.0080367393800229E-3</v>
      </c>
      <c r="E41" s="45">
        <v>127</v>
      </c>
      <c r="F41" s="8">
        <f t="shared" si="1"/>
        <v>3.0659295560437438E-3</v>
      </c>
      <c r="G41" s="45">
        <v>130</v>
      </c>
      <c r="H41" s="8">
        <f t="shared" si="2"/>
        <v>3.0000000000000001E-3</v>
      </c>
      <c r="I41" s="45">
        <v>213</v>
      </c>
      <c r="J41" s="8">
        <f t="shared" si="3"/>
        <v>6.0000000000000001E-3</v>
      </c>
      <c r="K41" s="550">
        <f t="shared" si="4"/>
        <v>3.0000000000000001E-3</v>
      </c>
      <c r="N41" s="551"/>
    </row>
    <row r="42" spans="1:14" x14ac:dyDescent="0.25">
      <c r="A42" s="50" t="s">
        <v>68</v>
      </c>
      <c r="B42" s="12" t="s">
        <v>69</v>
      </c>
      <c r="C42" s="52">
        <v>394</v>
      </c>
      <c r="D42" s="15">
        <f t="shared" si="0"/>
        <v>9.0470723306544203E-3</v>
      </c>
      <c r="E42" s="52">
        <v>381</v>
      </c>
      <c r="F42" s="15">
        <f t="shared" si="1"/>
        <v>9.197788668131231E-3</v>
      </c>
      <c r="G42" s="52">
        <v>353</v>
      </c>
      <c r="H42" s="15">
        <f t="shared" si="2"/>
        <v>8.9999999999999993E-3</v>
      </c>
      <c r="I42" s="52">
        <v>628</v>
      </c>
      <c r="J42" s="15">
        <f t="shared" si="3"/>
        <v>1.6E-2</v>
      </c>
      <c r="K42" s="552">
        <f t="shared" si="4"/>
        <v>7.000000000000001E-3</v>
      </c>
      <c r="N42" s="551"/>
    </row>
    <row r="43" spans="1:14" ht="14.4" thickBot="1" x14ac:dyDescent="0.3">
      <c r="A43" s="53" t="s">
        <v>70</v>
      </c>
      <c r="B43" s="17" t="s">
        <v>71</v>
      </c>
      <c r="C43" s="54">
        <v>1764</v>
      </c>
      <c r="D43" s="20">
        <f t="shared" si="0"/>
        <v>4.0505166475315726E-2</v>
      </c>
      <c r="E43" s="54">
        <v>2047</v>
      </c>
      <c r="F43" s="20">
        <f t="shared" si="1"/>
        <v>4.9416990560799554E-2</v>
      </c>
      <c r="G43" s="54">
        <v>1980</v>
      </c>
      <c r="H43" s="20">
        <f t="shared" si="2"/>
        <v>0.05</v>
      </c>
      <c r="I43" s="54">
        <v>2013</v>
      </c>
      <c r="J43" s="20">
        <f t="shared" si="3"/>
        <v>5.1999999999999998E-2</v>
      </c>
      <c r="K43" s="553">
        <f t="shared" si="4"/>
        <v>1.9999999999999948E-3</v>
      </c>
      <c r="N43" s="551"/>
    </row>
    <row r="44" spans="1:14" ht="28.2" thickBot="1" x14ac:dyDescent="0.3">
      <c r="A44" s="55" t="s">
        <v>72</v>
      </c>
      <c r="B44" s="22" t="s">
        <v>73</v>
      </c>
      <c r="C44" s="45">
        <v>563</v>
      </c>
      <c r="D44" s="56">
        <f t="shared" si="0"/>
        <v>1.2927669345579793E-2</v>
      </c>
      <c r="E44" s="45">
        <v>535</v>
      </c>
      <c r="F44" s="8">
        <f t="shared" si="1"/>
        <v>1.2915530019554354E-2</v>
      </c>
      <c r="G44" s="45">
        <v>552</v>
      </c>
      <c r="H44" s="8">
        <f t="shared" si="2"/>
        <v>1.4E-2</v>
      </c>
      <c r="I44" s="45">
        <v>515</v>
      </c>
      <c r="J44" s="8">
        <f t="shared" si="3"/>
        <v>1.2999999999999999E-2</v>
      </c>
      <c r="K44" s="550">
        <f t="shared" si="4"/>
        <v>-1.0000000000000009E-3</v>
      </c>
      <c r="N44" s="551"/>
    </row>
    <row r="45" spans="1:14" ht="14.4" thickBot="1" x14ac:dyDescent="0.3">
      <c r="A45" s="843" t="s">
        <v>578</v>
      </c>
      <c r="B45" s="850"/>
      <c r="C45" s="59">
        <f t="shared" ref="C45:J45" si="5">SUM(C4:C44)</f>
        <v>43550</v>
      </c>
      <c r="D45" s="33">
        <f t="shared" si="5"/>
        <v>0.99999999999999989</v>
      </c>
      <c r="E45" s="59">
        <f t="shared" si="5"/>
        <v>41423</v>
      </c>
      <c r="F45" s="33">
        <f t="shared" si="5"/>
        <v>1</v>
      </c>
      <c r="G45" s="59">
        <f t="shared" si="5"/>
        <v>39886</v>
      </c>
      <c r="H45" s="33">
        <f t="shared" si="5"/>
        <v>1.0010000000000001</v>
      </c>
      <c r="I45" s="59">
        <f t="shared" si="5"/>
        <v>38502</v>
      </c>
      <c r="J45" s="33">
        <f t="shared" si="5"/>
        <v>1</v>
      </c>
      <c r="K45" s="555"/>
    </row>
  </sheetData>
  <mergeCells count="9">
    <mergeCell ref="A45:B45"/>
    <mergeCell ref="A1:K1"/>
    <mergeCell ref="A2:A3"/>
    <mergeCell ref="B2:B3"/>
    <mergeCell ref="C2:D2"/>
    <mergeCell ref="K2:K3"/>
    <mergeCell ref="E2:F2"/>
    <mergeCell ref="G2:H2"/>
    <mergeCell ref="I2:J2"/>
  </mergeCells>
  <phoneticPr fontId="0" type="noConversion"/>
  <printOptions horizontalCentered="1"/>
  <pageMargins left="0.74803149606299213" right="0.74803149606299213" top="0.98425196850393704" bottom="0.98425196850393704"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election sqref="A1:L1"/>
    </sheetView>
  </sheetViews>
  <sheetFormatPr defaultColWidth="11.44140625" defaultRowHeight="13.8" x14ac:dyDescent="0.25"/>
  <cols>
    <col min="1" max="1" width="9" style="60" customWidth="1"/>
    <col min="2" max="2" width="40.6640625" style="41" customWidth="1"/>
    <col min="3" max="8" width="9" style="41" customWidth="1"/>
    <col min="9" max="9" width="6.6640625" style="41" customWidth="1"/>
    <col min="10" max="10" width="8" style="41" customWidth="1"/>
    <col min="11" max="11" width="9" style="174" customWidth="1"/>
    <col min="12" max="12" width="10.109375" style="41" customWidth="1"/>
    <col min="13" max="16384" width="11.44140625" style="41"/>
  </cols>
  <sheetData>
    <row r="1" spans="1:12" ht="35.1" customHeight="1" thickBot="1" x14ac:dyDescent="0.3">
      <c r="A1" s="843" t="s">
        <v>845</v>
      </c>
      <c r="B1" s="849"/>
      <c r="C1" s="849"/>
      <c r="D1" s="849"/>
      <c r="E1" s="849"/>
      <c r="F1" s="849"/>
      <c r="G1" s="849"/>
      <c r="H1" s="849"/>
      <c r="I1" s="849"/>
      <c r="J1" s="849"/>
      <c r="K1" s="849"/>
      <c r="L1" s="850"/>
    </row>
    <row r="2" spans="1:12" ht="15" customHeight="1" thickBot="1" x14ac:dyDescent="0.3">
      <c r="A2" s="907" t="s">
        <v>576</v>
      </c>
      <c r="B2" s="908" t="s">
        <v>631</v>
      </c>
      <c r="C2" s="901" t="s">
        <v>497</v>
      </c>
      <c r="D2" s="902"/>
      <c r="E2" s="903"/>
      <c r="F2" s="903"/>
      <c r="G2" s="903"/>
      <c r="H2" s="903"/>
      <c r="I2" s="903"/>
      <c r="J2" s="904"/>
      <c r="K2" s="856" t="s">
        <v>578</v>
      </c>
      <c r="L2" s="857"/>
    </row>
    <row r="3" spans="1:12" ht="14.25" customHeight="1" x14ac:dyDescent="0.25">
      <c r="A3" s="889"/>
      <c r="B3" s="909"/>
      <c r="C3" s="900" t="s">
        <v>480</v>
      </c>
      <c r="D3" s="896"/>
      <c r="E3" s="900" t="s">
        <v>481</v>
      </c>
      <c r="F3" s="905"/>
      <c r="G3" s="906" t="s">
        <v>482</v>
      </c>
      <c r="H3" s="896"/>
      <c r="I3" s="900" t="s">
        <v>483</v>
      </c>
      <c r="J3" s="905"/>
      <c r="K3" s="858"/>
      <c r="L3" s="859"/>
    </row>
    <row r="4" spans="1:12" ht="14.4" thickBot="1" x14ac:dyDescent="0.3">
      <c r="A4" s="890"/>
      <c r="B4" s="910"/>
      <c r="C4" s="165" t="s">
        <v>579</v>
      </c>
      <c r="D4" s="164" t="s">
        <v>580</v>
      </c>
      <c r="E4" s="165" t="s">
        <v>579</v>
      </c>
      <c r="F4" s="166" t="s">
        <v>580</v>
      </c>
      <c r="G4" s="163" t="s">
        <v>579</v>
      </c>
      <c r="H4" s="164" t="s">
        <v>580</v>
      </c>
      <c r="I4" s="165" t="s">
        <v>579</v>
      </c>
      <c r="J4" s="166" t="s">
        <v>580</v>
      </c>
      <c r="K4" s="165" t="s">
        <v>579</v>
      </c>
      <c r="L4" s="166" t="s">
        <v>580</v>
      </c>
    </row>
    <row r="5" spans="1:12" ht="28.2" thickBot="1" x14ac:dyDescent="0.3">
      <c r="A5" s="44" t="s">
        <v>632</v>
      </c>
      <c r="B5" s="27" t="s">
        <v>633</v>
      </c>
      <c r="C5" s="206">
        <v>1128</v>
      </c>
      <c r="D5" s="209">
        <f t="shared" ref="D5:D45" si="0">C5/$C$46</f>
        <v>6.9694161260426324E-2</v>
      </c>
      <c r="E5" s="207">
        <v>503</v>
      </c>
      <c r="F5" s="209">
        <f>E5/$E$46</f>
        <v>2.6104105039182104E-2</v>
      </c>
      <c r="G5" s="242">
        <v>55</v>
      </c>
      <c r="H5" s="209">
        <f>G5/$G$46</f>
        <v>1.8104015799868336E-2</v>
      </c>
      <c r="I5" s="233">
        <v>1</v>
      </c>
      <c r="J5" s="209">
        <f>I5/$I$46</f>
        <v>0.1</v>
      </c>
      <c r="K5" s="210">
        <f t="shared" ref="K5:K45" si="1">C5+E5+G5+I5</f>
        <v>1687</v>
      </c>
      <c r="L5" s="209">
        <f>K5/$K$46</f>
        <v>4.3815905667238066E-2</v>
      </c>
    </row>
    <row r="6" spans="1:12" x14ac:dyDescent="0.25">
      <c r="A6" s="48" t="s">
        <v>634</v>
      </c>
      <c r="B6" s="10" t="s">
        <v>635</v>
      </c>
      <c r="C6" s="212">
        <v>336</v>
      </c>
      <c r="D6" s="215">
        <f t="shared" si="0"/>
        <v>2.0759962928637628E-2</v>
      </c>
      <c r="E6" s="213">
        <v>262</v>
      </c>
      <c r="F6" s="214">
        <f t="shared" ref="F6:F45" si="2">E6/$E$46</f>
        <v>1.3596969225180342E-2</v>
      </c>
      <c r="G6" s="243">
        <v>24</v>
      </c>
      <c r="H6" s="215">
        <f t="shared" ref="H6:H45" si="3">G6/$G$46</f>
        <v>7.8999341672152737E-3</v>
      </c>
      <c r="I6" s="235"/>
      <c r="J6" s="236">
        <f t="shared" ref="J6:J45" si="4">I6/$I$46</f>
        <v>0</v>
      </c>
      <c r="K6" s="216">
        <f t="shared" si="1"/>
        <v>622</v>
      </c>
      <c r="L6" s="217">
        <f t="shared" ref="L6:L45" si="5">K6/$K$46</f>
        <v>1.6155004934808582E-2</v>
      </c>
    </row>
    <row r="7" spans="1:12" ht="27.6" x14ac:dyDescent="0.25">
      <c r="A7" s="50" t="s">
        <v>636</v>
      </c>
      <c r="B7" s="12" t="s">
        <v>0</v>
      </c>
      <c r="C7" s="218">
        <v>198</v>
      </c>
      <c r="D7" s="221">
        <f t="shared" si="0"/>
        <v>1.2233549582947173E-2</v>
      </c>
      <c r="E7" s="219">
        <v>397</v>
      </c>
      <c r="F7" s="220">
        <f t="shared" si="2"/>
        <v>2.0603041154185479E-2</v>
      </c>
      <c r="G7" s="244">
        <v>27</v>
      </c>
      <c r="H7" s="221">
        <f t="shared" si="3"/>
        <v>8.887425938117182E-3</v>
      </c>
      <c r="I7" s="237"/>
      <c r="J7" s="238">
        <f t="shared" si="4"/>
        <v>0</v>
      </c>
      <c r="K7" s="222">
        <f t="shared" si="1"/>
        <v>622</v>
      </c>
      <c r="L7" s="246">
        <f t="shared" si="5"/>
        <v>1.6155004934808582E-2</v>
      </c>
    </row>
    <row r="8" spans="1:12" x14ac:dyDescent="0.25">
      <c r="A8" s="50" t="s">
        <v>1</v>
      </c>
      <c r="B8" s="12" t="s">
        <v>2</v>
      </c>
      <c r="C8" s="218">
        <v>604</v>
      </c>
      <c r="D8" s="221">
        <f t="shared" si="0"/>
        <v>3.7318504788384305E-2</v>
      </c>
      <c r="E8" s="219">
        <v>374</v>
      </c>
      <c r="F8" s="220">
        <f t="shared" si="2"/>
        <v>1.9409414084799417E-2</v>
      </c>
      <c r="G8" s="244">
        <v>32</v>
      </c>
      <c r="H8" s="221">
        <f t="shared" si="3"/>
        <v>1.053324555628703E-2</v>
      </c>
      <c r="I8" s="237"/>
      <c r="J8" s="238">
        <f t="shared" si="4"/>
        <v>0</v>
      </c>
      <c r="K8" s="222">
        <f t="shared" si="1"/>
        <v>1010</v>
      </c>
      <c r="L8" s="246">
        <f t="shared" si="5"/>
        <v>2.6232403511505895E-2</v>
      </c>
    </row>
    <row r="9" spans="1:12" x14ac:dyDescent="0.25">
      <c r="A9" s="50" t="s">
        <v>3</v>
      </c>
      <c r="B9" s="12" t="s">
        <v>4</v>
      </c>
      <c r="C9" s="218">
        <v>1013</v>
      </c>
      <c r="D9" s="221">
        <f t="shared" si="0"/>
        <v>6.2588816805684275E-2</v>
      </c>
      <c r="E9" s="219">
        <v>491</v>
      </c>
      <c r="F9" s="220">
        <f t="shared" si="2"/>
        <v>2.5481343089937204E-2</v>
      </c>
      <c r="G9" s="244">
        <v>15</v>
      </c>
      <c r="H9" s="221">
        <f t="shared" si="3"/>
        <v>4.9374588545095461E-3</v>
      </c>
      <c r="I9" s="237"/>
      <c r="J9" s="238">
        <f t="shared" si="4"/>
        <v>0</v>
      </c>
      <c r="K9" s="222">
        <f t="shared" si="1"/>
        <v>1519</v>
      </c>
      <c r="L9" s="246">
        <f t="shared" si="5"/>
        <v>3.9452495974235106E-2</v>
      </c>
    </row>
    <row r="10" spans="1:12" x14ac:dyDescent="0.25">
      <c r="A10" s="50" t="s">
        <v>5</v>
      </c>
      <c r="B10" s="12" t="s">
        <v>6</v>
      </c>
      <c r="C10" s="218">
        <v>98</v>
      </c>
      <c r="D10" s="221">
        <f t="shared" si="0"/>
        <v>6.0549891875193076E-3</v>
      </c>
      <c r="E10" s="219">
        <v>44</v>
      </c>
      <c r="F10" s="220">
        <f t="shared" si="2"/>
        <v>2.2834604805646373E-3</v>
      </c>
      <c r="G10" s="244">
        <v>28</v>
      </c>
      <c r="H10" s="221">
        <f t="shared" si="3"/>
        <v>9.2165898617511521E-3</v>
      </c>
      <c r="I10" s="237">
        <v>1</v>
      </c>
      <c r="J10" s="238">
        <f t="shared" si="4"/>
        <v>0.1</v>
      </c>
      <c r="K10" s="222">
        <f t="shared" si="1"/>
        <v>171</v>
      </c>
      <c r="L10" s="246">
        <f t="shared" si="5"/>
        <v>4.4413277232351568E-3</v>
      </c>
    </row>
    <row r="11" spans="1:12" x14ac:dyDescent="0.25">
      <c r="A11" s="50" t="s">
        <v>7</v>
      </c>
      <c r="B11" s="12" t="s">
        <v>8</v>
      </c>
      <c r="C11" s="218">
        <v>183</v>
      </c>
      <c r="D11" s="221">
        <f t="shared" si="0"/>
        <v>1.1306765523632993E-2</v>
      </c>
      <c r="E11" s="219">
        <v>29</v>
      </c>
      <c r="F11" s="220">
        <f t="shared" si="2"/>
        <v>1.505008044008511E-3</v>
      </c>
      <c r="G11" s="244">
        <v>1</v>
      </c>
      <c r="H11" s="221">
        <f t="shared" si="3"/>
        <v>3.291639236339697E-4</v>
      </c>
      <c r="I11" s="237"/>
      <c r="J11" s="238">
        <f t="shared" si="4"/>
        <v>0</v>
      </c>
      <c r="K11" s="222">
        <f t="shared" si="1"/>
        <v>213</v>
      </c>
      <c r="L11" s="246">
        <f t="shared" si="5"/>
        <v>5.5321801464858966E-3</v>
      </c>
    </row>
    <row r="12" spans="1:12" x14ac:dyDescent="0.25">
      <c r="A12" s="50" t="s">
        <v>9</v>
      </c>
      <c r="B12" s="12" t="s">
        <v>10</v>
      </c>
      <c r="C12" s="218">
        <v>62</v>
      </c>
      <c r="D12" s="221">
        <f t="shared" si="0"/>
        <v>3.8307074451652766E-3</v>
      </c>
      <c r="E12" s="219">
        <v>78</v>
      </c>
      <c r="F12" s="220">
        <f t="shared" si="2"/>
        <v>4.0479526700918575E-3</v>
      </c>
      <c r="G12" s="244">
        <v>12</v>
      </c>
      <c r="H12" s="221">
        <f t="shared" si="3"/>
        <v>3.9499670836076368E-3</v>
      </c>
      <c r="I12" s="237"/>
      <c r="J12" s="238">
        <f t="shared" si="4"/>
        <v>0</v>
      </c>
      <c r="K12" s="222">
        <f t="shared" si="1"/>
        <v>152</v>
      </c>
      <c r="L12" s="246">
        <f t="shared" si="5"/>
        <v>3.9478468650979166E-3</v>
      </c>
    </row>
    <row r="13" spans="1:12" ht="28.2" thickBot="1" x14ac:dyDescent="0.3">
      <c r="A13" s="53" t="s">
        <v>11</v>
      </c>
      <c r="B13" s="17" t="s">
        <v>12</v>
      </c>
      <c r="C13" s="247">
        <v>84</v>
      </c>
      <c r="D13" s="248">
        <f t="shared" si="0"/>
        <v>5.1899907321594071E-3</v>
      </c>
      <c r="E13" s="249">
        <v>66</v>
      </c>
      <c r="F13" s="250">
        <f t="shared" si="2"/>
        <v>3.4251907208469562E-3</v>
      </c>
      <c r="G13" s="251">
        <v>7</v>
      </c>
      <c r="H13" s="248">
        <f t="shared" si="3"/>
        <v>2.304147465437788E-3</v>
      </c>
      <c r="I13" s="252"/>
      <c r="J13" s="253">
        <f t="shared" si="4"/>
        <v>0</v>
      </c>
      <c r="K13" s="254">
        <f t="shared" si="1"/>
        <v>157</v>
      </c>
      <c r="L13" s="255">
        <f t="shared" si="5"/>
        <v>4.0777102488182429E-3</v>
      </c>
    </row>
    <row r="14" spans="1:12" ht="27.6" x14ac:dyDescent="0.25">
      <c r="A14" s="55" t="s">
        <v>13</v>
      </c>
      <c r="B14" s="22" t="s">
        <v>14</v>
      </c>
      <c r="C14" s="256">
        <v>137</v>
      </c>
      <c r="D14" s="257">
        <f t="shared" si="0"/>
        <v>8.4646277417361748E-3</v>
      </c>
      <c r="E14" s="258">
        <v>194</v>
      </c>
      <c r="F14" s="259">
        <f t="shared" si="2"/>
        <v>1.0067984846125902E-2</v>
      </c>
      <c r="G14" s="260">
        <v>30</v>
      </c>
      <c r="H14" s="257">
        <f t="shared" si="3"/>
        <v>9.8749177090190921E-3</v>
      </c>
      <c r="I14" s="261"/>
      <c r="J14" s="262">
        <f t="shared" si="4"/>
        <v>0</v>
      </c>
      <c r="K14" s="263">
        <f t="shared" si="1"/>
        <v>361</v>
      </c>
      <c r="L14" s="264">
        <f t="shared" si="5"/>
        <v>9.3761363046075529E-3</v>
      </c>
    </row>
    <row r="15" spans="1:12" ht="27.6" x14ac:dyDescent="0.25">
      <c r="A15" s="50" t="s">
        <v>15</v>
      </c>
      <c r="B15" s="12" t="s">
        <v>14</v>
      </c>
      <c r="C15" s="218">
        <v>109</v>
      </c>
      <c r="D15" s="221">
        <f t="shared" si="0"/>
        <v>6.734630831016373E-3</v>
      </c>
      <c r="E15" s="219">
        <v>176</v>
      </c>
      <c r="F15" s="220">
        <f t="shared" si="2"/>
        <v>9.1338419222585492E-3</v>
      </c>
      <c r="G15" s="244">
        <v>10</v>
      </c>
      <c r="H15" s="221">
        <f t="shared" si="3"/>
        <v>3.2916392363396972E-3</v>
      </c>
      <c r="I15" s="237"/>
      <c r="J15" s="238">
        <f t="shared" si="4"/>
        <v>0</v>
      </c>
      <c r="K15" s="222">
        <f t="shared" si="1"/>
        <v>295</v>
      </c>
      <c r="L15" s="246">
        <f t="shared" si="5"/>
        <v>7.6619396394992465E-3</v>
      </c>
    </row>
    <row r="16" spans="1:12" ht="28.2" thickBot="1" x14ac:dyDescent="0.3">
      <c r="A16" s="57" t="s">
        <v>16</v>
      </c>
      <c r="B16" s="25" t="s">
        <v>17</v>
      </c>
      <c r="C16" s="247">
        <v>34</v>
      </c>
      <c r="D16" s="248">
        <f t="shared" si="0"/>
        <v>2.1007105344454744E-3</v>
      </c>
      <c r="E16" s="249">
        <v>40</v>
      </c>
      <c r="F16" s="250">
        <f t="shared" si="2"/>
        <v>2.0758731641496706E-3</v>
      </c>
      <c r="G16" s="251">
        <v>9</v>
      </c>
      <c r="H16" s="248">
        <f t="shared" si="3"/>
        <v>2.9624753127057276E-3</v>
      </c>
      <c r="I16" s="252"/>
      <c r="J16" s="253">
        <f t="shared" si="4"/>
        <v>0</v>
      </c>
      <c r="K16" s="254">
        <f t="shared" si="1"/>
        <v>83</v>
      </c>
      <c r="L16" s="255">
        <f t="shared" si="5"/>
        <v>2.1557321697574152E-3</v>
      </c>
    </row>
    <row r="17" spans="1:12" ht="27.6" x14ac:dyDescent="0.25">
      <c r="A17" s="48" t="s">
        <v>18</v>
      </c>
      <c r="B17" s="10" t="s">
        <v>19</v>
      </c>
      <c r="C17" s="256">
        <v>322</v>
      </c>
      <c r="D17" s="257">
        <f t="shared" si="0"/>
        <v>1.9894964473277727E-2</v>
      </c>
      <c r="E17" s="258">
        <v>759</v>
      </c>
      <c r="F17" s="259">
        <f t="shared" si="2"/>
        <v>3.9389693289739999E-2</v>
      </c>
      <c r="G17" s="260">
        <v>173</v>
      </c>
      <c r="H17" s="257">
        <f t="shared" si="3"/>
        <v>5.6945358788676764E-2</v>
      </c>
      <c r="I17" s="261">
        <v>1</v>
      </c>
      <c r="J17" s="262">
        <f t="shared" si="4"/>
        <v>0.1</v>
      </c>
      <c r="K17" s="263">
        <f t="shared" si="1"/>
        <v>1255</v>
      </c>
      <c r="L17" s="264">
        <f t="shared" si="5"/>
        <v>3.2595709313801881E-2</v>
      </c>
    </row>
    <row r="18" spans="1:12" ht="27.6" x14ac:dyDescent="0.25">
      <c r="A18" s="50" t="s">
        <v>20</v>
      </c>
      <c r="B18" s="12" t="s">
        <v>19</v>
      </c>
      <c r="C18" s="218">
        <v>266</v>
      </c>
      <c r="D18" s="221">
        <f t="shared" si="0"/>
        <v>1.6434970651838122E-2</v>
      </c>
      <c r="E18" s="219">
        <v>833</v>
      </c>
      <c r="F18" s="220">
        <f t="shared" si="2"/>
        <v>4.3230058643416884E-2</v>
      </c>
      <c r="G18" s="244">
        <v>107</v>
      </c>
      <c r="H18" s="221">
        <f t="shared" si="3"/>
        <v>3.522053982883476E-2</v>
      </c>
      <c r="I18" s="237">
        <v>1</v>
      </c>
      <c r="J18" s="238">
        <f t="shared" si="4"/>
        <v>0.1</v>
      </c>
      <c r="K18" s="222">
        <f t="shared" si="1"/>
        <v>1207</v>
      </c>
      <c r="L18" s="246">
        <f t="shared" si="5"/>
        <v>3.1349020830086748E-2</v>
      </c>
    </row>
    <row r="19" spans="1:12" ht="28.2" thickBot="1" x14ac:dyDescent="0.3">
      <c r="A19" s="53" t="s">
        <v>21</v>
      </c>
      <c r="B19" s="17" t="s">
        <v>22</v>
      </c>
      <c r="C19" s="247">
        <v>145</v>
      </c>
      <c r="D19" s="248">
        <f t="shared" si="0"/>
        <v>8.9589125733704044E-3</v>
      </c>
      <c r="E19" s="249">
        <v>279</v>
      </c>
      <c r="F19" s="250">
        <f t="shared" si="2"/>
        <v>1.4479215319943952E-2</v>
      </c>
      <c r="G19" s="251">
        <v>31</v>
      </c>
      <c r="H19" s="248">
        <f t="shared" si="3"/>
        <v>1.020408163265306E-2</v>
      </c>
      <c r="I19" s="252"/>
      <c r="J19" s="253">
        <f t="shared" si="4"/>
        <v>0</v>
      </c>
      <c r="K19" s="254">
        <f t="shared" si="1"/>
        <v>455</v>
      </c>
      <c r="L19" s="255">
        <f t="shared" si="5"/>
        <v>1.1817567918549685E-2</v>
      </c>
    </row>
    <row r="20" spans="1:12" x14ac:dyDescent="0.25">
      <c r="A20" s="55" t="s">
        <v>23</v>
      </c>
      <c r="B20" s="22" t="s">
        <v>24</v>
      </c>
      <c r="C20" s="256">
        <v>8</v>
      </c>
      <c r="D20" s="257">
        <f t="shared" si="0"/>
        <v>4.9428483163422925E-4</v>
      </c>
      <c r="E20" s="258">
        <v>23</v>
      </c>
      <c r="F20" s="259">
        <f t="shared" si="2"/>
        <v>1.1936270693860605E-3</v>
      </c>
      <c r="G20" s="260">
        <v>3</v>
      </c>
      <c r="H20" s="257">
        <f t="shared" si="3"/>
        <v>9.8749177090190921E-4</v>
      </c>
      <c r="I20" s="261"/>
      <c r="J20" s="262">
        <f t="shared" si="4"/>
        <v>0</v>
      </c>
      <c r="K20" s="263">
        <f t="shared" si="1"/>
        <v>34</v>
      </c>
      <c r="L20" s="264">
        <f t="shared" si="5"/>
        <v>8.8307100929821826E-4</v>
      </c>
    </row>
    <row r="21" spans="1:12" ht="27.6" x14ac:dyDescent="0.25">
      <c r="A21" s="50" t="s">
        <v>25</v>
      </c>
      <c r="B21" s="12" t="s">
        <v>26</v>
      </c>
      <c r="C21" s="218">
        <v>311</v>
      </c>
      <c r="D21" s="221">
        <f t="shared" si="0"/>
        <v>1.9215322829780661E-2</v>
      </c>
      <c r="E21" s="219">
        <v>580</v>
      </c>
      <c r="F21" s="220">
        <f t="shared" si="2"/>
        <v>3.0100160880170222E-2</v>
      </c>
      <c r="G21" s="244">
        <v>53</v>
      </c>
      <c r="H21" s="221">
        <f t="shared" si="3"/>
        <v>1.7445687952600396E-2</v>
      </c>
      <c r="I21" s="237"/>
      <c r="J21" s="238">
        <f t="shared" si="4"/>
        <v>0</v>
      </c>
      <c r="K21" s="222">
        <f t="shared" si="1"/>
        <v>944</v>
      </c>
      <c r="L21" s="246">
        <f t="shared" si="5"/>
        <v>2.4518206846397588E-2</v>
      </c>
    </row>
    <row r="22" spans="1:12" x14ac:dyDescent="0.25">
      <c r="A22" s="50" t="s">
        <v>27</v>
      </c>
      <c r="B22" s="12" t="s">
        <v>28</v>
      </c>
      <c r="C22" s="218">
        <v>101</v>
      </c>
      <c r="D22" s="221">
        <f t="shared" si="0"/>
        <v>6.2403459993821443E-3</v>
      </c>
      <c r="E22" s="219">
        <v>881</v>
      </c>
      <c r="F22" s="220">
        <f t="shared" si="2"/>
        <v>4.5721106440396495E-2</v>
      </c>
      <c r="G22" s="244">
        <v>15</v>
      </c>
      <c r="H22" s="221">
        <f t="shared" si="3"/>
        <v>4.9374588545095461E-3</v>
      </c>
      <c r="I22" s="237"/>
      <c r="J22" s="238">
        <f t="shared" si="4"/>
        <v>0</v>
      </c>
      <c r="K22" s="222">
        <f t="shared" si="1"/>
        <v>997</v>
      </c>
      <c r="L22" s="246">
        <f t="shared" si="5"/>
        <v>2.5894758713833049E-2</v>
      </c>
    </row>
    <row r="23" spans="1:12" x14ac:dyDescent="0.25">
      <c r="A23" s="50" t="s">
        <v>29</v>
      </c>
      <c r="B23" s="58" t="s">
        <v>30</v>
      </c>
      <c r="C23" s="218">
        <v>90</v>
      </c>
      <c r="D23" s="221">
        <f t="shared" si="0"/>
        <v>5.5607043558850789E-3</v>
      </c>
      <c r="E23" s="219">
        <v>97</v>
      </c>
      <c r="F23" s="220">
        <f t="shared" si="2"/>
        <v>5.0339924230629511E-3</v>
      </c>
      <c r="G23" s="244">
        <v>10</v>
      </c>
      <c r="H23" s="221">
        <f t="shared" si="3"/>
        <v>3.2916392363396972E-3</v>
      </c>
      <c r="I23" s="237"/>
      <c r="J23" s="238">
        <f t="shared" si="4"/>
        <v>0</v>
      </c>
      <c r="K23" s="222">
        <f t="shared" si="1"/>
        <v>197</v>
      </c>
      <c r="L23" s="246">
        <f t="shared" si="5"/>
        <v>5.1166173185808531E-3</v>
      </c>
    </row>
    <row r="24" spans="1:12" x14ac:dyDescent="0.25">
      <c r="A24" s="50" t="s">
        <v>31</v>
      </c>
      <c r="B24" s="12" t="s">
        <v>32</v>
      </c>
      <c r="C24" s="218">
        <v>12</v>
      </c>
      <c r="D24" s="221">
        <f t="shared" si="0"/>
        <v>7.4142724745134383E-4</v>
      </c>
      <c r="E24" s="219">
        <v>25</v>
      </c>
      <c r="F24" s="220">
        <f t="shared" si="2"/>
        <v>1.2974207275935441E-3</v>
      </c>
      <c r="G24" s="244"/>
      <c r="H24" s="221">
        <f t="shared" si="3"/>
        <v>0</v>
      </c>
      <c r="I24" s="237"/>
      <c r="J24" s="238">
        <f t="shared" si="4"/>
        <v>0</v>
      </c>
      <c r="K24" s="222">
        <f t="shared" si="1"/>
        <v>37</v>
      </c>
      <c r="L24" s="246">
        <f t="shared" si="5"/>
        <v>9.6098903953041397E-4</v>
      </c>
    </row>
    <row r="25" spans="1:12" ht="28.2" thickBot="1" x14ac:dyDescent="0.3">
      <c r="A25" s="57" t="s">
        <v>33</v>
      </c>
      <c r="B25" s="25" t="s">
        <v>34</v>
      </c>
      <c r="C25" s="247">
        <v>28</v>
      </c>
      <c r="D25" s="248">
        <f t="shared" si="0"/>
        <v>1.7299969107198022E-3</v>
      </c>
      <c r="E25" s="249">
        <v>26</v>
      </c>
      <c r="F25" s="250">
        <f t="shared" si="2"/>
        <v>1.3493175566972858E-3</v>
      </c>
      <c r="G25" s="251">
        <v>3</v>
      </c>
      <c r="H25" s="248">
        <f t="shared" si="3"/>
        <v>9.8749177090190921E-4</v>
      </c>
      <c r="I25" s="252"/>
      <c r="J25" s="253">
        <f t="shared" si="4"/>
        <v>0</v>
      </c>
      <c r="K25" s="254">
        <f t="shared" si="1"/>
        <v>57</v>
      </c>
      <c r="L25" s="255">
        <f t="shared" si="5"/>
        <v>1.4804425744117189E-3</v>
      </c>
    </row>
    <row r="26" spans="1:12" ht="27.6" x14ac:dyDescent="0.25">
      <c r="A26" s="48" t="s">
        <v>35</v>
      </c>
      <c r="B26" s="10" t="s">
        <v>36</v>
      </c>
      <c r="C26" s="256">
        <v>35</v>
      </c>
      <c r="D26" s="257">
        <f t="shared" si="0"/>
        <v>2.1624961383997529E-3</v>
      </c>
      <c r="E26" s="258">
        <v>35</v>
      </c>
      <c r="F26" s="259">
        <f t="shared" si="2"/>
        <v>1.8163890186309616E-3</v>
      </c>
      <c r="G26" s="260">
        <v>6</v>
      </c>
      <c r="H26" s="257">
        <f t="shared" si="3"/>
        <v>1.9749835418038184E-3</v>
      </c>
      <c r="I26" s="261"/>
      <c r="J26" s="262">
        <f t="shared" si="4"/>
        <v>0</v>
      </c>
      <c r="K26" s="263">
        <f t="shared" si="1"/>
        <v>76</v>
      </c>
      <c r="L26" s="264">
        <f t="shared" si="5"/>
        <v>1.9739234325489583E-3</v>
      </c>
    </row>
    <row r="27" spans="1:12" x14ac:dyDescent="0.25">
      <c r="A27" s="50" t="s">
        <v>37</v>
      </c>
      <c r="B27" s="12" t="s">
        <v>38</v>
      </c>
      <c r="C27" s="218">
        <v>462</v>
      </c>
      <c r="D27" s="221">
        <f t="shared" si="0"/>
        <v>2.8544949026876737E-2</v>
      </c>
      <c r="E27" s="219">
        <v>775</v>
      </c>
      <c r="F27" s="220">
        <f t="shared" si="2"/>
        <v>4.0220042555399863E-2</v>
      </c>
      <c r="G27" s="244">
        <v>283</v>
      </c>
      <c r="H27" s="221">
        <f t="shared" si="3"/>
        <v>9.3153390388413429E-2</v>
      </c>
      <c r="I27" s="237"/>
      <c r="J27" s="238">
        <f t="shared" si="4"/>
        <v>0</v>
      </c>
      <c r="K27" s="222">
        <f t="shared" si="1"/>
        <v>1520</v>
      </c>
      <c r="L27" s="246">
        <f t="shared" si="5"/>
        <v>3.9478468650979169E-2</v>
      </c>
    </row>
    <row r="28" spans="1:12" x14ac:dyDescent="0.25">
      <c r="A28" s="50" t="s">
        <v>39</v>
      </c>
      <c r="B28" s="12" t="s">
        <v>40</v>
      </c>
      <c r="C28" s="218">
        <v>788</v>
      </c>
      <c r="D28" s="221">
        <f t="shared" si="0"/>
        <v>4.8687055915971576E-2</v>
      </c>
      <c r="E28" s="219">
        <v>799</v>
      </c>
      <c r="F28" s="220">
        <f t="shared" si="2"/>
        <v>4.1465566453889664E-2</v>
      </c>
      <c r="G28" s="244">
        <v>173</v>
      </c>
      <c r="H28" s="221">
        <f t="shared" si="3"/>
        <v>5.6945358788676764E-2</v>
      </c>
      <c r="I28" s="237"/>
      <c r="J28" s="238">
        <f t="shared" si="4"/>
        <v>0</v>
      </c>
      <c r="K28" s="222">
        <f t="shared" si="1"/>
        <v>1760</v>
      </c>
      <c r="L28" s="246">
        <f t="shared" si="5"/>
        <v>4.5711911069554828E-2</v>
      </c>
    </row>
    <row r="29" spans="1:12" x14ac:dyDescent="0.25">
      <c r="A29" s="50" t="s">
        <v>41</v>
      </c>
      <c r="B29" s="12" t="s">
        <v>42</v>
      </c>
      <c r="C29" s="218">
        <v>1059</v>
      </c>
      <c r="D29" s="221">
        <f t="shared" si="0"/>
        <v>6.5430954587581094E-2</v>
      </c>
      <c r="E29" s="219">
        <v>1010</v>
      </c>
      <c r="F29" s="220">
        <f t="shared" si="2"/>
        <v>5.2415797394779182E-2</v>
      </c>
      <c r="G29" s="244">
        <v>139</v>
      </c>
      <c r="H29" s="221">
        <f t="shared" si="3"/>
        <v>4.5753785385121794E-2</v>
      </c>
      <c r="I29" s="237"/>
      <c r="J29" s="238">
        <f t="shared" si="4"/>
        <v>0</v>
      </c>
      <c r="K29" s="222">
        <f t="shared" si="1"/>
        <v>2208</v>
      </c>
      <c r="L29" s="246">
        <f t="shared" si="5"/>
        <v>5.7347670250896057E-2</v>
      </c>
    </row>
    <row r="30" spans="1:12" x14ac:dyDescent="0.25">
      <c r="A30" s="50" t="s">
        <v>43</v>
      </c>
      <c r="B30" s="12" t="s">
        <v>44</v>
      </c>
      <c r="C30" s="218">
        <v>2956</v>
      </c>
      <c r="D30" s="221">
        <f t="shared" si="0"/>
        <v>0.1826382452888477</v>
      </c>
      <c r="E30" s="219">
        <v>1979</v>
      </c>
      <c r="F30" s="220">
        <f t="shared" si="2"/>
        <v>0.10270382479630495</v>
      </c>
      <c r="G30" s="244">
        <v>239</v>
      </c>
      <c r="H30" s="221">
        <f t="shared" si="3"/>
        <v>7.8670177748518769E-2</v>
      </c>
      <c r="I30" s="237"/>
      <c r="J30" s="238">
        <f t="shared" si="4"/>
        <v>0</v>
      </c>
      <c r="K30" s="222">
        <f t="shared" si="1"/>
        <v>5174</v>
      </c>
      <c r="L30" s="246">
        <f t="shared" si="5"/>
        <v>0.13438262947379356</v>
      </c>
    </row>
    <row r="31" spans="1:12" x14ac:dyDescent="0.25">
      <c r="A31" s="11">
        <v>55</v>
      </c>
      <c r="B31" s="12" t="s">
        <v>45</v>
      </c>
      <c r="C31" s="218">
        <v>494</v>
      </c>
      <c r="D31" s="221">
        <f t="shared" si="0"/>
        <v>3.0522088353413655E-2</v>
      </c>
      <c r="E31" s="219">
        <v>685</v>
      </c>
      <c r="F31" s="220">
        <f t="shared" si="2"/>
        <v>3.5549327936063108E-2</v>
      </c>
      <c r="G31" s="244">
        <v>201</v>
      </c>
      <c r="H31" s="221">
        <f t="shared" si="3"/>
        <v>6.6161948650427918E-2</v>
      </c>
      <c r="I31" s="237"/>
      <c r="J31" s="238">
        <f t="shared" si="4"/>
        <v>0</v>
      </c>
      <c r="K31" s="222">
        <f t="shared" si="1"/>
        <v>1380</v>
      </c>
      <c r="L31" s="246">
        <f t="shared" si="5"/>
        <v>3.5842293906810034E-2</v>
      </c>
    </row>
    <row r="32" spans="1:12" ht="27.6" x14ac:dyDescent="0.25">
      <c r="A32" s="50" t="s">
        <v>46</v>
      </c>
      <c r="B32" s="12" t="s">
        <v>47</v>
      </c>
      <c r="C32" s="218">
        <v>94</v>
      </c>
      <c r="D32" s="221">
        <f t="shared" si="0"/>
        <v>5.8078467717021937E-3</v>
      </c>
      <c r="E32" s="219">
        <v>128</v>
      </c>
      <c r="F32" s="220">
        <f t="shared" si="2"/>
        <v>6.6427941252789457E-3</v>
      </c>
      <c r="G32" s="244">
        <v>31</v>
      </c>
      <c r="H32" s="221">
        <f t="shared" si="3"/>
        <v>1.020408163265306E-2</v>
      </c>
      <c r="I32" s="237"/>
      <c r="J32" s="238">
        <f t="shared" si="4"/>
        <v>0</v>
      </c>
      <c r="K32" s="222">
        <f t="shared" si="1"/>
        <v>253</v>
      </c>
      <c r="L32" s="246">
        <f t="shared" si="5"/>
        <v>6.5710872162485067E-3</v>
      </c>
    </row>
    <row r="33" spans="1:12" ht="28.2" thickBot="1" x14ac:dyDescent="0.3">
      <c r="A33" s="53" t="s">
        <v>48</v>
      </c>
      <c r="B33" s="17" t="s">
        <v>49</v>
      </c>
      <c r="C33" s="247">
        <v>10</v>
      </c>
      <c r="D33" s="248">
        <f t="shared" si="0"/>
        <v>6.1785603954278654E-4</v>
      </c>
      <c r="E33" s="249">
        <v>22</v>
      </c>
      <c r="F33" s="250">
        <f t="shared" si="2"/>
        <v>1.1417302402823187E-3</v>
      </c>
      <c r="G33" s="251">
        <v>1</v>
      </c>
      <c r="H33" s="248">
        <f t="shared" si="3"/>
        <v>3.291639236339697E-4</v>
      </c>
      <c r="I33" s="252"/>
      <c r="J33" s="253">
        <f t="shared" si="4"/>
        <v>0</v>
      </c>
      <c r="K33" s="254">
        <f t="shared" si="1"/>
        <v>33</v>
      </c>
      <c r="L33" s="255">
        <f t="shared" si="5"/>
        <v>8.5709833255415298E-4</v>
      </c>
    </row>
    <row r="34" spans="1:12" ht="27.6" x14ac:dyDescent="0.25">
      <c r="A34" s="55" t="s">
        <v>50</v>
      </c>
      <c r="B34" s="22" t="s">
        <v>51</v>
      </c>
      <c r="C34" s="256">
        <v>60</v>
      </c>
      <c r="D34" s="257">
        <f t="shared" si="0"/>
        <v>3.7071362372567192E-3</v>
      </c>
      <c r="E34" s="258">
        <v>78</v>
      </c>
      <c r="F34" s="259">
        <f t="shared" si="2"/>
        <v>4.0479526700918575E-3</v>
      </c>
      <c r="G34" s="260">
        <v>10</v>
      </c>
      <c r="H34" s="257">
        <f t="shared" si="3"/>
        <v>3.2916392363396972E-3</v>
      </c>
      <c r="I34" s="261"/>
      <c r="J34" s="262">
        <f t="shared" si="4"/>
        <v>0</v>
      </c>
      <c r="K34" s="263">
        <f t="shared" si="1"/>
        <v>148</v>
      </c>
      <c r="L34" s="264">
        <f t="shared" si="5"/>
        <v>3.8439561581216559E-3</v>
      </c>
    </row>
    <row r="35" spans="1:12" x14ac:dyDescent="0.25">
      <c r="A35" s="50" t="s">
        <v>52</v>
      </c>
      <c r="B35" s="12" t="s">
        <v>53</v>
      </c>
      <c r="C35" s="218">
        <v>104</v>
      </c>
      <c r="D35" s="221">
        <f t="shared" si="0"/>
        <v>6.4257028112449802E-3</v>
      </c>
      <c r="E35" s="219">
        <v>162</v>
      </c>
      <c r="F35" s="220">
        <f t="shared" si="2"/>
        <v>8.4072863148061654E-3</v>
      </c>
      <c r="G35" s="244">
        <v>28</v>
      </c>
      <c r="H35" s="221">
        <f t="shared" si="3"/>
        <v>9.2165898617511521E-3</v>
      </c>
      <c r="I35" s="237"/>
      <c r="J35" s="238">
        <f t="shared" si="4"/>
        <v>0</v>
      </c>
      <c r="K35" s="222">
        <f t="shared" si="1"/>
        <v>294</v>
      </c>
      <c r="L35" s="246">
        <f t="shared" si="5"/>
        <v>7.6359669627551812E-3</v>
      </c>
    </row>
    <row r="36" spans="1:12" x14ac:dyDescent="0.25">
      <c r="A36" s="50" t="s">
        <v>54</v>
      </c>
      <c r="B36" s="12" t="s">
        <v>55</v>
      </c>
      <c r="C36" s="218">
        <v>1609</v>
      </c>
      <c r="D36" s="221">
        <f t="shared" si="0"/>
        <v>9.9413036762434348E-2</v>
      </c>
      <c r="E36" s="219">
        <v>2383</v>
      </c>
      <c r="F36" s="220">
        <f t="shared" si="2"/>
        <v>0.12367014375421662</v>
      </c>
      <c r="G36" s="244">
        <v>534</v>
      </c>
      <c r="H36" s="221">
        <f t="shared" si="3"/>
        <v>0.17577353522053982</v>
      </c>
      <c r="I36" s="237">
        <v>1</v>
      </c>
      <c r="J36" s="238">
        <f t="shared" si="4"/>
        <v>0.1</v>
      </c>
      <c r="K36" s="222">
        <f t="shared" si="1"/>
        <v>4527</v>
      </c>
      <c r="L36" s="246">
        <f t="shared" si="5"/>
        <v>0.11757830762038336</v>
      </c>
    </row>
    <row r="37" spans="1:12" x14ac:dyDescent="0.25">
      <c r="A37" s="50" t="s">
        <v>56</v>
      </c>
      <c r="B37" s="12" t="s">
        <v>57</v>
      </c>
      <c r="C37" s="218">
        <v>757</v>
      </c>
      <c r="D37" s="221">
        <f t="shared" si="0"/>
        <v>4.6771702193388942E-2</v>
      </c>
      <c r="E37" s="219">
        <v>1690</v>
      </c>
      <c r="F37" s="220">
        <f t="shared" si="2"/>
        <v>8.7705641185323577E-2</v>
      </c>
      <c r="G37" s="244">
        <v>287</v>
      </c>
      <c r="H37" s="221">
        <f t="shared" si="3"/>
        <v>9.4470046082949302E-2</v>
      </c>
      <c r="I37" s="237"/>
      <c r="J37" s="238">
        <f t="shared" si="4"/>
        <v>0</v>
      </c>
      <c r="K37" s="222">
        <f t="shared" si="1"/>
        <v>2734</v>
      </c>
      <c r="L37" s="246">
        <f t="shared" si="5"/>
        <v>7.1009298218274369E-2</v>
      </c>
    </row>
    <row r="38" spans="1:12" x14ac:dyDescent="0.25">
      <c r="A38" s="50" t="s">
        <v>58</v>
      </c>
      <c r="B38" s="12" t="s">
        <v>59</v>
      </c>
      <c r="C38" s="218">
        <v>623</v>
      </c>
      <c r="D38" s="221">
        <f t="shared" si="0"/>
        <v>3.8492431263515599E-2</v>
      </c>
      <c r="E38" s="219">
        <v>1109</v>
      </c>
      <c r="F38" s="220">
        <f t="shared" si="2"/>
        <v>5.7553583476049615E-2</v>
      </c>
      <c r="G38" s="244">
        <v>160</v>
      </c>
      <c r="H38" s="221">
        <f t="shared" si="3"/>
        <v>5.2666227781435156E-2</v>
      </c>
      <c r="I38" s="237">
        <v>2</v>
      </c>
      <c r="J38" s="238">
        <f t="shared" si="4"/>
        <v>0.2</v>
      </c>
      <c r="K38" s="222">
        <f t="shared" si="1"/>
        <v>1894</v>
      </c>
      <c r="L38" s="246">
        <f t="shared" si="5"/>
        <v>4.9192249753259573E-2</v>
      </c>
    </row>
    <row r="39" spans="1:12" x14ac:dyDescent="0.25">
      <c r="A39" s="50" t="s">
        <v>60</v>
      </c>
      <c r="B39" s="12" t="s">
        <v>61</v>
      </c>
      <c r="C39" s="218">
        <v>290</v>
      </c>
      <c r="D39" s="221">
        <f t="shared" si="0"/>
        <v>1.7917825146740809E-2</v>
      </c>
      <c r="E39" s="219">
        <v>322</v>
      </c>
      <c r="F39" s="220">
        <f t="shared" si="2"/>
        <v>1.6710778971404848E-2</v>
      </c>
      <c r="G39" s="244">
        <v>26</v>
      </c>
      <c r="H39" s="221">
        <f t="shared" si="3"/>
        <v>8.558262014483212E-3</v>
      </c>
      <c r="I39" s="237"/>
      <c r="J39" s="238">
        <f t="shared" si="4"/>
        <v>0</v>
      </c>
      <c r="K39" s="222">
        <f t="shared" si="1"/>
        <v>638</v>
      </c>
      <c r="L39" s="246">
        <f t="shared" si="5"/>
        <v>1.6570567762713626E-2</v>
      </c>
    </row>
    <row r="40" spans="1:12" ht="27.6" x14ac:dyDescent="0.25">
      <c r="A40" s="50" t="s">
        <v>62</v>
      </c>
      <c r="B40" s="12" t="s">
        <v>63</v>
      </c>
      <c r="C40" s="218">
        <v>84</v>
      </c>
      <c r="D40" s="221">
        <f t="shared" si="0"/>
        <v>5.1899907321594071E-3</v>
      </c>
      <c r="E40" s="219">
        <v>125</v>
      </c>
      <c r="F40" s="220">
        <f t="shared" si="2"/>
        <v>6.4871036379677205E-3</v>
      </c>
      <c r="G40" s="244">
        <v>25</v>
      </c>
      <c r="H40" s="221">
        <f t="shared" si="3"/>
        <v>8.2290980908492437E-3</v>
      </c>
      <c r="I40" s="237"/>
      <c r="J40" s="238">
        <f t="shared" si="4"/>
        <v>0</v>
      </c>
      <c r="K40" s="222">
        <f t="shared" si="1"/>
        <v>234</v>
      </c>
      <c r="L40" s="246">
        <f t="shared" si="5"/>
        <v>6.0776063581112674E-3</v>
      </c>
    </row>
    <row r="41" spans="1:12" ht="28.2" thickBot="1" x14ac:dyDescent="0.3">
      <c r="A41" s="57" t="s">
        <v>64</v>
      </c>
      <c r="B41" s="25" t="s">
        <v>65</v>
      </c>
      <c r="C41" s="247">
        <v>67</v>
      </c>
      <c r="D41" s="248">
        <f t="shared" si="0"/>
        <v>4.1396354649366699E-3</v>
      </c>
      <c r="E41" s="249">
        <v>96</v>
      </c>
      <c r="F41" s="250">
        <f t="shared" si="2"/>
        <v>4.9820955939592088E-3</v>
      </c>
      <c r="G41" s="251">
        <v>22</v>
      </c>
      <c r="H41" s="248">
        <f t="shared" si="3"/>
        <v>7.2416063199473336E-3</v>
      </c>
      <c r="I41" s="252"/>
      <c r="J41" s="253">
        <f t="shared" si="4"/>
        <v>0</v>
      </c>
      <c r="K41" s="254">
        <f t="shared" si="1"/>
        <v>185</v>
      </c>
      <c r="L41" s="255">
        <f t="shared" si="5"/>
        <v>4.8049451976520698E-3</v>
      </c>
    </row>
    <row r="42" spans="1:12" ht="27.6" x14ac:dyDescent="0.25">
      <c r="A42" s="48" t="s">
        <v>66</v>
      </c>
      <c r="B42" s="10" t="s">
        <v>67</v>
      </c>
      <c r="C42" s="256">
        <v>138</v>
      </c>
      <c r="D42" s="257">
        <f t="shared" si="0"/>
        <v>8.5264133456904537E-3</v>
      </c>
      <c r="E42" s="258">
        <v>65</v>
      </c>
      <c r="F42" s="259">
        <f t="shared" si="2"/>
        <v>3.3732938917432143E-3</v>
      </c>
      <c r="G42" s="260">
        <v>10</v>
      </c>
      <c r="H42" s="257">
        <f t="shared" si="3"/>
        <v>3.2916392363396972E-3</v>
      </c>
      <c r="I42" s="261"/>
      <c r="J42" s="262">
        <f t="shared" si="4"/>
        <v>0</v>
      </c>
      <c r="K42" s="263">
        <f t="shared" si="1"/>
        <v>213</v>
      </c>
      <c r="L42" s="264">
        <f t="shared" si="5"/>
        <v>5.5321801464858966E-3</v>
      </c>
    </row>
    <row r="43" spans="1:12" ht="27.6" x14ac:dyDescent="0.25">
      <c r="A43" s="50" t="s">
        <v>68</v>
      </c>
      <c r="B43" s="12" t="s">
        <v>69</v>
      </c>
      <c r="C43" s="218">
        <v>193</v>
      </c>
      <c r="D43" s="221">
        <f t="shared" si="0"/>
        <v>1.192462156317578E-2</v>
      </c>
      <c r="E43" s="219">
        <v>410</v>
      </c>
      <c r="F43" s="220">
        <f t="shared" si="2"/>
        <v>2.1277699932534123E-2</v>
      </c>
      <c r="G43" s="244">
        <v>25</v>
      </c>
      <c r="H43" s="221">
        <f t="shared" si="3"/>
        <v>8.2290980908492437E-3</v>
      </c>
      <c r="I43" s="237"/>
      <c r="J43" s="238">
        <f t="shared" si="4"/>
        <v>0</v>
      </c>
      <c r="K43" s="222">
        <f t="shared" si="1"/>
        <v>628</v>
      </c>
      <c r="L43" s="246">
        <f t="shared" si="5"/>
        <v>1.6310840995272972E-2</v>
      </c>
    </row>
    <row r="44" spans="1:12" ht="28.2" thickBot="1" x14ac:dyDescent="0.3">
      <c r="A44" s="53" t="s">
        <v>70</v>
      </c>
      <c r="B44" s="17" t="s">
        <v>71</v>
      </c>
      <c r="C44" s="247">
        <v>737</v>
      </c>
      <c r="D44" s="248">
        <f t="shared" si="0"/>
        <v>4.5535990114303371E-2</v>
      </c>
      <c r="E44" s="249">
        <v>1102</v>
      </c>
      <c r="F44" s="250">
        <f t="shared" si="2"/>
        <v>5.7190305672323423E-2</v>
      </c>
      <c r="G44" s="251">
        <v>172</v>
      </c>
      <c r="H44" s="248">
        <f t="shared" si="3"/>
        <v>5.6616194865042789E-2</v>
      </c>
      <c r="I44" s="252">
        <v>2</v>
      </c>
      <c r="J44" s="253">
        <f t="shared" si="4"/>
        <v>0.2</v>
      </c>
      <c r="K44" s="254">
        <f t="shared" si="1"/>
        <v>2013</v>
      </c>
      <c r="L44" s="255">
        <f t="shared" si="5"/>
        <v>5.2282998285803337E-2</v>
      </c>
    </row>
    <row r="45" spans="1:12" ht="28.2" thickBot="1" x14ac:dyDescent="0.3">
      <c r="A45" s="55" t="s">
        <v>72</v>
      </c>
      <c r="B45" s="22" t="s">
        <v>73</v>
      </c>
      <c r="C45" s="212">
        <v>356</v>
      </c>
      <c r="D45" s="215">
        <f t="shared" si="0"/>
        <v>2.19956750077232E-2</v>
      </c>
      <c r="E45" s="213">
        <v>137</v>
      </c>
      <c r="F45" s="214">
        <f t="shared" si="2"/>
        <v>7.1098655872126213E-3</v>
      </c>
      <c r="G45" s="243">
        <v>21</v>
      </c>
      <c r="H45" s="215">
        <f t="shared" si="3"/>
        <v>6.9124423963133645E-3</v>
      </c>
      <c r="I45" s="235">
        <v>1</v>
      </c>
      <c r="J45" s="236">
        <f t="shared" si="4"/>
        <v>0.1</v>
      </c>
      <c r="K45" s="216">
        <f t="shared" si="1"/>
        <v>515</v>
      </c>
      <c r="L45" s="217">
        <f t="shared" si="5"/>
        <v>1.33759285231936E-2</v>
      </c>
    </row>
    <row r="46" spans="1:12" ht="14.4" thickBot="1" x14ac:dyDescent="0.3">
      <c r="A46" s="843" t="s">
        <v>578</v>
      </c>
      <c r="B46" s="850"/>
      <c r="C46" s="265">
        <f>SUM(C5:C45)</f>
        <v>16185</v>
      </c>
      <c r="D46" s="32">
        <f t="shared" ref="D46:L46" si="6">SUM(D5:D45)</f>
        <v>0.99999999999999989</v>
      </c>
      <c r="E46" s="265">
        <f t="shared" si="6"/>
        <v>19269</v>
      </c>
      <c r="F46" s="32">
        <f t="shared" si="6"/>
        <v>0.99999999999999989</v>
      </c>
      <c r="G46" s="265">
        <f t="shared" si="6"/>
        <v>3038</v>
      </c>
      <c r="H46" s="32">
        <f t="shared" si="6"/>
        <v>1</v>
      </c>
      <c r="I46" s="265">
        <f t="shared" si="6"/>
        <v>10</v>
      </c>
      <c r="J46" s="32">
        <f t="shared" si="6"/>
        <v>0.99999999999999989</v>
      </c>
      <c r="K46" s="265">
        <f t="shared" si="6"/>
        <v>38502</v>
      </c>
      <c r="L46" s="32">
        <f t="shared" si="6"/>
        <v>1</v>
      </c>
    </row>
    <row r="47" spans="1:12" x14ac:dyDescent="0.25">
      <c r="A47" s="459" t="s">
        <v>105</v>
      </c>
    </row>
    <row r="48" spans="1:12" x14ac:dyDescent="0.25">
      <c r="A48" s="103" t="s">
        <v>181</v>
      </c>
    </row>
  </sheetData>
  <mergeCells count="10">
    <mergeCell ref="A46:B46"/>
    <mergeCell ref="A1:L1"/>
    <mergeCell ref="C3:D3"/>
    <mergeCell ref="C2:J2"/>
    <mergeCell ref="K2:L3"/>
    <mergeCell ref="E3:F3"/>
    <mergeCell ref="G3:H3"/>
    <mergeCell ref="I3:J3"/>
    <mergeCell ref="A2:A4"/>
    <mergeCell ref="B2:B4"/>
  </mergeCells>
  <phoneticPr fontId="0" type="noConversion"/>
  <printOptions horizontalCentered="1"/>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selection sqref="A1:J1"/>
    </sheetView>
  </sheetViews>
  <sheetFormatPr defaultColWidth="11.44140625" defaultRowHeight="13.8" x14ac:dyDescent="0.25"/>
  <cols>
    <col min="1" max="1" width="21.5546875" style="90" customWidth="1"/>
    <col min="2" max="2" width="9.109375" style="90" customWidth="1"/>
    <col min="3" max="3" width="10" style="90" bestFit="1" customWidth="1"/>
    <col min="4" max="4" width="9.109375" style="90" customWidth="1"/>
    <col min="5" max="5" width="10" style="90" bestFit="1" customWidth="1"/>
    <col min="6" max="6" width="9.88671875" style="90" customWidth="1"/>
    <col min="7" max="8" width="10" style="90" bestFit="1" customWidth="1"/>
    <col min="9" max="9" width="9.109375" style="90" customWidth="1"/>
    <col min="10" max="10" width="12.5546875" style="90" customWidth="1"/>
    <col min="11" max="16384" width="11.44140625" style="90"/>
  </cols>
  <sheetData>
    <row r="1" spans="1:11" ht="35.1" customHeight="1" thickBot="1" x14ac:dyDescent="0.3">
      <c r="A1" s="911" t="s">
        <v>846</v>
      </c>
      <c r="B1" s="915"/>
      <c r="C1" s="915"/>
      <c r="D1" s="915"/>
      <c r="E1" s="915"/>
      <c r="F1" s="915"/>
      <c r="G1" s="915"/>
      <c r="H1" s="915"/>
      <c r="I1" s="915"/>
      <c r="J1" s="916"/>
    </row>
    <row r="2" spans="1:11" ht="15" customHeight="1" thickBot="1" x14ac:dyDescent="0.3">
      <c r="A2" s="923" t="s">
        <v>486</v>
      </c>
      <c r="B2" s="911" t="s">
        <v>487</v>
      </c>
      <c r="C2" s="917"/>
      <c r="D2" s="917"/>
      <c r="E2" s="917"/>
      <c r="F2" s="917"/>
      <c r="G2" s="917"/>
      <c r="H2" s="918"/>
      <c r="I2" s="919" t="s">
        <v>578</v>
      </c>
      <c r="J2" s="920"/>
    </row>
    <row r="3" spans="1:11" ht="15" customHeight="1" x14ac:dyDescent="0.25">
      <c r="A3" s="924"/>
      <c r="B3" s="162" t="s">
        <v>480</v>
      </c>
      <c r="C3" s="492"/>
      <c r="D3" s="162" t="s">
        <v>481</v>
      </c>
      <c r="E3" s="490"/>
      <c r="F3" s="491" t="s">
        <v>482</v>
      </c>
      <c r="G3" s="492"/>
      <c r="H3" s="162" t="s">
        <v>483</v>
      </c>
      <c r="I3" s="921"/>
      <c r="J3" s="922"/>
    </row>
    <row r="4" spans="1:11" ht="14.4" thickBot="1" x14ac:dyDescent="0.3">
      <c r="A4" s="925"/>
      <c r="B4" s="127" t="s">
        <v>579</v>
      </c>
      <c r="C4" s="126" t="s">
        <v>580</v>
      </c>
      <c r="D4" s="127" t="s">
        <v>579</v>
      </c>
      <c r="E4" s="128" t="s">
        <v>580</v>
      </c>
      <c r="F4" s="43" t="s">
        <v>579</v>
      </c>
      <c r="G4" s="126" t="s">
        <v>580</v>
      </c>
      <c r="H4" s="127" t="s">
        <v>579</v>
      </c>
      <c r="I4" s="161" t="s">
        <v>579</v>
      </c>
      <c r="J4" s="175" t="s">
        <v>580</v>
      </c>
    </row>
    <row r="5" spans="1:11" s="559" customFormat="1" x14ac:dyDescent="0.25">
      <c r="A5" s="176" t="s">
        <v>488</v>
      </c>
      <c r="B5" s="556">
        <v>8208</v>
      </c>
      <c r="C5" s="66">
        <v>0.50713623725671919</v>
      </c>
      <c r="D5" s="557">
        <v>11428</v>
      </c>
      <c r="E5" s="66">
        <v>0.59307696299756085</v>
      </c>
      <c r="F5" s="557">
        <v>1780</v>
      </c>
      <c r="G5" s="66">
        <v>0.58591178406846611</v>
      </c>
      <c r="H5" s="558">
        <v>8</v>
      </c>
      <c r="I5" s="177">
        <v>21424</v>
      </c>
      <c r="J5" s="66">
        <v>0.55643862656485377</v>
      </c>
    </row>
    <row r="6" spans="1:11" s="559" customFormat="1" x14ac:dyDescent="0.25">
      <c r="A6" s="178" t="s">
        <v>489</v>
      </c>
      <c r="B6" s="560">
        <v>7945</v>
      </c>
      <c r="C6" s="69">
        <v>0.49088662341674388</v>
      </c>
      <c r="D6" s="561">
        <v>7819</v>
      </c>
      <c r="E6" s="69">
        <v>0.40578130676215685</v>
      </c>
      <c r="F6" s="561">
        <v>1258</v>
      </c>
      <c r="G6" s="69">
        <v>0.41408821593153389</v>
      </c>
      <c r="H6" s="562">
        <v>2</v>
      </c>
      <c r="I6" s="184">
        <v>17024</v>
      </c>
      <c r="J6" s="69">
        <v>0.44215884889096668</v>
      </c>
    </row>
    <row r="7" spans="1:11" s="559" customFormat="1" ht="14.4" thickBot="1" x14ac:dyDescent="0.3">
      <c r="A7" s="186" t="s">
        <v>80</v>
      </c>
      <c r="B7" s="563">
        <v>32</v>
      </c>
      <c r="C7" s="88">
        <v>1.977139326536917E-3</v>
      </c>
      <c r="D7" s="564">
        <v>22</v>
      </c>
      <c r="E7" s="88">
        <v>1.1417302402823187E-3</v>
      </c>
      <c r="F7" s="564"/>
      <c r="G7" s="88">
        <v>0</v>
      </c>
      <c r="H7" s="565"/>
      <c r="I7" s="463">
        <v>54</v>
      </c>
      <c r="J7" s="88">
        <v>1.4025245441795231E-3</v>
      </c>
    </row>
    <row r="8" spans="1:11" s="559" customFormat="1" ht="14.4" thickBot="1" x14ac:dyDescent="0.3">
      <c r="A8" s="73" t="s">
        <v>578</v>
      </c>
      <c r="B8" s="74">
        <f t="shared" ref="B8:J8" si="0">SUM(B5:B7)</f>
        <v>16185</v>
      </c>
      <c r="C8" s="179">
        <f t="shared" si="0"/>
        <v>1</v>
      </c>
      <c r="D8" s="74">
        <f t="shared" si="0"/>
        <v>19269</v>
      </c>
      <c r="E8" s="179">
        <f t="shared" si="0"/>
        <v>1</v>
      </c>
      <c r="F8" s="74">
        <f t="shared" si="0"/>
        <v>3038</v>
      </c>
      <c r="G8" s="179">
        <f t="shared" si="0"/>
        <v>1</v>
      </c>
      <c r="H8" s="74">
        <f t="shared" si="0"/>
        <v>10</v>
      </c>
      <c r="I8" s="74">
        <f t="shared" si="0"/>
        <v>38502</v>
      </c>
      <c r="J8" s="179">
        <f t="shared" si="0"/>
        <v>1</v>
      </c>
    </row>
    <row r="9" spans="1:11" s="559" customFormat="1" x14ac:dyDescent="0.25">
      <c r="A9" s="269" t="s">
        <v>105</v>
      </c>
      <c r="B9" s="1"/>
      <c r="C9" s="1"/>
      <c r="D9" s="1"/>
      <c r="E9" s="1"/>
      <c r="F9" s="1"/>
      <c r="G9" s="1"/>
      <c r="H9" s="1"/>
      <c r="I9" s="1"/>
      <c r="J9" s="1"/>
      <c r="K9" s="1"/>
    </row>
    <row r="10" spans="1:11" s="559" customFormat="1" x14ac:dyDescent="0.25">
      <c r="A10" s="270" t="s">
        <v>181</v>
      </c>
      <c r="B10" s="1"/>
      <c r="C10" s="1"/>
      <c r="D10" s="1"/>
      <c r="E10" s="1"/>
      <c r="F10" s="1"/>
      <c r="G10" s="1"/>
      <c r="H10" s="1"/>
      <c r="I10" s="1"/>
      <c r="J10" s="1"/>
      <c r="K10" s="1"/>
    </row>
    <row r="11" spans="1:11" x14ac:dyDescent="0.25">
      <c r="A11" s="566"/>
      <c r="B11" s="457"/>
    </row>
    <row r="12" spans="1:11" x14ac:dyDescent="0.25">
      <c r="A12" s="99"/>
    </row>
    <row r="13" spans="1:11" x14ac:dyDescent="0.25">
      <c r="A13" s="99"/>
    </row>
    <row r="14" spans="1:11" ht="14.4" thickBot="1" x14ac:dyDescent="0.3"/>
    <row r="15" spans="1:11" ht="35.1" customHeight="1" thickBot="1" x14ac:dyDescent="0.3">
      <c r="A15" s="911" t="s">
        <v>847</v>
      </c>
      <c r="B15" s="912"/>
      <c r="C15" s="912"/>
      <c r="D15" s="912"/>
      <c r="E15" s="912"/>
      <c r="F15" s="912"/>
      <c r="G15" s="913"/>
      <c r="H15" s="913"/>
      <c r="I15" s="913"/>
      <c r="J15" s="914"/>
    </row>
    <row r="16" spans="1:11" ht="21.75" customHeight="1" x14ac:dyDescent="0.25">
      <c r="A16" s="924" t="s">
        <v>490</v>
      </c>
      <c r="B16" s="926">
        <v>2009</v>
      </c>
      <c r="C16" s="927"/>
      <c r="D16" s="926">
        <v>2011</v>
      </c>
      <c r="E16" s="927"/>
      <c r="F16" s="926">
        <v>2012</v>
      </c>
      <c r="G16" s="927"/>
      <c r="H16" s="879">
        <v>2013</v>
      </c>
      <c r="I16" s="887"/>
      <c r="J16" s="870" t="s">
        <v>887</v>
      </c>
    </row>
    <row r="17" spans="1:10" ht="21" customHeight="1" thickBot="1" x14ac:dyDescent="0.3">
      <c r="A17" s="925"/>
      <c r="B17" s="91" t="s">
        <v>579</v>
      </c>
      <c r="C17" s="92" t="s">
        <v>580</v>
      </c>
      <c r="D17" s="2" t="s">
        <v>579</v>
      </c>
      <c r="E17" s="42" t="s">
        <v>580</v>
      </c>
      <c r="F17" s="2" t="s">
        <v>579</v>
      </c>
      <c r="G17" s="42" t="s">
        <v>580</v>
      </c>
      <c r="H17" s="2" t="s">
        <v>579</v>
      </c>
      <c r="I17" s="42" t="s">
        <v>580</v>
      </c>
      <c r="J17" s="871"/>
    </row>
    <row r="18" spans="1:10" ht="14.25" customHeight="1" x14ac:dyDescent="0.25">
      <c r="A18" s="465" t="s">
        <v>905</v>
      </c>
      <c r="B18" s="65">
        <v>0</v>
      </c>
      <c r="C18" s="154">
        <f>B18/$B$26</f>
        <v>0</v>
      </c>
      <c r="D18" s="65">
        <v>0</v>
      </c>
      <c r="E18" s="154">
        <f>D18/$D$26</f>
        <v>0</v>
      </c>
      <c r="F18" s="65">
        <v>0</v>
      </c>
      <c r="G18" s="154">
        <f>F18/$F$26</f>
        <v>0</v>
      </c>
      <c r="H18" s="65">
        <v>1</v>
      </c>
      <c r="I18" s="154">
        <f>H18/$H$26</f>
        <v>2.5972676744065244E-5</v>
      </c>
      <c r="J18" s="154">
        <f>I18-G18</f>
        <v>2.5972676744065244E-5</v>
      </c>
    </row>
    <row r="19" spans="1:10" x14ac:dyDescent="0.25">
      <c r="A19" s="183" t="s">
        <v>74</v>
      </c>
      <c r="B19" s="68">
        <v>315</v>
      </c>
      <c r="C19" s="154">
        <f>B19/$B$26</f>
        <v>7.2330654420206661E-3</v>
      </c>
      <c r="D19" s="68">
        <v>338</v>
      </c>
      <c r="E19" s="154">
        <f t="shared" ref="E19:E25" si="1">D19/$D$26</f>
        <v>8.1597180310455548E-3</v>
      </c>
      <c r="F19" s="68">
        <v>210</v>
      </c>
      <c r="G19" s="154">
        <f>ROUND(F19/$F$26,3)</f>
        <v>5.0000000000000001E-3</v>
      </c>
      <c r="H19" s="68">
        <v>237</v>
      </c>
      <c r="I19" s="154">
        <f>ROUND(H19/$H$26,3)</f>
        <v>6.0000000000000001E-3</v>
      </c>
      <c r="J19" s="154">
        <f>I19-G19</f>
        <v>1E-3</v>
      </c>
    </row>
    <row r="20" spans="1:10" x14ac:dyDescent="0.25">
      <c r="A20" s="183" t="s">
        <v>75</v>
      </c>
      <c r="B20" s="68">
        <v>7537</v>
      </c>
      <c r="C20" s="154">
        <f t="shared" ref="C20:C25" si="2">B20/$B$26</f>
        <v>0.1730654420206659</v>
      </c>
      <c r="D20" s="68">
        <v>7457</v>
      </c>
      <c r="E20" s="154">
        <f t="shared" si="1"/>
        <v>0.1800207614127417</v>
      </c>
      <c r="F20" s="68">
        <v>6416</v>
      </c>
      <c r="G20" s="154">
        <f t="shared" ref="G20:G25" si="3">ROUND(F20/$F$26,3)</f>
        <v>0.161</v>
      </c>
      <c r="H20" s="68">
        <v>6446</v>
      </c>
      <c r="I20" s="154">
        <f t="shared" ref="I20:I25" si="4">ROUND(H20/$H$26,3)</f>
        <v>0.16700000000000001</v>
      </c>
      <c r="J20" s="154">
        <f t="shared" ref="J20:J25" si="5">I20-G20</f>
        <v>6.0000000000000053E-3</v>
      </c>
    </row>
    <row r="21" spans="1:10" x14ac:dyDescent="0.25">
      <c r="A21" s="183" t="s">
        <v>76</v>
      </c>
      <c r="B21" s="68">
        <v>11191</v>
      </c>
      <c r="C21" s="154">
        <f t="shared" si="2"/>
        <v>0.25696900114810561</v>
      </c>
      <c r="D21" s="68">
        <v>10680</v>
      </c>
      <c r="E21" s="154">
        <f t="shared" si="1"/>
        <v>0.25782777683895419</v>
      </c>
      <c r="F21" s="68">
        <v>10029</v>
      </c>
      <c r="G21" s="154">
        <f t="shared" si="3"/>
        <v>0.251</v>
      </c>
      <c r="H21" s="68">
        <v>9703</v>
      </c>
      <c r="I21" s="154">
        <f t="shared" si="4"/>
        <v>0.252</v>
      </c>
      <c r="J21" s="154">
        <f t="shared" si="5"/>
        <v>1.0000000000000009E-3</v>
      </c>
    </row>
    <row r="22" spans="1:10" x14ac:dyDescent="0.25">
      <c r="A22" s="183" t="s">
        <v>77</v>
      </c>
      <c r="B22" s="68">
        <v>12626</v>
      </c>
      <c r="C22" s="154">
        <f t="shared" si="2"/>
        <v>0.2899196326061998</v>
      </c>
      <c r="D22" s="68">
        <v>11864</v>
      </c>
      <c r="E22" s="154">
        <f t="shared" si="1"/>
        <v>0.28641093112522031</v>
      </c>
      <c r="F22" s="68">
        <v>11011</v>
      </c>
      <c r="G22" s="154">
        <f t="shared" si="3"/>
        <v>0.27600000000000002</v>
      </c>
      <c r="H22" s="68">
        <v>10597</v>
      </c>
      <c r="I22" s="154">
        <f t="shared" si="4"/>
        <v>0.27500000000000002</v>
      </c>
      <c r="J22" s="154">
        <f t="shared" si="5"/>
        <v>-1.0000000000000009E-3</v>
      </c>
    </row>
    <row r="23" spans="1:10" x14ac:dyDescent="0.25">
      <c r="A23" s="183" t="s">
        <v>78</v>
      </c>
      <c r="B23" s="68">
        <v>10885</v>
      </c>
      <c r="C23" s="154">
        <f t="shared" si="2"/>
        <v>0.24994259471871413</v>
      </c>
      <c r="D23" s="68">
        <v>10293</v>
      </c>
      <c r="E23" s="154">
        <f t="shared" si="1"/>
        <v>0.2484851411051831</v>
      </c>
      <c r="F23" s="68">
        <v>10611</v>
      </c>
      <c r="G23" s="154">
        <f t="shared" si="3"/>
        <v>0.26600000000000001</v>
      </c>
      <c r="H23" s="68">
        <v>10429</v>
      </c>
      <c r="I23" s="154">
        <f t="shared" si="4"/>
        <v>0.27100000000000002</v>
      </c>
      <c r="J23" s="154">
        <f t="shared" si="5"/>
        <v>5.0000000000000044E-3</v>
      </c>
    </row>
    <row r="24" spans="1:10" x14ac:dyDescent="0.25">
      <c r="A24" s="183" t="s">
        <v>79</v>
      </c>
      <c r="B24" s="68">
        <v>950</v>
      </c>
      <c r="C24" s="154">
        <f>B24/$B$26</f>
        <v>2.1814006888633754E-2</v>
      </c>
      <c r="D24" s="68">
        <v>771</v>
      </c>
      <c r="E24" s="154">
        <f t="shared" si="1"/>
        <v>1.8612847934722256E-2</v>
      </c>
      <c r="F24" s="68">
        <v>1588</v>
      </c>
      <c r="G24" s="154">
        <f t="shared" si="3"/>
        <v>0.04</v>
      </c>
      <c r="H24" s="68">
        <v>1070</v>
      </c>
      <c r="I24" s="154">
        <f t="shared" si="4"/>
        <v>2.8000000000000001E-2</v>
      </c>
      <c r="J24" s="154">
        <f t="shared" si="5"/>
        <v>-1.2E-2</v>
      </c>
    </row>
    <row r="25" spans="1:10" ht="14.4" thickBot="1" x14ac:dyDescent="0.3">
      <c r="A25" s="567" t="s">
        <v>80</v>
      </c>
      <c r="B25" s="71">
        <v>46</v>
      </c>
      <c r="C25" s="155">
        <f t="shared" si="2"/>
        <v>1.0562571756601608E-3</v>
      </c>
      <c r="D25" s="71">
        <v>20</v>
      </c>
      <c r="E25" s="155">
        <f t="shared" si="1"/>
        <v>4.8282355213287307E-4</v>
      </c>
      <c r="F25" s="71">
        <v>21</v>
      </c>
      <c r="G25" s="155">
        <f t="shared" si="3"/>
        <v>1E-3</v>
      </c>
      <c r="H25" s="71">
        <v>19</v>
      </c>
      <c r="I25" s="155">
        <f t="shared" si="4"/>
        <v>0</v>
      </c>
      <c r="J25" s="155">
        <f t="shared" si="5"/>
        <v>-1E-3</v>
      </c>
    </row>
    <row r="26" spans="1:10" ht="14.4" thickBot="1" x14ac:dyDescent="0.3">
      <c r="A26" s="173" t="s">
        <v>578</v>
      </c>
      <c r="B26" s="98">
        <f>SUM(B18:B25)</f>
        <v>43550</v>
      </c>
      <c r="C26" s="158">
        <f>SUM(C18:C25)</f>
        <v>1</v>
      </c>
      <c r="D26" s="98">
        <f t="shared" ref="D26:I26" si="6">SUM(D18:D25)</f>
        <v>41423</v>
      </c>
      <c r="E26" s="158">
        <f t="shared" si="6"/>
        <v>1</v>
      </c>
      <c r="F26" s="98">
        <f t="shared" si="6"/>
        <v>39886</v>
      </c>
      <c r="G26" s="158">
        <f t="shared" si="6"/>
        <v>1</v>
      </c>
      <c r="H26" s="98">
        <f t="shared" si="6"/>
        <v>38502</v>
      </c>
      <c r="I26" s="158">
        <f t="shared" si="6"/>
        <v>0.9990259726767442</v>
      </c>
      <c r="J26" s="568"/>
    </row>
    <row r="27" spans="1:10" x14ac:dyDescent="0.25">
      <c r="A27" s="189"/>
      <c r="B27" s="190"/>
      <c r="C27" s="191"/>
      <c r="D27" s="190"/>
      <c r="E27" s="191"/>
      <c r="F27" s="192"/>
    </row>
    <row r="29" spans="1:10" ht="14.4" thickBot="1" x14ac:dyDescent="0.3"/>
    <row r="30" spans="1:10" ht="35.1" customHeight="1" thickBot="1" x14ac:dyDescent="0.3">
      <c r="A30" s="911" t="s">
        <v>848</v>
      </c>
      <c r="B30" s="928"/>
      <c r="C30" s="928"/>
      <c r="D30" s="928"/>
      <c r="E30" s="928"/>
      <c r="F30" s="928"/>
      <c r="G30" s="928"/>
      <c r="H30" s="928"/>
      <c r="I30" s="928"/>
      <c r="J30" s="929"/>
    </row>
    <row r="31" spans="1:10" ht="15" customHeight="1" thickBot="1" x14ac:dyDescent="0.3">
      <c r="A31" s="870" t="s">
        <v>490</v>
      </c>
      <c r="B31" s="911" t="s">
        <v>487</v>
      </c>
      <c r="C31" s="928"/>
      <c r="D31" s="928"/>
      <c r="E31" s="928"/>
      <c r="F31" s="928"/>
      <c r="G31" s="928"/>
      <c r="H31" s="929"/>
      <c r="I31" s="919" t="s">
        <v>578</v>
      </c>
      <c r="J31" s="933"/>
    </row>
    <row r="32" spans="1:10" ht="15" customHeight="1" x14ac:dyDescent="0.25">
      <c r="A32" s="930"/>
      <c r="B32" s="926" t="s">
        <v>480</v>
      </c>
      <c r="C32" s="932"/>
      <c r="D32" s="926" t="s">
        <v>481</v>
      </c>
      <c r="E32" s="932"/>
      <c r="F32" s="926" t="s">
        <v>482</v>
      </c>
      <c r="G32" s="932"/>
      <c r="H32" s="148" t="s">
        <v>483</v>
      </c>
      <c r="I32" s="934"/>
      <c r="J32" s="932"/>
    </row>
    <row r="33" spans="1:11" ht="14.4" thickBot="1" x14ac:dyDescent="0.3">
      <c r="A33" s="931"/>
      <c r="B33" s="43" t="s">
        <v>579</v>
      </c>
      <c r="C33" s="126" t="s">
        <v>580</v>
      </c>
      <c r="D33" s="127" t="s">
        <v>579</v>
      </c>
      <c r="E33" s="128" t="s">
        <v>580</v>
      </c>
      <c r="F33" s="43" t="s">
        <v>579</v>
      </c>
      <c r="G33" s="126" t="s">
        <v>580</v>
      </c>
      <c r="H33" s="127" t="s">
        <v>579</v>
      </c>
      <c r="I33" s="127" t="s">
        <v>579</v>
      </c>
      <c r="J33" s="128" t="s">
        <v>580</v>
      </c>
    </row>
    <row r="34" spans="1:11" x14ac:dyDescent="0.25">
      <c r="A34" s="465" t="s">
        <v>905</v>
      </c>
      <c r="B34" s="556">
        <v>1</v>
      </c>
      <c r="C34" s="181">
        <f>B34/$B$42</f>
        <v>6.1785603954278657E-5</v>
      </c>
      <c r="D34" s="557"/>
      <c r="E34" s="181">
        <f>D34/$D$42</f>
        <v>0</v>
      </c>
      <c r="F34" s="557"/>
      <c r="G34" s="181">
        <f>F34/$F$42</f>
        <v>0</v>
      </c>
      <c r="H34" s="569"/>
      <c r="I34" s="177">
        <f>B34+D34+F34+H34</f>
        <v>1</v>
      </c>
      <c r="J34" s="181">
        <f>I34/$I$42</f>
        <v>2.5972676744065244E-5</v>
      </c>
    </row>
    <row r="35" spans="1:11" s="559" customFormat="1" x14ac:dyDescent="0.25">
      <c r="A35" s="183" t="s">
        <v>74</v>
      </c>
      <c r="B35" s="809">
        <v>134</v>
      </c>
      <c r="C35" s="154">
        <f t="shared" ref="C35:C41" si="7">B35/$B$42</f>
        <v>8.2792709298733398E-3</v>
      </c>
      <c r="D35" s="810">
        <v>99</v>
      </c>
      <c r="E35" s="154">
        <f t="shared" ref="E35:E41" si="8">D35/$D$42</f>
        <v>5.137786081270434E-3</v>
      </c>
      <c r="F35" s="810">
        <v>4</v>
      </c>
      <c r="G35" s="154">
        <f t="shared" ref="G35:G41" si="9">F35/$F$42</f>
        <v>1.3166556945358788E-3</v>
      </c>
      <c r="H35" s="811"/>
      <c r="I35" s="184">
        <f t="shared" ref="I35:I41" si="10">B35+D35+F35+H35</f>
        <v>237</v>
      </c>
      <c r="J35" s="154">
        <f t="shared" ref="J35:J41" si="11">I35/$I$42</f>
        <v>6.1555243883434623E-3</v>
      </c>
    </row>
    <row r="36" spans="1:11" s="559" customFormat="1" x14ac:dyDescent="0.25">
      <c r="A36" s="183" t="s">
        <v>75</v>
      </c>
      <c r="B36" s="560">
        <v>3055</v>
      </c>
      <c r="C36" s="154">
        <f t="shared" si="7"/>
        <v>0.18875502008032127</v>
      </c>
      <c r="D36" s="561">
        <v>3135</v>
      </c>
      <c r="E36" s="154">
        <f t="shared" si="8"/>
        <v>0.16269655924023041</v>
      </c>
      <c r="F36" s="561">
        <v>254</v>
      </c>
      <c r="G36" s="154">
        <f t="shared" si="9"/>
        <v>8.3607636603028307E-2</v>
      </c>
      <c r="H36" s="570">
        <v>2</v>
      </c>
      <c r="I36" s="184">
        <f t="shared" si="10"/>
        <v>6446</v>
      </c>
      <c r="J36" s="154">
        <f t="shared" si="11"/>
        <v>0.16741987429224456</v>
      </c>
    </row>
    <row r="37" spans="1:11" s="559" customFormat="1" x14ac:dyDescent="0.25">
      <c r="A37" s="183" t="s">
        <v>76</v>
      </c>
      <c r="B37" s="560">
        <v>4031</v>
      </c>
      <c r="C37" s="154">
        <f t="shared" si="7"/>
        <v>0.24905776953969724</v>
      </c>
      <c r="D37" s="561">
        <v>5036</v>
      </c>
      <c r="E37" s="154">
        <f t="shared" si="8"/>
        <v>0.26135243136644348</v>
      </c>
      <c r="F37" s="561">
        <v>633</v>
      </c>
      <c r="G37" s="154">
        <f t="shared" si="9"/>
        <v>0.20836076366030284</v>
      </c>
      <c r="H37" s="570">
        <v>3</v>
      </c>
      <c r="I37" s="184">
        <f t="shared" si="10"/>
        <v>9703</v>
      </c>
      <c r="J37" s="154">
        <f t="shared" si="11"/>
        <v>0.25201288244766507</v>
      </c>
    </row>
    <row r="38" spans="1:11" s="559" customFormat="1" x14ac:dyDescent="0.25">
      <c r="A38" s="183" t="s">
        <v>77</v>
      </c>
      <c r="B38" s="560">
        <v>4205</v>
      </c>
      <c r="C38" s="154">
        <f t="shared" si="7"/>
        <v>0.25980846462774171</v>
      </c>
      <c r="D38" s="561">
        <v>5396</v>
      </c>
      <c r="E38" s="154">
        <f t="shared" si="8"/>
        <v>0.28003528984379056</v>
      </c>
      <c r="F38" s="561">
        <v>995</v>
      </c>
      <c r="G38" s="154">
        <f t="shared" si="9"/>
        <v>0.32751810401579989</v>
      </c>
      <c r="H38" s="570">
        <v>1</v>
      </c>
      <c r="I38" s="184">
        <f t="shared" si="10"/>
        <v>10597</v>
      </c>
      <c r="J38" s="154">
        <f t="shared" si="11"/>
        <v>0.27523245545685937</v>
      </c>
    </row>
    <row r="39" spans="1:11" s="559" customFormat="1" x14ac:dyDescent="0.25">
      <c r="A39" s="183" t="s">
        <v>78</v>
      </c>
      <c r="B39" s="560">
        <v>4294</v>
      </c>
      <c r="C39" s="154">
        <f t="shared" si="7"/>
        <v>0.26530738337967252</v>
      </c>
      <c r="D39" s="561">
        <v>5099</v>
      </c>
      <c r="E39" s="154">
        <f t="shared" si="8"/>
        <v>0.26462193159997927</v>
      </c>
      <c r="F39" s="561">
        <v>1032</v>
      </c>
      <c r="G39" s="154">
        <f t="shared" si="9"/>
        <v>0.33969716919025672</v>
      </c>
      <c r="H39" s="570">
        <v>4</v>
      </c>
      <c r="I39" s="184">
        <f t="shared" si="10"/>
        <v>10429</v>
      </c>
      <c r="J39" s="154">
        <f t="shared" si="11"/>
        <v>0.2708690457638564</v>
      </c>
    </row>
    <row r="40" spans="1:11" s="559" customFormat="1" x14ac:dyDescent="0.25">
      <c r="A40" s="183" t="s">
        <v>79</v>
      </c>
      <c r="B40" s="560">
        <v>447</v>
      </c>
      <c r="C40" s="154">
        <f t="shared" si="7"/>
        <v>2.7618164967562558E-2</v>
      </c>
      <c r="D40" s="561">
        <v>503</v>
      </c>
      <c r="E40" s="154">
        <f t="shared" si="8"/>
        <v>2.6104105039182104E-2</v>
      </c>
      <c r="F40" s="561">
        <v>120</v>
      </c>
      <c r="G40" s="154">
        <f t="shared" si="9"/>
        <v>3.9499670836076368E-2</v>
      </c>
      <c r="H40" s="570"/>
      <c r="I40" s="184">
        <f t="shared" si="10"/>
        <v>1070</v>
      </c>
      <c r="J40" s="154">
        <f t="shared" si="11"/>
        <v>2.7790764116149811E-2</v>
      </c>
    </row>
    <row r="41" spans="1:11" s="559" customFormat="1" ht="14.4" thickBot="1" x14ac:dyDescent="0.3">
      <c r="A41" s="465" t="s">
        <v>80</v>
      </c>
      <c r="B41" s="563">
        <v>18</v>
      </c>
      <c r="C41" s="466">
        <f t="shared" si="7"/>
        <v>1.1121408711770157E-3</v>
      </c>
      <c r="D41" s="564">
        <v>1</v>
      </c>
      <c r="E41" s="466">
        <f t="shared" si="8"/>
        <v>5.1896829103741763E-5</v>
      </c>
      <c r="F41" s="564"/>
      <c r="G41" s="466">
        <f t="shared" si="9"/>
        <v>0</v>
      </c>
      <c r="H41" s="564"/>
      <c r="I41" s="463">
        <f t="shared" si="10"/>
        <v>19</v>
      </c>
      <c r="J41" s="466">
        <f t="shared" si="11"/>
        <v>4.9348085813723957E-4</v>
      </c>
    </row>
    <row r="42" spans="1:11" s="559" customFormat="1" ht="14.4" thickBot="1" x14ac:dyDescent="0.3">
      <c r="A42" s="173" t="s">
        <v>578</v>
      </c>
      <c r="B42" s="98">
        <f t="shared" ref="B42:J42" si="12">SUM(B34:B41)</f>
        <v>16185</v>
      </c>
      <c r="C42" s="158">
        <f t="shared" si="12"/>
        <v>0.99999999999999989</v>
      </c>
      <c r="D42" s="98">
        <f t="shared" si="12"/>
        <v>19269</v>
      </c>
      <c r="E42" s="158">
        <f t="shared" si="12"/>
        <v>1</v>
      </c>
      <c r="F42" s="98">
        <f t="shared" si="12"/>
        <v>3038</v>
      </c>
      <c r="G42" s="158">
        <f t="shared" si="12"/>
        <v>1</v>
      </c>
      <c r="H42" s="98">
        <f t="shared" si="12"/>
        <v>10</v>
      </c>
      <c r="I42" s="74">
        <f t="shared" si="12"/>
        <v>38502</v>
      </c>
      <c r="J42" s="158">
        <f t="shared" si="12"/>
        <v>1</v>
      </c>
    </row>
    <row r="43" spans="1:11" s="559" customFormat="1" x14ac:dyDescent="0.25">
      <c r="A43" s="269" t="s">
        <v>105</v>
      </c>
      <c r="B43" s="1"/>
      <c r="C43" s="1"/>
      <c r="D43" s="1"/>
      <c r="E43" s="1"/>
      <c r="F43" s="1"/>
      <c r="G43" s="1"/>
      <c r="H43" s="1"/>
      <c r="I43" s="1"/>
      <c r="J43" s="1"/>
      <c r="K43" s="1"/>
    </row>
    <row r="44" spans="1:11" s="559" customFormat="1" x14ac:dyDescent="0.25">
      <c r="A44" s="270" t="s">
        <v>181</v>
      </c>
      <c r="B44" s="1"/>
      <c r="C44" s="1"/>
      <c r="D44" s="1"/>
      <c r="E44" s="1"/>
      <c r="F44" s="1"/>
      <c r="G44" s="1"/>
      <c r="H44" s="1"/>
      <c r="I44" s="1"/>
      <c r="J44" s="1"/>
      <c r="K44" s="1"/>
    </row>
    <row r="45" spans="1:11" x14ac:dyDescent="0.25">
      <c r="A45" s="566"/>
      <c r="B45" s="1"/>
      <c r="C45" s="1"/>
      <c r="D45" s="1"/>
      <c r="E45" s="1"/>
      <c r="F45" s="1"/>
      <c r="G45" s="1"/>
      <c r="H45" s="1"/>
      <c r="I45" s="1"/>
      <c r="J45" s="1"/>
      <c r="K45" s="1"/>
    </row>
    <row r="46" spans="1:11" x14ac:dyDescent="0.25">
      <c r="A46" s="99"/>
    </row>
    <row r="47" spans="1:11" x14ac:dyDescent="0.25">
      <c r="A47" s="99"/>
    </row>
  </sheetData>
  <mergeCells count="18">
    <mergeCell ref="A30:J30"/>
    <mergeCell ref="A31:A33"/>
    <mergeCell ref="B32:C32"/>
    <mergeCell ref="D32:E32"/>
    <mergeCell ref="F32:G32"/>
    <mergeCell ref="I31:J32"/>
    <mergeCell ref="B31:H31"/>
    <mergeCell ref="H16:I16"/>
    <mergeCell ref="A16:A17"/>
    <mergeCell ref="B16:C16"/>
    <mergeCell ref="D16:E16"/>
    <mergeCell ref="J16:J17"/>
    <mergeCell ref="F16:G16"/>
    <mergeCell ref="A15:J15"/>
    <mergeCell ref="A1:J1"/>
    <mergeCell ref="B2:H2"/>
    <mergeCell ref="I2:J3"/>
    <mergeCell ref="A2:A4"/>
  </mergeCells>
  <phoneticPr fontId="0" type="noConversion"/>
  <printOptions horizontalCentered="1"/>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sqref="A1:J1"/>
    </sheetView>
  </sheetViews>
  <sheetFormatPr defaultColWidth="16.109375" defaultRowHeight="13.8" x14ac:dyDescent="0.25"/>
  <cols>
    <col min="1" max="1" width="28.33203125" style="1" customWidth="1"/>
    <col min="2" max="9" width="10.6640625" style="1" customWidth="1"/>
    <col min="10" max="10" width="12.5546875" style="1" customWidth="1"/>
    <col min="11" max="11" width="10.6640625" style="1" customWidth="1"/>
    <col min="12" max="16384" width="16.109375" style="1"/>
  </cols>
  <sheetData>
    <row r="1" spans="1:13" s="90" customFormat="1" ht="25.5" customHeight="1" thickBot="1" x14ac:dyDescent="0.3">
      <c r="A1" s="911" t="s">
        <v>849</v>
      </c>
      <c r="B1" s="912"/>
      <c r="C1" s="912"/>
      <c r="D1" s="912"/>
      <c r="E1" s="912"/>
      <c r="F1" s="912"/>
      <c r="G1" s="917"/>
      <c r="H1" s="917"/>
      <c r="I1" s="917"/>
      <c r="J1" s="918"/>
    </row>
    <row r="2" spans="1:13" s="90" customFormat="1" ht="24.75" customHeight="1" x14ac:dyDescent="0.25">
      <c r="A2" s="923" t="s">
        <v>568</v>
      </c>
      <c r="B2" s="926">
        <v>2009</v>
      </c>
      <c r="C2" s="927"/>
      <c r="D2" s="926">
        <v>2011</v>
      </c>
      <c r="E2" s="927"/>
      <c r="F2" s="926">
        <v>2012</v>
      </c>
      <c r="G2" s="927"/>
      <c r="H2" s="879">
        <v>2013</v>
      </c>
      <c r="I2" s="887"/>
      <c r="J2" s="870" t="s">
        <v>888</v>
      </c>
    </row>
    <row r="3" spans="1:13" s="90" customFormat="1" ht="19.5" customHeight="1" thickBot="1" x14ac:dyDescent="0.3">
      <c r="A3" s="925"/>
      <c r="B3" s="91" t="s">
        <v>579</v>
      </c>
      <c r="C3" s="92" t="s">
        <v>580</v>
      </c>
      <c r="D3" s="2" t="s">
        <v>579</v>
      </c>
      <c r="E3" s="42" t="s">
        <v>580</v>
      </c>
      <c r="F3" s="2" t="s">
        <v>579</v>
      </c>
      <c r="G3" s="42" t="s">
        <v>580</v>
      </c>
      <c r="H3" s="2" t="s">
        <v>579</v>
      </c>
      <c r="I3" s="42" t="s">
        <v>580</v>
      </c>
      <c r="J3" s="931"/>
    </row>
    <row r="4" spans="1:13" s="90" customFormat="1" x14ac:dyDescent="0.25">
      <c r="A4" s="571" t="s">
        <v>569</v>
      </c>
      <c r="B4" s="65">
        <v>3823</v>
      </c>
      <c r="C4" s="181">
        <f>B4/$B$11</f>
        <v>8.7784156142365094E-2</v>
      </c>
      <c r="D4" s="65">
        <v>6061</v>
      </c>
      <c r="E4" s="181">
        <f>D4/$D$11</f>
        <v>0.14631967747386718</v>
      </c>
      <c r="F4" s="65">
        <v>3663</v>
      </c>
      <c r="G4" s="181">
        <f t="shared" ref="G4:G10" si="0">ROUND(F4/$F$11,3)</f>
        <v>9.1999999999999998E-2</v>
      </c>
      <c r="H4" s="65">
        <v>3345</v>
      </c>
      <c r="I4" s="181">
        <f t="shared" ref="I4:I10" si="1">ROUND(H4/$H$11,3)</f>
        <v>8.6999999999999994E-2</v>
      </c>
      <c r="J4" s="572">
        <f>I4-G4</f>
        <v>-5.0000000000000044E-3</v>
      </c>
      <c r="L4" s="551"/>
      <c r="M4" s="204"/>
    </row>
    <row r="5" spans="1:13" s="90" customFormat="1" x14ac:dyDescent="0.25">
      <c r="A5" s="573" t="s">
        <v>570</v>
      </c>
      <c r="B5" s="68">
        <v>10760</v>
      </c>
      <c r="C5" s="154">
        <f t="shared" ref="C5:C10" si="2">B5/$B$11</f>
        <v>0.24707233065442022</v>
      </c>
      <c r="D5" s="68">
        <v>8803</v>
      </c>
      <c r="E5" s="154">
        <f t="shared" ref="E5:E10" si="3">D5/$D$11</f>
        <v>0.21251478647128408</v>
      </c>
      <c r="F5" s="68">
        <v>9931</v>
      </c>
      <c r="G5" s="154">
        <f t="shared" si="0"/>
        <v>0.249</v>
      </c>
      <c r="H5" s="68">
        <v>9296</v>
      </c>
      <c r="I5" s="154">
        <f t="shared" si="1"/>
        <v>0.24099999999999999</v>
      </c>
      <c r="J5" s="574">
        <f t="shared" ref="J5:J10" si="4">I5-G5</f>
        <v>-8.0000000000000071E-3</v>
      </c>
      <c r="L5" s="551"/>
      <c r="M5" s="204"/>
    </row>
    <row r="6" spans="1:13" s="90" customFormat="1" x14ac:dyDescent="0.25">
      <c r="A6" s="573" t="s">
        <v>571</v>
      </c>
      <c r="B6" s="68">
        <v>8172</v>
      </c>
      <c r="C6" s="154">
        <f t="shared" si="2"/>
        <v>0.18764638346727899</v>
      </c>
      <c r="D6" s="68">
        <v>7106</v>
      </c>
      <c r="E6" s="154">
        <f t="shared" si="3"/>
        <v>0.17154720807280979</v>
      </c>
      <c r="F6" s="68">
        <v>6936</v>
      </c>
      <c r="G6" s="154">
        <f t="shared" si="0"/>
        <v>0.17399999999999999</v>
      </c>
      <c r="H6" s="68">
        <v>7088</v>
      </c>
      <c r="I6" s="154">
        <f t="shared" si="1"/>
        <v>0.184</v>
      </c>
      <c r="J6" s="574">
        <f t="shared" si="4"/>
        <v>1.0000000000000009E-2</v>
      </c>
      <c r="L6" s="551"/>
      <c r="M6" s="204"/>
    </row>
    <row r="7" spans="1:13" s="90" customFormat="1" x14ac:dyDescent="0.25">
      <c r="A7" s="101" t="s">
        <v>572</v>
      </c>
      <c r="B7" s="68">
        <v>9050</v>
      </c>
      <c r="C7" s="154">
        <f t="shared" si="2"/>
        <v>0.20780711825487944</v>
      </c>
      <c r="D7" s="68">
        <v>9123</v>
      </c>
      <c r="E7" s="154">
        <f t="shared" si="3"/>
        <v>0.22023996330541004</v>
      </c>
      <c r="F7" s="68">
        <v>9435</v>
      </c>
      <c r="G7" s="154">
        <f t="shared" si="0"/>
        <v>0.23699999999999999</v>
      </c>
      <c r="H7" s="68">
        <v>9255</v>
      </c>
      <c r="I7" s="154">
        <f t="shared" si="1"/>
        <v>0.24</v>
      </c>
      <c r="J7" s="574">
        <f t="shared" si="4"/>
        <v>3.0000000000000027E-3</v>
      </c>
      <c r="L7" s="551"/>
      <c r="M7" s="204"/>
    </row>
    <row r="8" spans="1:13" s="90" customFormat="1" x14ac:dyDescent="0.25">
      <c r="A8" s="316" t="s">
        <v>573</v>
      </c>
      <c r="B8" s="68">
        <v>6067</v>
      </c>
      <c r="C8" s="154">
        <f t="shared" si="2"/>
        <v>0.13931113662456945</v>
      </c>
      <c r="D8" s="68">
        <v>4938</v>
      </c>
      <c r="E8" s="154">
        <f t="shared" si="3"/>
        <v>0.11920913502160635</v>
      </c>
      <c r="F8" s="68">
        <v>4635</v>
      </c>
      <c r="G8" s="154">
        <f t="shared" si="0"/>
        <v>0.11600000000000001</v>
      </c>
      <c r="H8" s="68">
        <v>4760</v>
      </c>
      <c r="I8" s="154">
        <f t="shared" si="1"/>
        <v>0.124</v>
      </c>
      <c r="J8" s="574">
        <f t="shared" si="4"/>
        <v>7.9999999999999932E-3</v>
      </c>
      <c r="L8" s="551"/>
      <c r="M8" s="204"/>
    </row>
    <row r="9" spans="1:13" s="90" customFormat="1" x14ac:dyDescent="0.25">
      <c r="A9" s="101" t="s">
        <v>574</v>
      </c>
      <c r="B9" s="68">
        <v>4428</v>
      </c>
      <c r="C9" s="154">
        <f t="shared" si="2"/>
        <v>0.10167623421354764</v>
      </c>
      <c r="D9" s="68">
        <v>4103</v>
      </c>
      <c r="E9" s="154">
        <f t="shared" si="3"/>
        <v>9.9051251720058908E-2</v>
      </c>
      <c r="F9" s="68">
        <v>4094</v>
      </c>
      <c r="G9" s="154">
        <f t="shared" si="0"/>
        <v>0.10299999999999999</v>
      </c>
      <c r="H9" s="68">
        <v>3752</v>
      </c>
      <c r="I9" s="154">
        <f t="shared" si="1"/>
        <v>9.7000000000000003E-2</v>
      </c>
      <c r="J9" s="574">
        <f t="shared" si="4"/>
        <v>-5.9999999999999915E-3</v>
      </c>
      <c r="L9" s="551"/>
      <c r="M9" s="204"/>
    </row>
    <row r="10" spans="1:13" s="90" customFormat="1" ht="14.4" thickBot="1" x14ac:dyDescent="0.3">
      <c r="A10" s="575" t="s">
        <v>80</v>
      </c>
      <c r="B10" s="71">
        <v>1250</v>
      </c>
      <c r="C10" s="155">
        <f t="shared" si="2"/>
        <v>2.8702640642939151E-2</v>
      </c>
      <c r="D10" s="71">
        <v>1289</v>
      </c>
      <c r="E10" s="155">
        <f t="shared" si="3"/>
        <v>3.1117977934963667E-2</v>
      </c>
      <c r="F10" s="71">
        <v>1192</v>
      </c>
      <c r="G10" s="155">
        <f t="shared" si="0"/>
        <v>0.03</v>
      </c>
      <c r="H10" s="71">
        <v>1006</v>
      </c>
      <c r="I10" s="155">
        <f t="shared" si="1"/>
        <v>2.5999999999999999E-2</v>
      </c>
      <c r="J10" s="576">
        <f t="shared" si="4"/>
        <v>-4.0000000000000001E-3</v>
      </c>
      <c r="L10" s="551"/>
      <c r="M10" s="204"/>
    </row>
    <row r="11" spans="1:13" s="90" customFormat="1" ht="14.4" thickBot="1" x14ac:dyDescent="0.3">
      <c r="A11" s="173" t="s">
        <v>578</v>
      </c>
      <c r="B11" s="98">
        <f t="shared" ref="B11:I11" si="5">SUM(B4:B10)</f>
        <v>43550</v>
      </c>
      <c r="C11" s="158">
        <f t="shared" si="5"/>
        <v>0.99999999999999989</v>
      </c>
      <c r="D11" s="98">
        <f t="shared" si="5"/>
        <v>41423</v>
      </c>
      <c r="E11" s="158">
        <f t="shared" si="5"/>
        <v>1</v>
      </c>
      <c r="F11" s="98">
        <f>SUM(F4:F10)</f>
        <v>39886</v>
      </c>
      <c r="G11" s="158">
        <f t="shared" si="5"/>
        <v>1.0009999999999999</v>
      </c>
      <c r="H11" s="98">
        <f>SUM(H4:H10)</f>
        <v>38502</v>
      </c>
      <c r="I11" s="158">
        <f t="shared" si="5"/>
        <v>0.999</v>
      </c>
      <c r="J11" s="568"/>
    </row>
    <row r="12" spans="1:13" s="90" customFormat="1" x14ac:dyDescent="0.25">
      <c r="A12" s="189"/>
      <c r="B12" s="190"/>
      <c r="C12" s="191"/>
      <c r="D12" s="190"/>
      <c r="E12" s="191"/>
      <c r="F12" s="192"/>
    </row>
    <row r="14" spans="1:13" ht="14.4" thickBot="1" x14ac:dyDescent="0.3"/>
    <row r="15" spans="1:13" ht="35.1" customHeight="1" thickBot="1" x14ac:dyDescent="0.3">
      <c r="A15" s="911" t="s">
        <v>850</v>
      </c>
      <c r="B15" s="936"/>
      <c r="C15" s="936"/>
      <c r="D15" s="936"/>
      <c r="E15" s="936"/>
      <c r="F15" s="936"/>
      <c r="G15" s="936"/>
      <c r="H15" s="936"/>
      <c r="I15" s="936"/>
      <c r="J15" s="937"/>
    </row>
    <row r="16" spans="1:13" ht="16.5" customHeight="1" thickBot="1" x14ac:dyDescent="0.3">
      <c r="A16" s="870" t="s">
        <v>568</v>
      </c>
      <c r="B16" s="911" t="s">
        <v>487</v>
      </c>
      <c r="C16" s="938"/>
      <c r="D16" s="938"/>
      <c r="E16" s="938"/>
      <c r="F16" s="938"/>
      <c r="G16" s="938"/>
      <c r="H16" s="939"/>
      <c r="I16" s="919" t="s">
        <v>578</v>
      </c>
      <c r="J16" s="935"/>
    </row>
    <row r="17" spans="1:15" ht="15.75" customHeight="1" x14ac:dyDescent="0.25">
      <c r="A17" s="940"/>
      <c r="B17" s="879" t="s">
        <v>480</v>
      </c>
      <c r="C17" s="880"/>
      <c r="D17" s="879" t="s">
        <v>481</v>
      </c>
      <c r="E17" s="880"/>
      <c r="F17" s="879" t="s">
        <v>482</v>
      </c>
      <c r="G17" s="880"/>
      <c r="H17" s="493" t="s">
        <v>483</v>
      </c>
      <c r="I17" s="934"/>
      <c r="J17" s="932"/>
    </row>
    <row r="18" spans="1:15" ht="14.4" thickBot="1" x14ac:dyDescent="0.3">
      <c r="A18" s="871"/>
      <c r="B18" s="43" t="s">
        <v>579</v>
      </c>
      <c r="C18" s="126" t="s">
        <v>580</v>
      </c>
      <c r="D18" s="127" t="s">
        <v>579</v>
      </c>
      <c r="E18" s="128" t="s">
        <v>580</v>
      </c>
      <c r="F18" s="43" t="s">
        <v>579</v>
      </c>
      <c r="G18" s="126" t="s">
        <v>580</v>
      </c>
      <c r="H18" s="127" t="s">
        <v>579</v>
      </c>
      <c r="I18" s="127" t="s">
        <v>579</v>
      </c>
      <c r="J18" s="128" t="s">
        <v>580</v>
      </c>
    </row>
    <row r="19" spans="1:15" x14ac:dyDescent="0.25">
      <c r="A19" s="180" t="s">
        <v>569</v>
      </c>
      <c r="B19" s="298">
        <v>1530</v>
      </c>
      <c r="C19" s="66">
        <f>B19/$B$26</f>
        <v>9.4531974050046333E-2</v>
      </c>
      <c r="D19" s="312">
        <v>1649</v>
      </c>
      <c r="E19" s="66">
        <f>D19/$D$26</f>
        <v>8.5577871192070165E-2</v>
      </c>
      <c r="F19" s="577">
        <v>166</v>
      </c>
      <c r="G19" s="66">
        <f>F19/$F$26</f>
        <v>5.4641211323238972E-2</v>
      </c>
      <c r="H19" s="577"/>
      <c r="I19" s="196">
        <f>B19+D19+F19+H19</f>
        <v>3345</v>
      </c>
      <c r="J19" s="338">
        <f>I19/$I$26</f>
        <v>8.6878603708898244E-2</v>
      </c>
      <c r="L19" s="204"/>
      <c r="M19" s="204"/>
      <c r="N19" s="204"/>
      <c r="O19" s="204"/>
    </row>
    <row r="20" spans="1:15" x14ac:dyDescent="0.25">
      <c r="A20" s="183" t="s">
        <v>570</v>
      </c>
      <c r="B20" s="299">
        <v>4045</v>
      </c>
      <c r="C20" s="69">
        <f t="shared" ref="C20:C25" si="6">B20/$B$26</f>
        <v>0.24992276799505714</v>
      </c>
      <c r="D20" s="313">
        <v>4669</v>
      </c>
      <c r="E20" s="69">
        <f t="shared" ref="E20:E25" si="7">D20/$D$26</f>
        <v>0.24230629508537027</v>
      </c>
      <c r="F20" s="578">
        <v>579</v>
      </c>
      <c r="G20" s="69">
        <f t="shared" ref="G20:G25" si="8">F20/$F$26</f>
        <v>0.19058591178406847</v>
      </c>
      <c r="H20" s="578">
        <v>3</v>
      </c>
      <c r="I20" s="193">
        <f t="shared" ref="I20:I25" si="9">B20+D20+F20+H20</f>
        <v>9296</v>
      </c>
      <c r="J20" s="339">
        <f t="shared" ref="J20:J25" si="10">I20/$I$26</f>
        <v>0.2414420030128305</v>
      </c>
      <c r="L20" s="204"/>
      <c r="M20" s="204"/>
      <c r="N20" s="204"/>
      <c r="O20" s="204"/>
    </row>
    <row r="21" spans="1:15" x14ac:dyDescent="0.25">
      <c r="A21" s="183" t="s">
        <v>571</v>
      </c>
      <c r="B21" s="299">
        <v>2888</v>
      </c>
      <c r="C21" s="69">
        <f t="shared" si="6"/>
        <v>0.17843682421995674</v>
      </c>
      <c r="D21" s="313">
        <v>3630</v>
      </c>
      <c r="E21" s="69">
        <f t="shared" si="7"/>
        <v>0.18838548964658258</v>
      </c>
      <c r="F21" s="578">
        <v>569</v>
      </c>
      <c r="G21" s="69">
        <f t="shared" si="8"/>
        <v>0.18729427254772876</v>
      </c>
      <c r="H21" s="578">
        <v>1</v>
      </c>
      <c r="I21" s="193">
        <f t="shared" si="9"/>
        <v>7088</v>
      </c>
      <c r="J21" s="339">
        <f t="shared" si="10"/>
        <v>0.18409433276193443</v>
      </c>
      <c r="L21" s="204"/>
      <c r="M21" s="204"/>
      <c r="N21" s="204"/>
      <c r="O21" s="204"/>
    </row>
    <row r="22" spans="1:15" x14ac:dyDescent="0.25">
      <c r="A22" s="101" t="s">
        <v>572</v>
      </c>
      <c r="B22" s="299">
        <v>3692</v>
      </c>
      <c r="C22" s="69">
        <f t="shared" si="6"/>
        <v>0.22811244979919679</v>
      </c>
      <c r="D22" s="313">
        <v>4674</v>
      </c>
      <c r="E22" s="69">
        <f t="shared" si="7"/>
        <v>0.24256577923088898</v>
      </c>
      <c r="F22" s="578">
        <v>886</v>
      </c>
      <c r="G22" s="69">
        <f t="shared" si="8"/>
        <v>0.29163923633969718</v>
      </c>
      <c r="H22" s="578">
        <v>3</v>
      </c>
      <c r="I22" s="193">
        <f t="shared" si="9"/>
        <v>9255</v>
      </c>
      <c r="J22" s="339">
        <f t="shared" si="10"/>
        <v>0.24037712326632382</v>
      </c>
      <c r="L22" s="204"/>
      <c r="M22" s="204"/>
      <c r="N22" s="204"/>
      <c r="O22" s="204"/>
    </row>
    <row r="23" spans="1:15" x14ac:dyDescent="0.25">
      <c r="A23" s="316" t="s">
        <v>573</v>
      </c>
      <c r="B23" s="299">
        <v>2030</v>
      </c>
      <c r="C23" s="69">
        <f t="shared" si="6"/>
        <v>0.12542477602718566</v>
      </c>
      <c r="D23" s="313">
        <v>2261</v>
      </c>
      <c r="E23" s="69">
        <f t="shared" si="7"/>
        <v>0.11733873060356012</v>
      </c>
      <c r="F23" s="578">
        <v>466</v>
      </c>
      <c r="G23" s="69">
        <f t="shared" si="8"/>
        <v>0.15339038841342989</v>
      </c>
      <c r="H23" s="578">
        <v>3</v>
      </c>
      <c r="I23" s="193">
        <f t="shared" si="9"/>
        <v>4760</v>
      </c>
      <c r="J23" s="339">
        <f t="shared" si="10"/>
        <v>0.12362994130175056</v>
      </c>
      <c r="L23" s="204"/>
      <c r="M23" s="204"/>
      <c r="N23" s="204"/>
      <c r="O23" s="204"/>
    </row>
    <row r="24" spans="1:15" x14ac:dyDescent="0.25">
      <c r="A24" s="101" t="s">
        <v>574</v>
      </c>
      <c r="B24" s="299">
        <v>1537</v>
      </c>
      <c r="C24" s="69">
        <f t="shared" si="6"/>
        <v>9.4964473277726294E-2</v>
      </c>
      <c r="D24" s="313">
        <v>1887</v>
      </c>
      <c r="E24" s="69">
        <f t="shared" si="7"/>
        <v>9.7929316518760703E-2</v>
      </c>
      <c r="F24" s="578">
        <v>328</v>
      </c>
      <c r="G24" s="69">
        <f t="shared" si="8"/>
        <v>0.10796576695194207</v>
      </c>
      <c r="H24" s="578"/>
      <c r="I24" s="193">
        <f t="shared" si="9"/>
        <v>3752</v>
      </c>
      <c r="J24" s="339">
        <f t="shared" si="10"/>
        <v>9.7449483143732793E-2</v>
      </c>
      <c r="L24" s="204"/>
      <c r="M24" s="204"/>
      <c r="N24" s="204"/>
      <c r="O24" s="204"/>
    </row>
    <row r="25" spans="1:15" ht="14.4" thickBot="1" x14ac:dyDescent="0.3">
      <c r="A25" s="70" t="s">
        <v>80</v>
      </c>
      <c r="B25" s="300">
        <v>463</v>
      </c>
      <c r="C25" s="200">
        <f t="shared" si="6"/>
        <v>2.8606734630831018E-2</v>
      </c>
      <c r="D25" s="579">
        <v>499</v>
      </c>
      <c r="E25" s="200">
        <f t="shared" si="7"/>
        <v>2.5896517722767139E-2</v>
      </c>
      <c r="F25" s="580">
        <v>44</v>
      </c>
      <c r="G25" s="200">
        <f t="shared" si="8"/>
        <v>1.4483212639894667E-2</v>
      </c>
      <c r="H25" s="296"/>
      <c r="I25" s="194">
        <f t="shared" si="9"/>
        <v>1006</v>
      </c>
      <c r="J25" s="340">
        <f t="shared" si="10"/>
        <v>2.6128512804529633E-2</v>
      </c>
      <c r="L25" s="204"/>
      <c r="M25" s="204"/>
      <c r="N25" s="204"/>
      <c r="O25" s="204"/>
    </row>
    <row r="26" spans="1:15" ht="14.4" thickBot="1" x14ac:dyDescent="0.3">
      <c r="A26" s="73" t="s">
        <v>578</v>
      </c>
      <c r="B26" s="98">
        <f t="shared" ref="B26:J26" si="11">SUM(B19:B25)</f>
        <v>16185</v>
      </c>
      <c r="C26" s="158">
        <f t="shared" si="11"/>
        <v>0.99999999999999989</v>
      </c>
      <c r="D26" s="98">
        <f t="shared" si="11"/>
        <v>19269</v>
      </c>
      <c r="E26" s="158">
        <f t="shared" si="11"/>
        <v>0.99999999999999989</v>
      </c>
      <c r="F26" s="98">
        <f t="shared" si="11"/>
        <v>3038</v>
      </c>
      <c r="G26" s="158">
        <f t="shared" si="11"/>
        <v>1</v>
      </c>
      <c r="H26" s="98">
        <f t="shared" si="11"/>
        <v>10</v>
      </c>
      <c r="I26" s="98">
        <f t="shared" si="11"/>
        <v>38502</v>
      </c>
      <c r="J26" s="158">
        <f t="shared" si="11"/>
        <v>1</v>
      </c>
    </row>
    <row r="27" spans="1:15" x14ac:dyDescent="0.25">
      <c r="A27" s="269" t="s">
        <v>105</v>
      </c>
    </row>
    <row r="28" spans="1:15" x14ac:dyDescent="0.25">
      <c r="A28" s="270" t="s">
        <v>181</v>
      </c>
    </row>
    <row r="31" spans="1:15" ht="14.4" thickBot="1" x14ac:dyDescent="0.3"/>
    <row r="32" spans="1:15" s="90" customFormat="1" ht="35.1" customHeight="1" thickBot="1" x14ac:dyDescent="0.3">
      <c r="A32" s="911" t="s">
        <v>851</v>
      </c>
      <c r="B32" s="928"/>
      <c r="C32" s="928"/>
      <c r="D32" s="928"/>
      <c r="E32" s="928"/>
      <c r="F32" s="928"/>
      <c r="G32" s="913"/>
      <c r="H32" s="913"/>
      <c r="I32" s="913"/>
      <c r="J32" s="914"/>
    </row>
    <row r="33" spans="1:13" s="90" customFormat="1" ht="23.25" customHeight="1" x14ac:dyDescent="0.25">
      <c r="A33" s="875" t="s">
        <v>82</v>
      </c>
      <c r="B33" s="941">
        <v>2009</v>
      </c>
      <c r="C33" s="941"/>
      <c r="D33" s="941">
        <v>2011</v>
      </c>
      <c r="E33" s="941"/>
      <c r="F33" s="941">
        <v>2012</v>
      </c>
      <c r="G33" s="941"/>
      <c r="H33" s="879">
        <v>2013</v>
      </c>
      <c r="I33" s="887"/>
      <c r="J33" s="870" t="s">
        <v>887</v>
      </c>
    </row>
    <row r="34" spans="1:13" s="90" customFormat="1" ht="20.25" customHeight="1" thickBot="1" x14ac:dyDescent="0.3">
      <c r="A34" s="876"/>
      <c r="B34" s="2" t="s">
        <v>579</v>
      </c>
      <c r="C34" s="3" t="s">
        <v>580</v>
      </c>
      <c r="D34" s="2" t="s">
        <v>579</v>
      </c>
      <c r="E34" s="3" t="s">
        <v>580</v>
      </c>
      <c r="F34" s="2" t="s">
        <v>579</v>
      </c>
      <c r="G34" s="3" t="s">
        <v>580</v>
      </c>
      <c r="H34" s="2" t="s">
        <v>579</v>
      </c>
      <c r="I34" s="3" t="s">
        <v>580</v>
      </c>
      <c r="J34" s="871"/>
      <c r="L34" s="551"/>
      <c r="M34" s="204"/>
    </row>
    <row r="35" spans="1:13" s="90" customFormat="1" x14ac:dyDescent="0.25">
      <c r="A35" s="64" t="s">
        <v>83</v>
      </c>
      <c r="B35" s="65">
        <v>23655</v>
      </c>
      <c r="C35" s="66">
        <f>B35/$B$40</f>
        <v>0.54316877152698051</v>
      </c>
      <c r="D35" s="65">
        <v>22829</v>
      </c>
      <c r="E35" s="66">
        <f>D35/$D$40</f>
        <v>0.55111894358206792</v>
      </c>
      <c r="F35" s="65">
        <v>21381</v>
      </c>
      <c r="G35" s="66">
        <f>ROUND(F35/$F$40,3)</f>
        <v>0.53600000000000003</v>
      </c>
      <c r="H35" s="65">
        <v>20973</v>
      </c>
      <c r="I35" s="66">
        <f>ROUND(H35/$H$40,3)</f>
        <v>0.54500000000000004</v>
      </c>
      <c r="J35" s="572">
        <f>I35-G35</f>
        <v>9.000000000000008E-3</v>
      </c>
      <c r="L35" s="551"/>
      <c r="M35" s="204"/>
    </row>
    <row r="36" spans="1:13" s="90" customFormat="1" x14ac:dyDescent="0.25">
      <c r="A36" s="67" t="s">
        <v>84</v>
      </c>
      <c r="B36" s="68">
        <v>12710</v>
      </c>
      <c r="C36" s="69">
        <f>B36/$B$40</f>
        <v>0.29184845005740528</v>
      </c>
      <c r="D36" s="68">
        <v>11820</v>
      </c>
      <c r="E36" s="69">
        <f>D36/$D$40</f>
        <v>0.28534871931052797</v>
      </c>
      <c r="F36" s="68">
        <v>11849</v>
      </c>
      <c r="G36" s="69">
        <f>ROUND(F36/$F$40,3)</f>
        <v>0.29699999999999999</v>
      </c>
      <c r="H36" s="68">
        <v>10948</v>
      </c>
      <c r="I36" s="69">
        <f>ROUND(H36/$H$40,3)</f>
        <v>0.28399999999999997</v>
      </c>
      <c r="J36" s="574">
        <f>I36-G36</f>
        <v>-1.3000000000000012E-2</v>
      </c>
      <c r="L36" s="551"/>
      <c r="M36" s="204"/>
    </row>
    <row r="37" spans="1:13" s="90" customFormat="1" x14ac:dyDescent="0.25">
      <c r="A37" s="67" t="s">
        <v>85</v>
      </c>
      <c r="B37" s="68">
        <v>1235</v>
      </c>
      <c r="C37" s="69">
        <f>B37/$B$40</f>
        <v>2.8358208955223882E-2</v>
      </c>
      <c r="D37" s="68">
        <v>707</v>
      </c>
      <c r="E37" s="69">
        <f>D37/$D$40</f>
        <v>1.7067812567897061E-2</v>
      </c>
      <c r="F37" s="68">
        <v>1118</v>
      </c>
      <c r="G37" s="69">
        <f>ROUND(F37/$F$40,3)</f>
        <v>2.8000000000000001E-2</v>
      </c>
      <c r="H37" s="68">
        <v>1092</v>
      </c>
      <c r="I37" s="69">
        <f>ROUND(H37/$H$40,3)</f>
        <v>2.8000000000000001E-2</v>
      </c>
      <c r="J37" s="574">
        <f>I37-G37</f>
        <v>0</v>
      </c>
      <c r="L37"/>
      <c r="M37" s="204"/>
    </row>
    <row r="38" spans="1:13" s="90" customFormat="1" x14ac:dyDescent="0.25">
      <c r="A38" s="67" t="s">
        <v>86</v>
      </c>
      <c r="B38" s="68">
        <v>5732</v>
      </c>
      <c r="C38" s="69">
        <f>B38/$B$40</f>
        <v>0.13161882893226176</v>
      </c>
      <c r="D38" s="68">
        <v>5761</v>
      </c>
      <c r="E38" s="69">
        <f>D38/$D$40</f>
        <v>0.13907732419187407</v>
      </c>
      <c r="F38" s="68">
        <v>5228</v>
      </c>
      <c r="G38" s="69">
        <f>ROUND(F38/$F$40,3)</f>
        <v>0.13100000000000001</v>
      </c>
      <c r="H38" s="68">
        <v>5114</v>
      </c>
      <c r="I38" s="69">
        <f>ROUND(H38/$H$40,3)</f>
        <v>0.13300000000000001</v>
      </c>
      <c r="J38" s="574">
        <f>I38-G38</f>
        <v>2.0000000000000018E-3</v>
      </c>
      <c r="L38"/>
      <c r="M38" s="204"/>
    </row>
    <row r="39" spans="1:13" s="90" customFormat="1" ht="14.4" thickBot="1" x14ac:dyDescent="0.3">
      <c r="A39" s="70" t="s">
        <v>80</v>
      </c>
      <c r="B39" s="71">
        <v>218</v>
      </c>
      <c r="C39" s="72">
        <f>B39/$B$40</f>
        <v>5.0057405281285876E-3</v>
      </c>
      <c r="D39" s="71">
        <v>306</v>
      </c>
      <c r="E39" s="72">
        <f>D39/$D$40</f>
        <v>7.3872003476329572E-3</v>
      </c>
      <c r="F39" s="71">
        <v>310</v>
      </c>
      <c r="G39" s="72">
        <f>ROUND(F39/$F$40,3)</f>
        <v>8.0000000000000002E-3</v>
      </c>
      <c r="H39" s="71">
        <v>375</v>
      </c>
      <c r="I39" s="72">
        <f>ROUND(H39/$H$40,3)</f>
        <v>0.01</v>
      </c>
      <c r="J39" s="576">
        <f>I39-G39</f>
        <v>2E-3</v>
      </c>
      <c r="L39"/>
      <c r="M39" s="204"/>
    </row>
    <row r="40" spans="1:13" s="90" customFormat="1" ht="14.4" thickBot="1" x14ac:dyDescent="0.3">
      <c r="A40" s="73" t="s">
        <v>578</v>
      </c>
      <c r="B40" s="74">
        <f t="shared" ref="B40:I40" si="12">SUM(B35:B39)</f>
        <v>43550</v>
      </c>
      <c r="C40" s="75">
        <f t="shared" si="12"/>
        <v>1</v>
      </c>
      <c r="D40" s="74">
        <f t="shared" si="12"/>
        <v>41423</v>
      </c>
      <c r="E40" s="75">
        <f t="shared" si="12"/>
        <v>1</v>
      </c>
      <c r="F40" s="74">
        <f t="shared" si="12"/>
        <v>39886</v>
      </c>
      <c r="G40" s="75">
        <f t="shared" si="12"/>
        <v>1</v>
      </c>
      <c r="H40" s="74">
        <f t="shared" si="12"/>
        <v>38502</v>
      </c>
      <c r="I40" s="75">
        <f t="shared" si="12"/>
        <v>1</v>
      </c>
      <c r="J40" s="568"/>
    </row>
  </sheetData>
  <mergeCells count="21">
    <mergeCell ref="A32:J32"/>
    <mergeCell ref="A33:A34"/>
    <mergeCell ref="B33:C33"/>
    <mergeCell ref="F33:G33"/>
    <mergeCell ref="J33:J34"/>
    <mergeCell ref="D33:E33"/>
    <mergeCell ref="H33:I33"/>
    <mergeCell ref="A1:J1"/>
    <mergeCell ref="A2:A3"/>
    <mergeCell ref="B2:C2"/>
    <mergeCell ref="F2:G2"/>
    <mergeCell ref="J2:J3"/>
    <mergeCell ref="D2:E2"/>
    <mergeCell ref="H2:I2"/>
    <mergeCell ref="I16:J17"/>
    <mergeCell ref="A15:J15"/>
    <mergeCell ref="B16:H16"/>
    <mergeCell ref="F17:G17"/>
    <mergeCell ref="A16:A18"/>
    <mergeCell ref="B17:C17"/>
    <mergeCell ref="D17:E17"/>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36</vt:i4>
      </vt:variant>
      <vt:variant>
        <vt:lpstr>Benoemde bereiken</vt:lpstr>
      </vt:variant>
      <vt:variant>
        <vt:i4>6</vt:i4>
      </vt:variant>
    </vt:vector>
  </HeadingPairs>
  <TitlesOfParts>
    <vt:vector size="42" baseType="lpstr">
      <vt:lpstr>lijst tabellen</vt:lpstr>
      <vt:lpstr>B1 - B4</vt:lpstr>
      <vt:lpstr>B5</vt:lpstr>
      <vt:lpstr>B6</vt:lpstr>
      <vt:lpstr>B7</vt:lpstr>
      <vt:lpstr>B8</vt:lpstr>
      <vt:lpstr>B9</vt:lpstr>
      <vt:lpstr>B10-12</vt:lpstr>
      <vt:lpstr>B13-15</vt:lpstr>
      <vt:lpstr>B17</vt:lpstr>
      <vt:lpstr>B18</vt:lpstr>
      <vt:lpstr>B19</vt:lpstr>
      <vt:lpstr>B20</vt:lpstr>
      <vt:lpstr>B21</vt:lpstr>
      <vt:lpstr>B22</vt:lpstr>
      <vt:lpstr>B23</vt:lpstr>
      <vt:lpstr>B24</vt:lpstr>
      <vt:lpstr>B25</vt:lpstr>
      <vt:lpstr>B26</vt:lpstr>
      <vt:lpstr>B27-30</vt:lpstr>
      <vt:lpstr>B31-32</vt:lpstr>
      <vt:lpstr>B33</vt:lpstr>
      <vt:lpstr>B34</vt:lpstr>
      <vt:lpstr>B35</vt:lpstr>
      <vt:lpstr>B36</vt:lpstr>
      <vt:lpstr>B37-41</vt:lpstr>
      <vt:lpstr>B42</vt:lpstr>
      <vt:lpstr>B43</vt:lpstr>
      <vt:lpstr>B44</vt:lpstr>
      <vt:lpstr>B45</vt:lpstr>
      <vt:lpstr>B46</vt:lpstr>
      <vt:lpstr>B47</vt:lpstr>
      <vt:lpstr>B48</vt:lpstr>
      <vt:lpstr>B49</vt:lpstr>
      <vt:lpstr>B50-53</vt:lpstr>
      <vt:lpstr>B54-55</vt:lpstr>
      <vt:lpstr>'B18'!Afdrukbereik</vt:lpstr>
      <vt:lpstr>'B17'!Afdruktitels</vt:lpstr>
      <vt:lpstr>'B18'!Afdruktitels</vt:lpstr>
      <vt:lpstr>'B24'!Afdruktitels</vt:lpstr>
      <vt:lpstr>'B42'!Afdruktitels</vt:lpstr>
      <vt:lpstr>'B5'!Afdruktitels</vt:lpstr>
    </vt:vector>
  </TitlesOfParts>
  <Company>FAO-FAT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profn</dc:creator>
  <cp:lastModifiedBy>Griet Van de Steene</cp:lastModifiedBy>
  <cp:lastPrinted>2014-06-26T07:55:58Z</cp:lastPrinted>
  <dcterms:created xsi:type="dcterms:W3CDTF">2008-11-24T11:18:21Z</dcterms:created>
  <dcterms:modified xsi:type="dcterms:W3CDTF">2015-07-09T10:28:31Z</dcterms:modified>
</cp:coreProperties>
</file>