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9852" tabRatio="867" activeTab="24"/>
  </bookViews>
  <sheets>
    <sheet name="Inhoudsopgave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  <sheet name="6.1.6" sheetId="7" r:id="rId7"/>
    <sheet name="6.1.7" sheetId="8" r:id="rId8"/>
    <sheet name="6.1.9" sheetId="9" state="hidden" r:id="rId9"/>
    <sheet name="6.2.1" sheetId="10" r:id="rId10"/>
    <sheet name="6.2.2" sheetId="11" r:id="rId11"/>
    <sheet name="6.2.3" sheetId="12" r:id="rId12"/>
    <sheet name="6.2.4" sheetId="13" r:id="rId13"/>
    <sheet name="6.2.5" sheetId="14" r:id="rId14"/>
    <sheet name="6.2.6" sheetId="15" r:id="rId15"/>
    <sheet name="6.2.7" sheetId="16" r:id="rId16"/>
    <sheet name="6.2.9" sheetId="17" state="hidden" r:id="rId17"/>
    <sheet name="6.3.1" sheetId="18" r:id="rId18"/>
    <sheet name="6.3.2" sheetId="19" r:id="rId19"/>
    <sheet name="6.3.3" sheetId="20" r:id="rId20"/>
    <sheet name="6.3.4" sheetId="21" r:id="rId21"/>
    <sheet name="6.3.5" sheetId="22" r:id="rId22"/>
    <sheet name="6.3.6" sheetId="23" r:id="rId23"/>
    <sheet name="6.3.8" sheetId="24" state="hidden" r:id="rId24"/>
    <sheet name="6.4.1" sheetId="25" r:id="rId25"/>
    <sheet name="6.4.2" sheetId="26" r:id="rId26"/>
    <sheet name="6.4.3" sheetId="27" r:id="rId27"/>
    <sheet name="6.4.4" sheetId="28" r:id="rId28"/>
    <sheet name="6.4.5" sheetId="29" r:id="rId29"/>
    <sheet name="6.4.6" sheetId="30" r:id="rId30"/>
    <sheet name="6.4.7" sheetId="31" r:id="rId31"/>
    <sheet name="6.4.9" sheetId="32" state="hidden" r:id="rId32"/>
  </sheets>
  <externalReferences>
    <externalReference r:id="rId35"/>
    <externalReference r:id="rId3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<sst xmlns="http://schemas.openxmlformats.org/spreadsheetml/2006/main" count="2484" uniqueCount="718">
  <si>
    <t>Agent matériel lié à la déviation</t>
  </si>
  <si>
    <t>Modalité de la blessure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</si>
  <si>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</si>
  <si>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</si>
  <si>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</si>
  <si>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</si>
  <si>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</si>
  <si>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</si>
  <si>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</si>
  <si>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</si>
  <si>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</si>
  <si>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</si>
  <si>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</si>
  <si>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</si>
  <si>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</si>
  <si>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</si>
  <si>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</si>
  <si>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</si>
  <si>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</si>
  <si>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</si>
  <si>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</si>
  <si>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</si>
  <si>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</si>
  <si>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</si>
  <si>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</si>
  <si>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</si>
  <si>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</si>
  <si>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</si>
  <si>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</si>
  <si>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</si>
  <si>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</si>
  <si>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</si>
  <si>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</si>
  <si>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</si>
  <si>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</si>
  <si>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</si>
  <si>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</si>
  <si>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</si>
  <si>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</si>
  <si>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</si>
  <si>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</si>
  <si>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</si>
  <si>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</si>
  <si>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</si>
  <si>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</si>
  <si>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</si>
  <si>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</si>
  <si>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</si>
  <si>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</si>
  <si>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</si>
  <si>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</si>
  <si>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</si>
  <si>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Mortels</t>
  </si>
  <si>
    <t>CSS : cas sans suites,  IT :  incapacité temporaire,  IP : incapacité permanente prévue</t>
  </si>
  <si>
    <t>Inconnus</t>
  </si>
  <si>
    <t>15-24 ans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</si>
  <si>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</si>
  <si>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</si>
  <si>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</si>
  <si>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</si>
  <si>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</si>
  <si>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</si>
  <si>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</si>
  <si>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</si>
  <si>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</si>
  <si>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</si>
  <si>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</si>
  <si>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</si>
  <si>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</si>
  <si>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</si>
  <si>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</si>
  <si>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</si>
  <si>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</si>
  <si>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</si>
  <si>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</si>
  <si>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</si>
  <si>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</si>
  <si>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</si>
  <si>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</si>
  <si>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</si>
  <si>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</si>
  <si>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</si>
  <si>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</si>
  <si>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</si>
  <si>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</si>
  <si>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</si>
  <si>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</si>
  <si>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</si>
  <si>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</si>
  <si>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</si>
  <si>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</si>
  <si>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</si>
  <si>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</si>
  <si>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</si>
  <si>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</si>
  <si>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</si>
  <si>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</si>
  <si>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</si>
  <si>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</si>
  <si>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</si>
  <si>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</si>
  <si>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</si>
  <si>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</si>
  <si>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</si>
  <si>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</si>
  <si>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</si>
  <si>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</si>
  <si>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</si>
  <si>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</si>
  <si>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</si>
  <si>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</si>
  <si>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</si>
  <si>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</si>
  <si>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</si>
  <si>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</si>
  <si>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</si>
  <si>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</si>
  <si>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</si>
  <si>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</si>
  <si>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</si>
  <si>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</si>
  <si>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</si>
  <si>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</si>
  <si>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</si>
  <si>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</si>
  <si>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</si>
  <si>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</si>
  <si>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</si>
  <si>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</si>
  <si>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</si>
  <si>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</si>
  <si>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</si>
  <si>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</si>
  <si>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</si>
  <si>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</si>
  <si>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</si>
  <si>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</si>
  <si>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</si>
  <si>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</si>
  <si>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</si>
  <si>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</si>
  <si>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</si>
  <si>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</si>
  <si>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</si>
  <si>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</si>
  <si>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</si>
  <si>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</si>
  <si>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</si>
  <si>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</si>
  <si>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</si>
  <si>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</si>
  <si>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</si>
  <si>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</si>
  <si>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</si>
  <si>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</si>
  <si>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</si>
  <si>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</si>
  <si>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</si>
  <si>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</si>
  <si>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</si>
  <si>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</si>
  <si>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</si>
  <si>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</si>
  <si>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</si>
  <si>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</si>
  <si>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</si>
  <si>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</si>
  <si>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</si>
  <si>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</si>
  <si>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</si>
  <si>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</si>
  <si>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</si>
  <si>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</si>
  <si>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</si>
  <si>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</si>
  <si>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</si>
  <si>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</si>
  <si>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</si>
  <si>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</si>
  <si>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</si>
  <si>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</si>
  <si>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</si>
  <si>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</si>
  <si>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</si>
  <si>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</si>
  <si>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</si>
  <si>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</si>
  <si>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</si>
  <si>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</si>
  <si>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</si>
  <si>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</si>
  <si>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</si>
  <si>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</si>
  <si>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</si>
  <si>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</si>
  <si>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</si>
  <si>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</si>
  <si>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</si>
  <si>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</si>
  <si>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</si>
  <si>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</si>
  <si>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</si>
  <si>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</si>
  <si>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</si>
  <si>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</si>
  <si>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</si>
  <si>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</si>
  <si>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</si>
  <si>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</si>
  <si>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</si>
  <si>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</si>
  <si>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</si>
  <si>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</si>
  <si>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</si>
  <si>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</si>
  <si>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</si>
  <si>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</si>
  <si>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</si>
  <si>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</si>
  <si>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</si>
  <si>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</si>
  <si>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</si>
  <si>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</si>
  <si>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</si>
  <si>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</si>
  <si>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</si>
  <si>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</si>
  <si>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</si>
  <si>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</si>
  <si>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</si>
  <si>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</si>
  <si>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</si>
  <si>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</si>
  <si>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</si>
  <si>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</si>
  <si>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>6.1.9. Accidents sur le lieu de travail selon le type de travail : distribution selon le taux prévu d'incapacité permanente - 2016</t>
  </si>
  <si>
    <t>6.2.9. Accidents sur le lieu de travail selon la déviation : distribution selon le taux prévu d'incapacité permanente - 2016</t>
  </si>
  <si>
    <t>6.3.8. Accidents sur le lieu de travail selon l'agent matériel : distribution selon le taux prévu d'incapacité permanente - 2016</t>
  </si>
  <si>
    <t>6.4.9. Accidents sur le lieu de travail selon la modalité de la blessure : distribution selon le taux prévu d'incapacité permanente - 2016</t>
  </si>
  <si>
    <t>11 Production, transformation, traitement - de tout type</t>
  </si>
  <si>
    <t>23 Construction nouvelle - ouvrages d'art, infrastructures, routes, ponts, barrages, ports</t>
  </si>
  <si>
    <t>00 Inconnu</t>
  </si>
  <si>
    <t>10 Production, transformation, traitement, stockage - de tout type - non précisée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</si>
  <si>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</si>
  <si>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</si>
  <si>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</si>
  <si>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</si>
  <si>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</si>
  <si>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</si>
  <si>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</si>
  <si>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</si>
  <si>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</si>
  <si>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</si>
  <si>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</si>
  <si>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</si>
  <si>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</si>
  <si>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</si>
  <si>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</si>
  <si>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</si>
  <si>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</si>
  <si>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</si>
  <si>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</si>
  <si>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</si>
  <si>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</si>
  <si>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</si>
  <si>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</si>
  <si>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</si>
  <si>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</si>
  <si>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</si>
  <si>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</si>
  <si>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</si>
  <si>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</si>
  <si>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</si>
  <si>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</si>
  <si>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</si>
  <si>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</si>
  <si>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</si>
  <si>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</si>
  <si>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</si>
  <si>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</si>
  <si>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</si>
  <si>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</si>
  <si>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</si>
  <si>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</si>
  <si>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</si>
  <si>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</si>
  <si>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</si>
  <si>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</si>
  <si>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</si>
  <si>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</si>
  <si>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</si>
  <si>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</si>
  <si>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</si>
  <si>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</si>
  <si>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</si>
  <si>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</si>
  <si>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</si>
  <si>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</si>
  <si>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</si>
  <si>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</si>
  <si>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</si>
  <si>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</si>
  <si>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</si>
  <si>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</si>
  <si>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</si>
  <si>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</si>
  <si>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</si>
  <si>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</si>
  <si>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</si>
  <si>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</si>
  <si>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</si>
  <si>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</si>
  <si>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</si>
  <si>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</si>
  <si>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</si>
  <si>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</si>
  <si>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</si>
  <si>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</si>
  <si>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</si>
  <si>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</si>
  <si>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</si>
  <si>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</si>
  <si>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</si>
  <si>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</si>
  <si>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</si>
  <si>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</si>
  <si>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</si>
  <si>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</si>
  <si>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</si>
  <si>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</si>
  <si>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</si>
  <si>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</si>
  <si>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</si>
  <si>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</si>
  <si>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</si>
  <si>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</si>
  <si>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</si>
  <si>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</si>
  <si>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</si>
  <si>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</si>
  <si>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</si>
  <si>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</si>
  <si>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</si>
  <si>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</si>
  <si>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</si>
  <si>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</si>
  <si>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</si>
  <si>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12 Stockage de tout type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</si>
  <si>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</si>
  <si>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</si>
  <si>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</si>
  <si>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</si>
  <si>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</si>
  <si>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</si>
  <si>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</si>
  <si>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</si>
  <si>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</si>
  <si>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</si>
  <si>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</si>
  <si>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</si>
  <si>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</si>
  <si>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</si>
  <si>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</si>
  <si>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</si>
  <si>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</si>
  <si>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</si>
  <si>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</si>
  <si>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</si>
  <si>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</si>
  <si>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</si>
  <si>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</si>
  <si>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</si>
  <si>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</si>
  <si>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</si>
  <si>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</si>
  <si>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</si>
  <si>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</si>
  <si>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</si>
  <si>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</si>
  <si>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</si>
  <si>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</si>
  <si>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</si>
  <si>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</si>
  <si>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</si>
  <si>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</si>
  <si>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</si>
  <si>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</si>
  <si>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</si>
  <si>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</si>
  <si>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</si>
  <si>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</si>
  <si>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</si>
  <si>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</si>
  <si>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</si>
  <si>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</si>
  <si>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</si>
  <si>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TOTAAL</t>
  </si>
  <si>
    <t>SNCB</t>
  </si>
  <si>
    <t>Employé contractuel</t>
  </si>
  <si>
    <t>Statutaires</t>
  </si>
  <si>
    <t>Ouvriers contractuels</t>
  </si>
  <si>
    <t>Stagiaires</t>
  </si>
  <si>
    <t>Autres</t>
  </si>
  <si>
    <t>Employés contractuels</t>
  </si>
  <si>
    <t>6.1.2.</t>
  </si>
  <si>
    <t>6.1.3.</t>
  </si>
  <si>
    <t>6.1.4.</t>
  </si>
  <si>
    <t>6.1.5.</t>
  </si>
  <si>
    <t>6.1.6.</t>
  </si>
  <si>
    <t>6.1.7.</t>
  </si>
  <si>
    <t>6.2.2.</t>
  </si>
  <si>
    <t>6.2.3.</t>
  </si>
  <si>
    <t>6.2.4.</t>
  </si>
  <si>
    <t>6.2.5.</t>
  </si>
  <si>
    <t>6.2.6.</t>
  </si>
  <si>
    <t>6.2.7.</t>
  </si>
  <si>
    <t>6.3.2.</t>
  </si>
  <si>
    <t>6.3.3.</t>
  </si>
  <si>
    <t>6.3.4.</t>
  </si>
  <si>
    <t>6.3.5.</t>
  </si>
  <si>
    <t>6.3.6.</t>
  </si>
  <si>
    <t>6.4.2.</t>
  </si>
  <si>
    <t>6.4.3.</t>
  </si>
  <si>
    <t>6.4.4.</t>
  </si>
  <si>
    <t>6.4.5.</t>
  </si>
  <si>
    <t>6.4.6.</t>
  </si>
  <si>
    <t>6.4.7.</t>
  </si>
  <si>
    <t>6.1.</t>
  </si>
  <si>
    <t>Soort werk</t>
  </si>
  <si>
    <t>6.1.1.</t>
  </si>
  <si>
    <t>6.2.</t>
  </si>
  <si>
    <t>Afwijkende gebeurtenis</t>
  </si>
  <si>
    <t>6.2.1.</t>
  </si>
  <si>
    <t>6.3.</t>
  </si>
  <si>
    <t xml:space="preserve">Bij de afwijkende gebeurtenis betrokken voorwerp </t>
  </si>
  <si>
    <t>6.3.1.</t>
  </si>
  <si>
    <t>6.4.</t>
  </si>
  <si>
    <t xml:space="preserve">Contact-wijze van verwonding </t>
  </si>
  <si>
    <t>6.4.1.</t>
  </si>
  <si>
    <t xml:space="preserve">6. Kenmerken van het ongevalsproces van de arbeidswegongevallen in de publieke sector - 2016 </t>
  </si>
  <si>
    <t>arbeidswegongevallen volgens soort werk : evolutie 2014 - 2016</t>
  </si>
  <si>
    <t>arbeidswegongevallen volgens soort werk : verdeling volgens geslacht - 2016</t>
  </si>
  <si>
    <t>arbeidswegongevallen volgens soort werk : verdeling volgens generatie in absolute frequentie: 2016</t>
  </si>
  <si>
    <t>arbeidswegongevallen volgens soort werk : verdeling volgens generatie in relatieve frequentie: 2016</t>
  </si>
  <si>
    <t>arbeidswegongevallen volgens soort werk : verdeling volgens beroepscategorie in absolute frequentie: 2016</t>
  </si>
  <si>
    <t>arbeidswegongevallen volgens soort werk : verdeling volgens beroepscategorie in relatieve frequentie: 2016</t>
  </si>
  <si>
    <t>arbeidswegongevallen volgens soort werk : verdeling volgens de duur van de tijdelijke ongeschiktheid: 2016</t>
  </si>
  <si>
    <t>arbeidswegongevallen volgens afwijkende gebeurtenis: evolutie 2014 - 2016</t>
  </si>
  <si>
    <t>arbeidswegongevallen volgens afwijkende gebeurtenis: verdeling volgens geslacht - 2016</t>
  </si>
  <si>
    <t>arbeidswegongevallen volgens afwijkende gebeurtenis: verdeling volgens generatie in absolute frequentie - 2016</t>
  </si>
  <si>
    <t>arbeidswegongevallen volgens afwijkende gebeurtenis: verdeling volgens generatie in relatieve frequentie - 2016</t>
  </si>
  <si>
    <t>arbeidswegongevallen volgens afwijkende gebeurtenis: verdeling volgens beroepscategorie in absolute frequentie - 2016</t>
  </si>
  <si>
    <t>arbeidswegongevallen volgens afwijkende gebeurtenis: verdeling volgens beroepscategorie in relatieve frequentie - 2016</t>
  </si>
  <si>
    <t>arbeidswegongevallen volgens afwijkende gebeurtenis: verdeling volgens de duur van de tijdelijke ongeschiktheid - 2016</t>
  </si>
  <si>
    <t>arbeidswegongevallen volgens betrokken voorwerp: evolutie 2014 - 2016</t>
  </si>
  <si>
    <t>arbeidswegongevallen volgens betrokken voorwerp: verdeling volgens geslacht - 2016</t>
  </si>
  <si>
    <t>arbeidswegongevallen volgens afwijkende gebeurtenis: verdeling volgens betrokken voorwerp in absolute frequentie - 2016</t>
  </si>
  <si>
    <t>arbeidswegongevallen volgens afwijkende gebeurtenis: verdeling volgens betrokken voorwerp in relatieve frequentie - 2016</t>
  </si>
  <si>
    <t>arbeidswegongevallen volgens afwijkende gebeurtenis: verdeling volgens beroepscategorie - 2016</t>
  </si>
  <si>
    <t>arbeidswegongevallen volgens contact-wijze verwonding : evolutie 2014 - 2016</t>
  </si>
  <si>
    <t>arbeidswegongevallen volgens contact-wijze verwonding : verdeling volgens geslacht - 2016</t>
  </si>
  <si>
    <t>arbeidswegongevallen volgens contact-wijze verwonding: verdeling volgens betrokken voorwerp in absolute frequentie - 2016</t>
  </si>
  <si>
    <t>arbeidswegongevallen volgens contact-wijze verwonding: verdeling volgens betrokken voorwerp in relatieve frequentie - 2016</t>
  </si>
  <si>
    <t>arbeidswegongevallen volgens contact-wijze verwonding: verdeling volgens beroepscategorie in absolute frequentie - 2016</t>
  </si>
  <si>
    <t>arbeidswegongevallen volgens contact-wijze verwonding: verdeling volgens beroepscategorie in relatieve frequentie - 2016</t>
  </si>
  <si>
    <t>arbeidswegongevallen volgens contact-wijze verwonding: verdeling volgens de duur van de tijdelijke ongeschiktheid - 2016</t>
  </si>
  <si>
    <t>6.1. Soort werk</t>
  </si>
  <si>
    <t>ESAO code</t>
  </si>
  <si>
    <t>Verschil tussen 2015 en 2016 in %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</si>
  <si>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</si>
  <si>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</si>
  <si>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</si>
  <si>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</si>
  <si>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</si>
  <si>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</si>
  <si>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</si>
  <si>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</si>
  <si>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</si>
  <si>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</si>
  <si>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</si>
  <si>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</si>
  <si>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</si>
  <si>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</si>
  <si>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</si>
  <si>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</si>
  <si>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</si>
  <si>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</si>
  <si>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</si>
  <si>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</si>
  <si>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</si>
  <si>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</si>
  <si>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</si>
  <si>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</si>
  <si>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</si>
  <si>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</si>
  <si>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</si>
  <si>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</si>
  <si>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</si>
  <si>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</si>
  <si>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</si>
  <si>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</si>
  <si>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</si>
  <si>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</si>
  <si>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</si>
  <si>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</si>
  <si>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</si>
  <si>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</si>
  <si>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</si>
  <si>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</si>
  <si>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</si>
  <si>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Onbekend / Geen informatie</t>
  </si>
  <si>
    <t>6.1.1. Arbeidswegongevallen volgens soort werk : evolutie 2014 - 2016</t>
  </si>
  <si>
    <t>Geslacht van het slachtoffer</t>
  </si>
  <si>
    <t>Vrouwen</t>
  </si>
  <si>
    <t>Mannen</t>
  </si>
  <si>
    <t>6.1.2. Arbeidswegongevallen volgens soort werk : verdeling volgens geslacht - 2016</t>
  </si>
  <si>
    <t>Generatie van het slachtoffer</t>
  </si>
  <si>
    <t>15-24 jaar</t>
  </si>
  <si>
    <t>25-49 jaar</t>
  </si>
  <si>
    <t>50 jaar en meer</t>
  </si>
  <si>
    <t>6.1.3. arbeidswegongevallen volgens soort werk : verdeling volgens generatie in absolute frequentie: 2016</t>
  </si>
  <si>
    <t xml:space="preserve">TOTAAL </t>
  </si>
  <si>
    <t>6.1.4. arbeidswegongevallen volgens soort werk : verdeling volgens generatie in relatieve frequentie: 2016</t>
  </si>
  <si>
    <t xml:space="preserve">ESAO Code </t>
  </si>
  <si>
    <t>NMBS</t>
  </si>
  <si>
    <t>Statutaire ambtenaren</t>
  </si>
  <si>
    <t>Contractuele arbeiders</t>
  </si>
  <si>
    <t>Contractuele bedienden</t>
  </si>
  <si>
    <t>Andere</t>
  </si>
  <si>
    <t>6.1.5.arbeidswegongevallen volgens soort werk : verdeling volgens beroepscategorie in absolute frequentie: 2016</t>
  </si>
  <si>
    <t>6.1.6. arbeidswegongevallen volgens soort werk : verdeling volgens beroepscategorie in relatieve frequentie: 2016</t>
  </si>
  <si>
    <t>Duur van de tijdelijke ongeschiktheid</t>
  </si>
  <si>
    <t>TO 0 dagen</t>
  </si>
  <si>
    <t>TO 1 tot 3 dagen</t>
  </si>
  <si>
    <t>TO 4 tot 7 dagen</t>
  </si>
  <si>
    <t>TO 8 tot 15 dagen</t>
  </si>
  <si>
    <t>TO 16 tot 30 dagen</t>
  </si>
  <si>
    <t>TO 1 tot 3 maand</t>
  </si>
  <si>
    <t>TO &gt; 3 tot 6 maand</t>
  </si>
  <si>
    <t>TO &gt; 6 maand</t>
  </si>
  <si>
    <t>Totaal</t>
  </si>
  <si>
    <t>6.1.7. arbeidswegongevallen volgens soort werk : verdeling volgens de duur van de tijdelijke ongeschiktheid: 2016</t>
  </si>
  <si>
    <t>6.2. Afwijkende gebeurtenis</t>
  </si>
  <si>
    <t>Jaar</t>
  </si>
  <si>
    <t>Geen informatie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</si>
  <si>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</si>
  <si>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</si>
  <si>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</si>
  <si>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</si>
  <si>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</si>
  <si>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</si>
  <si>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</si>
  <si>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</si>
  <si>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</si>
  <si>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</si>
  <si>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</si>
  <si>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</si>
  <si>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</si>
  <si>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</si>
  <si>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</si>
  <si>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</si>
  <si>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</si>
  <si>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</si>
  <si>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</si>
  <si>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</si>
  <si>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</si>
  <si>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</si>
  <si>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</si>
  <si>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</si>
  <si>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</si>
  <si>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</si>
  <si>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</si>
  <si>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</si>
  <si>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</si>
  <si>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</si>
  <si>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</si>
  <si>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</si>
  <si>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</si>
  <si>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</si>
  <si>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</si>
  <si>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</si>
  <si>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</si>
  <si>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</si>
  <si>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</si>
  <si>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</si>
  <si>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</si>
  <si>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</si>
  <si>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</si>
  <si>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</si>
  <si>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</si>
  <si>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</si>
  <si>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</si>
  <si>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</si>
  <si>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</si>
  <si>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</si>
  <si>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</si>
  <si>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</si>
  <si>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</si>
  <si>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</si>
  <si>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</si>
  <si>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</si>
  <si>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</si>
  <si>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</si>
  <si>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</si>
  <si>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6.2.1. arbeidswegongevallen volgens afwijkende gebeurtenis: evolutie 2014 - 2016</t>
  </si>
  <si>
    <t xml:space="preserve">ESAO code </t>
  </si>
  <si>
    <t>6.2.2. arbeidswegongevallen volgens afwijkende gebeurtenis: verdeling volgens geslacht - 2016</t>
  </si>
  <si>
    <t>6.2.3. arbeidswegongevallen volgens afwijkende gebeurtenis: verdeling volgens generatie in absolute frequentie - 2016</t>
  </si>
  <si>
    <t>6.2.4. arbeidswegongevallen volgens afwijkende gebeurtenis: verdeling volgens generatie in relatieve frequentie - 2016</t>
  </si>
  <si>
    <t>6.2.5. arbeidswegongevallen volgens afwijkende gebeurtenis: verdeling volgens beroepscategorie in absolute frequentie - 2016</t>
  </si>
  <si>
    <t>6.2.6. arbeidswegongevallen volgens afwijkende gebeurtenis: verdeling volgens beroepscategorie in relatieve frequentie - 2016</t>
  </si>
  <si>
    <t>6.2.7. arbeidswegongevallen volgens afwijkende gebeurtenis: verdeling volgens de duur van de tijdelijke ongeschiktheid - 2016</t>
  </si>
  <si>
    <t xml:space="preserve">6.3. Bij de afwijkende gebeurtenis betrokken voorwerp </t>
  </si>
  <si>
    <t xml:space="preserve"> Bij de afwijkende gebeurtenis betrokken voorwerp 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</si>
  <si>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</si>
  <si>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</si>
  <si>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</si>
  <si>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</si>
  <si>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</si>
  <si>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</si>
  <si>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</si>
  <si>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</si>
  <si>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</si>
  <si>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</si>
  <si>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</si>
  <si>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</si>
  <si>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</si>
  <si>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</si>
  <si>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</si>
  <si>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</si>
  <si>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</si>
  <si>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</si>
  <si>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</si>
  <si>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</si>
  <si>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</si>
  <si>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</si>
  <si>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6.3.1. arbeidswegongevallen volgens betrokken voorwerp: evolutie 2014 - 2016</t>
  </si>
  <si>
    <t>6.3.2. arbeidswegongevallen volgens betrokken voorwerp: verdeling volgens geslacht - 2016</t>
  </si>
  <si>
    <t>6.3.3. arbeidswegongevallen volgens afwijkende gebeurtenis: verdeling volgens betrokken voorwerp in absolute frequentie - 2016</t>
  </si>
  <si>
    <t>6.3.4. arbeidswegongevallen volgens afwijkende gebeurtenis: verdeling volgens betrokken voorwerp in relatieve frequentie - 2016</t>
  </si>
  <si>
    <t>Beroepscategorie</t>
  </si>
  <si>
    <t>6.3.5. arbeidswegongevallen volgens afwijkende gebeurtenis: verdeling volgens beroepscategorie - 2016</t>
  </si>
  <si>
    <t>0 dagen</t>
  </si>
  <si>
    <t>1 -3 dagen</t>
  </si>
  <si>
    <t>4-7 dagen</t>
  </si>
  <si>
    <t>8-15 dagen</t>
  </si>
  <si>
    <t>16-30 dagen</t>
  </si>
  <si>
    <t>1-3 maand</t>
  </si>
  <si>
    <t>&gt;3-6 maand</t>
  </si>
  <si>
    <t>&gt; 6 maand</t>
  </si>
  <si>
    <t>6.3.6. arbeidswegongevallen volgens afwijkende gebeurtenis: verdeling volgens de duur van de tijdelijke ongeschiktheid - 2016</t>
  </si>
  <si>
    <t>6.4. Contact-wijze van verwonding</t>
  </si>
  <si>
    <t>Contact-wijze verwonding</t>
  </si>
  <si>
    <t>Contact met elektrische stroom, temperatuur, gevaarlijke stof - Totaal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</si>
  <si>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</si>
  <si>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</si>
  <si>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</si>
  <si>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</si>
  <si>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</si>
  <si>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</si>
  <si>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</si>
  <si>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</si>
  <si>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</si>
  <si>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</si>
  <si>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</si>
  <si>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</si>
  <si>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</si>
  <si>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</si>
  <si>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</si>
  <si>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</si>
  <si>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</si>
  <si>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</si>
  <si>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</si>
  <si>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</si>
  <si>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</si>
  <si>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</si>
  <si>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</si>
  <si>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</si>
  <si>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</si>
  <si>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</si>
  <si>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</si>
  <si>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</si>
  <si>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</si>
  <si>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</si>
  <si>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</si>
  <si>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</si>
  <si>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</si>
  <si>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</si>
  <si>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</si>
  <si>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</si>
  <si>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</si>
  <si>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</si>
  <si>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</si>
  <si>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</si>
  <si>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</si>
  <si>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</si>
  <si>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</si>
  <si>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</si>
  <si>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</si>
  <si>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</si>
  <si>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</si>
  <si>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</si>
  <si>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</si>
  <si>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</si>
  <si>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</si>
  <si>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</si>
  <si>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</si>
  <si>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</si>
  <si>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6.4.1. arbeidswegongevallen volgens contact-wijze verwonding : evolutie 2014 - 2016</t>
  </si>
  <si>
    <t>Contact - wijze verwonding</t>
  </si>
  <si>
    <t xml:space="preserve"> Vrouwen</t>
  </si>
  <si>
    <t>6.4.2. arbeidswegongevallen volgens contact-wijze verwonding : verdeling volgens geslacht - 2016</t>
  </si>
  <si>
    <t>6.4.3. arbeidswegongevallen volgens contact-wijze verwonding: verdeling volgens betrokken voorwerp in absolute frequentie - 2016</t>
  </si>
  <si>
    <t>6.4.4. arbeidswegongevallen volgens contact-wijze verwonding: verdeling volgens betrokken voorwerp in relatieve frequentie - 2016</t>
  </si>
  <si>
    <t>6.4.5. arbeidswegongevallen volgens contact-wijze verwonding: verdeling volgens beroepscategorie in absolute frequentie - 2016</t>
  </si>
  <si>
    <t xml:space="preserve">Contact-wijze verwonding </t>
  </si>
  <si>
    <t>6.4.7. arbeidswegongevallen volgens contact-wijze verwonding: verdeling volgens de duur van de tijdelijke ongeschiktheid - 2016</t>
  </si>
  <si>
    <t>6.4.6.arbeidswegongevallen volgens contact-wijze verwonding: verdeling volgens beroepscategorie in relatieve frequentie - 2016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</si>
</sst>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[$-80C]dddd\ d\ mmmm\ yyyy"/>
    <numFmt numFmtId="167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i/>
      <sz val="11"/>
      <color indexed="8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4" fillId="0" borderId="17" xfId="55" applyFont="1" applyFill="1" applyBorder="1" applyAlignment="1">
      <alignment horizontal="center" vertical="center"/>
    </xf>
    <xf numFmtId="9" fontId="4" fillId="0" borderId="18" xfId="55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44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164" fontId="4" fillId="33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9" fontId="4" fillId="0" borderId="51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164" fontId="4" fillId="33" borderId="53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3" fontId="8" fillId="0" borderId="42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164" fontId="5" fillId="33" borderId="4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8" fillId="0" borderId="0" xfId="44" applyFill="1" applyAlignment="1">
      <alignment/>
    </xf>
    <xf numFmtId="3" fontId="13" fillId="33" borderId="16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horizontal="center" vertical="center"/>
    </xf>
    <xf numFmtId="3" fontId="13" fillId="33" borderId="43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3" fontId="11" fillId="33" borderId="43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9" fontId="13" fillId="0" borderId="26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9" fontId="13" fillId="0" borderId="3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4" fillId="0" borderId="5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164" fontId="5" fillId="33" borderId="39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9" fontId="3" fillId="0" borderId="63" xfId="55" applyNumberFormat="1" applyFont="1" applyFill="1" applyBorder="1" applyAlignment="1">
      <alignment horizontal="center" vertical="center"/>
    </xf>
    <xf numFmtId="9" fontId="3" fillId="0" borderId="64" xfId="55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9" fontId="3" fillId="0" borderId="18" xfId="55" applyFont="1" applyBorder="1" applyAlignment="1">
      <alignment horizontal="center" vertical="center"/>
    </xf>
    <xf numFmtId="3" fontId="8" fillId="33" borderId="43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8" fillId="0" borderId="60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9" fontId="11" fillId="0" borderId="58" xfId="0" applyNumberFormat="1" applyFont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9" fontId="3" fillId="0" borderId="77" xfId="0" applyNumberFormat="1" applyFont="1" applyFill="1" applyBorder="1" applyAlignment="1">
      <alignment horizontal="center" vertical="center" wrapText="1"/>
    </xf>
    <xf numFmtId="9" fontId="3" fillId="0" borderId="46" xfId="0" applyNumberFormat="1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87" xfId="0" applyNumberFormat="1" applyFont="1" applyFill="1" applyBorder="1" applyAlignment="1">
      <alignment horizontal="center" vertical="center" wrapText="1"/>
    </xf>
    <xf numFmtId="9" fontId="3" fillId="0" borderId="88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9" fontId="3" fillId="0" borderId="87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9" fontId="3" fillId="0" borderId="89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3219450</xdr:colOff>
      <xdr:row>0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3829050" y="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clelie\Downloads\jaarrapport%202016%20hoofdstuk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ma%206_Kenmerken%20van%20het%20ongevalsproces%20van%20de%20arbeidsplaatsongevallen%20in%20de%20publieke%20sector%20in%202016%20-%20definiti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6">
          <cell r="A336" t="str">
            <v>00 Inconnu</v>
          </cell>
          <cell r="B336">
            <v>14069</v>
          </cell>
          <cell r="C336">
            <v>13.032402690034644</v>
          </cell>
          <cell r="D336">
            <v>294</v>
          </cell>
          <cell r="E336">
            <v>4.713804713804714</v>
          </cell>
          <cell r="F336">
            <v>206</v>
          </cell>
          <cell r="G336">
            <v>4.92705094475006</v>
          </cell>
          <cell r="H336">
            <v>60</v>
          </cell>
          <cell r="I336">
            <v>5.429864253393665</v>
          </cell>
          <cell r="J336">
            <v>5</v>
          </cell>
          <cell r="K336">
            <v>6.25</v>
          </cell>
          <cell r="L336">
            <v>8</v>
          </cell>
          <cell r="M336">
            <v>4.27807486631016</v>
          </cell>
          <cell r="N336">
            <v>1</v>
          </cell>
          <cell r="O336">
            <v>2.0408163265306123</v>
          </cell>
          <cell r="P336">
            <v>2</v>
          </cell>
          <cell r="Q336">
            <v>8.695652173913043</v>
          </cell>
          <cell r="R336">
            <v>1</v>
          </cell>
          <cell r="S336">
            <v>1.515151515151515</v>
          </cell>
          <cell r="T336">
            <v>14646</v>
          </cell>
          <cell r="U336">
            <v>12.217013396506566</v>
          </cell>
        </row>
        <row r="337">
          <cell r="A337" t="str">
            <v>10 Production, transformation, traitement, stockage - de tout type - non précisée</v>
          </cell>
          <cell r="B337">
            <v>6463</v>
          </cell>
          <cell r="C337">
            <v>5.986809196509625</v>
          </cell>
          <cell r="D337">
            <v>407</v>
          </cell>
          <cell r="E337">
            <v>6.525573192239858</v>
          </cell>
          <cell r="F337">
            <v>202</v>
          </cell>
          <cell r="G337">
            <v>4.831380052618991</v>
          </cell>
          <cell r="H337">
            <v>46</v>
          </cell>
          <cell r="I337">
            <v>4.162895927601809</v>
          </cell>
          <cell r="J337">
            <v>6</v>
          </cell>
          <cell r="K337">
            <v>7.5</v>
          </cell>
          <cell r="L337">
            <v>17</v>
          </cell>
          <cell r="M337">
            <v>9.090909090909092</v>
          </cell>
          <cell r="N337">
            <v>2</v>
          </cell>
          <cell r="O337">
            <v>4.081632653061225</v>
          </cell>
          <cell r="P337">
            <v>2</v>
          </cell>
          <cell r="Q337">
            <v>8.695652173913043</v>
          </cell>
          <cell r="R337">
            <v>2</v>
          </cell>
          <cell r="S337">
            <v>3.03030303030303</v>
          </cell>
          <cell r="T337">
            <v>7147</v>
          </cell>
          <cell r="U337">
            <v>5.961695667406283</v>
          </cell>
        </row>
        <row r="338">
          <cell r="A338" t="str">
            <v>11 Production, transformation, traitement - de tout type</v>
          </cell>
          <cell r="B338">
            <v>14202</v>
          </cell>
          <cell r="C338">
            <v>13.155603312521999</v>
          </cell>
          <cell r="D338">
            <v>816</v>
          </cell>
          <cell r="E338">
            <v>13.083213083213083</v>
          </cell>
          <cell r="F338">
            <v>493</v>
          </cell>
          <cell r="G338">
            <v>11.791437455154268</v>
          </cell>
          <cell r="H338">
            <v>137</v>
          </cell>
          <cell r="I338">
            <v>12.39819004524887</v>
          </cell>
          <cell r="J338">
            <v>9</v>
          </cell>
          <cell r="K338">
            <v>11.25</v>
          </cell>
          <cell r="L338">
            <v>28</v>
          </cell>
          <cell r="M338">
            <v>14.973262032085561</v>
          </cell>
          <cell r="N338">
            <v>12</v>
          </cell>
          <cell r="O338">
            <v>24.489795918367346</v>
          </cell>
          <cell r="P338">
            <v>1</v>
          </cell>
          <cell r="Q338">
            <v>4.3478260869565215</v>
          </cell>
          <cell r="R338">
            <v>5</v>
          </cell>
          <cell r="S338">
            <v>7.575757575757576</v>
          </cell>
          <cell r="T338">
            <v>15703</v>
          </cell>
          <cell r="U338">
            <v>13.098713735172918</v>
          </cell>
        </row>
        <row r="339">
          <cell r="A339" t="str">
            <v>12 Stockage de tout type</v>
          </cell>
          <cell r="B339">
            <v>6488</v>
          </cell>
          <cell r="C339">
            <v>6.009967208255368</v>
          </cell>
          <cell r="D339">
            <v>551</v>
          </cell>
          <cell r="E339">
            <v>8.834375501042167</v>
          </cell>
          <cell r="F339">
            <v>279</v>
          </cell>
          <cell r="G339">
            <v>6.673044726142072</v>
          </cell>
          <cell r="H339">
            <v>63</v>
          </cell>
          <cell r="I339">
            <v>5.701357466063348</v>
          </cell>
          <cell r="J339">
            <v>5</v>
          </cell>
          <cell r="K339">
            <v>6.25</v>
          </cell>
          <cell r="L339">
            <v>12</v>
          </cell>
          <cell r="M339">
            <v>6.417112299465241</v>
          </cell>
          <cell r="N339">
            <v>2</v>
          </cell>
          <cell r="O339">
            <v>4.081632653061225</v>
          </cell>
          <cell r="P339">
            <v>2</v>
          </cell>
          <cell r="Q339">
            <v>8.695652173913043</v>
          </cell>
          <cell r="R339">
            <v>6</v>
          </cell>
          <cell r="S339">
            <v>9.090909090909092</v>
          </cell>
          <cell r="T339">
            <v>7408</v>
          </cell>
          <cell r="U339">
            <v>6.179409752923708</v>
          </cell>
        </row>
        <row r="340">
          <cell r="A340" t="str">
            <v>19 Autre type de travail connu du groupe 10 non listé ci-dessus</v>
          </cell>
          <cell r="B340">
            <v>1077</v>
          </cell>
          <cell r="C340">
            <v>0.9976471460066324</v>
          </cell>
          <cell r="D340">
            <v>81</v>
          </cell>
          <cell r="E340">
            <v>1.2987012987012987</v>
          </cell>
          <cell r="F340">
            <v>40</v>
          </cell>
          <cell r="G340">
            <v>0.9567089213106912</v>
          </cell>
          <cell r="H340">
            <v>13</v>
          </cell>
          <cell r="I340">
            <v>1.1764705882352942</v>
          </cell>
          <cell r="J340">
            <v>1</v>
          </cell>
          <cell r="K340">
            <v>1.25</v>
          </cell>
          <cell r="L340">
            <v>2</v>
          </cell>
          <cell r="M340">
            <v>1.06951871657754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1214</v>
          </cell>
          <cell r="U340">
            <v>1.0126624514105536</v>
          </cell>
        </row>
        <row r="341">
          <cell r="A341" t="str">
            <v>20 Terrassement, construction, entretien, démolition - non précisé</v>
          </cell>
          <cell r="B341">
            <v>604</v>
          </cell>
          <cell r="C341">
            <v>0.5594975637771643</v>
          </cell>
          <cell r="D341">
            <v>84</v>
          </cell>
          <cell r="E341">
            <v>1.3468013468013467</v>
          </cell>
          <cell r="F341">
            <v>40</v>
          </cell>
          <cell r="G341">
            <v>0.9567089213106912</v>
          </cell>
          <cell r="H341">
            <v>18</v>
          </cell>
          <cell r="I341">
            <v>1.6289592760180998</v>
          </cell>
          <cell r="J341">
            <v>4</v>
          </cell>
          <cell r="K341">
            <v>5</v>
          </cell>
          <cell r="L341">
            <v>6</v>
          </cell>
          <cell r="M341">
            <v>3.2085561497326207</v>
          </cell>
          <cell r="N341">
            <v>1</v>
          </cell>
          <cell r="O341">
            <v>2.0408163265306123</v>
          </cell>
          <cell r="P341">
            <v>1</v>
          </cell>
          <cell r="Q341">
            <v>4.3478260869565215</v>
          </cell>
          <cell r="R341">
            <v>3</v>
          </cell>
          <cell r="S341">
            <v>4.545454545454546</v>
          </cell>
          <cell r="T341">
            <v>761</v>
          </cell>
          <cell r="U341">
            <v>0.6347908776964015</v>
          </cell>
        </row>
        <row r="342">
          <cell r="A342" t="str">
            <v>21 Terrassement</v>
          </cell>
          <cell r="B342">
            <v>242</v>
          </cell>
          <cell r="C342">
            <v>0.22416955369879762</v>
          </cell>
          <cell r="D342">
            <v>32</v>
          </cell>
          <cell r="E342">
            <v>0.5130671797338464</v>
          </cell>
          <cell r="F342">
            <v>21</v>
          </cell>
          <cell r="G342">
            <v>0.5022721836881129</v>
          </cell>
          <cell r="H342">
            <v>6</v>
          </cell>
          <cell r="I342">
            <v>0.5429864253393665</v>
          </cell>
          <cell r="J342">
            <v>0</v>
          </cell>
          <cell r="K342">
            <v>0</v>
          </cell>
          <cell r="L342">
            <v>1</v>
          </cell>
          <cell r="M342">
            <v>0.53475935828877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302</v>
          </cell>
          <cell r="U342">
            <v>0.2519143824761015</v>
          </cell>
        </row>
        <row r="343">
          <cell r="A343" t="str">
            <v>22 Construction nouvelle - bâtiment</v>
          </cell>
          <cell r="B343">
            <v>2593</v>
          </cell>
          <cell r="C343">
            <v>2.4019489782685217</v>
          </cell>
          <cell r="D343">
            <v>283</v>
          </cell>
          <cell r="E343">
            <v>4.537437870771204</v>
          </cell>
          <cell r="F343">
            <v>137</v>
          </cell>
          <cell r="G343">
            <v>3.2767280554891176</v>
          </cell>
          <cell r="H343">
            <v>54</v>
          </cell>
          <cell r="I343">
            <v>4.886877828054299</v>
          </cell>
          <cell r="J343">
            <v>3</v>
          </cell>
          <cell r="K343">
            <v>3.75</v>
          </cell>
          <cell r="L343">
            <v>12</v>
          </cell>
          <cell r="M343">
            <v>6.417112299465241</v>
          </cell>
          <cell r="N343">
            <v>3</v>
          </cell>
          <cell r="O343">
            <v>6.122448979591836</v>
          </cell>
          <cell r="P343">
            <v>1</v>
          </cell>
          <cell r="Q343">
            <v>4.3478260869565215</v>
          </cell>
          <cell r="R343">
            <v>3</v>
          </cell>
          <cell r="S343">
            <v>4.545454545454546</v>
          </cell>
          <cell r="T343">
            <v>3089</v>
          </cell>
          <cell r="U343">
            <v>2.576700422081714</v>
          </cell>
        </row>
        <row r="344">
          <cell r="A344" t="str">
            <v>23 Construction nouvelle - ouvrages d'art, infrastructures, routes, ponts, barrages, ports</v>
          </cell>
          <cell r="B344">
            <v>409</v>
          </cell>
          <cell r="C344">
            <v>0.3788650721603646</v>
          </cell>
          <cell r="D344">
            <v>35</v>
          </cell>
          <cell r="E344">
            <v>0.5611672278338945</v>
          </cell>
          <cell r="F344">
            <v>20</v>
          </cell>
          <cell r="G344">
            <v>0.4783544606553456</v>
          </cell>
          <cell r="H344">
            <v>6</v>
          </cell>
          <cell r="I344">
            <v>0.5429864253393665</v>
          </cell>
          <cell r="J344">
            <v>0</v>
          </cell>
          <cell r="K344">
            <v>0</v>
          </cell>
          <cell r="L344">
            <v>2</v>
          </cell>
          <cell r="M344">
            <v>1.06951871657754</v>
          </cell>
          <cell r="N344">
            <v>1</v>
          </cell>
          <cell r="O344">
            <v>2.0408163265306123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473</v>
          </cell>
          <cell r="U344">
            <v>0.3945546454013113</v>
          </cell>
        </row>
        <row r="345">
          <cell r="A345" t="str">
            <v>24 Rénovation, réparation, addition, entretien - de tout type de construction</v>
          </cell>
          <cell r="B345">
            <v>3570</v>
          </cell>
          <cell r="C345">
            <v>3.30696407729218</v>
          </cell>
          <cell r="D345">
            <v>306</v>
          </cell>
          <cell r="E345">
            <v>4.9062049062049065</v>
          </cell>
          <cell r="F345">
            <v>190</v>
          </cell>
          <cell r="G345">
            <v>4.544367376225783</v>
          </cell>
          <cell r="H345">
            <v>55</v>
          </cell>
          <cell r="I345">
            <v>4.97737556561086</v>
          </cell>
          <cell r="J345">
            <v>5</v>
          </cell>
          <cell r="K345">
            <v>6.25</v>
          </cell>
          <cell r="L345">
            <v>11</v>
          </cell>
          <cell r="M345">
            <v>5.882352941176469</v>
          </cell>
          <cell r="N345">
            <v>4</v>
          </cell>
          <cell r="O345">
            <v>8.16326530612245</v>
          </cell>
          <cell r="P345">
            <v>1</v>
          </cell>
          <cell r="Q345">
            <v>4.3478260869565215</v>
          </cell>
          <cell r="R345">
            <v>4</v>
          </cell>
          <cell r="S345">
            <v>6.06060606060606</v>
          </cell>
          <cell r="T345">
            <v>4146</v>
          </cell>
          <cell r="U345">
            <v>3.458400760748069</v>
          </cell>
        </row>
        <row r="346">
          <cell r="A346" t="str">
            <v>25 Démolition - de tout type de construction</v>
          </cell>
          <cell r="B346">
            <v>180</v>
          </cell>
          <cell r="C346">
            <v>0.16673768456935364</v>
          </cell>
          <cell r="D346">
            <v>11</v>
          </cell>
          <cell r="E346">
            <v>0.1763668430335097</v>
          </cell>
          <cell r="F346">
            <v>6</v>
          </cell>
          <cell r="G346">
            <v>0.1435063381966037</v>
          </cell>
          <cell r="H346">
            <v>4</v>
          </cell>
          <cell r="I346">
            <v>0.36199095022624433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201</v>
          </cell>
          <cell r="U346">
            <v>0.16766487045594836</v>
          </cell>
        </row>
        <row r="347">
          <cell r="A347" t="str">
            <v>29 Autre type de travail connu du groupe 20 non listé ci-dessus</v>
          </cell>
          <cell r="B347">
            <v>363</v>
          </cell>
          <cell r="C347">
            <v>0.3362543305481964</v>
          </cell>
          <cell r="D347">
            <v>34</v>
          </cell>
          <cell r="E347">
            <v>0.5451338784672118</v>
          </cell>
          <cell r="F347">
            <v>19</v>
          </cell>
          <cell r="G347">
            <v>0.45443673762257836</v>
          </cell>
          <cell r="H347">
            <v>9</v>
          </cell>
          <cell r="I347">
            <v>0.8144796380090499</v>
          </cell>
          <cell r="J347">
            <v>2</v>
          </cell>
          <cell r="K347">
            <v>2.5</v>
          </cell>
          <cell r="L347">
            <v>1</v>
          </cell>
          <cell r="M347">
            <v>0.53475935828877</v>
          </cell>
          <cell r="N347">
            <v>0</v>
          </cell>
          <cell r="O347">
            <v>0</v>
          </cell>
          <cell r="P347">
            <v>2</v>
          </cell>
          <cell r="Q347">
            <v>8.695652173913043</v>
          </cell>
          <cell r="R347">
            <v>0</v>
          </cell>
          <cell r="S347">
            <v>0</v>
          </cell>
          <cell r="T347">
            <v>430</v>
          </cell>
          <cell r="U347">
            <v>0.35868604127391934</v>
          </cell>
        </row>
        <row r="348">
          <cell r="A348" t="str">
            <v>30 Tâche de type agricole, forestière, horticole, piscicole, avec des animaux vivants - non précisé</v>
          </cell>
          <cell r="B348">
            <v>226</v>
          </cell>
          <cell r="C348">
            <v>0.20934842618152175</v>
          </cell>
          <cell r="D348">
            <v>12</v>
          </cell>
          <cell r="E348">
            <v>0.1924001924001924</v>
          </cell>
          <cell r="F348">
            <v>13</v>
          </cell>
          <cell r="G348">
            <v>0.31093039942597467</v>
          </cell>
          <cell r="H348">
            <v>2</v>
          </cell>
          <cell r="I348">
            <v>0.18099547511312217</v>
          </cell>
          <cell r="J348">
            <v>0</v>
          </cell>
          <cell r="K348">
            <v>0</v>
          </cell>
          <cell r="L348">
            <v>2</v>
          </cell>
          <cell r="M348">
            <v>1.06951871657754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255</v>
          </cell>
          <cell r="U348">
            <v>0.2127091640112778</v>
          </cell>
        </row>
        <row r="349">
          <cell r="A349" t="str">
            <v>31 Tâche de type agricole - travaux du sol</v>
          </cell>
          <cell r="B349">
            <v>94</v>
          </cell>
          <cell r="C349">
            <v>0.08707412416399578</v>
          </cell>
          <cell r="D349">
            <v>4</v>
          </cell>
          <cell r="E349">
            <v>0.0641333974667308</v>
          </cell>
          <cell r="F349">
            <v>3</v>
          </cell>
          <cell r="G349">
            <v>0.07175316909830184</v>
          </cell>
          <cell r="H349">
            <v>3</v>
          </cell>
          <cell r="I349">
            <v>0.27149321266968324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104</v>
          </cell>
          <cell r="U349">
            <v>0.086751972773227</v>
          </cell>
        </row>
        <row r="350">
          <cell r="A350" t="str">
            <v>32 Tâche de type agricole - avec des végétaux, horticole</v>
          </cell>
          <cell r="B350">
            <v>697</v>
          </cell>
          <cell r="C350">
            <v>0.6456453674713303</v>
          </cell>
          <cell r="D350">
            <v>40</v>
          </cell>
          <cell r="E350">
            <v>0.641333974667308</v>
          </cell>
          <cell r="F350">
            <v>39</v>
          </cell>
          <cell r="G350">
            <v>0.9327911982779239</v>
          </cell>
          <cell r="H350">
            <v>16</v>
          </cell>
          <cell r="I350">
            <v>1.4479638009049773</v>
          </cell>
          <cell r="J350">
            <v>0</v>
          </cell>
          <cell r="K350">
            <v>0</v>
          </cell>
          <cell r="L350">
            <v>4</v>
          </cell>
          <cell r="M350">
            <v>2.13903743315508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796</v>
          </cell>
          <cell r="U350">
            <v>0.6639862531489298</v>
          </cell>
        </row>
        <row r="351">
          <cell r="A351" t="str">
            <v>33 Tâche de type agricole - sur/avec des animaux vivants</v>
          </cell>
          <cell r="B351">
            <v>172</v>
          </cell>
          <cell r="C351">
            <v>0.15932712081071568</v>
          </cell>
          <cell r="D351">
            <v>14</v>
          </cell>
          <cell r="E351">
            <v>0.22446689113355783</v>
          </cell>
          <cell r="F351">
            <v>10</v>
          </cell>
          <cell r="G351">
            <v>0.2391772303276728</v>
          </cell>
          <cell r="H351">
            <v>5</v>
          </cell>
          <cell r="I351">
            <v>0.45248868778280543</v>
          </cell>
          <cell r="J351">
            <v>1</v>
          </cell>
          <cell r="K351">
            <v>1.25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202</v>
          </cell>
          <cell r="U351">
            <v>0.16849902404030628</v>
          </cell>
        </row>
        <row r="352">
          <cell r="A352" t="str">
            <v>34 Tâche de type forestier</v>
          </cell>
          <cell r="B352">
            <v>137</v>
          </cell>
          <cell r="C352">
            <v>0.1269059043666747</v>
          </cell>
          <cell r="D352">
            <v>8</v>
          </cell>
          <cell r="E352">
            <v>0.1282667949334616</v>
          </cell>
          <cell r="F352">
            <v>8</v>
          </cell>
          <cell r="G352">
            <v>0.19134178426213824</v>
          </cell>
          <cell r="H352">
            <v>4</v>
          </cell>
          <cell r="I352">
            <v>0.36199095022624433</v>
          </cell>
          <cell r="J352">
            <v>0</v>
          </cell>
          <cell r="K352">
            <v>0</v>
          </cell>
          <cell r="L352">
            <v>1</v>
          </cell>
          <cell r="M352">
            <v>0.53475935828877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158</v>
          </cell>
          <cell r="U352">
            <v>0.1317962663285564</v>
          </cell>
        </row>
        <row r="353">
          <cell r="A353" t="str">
            <v>35 Tâche de type piscicole - pêche</v>
          </cell>
          <cell r="B353">
            <v>28</v>
          </cell>
          <cell r="C353">
            <v>0.025936973155232784</v>
          </cell>
          <cell r="D353">
            <v>0</v>
          </cell>
          <cell r="E353">
            <v>0</v>
          </cell>
          <cell r="F353">
            <v>2</v>
          </cell>
          <cell r="G353">
            <v>0.04783544606553456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</v>
          </cell>
          <cell r="S353">
            <v>1.515151515151515</v>
          </cell>
          <cell r="T353">
            <v>31</v>
          </cell>
          <cell r="U353">
            <v>0.02585876111509651</v>
          </cell>
        </row>
        <row r="354">
          <cell r="A354" t="str">
            <v>39 Autre type de travail connu du groupe 30 non listé ci-dessus</v>
          </cell>
          <cell r="B354">
            <v>144</v>
          </cell>
          <cell r="C354">
            <v>0.1333901476554829</v>
          </cell>
          <cell r="D354">
            <v>6</v>
          </cell>
          <cell r="E354">
            <v>0.0962000962000962</v>
          </cell>
          <cell r="F354">
            <v>10</v>
          </cell>
          <cell r="G354">
            <v>0.2391772303276728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160</v>
          </cell>
          <cell r="U354">
            <v>0.13346457349727234</v>
          </cell>
        </row>
        <row r="355">
          <cell r="A355" t="str">
            <v>40 Tâche de service à l'entreprise et/ou à la personne humaine; travail intellectuel - non précisé</v>
          </cell>
          <cell r="B355">
            <v>3645</v>
          </cell>
          <cell r="C355">
            <v>3.376438112529411</v>
          </cell>
          <cell r="D355">
            <v>232</v>
          </cell>
          <cell r="E355">
            <v>3.7197370530703866</v>
          </cell>
          <cell r="F355">
            <v>173</v>
          </cell>
          <cell r="G355">
            <v>4.13776608466874</v>
          </cell>
          <cell r="H355">
            <v>45</v>
          </cell>
          <cell r="I355">
            <v>4.072398190045249</v>
          </cell>
          <cell r="J355">
            <v>7</v>
          </cell>
          <cell r="K355">
            <v>8.75</v>
          </cell>
          <cell r="L355">
            <v>2</v>
          </cell>
          <cell r="M355">
            <v>1.06951871657754</v>
          </cell>
          <cell r="N355">
            <v>2</v>
          </cell>
          <cell r="O355">
            <v>4.081632653061225</v>
          </cell>
          <cell r="P355">
            <v>0</v>
          </cell>
          <cell r="Q355">
            <v>0</v>
          </cell>
          <cell r="R355">
            <v>4</v>
          </cell>
          <cell r="S355">
            <v>6.06060606060606</v>
          </cell>
          <cell r="T355">
            <v>4110</v>
          </cell>
          <cell r="U355">
            <v>3.4283712317111825</v>
          </cell>
        </row>
        <row r="356">
          <cell r="A356" t="str">
            <v>41 Tâche de service, soin, assistance à la personne humaine</v>
          </cell>
          <cell r="B356">
            <v>11826</v>
          </cell>
          <cell r="C356">
            <v>10.954665876206532</v>
          </cell>
          <cell r="D356">
            <v>411</v>
          </cell>
          <cell r="E356">
            <v>6.58970658970659</v>
          </cell>
          <cell r="F356">
            <v>337</v>
          </cell>
          <cell r="G356">
            <v>8.060272662042573</v>
          </cell>
          <cell r="H356">
            <v>67</v>
          </cell>
          <cell r="I356">
            <v>6.0633484162895925</v>
          </cell>
          <cell r="J356">
            <v>0</v>
          </cell>
          <cell r="K356">
            <v>0</v>
          </cell>
          <cell r="L356">
            <v>6</v>
          </cell>
          <cell r="M356">
            <v>3.2085561497326207</v>
          </cell>
          <cell r="N356">
            <v>2</v>
          </cell>
          <cell r="O356">
            <v>4.081632653061225</v>
          </cell>
          <cell r="P356">
            <v>0</v>
          </cell>
          <cell r="Q356">
            <v>0</v>
          </cell>
          <cell r="R356">
            <v>2</v>
          </cell>
          <cell r="S356">
            <v>3.03030303030303</v>
          </cell>
          <cell r="T356">
            <v>12651</v>
          </cell>
          <cell r="U356">
            <v>10.552876995712449</v>
          </cell>
        </row>
        <row r="357">
          <cell r="A357" t="str">
            <v>42 Tâche intellectuelle - enseignement, formation, traitement de l'information, travail de bureau, d'organisation, de gestion</v>
          </cell>
          <cell r="B357">
            <v>2284</v>
          </cell>
          <cell r="C357">
            <v>2.115715953091131</v>
          </cell>
          <cell r="D357">
            <v>110</v>
          </cell>
          <cell r="E357">
            <v>1.763668430335097</v>
          </cell>
          <cell r="F357">
            <v>95</v>
          </cell>
          <cell r="G357">
            <v>2.2721836881128916</v>
          </cell>
          <cell r="H357">
            <v>20</v>
          </cell>
          <cell r="I357">
            <v>1.8099547511312217</v>
          </cell>
          <cell r="J357">
            <v>1</v>
          </cell>
          <cell r="K357">
            <v>1.25</v>
          </cell>
          <cell r="L357">
            <v>0</v>
          </cell>
          <cell r="M357">
            <v>0</v>
          </cell>
          <cell r="N357">
            <v>1</v>
          </cell>
          <cell r="O357">
            <v>2.0408163265306123</v>
          </cell>
          <cell r="P357">
            <v>0</v>
          </cell>
          <cell r="Q357">
            <v>0</v>
          </cell>
          <cell r="R357">
            <v>1</v>
          </cell>
          <cell r="S357">
            <v>1.515151515151515</v>
          </cell>
          <cell r="T357">
            <v>2512</v>
          </cell>
          <cell r="U357">
            <v>2.0953938039071756</v>
          </cell>
        </row>
        <row r="358">
          <cell r="A358" t="str">
            <v>43 Tâche commerciale - achat, vente, services associés</v>
          </cell>
          <cell r="B358">
            <v>5532</v>
          </cell>
          <cell r="C358">
            <v>5.124404839098134</v>
          </cell>
          <cell r="D358">
            <v>317</v>
          </cell>
          <cell r="E358">
            <v>5.082571749238416</v>
          </cell>
          <cell r="F358">
            <v>244</v>
          </cell>
          <cell r="G358">
            <v>5.835924419995218</v>
          </cell>
          <cell r="H358">
            <v>56</v>
          </cell>
          <cell r="I358">
            <v>5.067873303167421</v>
          </cell>
          <cell r="J358">
            <v>4</v>
          </cell>
          <cell r="K358">
            <v>5</v>
          </cell>
          <cell r="L358">
            <v>12</v>
          </cell>
          <cell r="M358">
            <v>6.417112299465241</v>
          </cell>
          <cell r="N358">
            <v>1</v>
          </cell>
          <cell r="O358">
            <v>2.0408163265306123</v>
          </cell>
          <cell r="P358">
            <v>1</v>
          </cell>
          <cell r="Q358">
            <v>4.3478260869565215</v>
          </cell>
          <cell r="R358">
            <v>1</v>
          </cell>
          <cell r="S358">
            <v>1.515151515151515</v>
          </cell>
          <cell r="T358">
            <v>6168</v>
          </cell>
          <cell r="U358">
            <v>5.145059308319848</v>
          </cell>
        </row>
        <row r="359">
          <cell r="A359" t="str">
            <v>49 Autre type de travail connu du groupe 40 non listé ci-dessus</v>
          </cell>
          <cell r="B359">
            <v>844</v>
          </cell>
          <cell r="C359">
            <v>0.7818144765363025</v>
          </cell>
          <cell r="D359">
            <v>29</v>
          </cell>
          <cell r="E359">
            <v>0.4649671316337983</v>
          </cell>
          <cell r="F359">
            <v>19</v>
          </cell>
          <cell r="G359">
            <v>0.45443673762257836</v>
          </cell>
          <cell r="H359">
            <v>6</v>
          </cell>
          <cell r="I359">
            <v>0.5429864253393665</v>
          </cell>
          <cell r="J359">
            <v>1</v>
          </cell>
          <cell r="K359">
            <v>1.25</v>
          </cell>
          <cell r="L359">
            <v>3</v>
          </cell>
          <cell r="M359">
            <v>1.6042780748663104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1.515151515151515</v>
          </cell>
          <cell r="T359">
            <v>903</v>
          </cell>
          <cell r="U359">
            <v>0.7532406866752307</v>
          </cell>
        </row>
        <row r="360">
          <cell r="A360" t="str">
            <v>50 Travaux connexes aux tâches codées en 10, 20, 30 et 40 - non précisé</v>
          </cell>
          <cell r="B360">
            <v>271</v>
          </cell>
          <cell r="C360">
            <v>0.25103284732386016</v>
          </cell>
          <cell r="D360">
            <v>18</v>
          </cell>
          <cell r="E360">
            <v>0.2886002886002886</v>
          </cell>
          <cell r="F360">
            <v>10</v>
          </cell>
          <cell r="G360">
            <v>0.2391772303276728</v>
          </cell>
          <cell r="H360">
            <v>1</v>
          </cell>
          <cell r="I360">
            <v>0.09049773755656108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300</v>
          </cell>
          <cell r="U360">
            <v>0.25024607530738563</v>
          </cell>
        </row>
        <row r="361">
          <cell r="A361" t="str">
            <v>51 Mise en place, préparation, installation, montage, désassemblage, démontage</v>
          </cell>
          <cell r="B361">
            <v>10468</v>
          </cell>
          <cell r="C361">
            <v>9.696722678177743</v>
          </cell>
          <cell r="D361">
            <v>698</v>
          </cell>
          <cell r="E361">
            <v>11.191277857944524</v>
          </cell>
          <cell r="F361">
            <v>435</v>
          </cell>
          <cell r="G361">
            <v>10.404209519253765</v>
          </cell>
          <cell r="H361">
            <v>128</v>
          </cell>
          <cell r="I361">
            <v>11.583710407239819</v>
          </cell>
          <cell r="J361">
            <v>8</v>
          </cell>
          <cell r="K361">
            <v>10</v>
          </cell>
          <cell r="L361">
            <v>21</v>
          </cell>
          <cell r="M361">
            <v>11.229946524064172</v>
          </cell>
          <cell r="N361">
            <v>4</v>
          </cell>
          <cell r="O361">
            <v>8.16326530612245</v>
          </cell>
          <cell r="P361">
            <v>4</v>
          </cell>
          <cell r="Q361">
            <v>17.391304347826086</v>
          </cell>
          <cell r="R361">
            <v>8</v>
          </cell>
          <cell r="S361">
            <v>12.12121212121212</v>
          </cell>
          <cell r="T361">
            <v>11774</v>
          </cell>
          <cell r="U361">
            <v>9.821324302230526</v>
          </cell>
        </row>
        <row r="362">
          <cell r="A362" t="str">
            <v>52 Maintenance, réparation, réglage, mise au point</v>
          </cell>
          <cell r="B362">
            <v>4576</v>
          </cell>
          <cell r="C362">
            <v>4.238842469940901</v>
          </cell>
          <cell r="D362">
            <v>311</v>
          </cell>
          <cell r="E362">
            <v>4.9863716530383195</v>
          </cell>
          <cell r="F362">
            <v>221</v>
          </cell>
          <cell r="G362">
            <v>5.285816790241569</v>
          </cell>
          <cell r="H362">
            <v>64</v>
          </cell>
          <cell r="I362">
            <v>5.791855203619909</v>
          </cell>
          <cell r="J362">
            <v>2</v>
          </cell>
          <cell r="K362">
            <v>2.5</v>
          </cell>
          <cell r="L362">
            <v>5</v>
          </cell>
          <cell r="M362">
            <v>2.6737967914438503</v>
          </cell>
          <cell r="N362">
            <v>5</v>
          </cell>
          <cell r="O362">
            <v>10.204081632653061</v>
          </cell>
          <cell r="P362">
            <v>1</v>
          </cell>
          <cell r="Q362">
            <v>4.3478260869565215</v>
          </cell>
          <cell r="R362">
            <v>4</v>
          </cell>
          <cell r="S362">
            <v>6.06060606060606</v>
          </cell>
          <cell r="T362">
            <v>5189</v>
          </cell>
          <cell r="U362">
            <v>4.3284229492334125</v>
          </cell>
        </row>
        <row r="363">
          <cell r="A363" t="str">
            <v>53 Nettoyage de locaux, de machines - industriel ou manuel</v>
          </cell>
          <cell r="B363">
            <v>5764</v>
          </cell>
          <cell r="C363">
            <v>5.339311188098635</v>
          </cell>
          <cell r="D363">
            <v>350</v>
          </cell>
          <cell r="E363">
            <v>5.611672278338946</v>
          </cell>
          <cell r="F363">
            <v>265</v>
          </cell>
          <cell r="G363">
            <v>6.33819660368333</v>
          </cell>
          <cell r="H363">
            <v>71</v>
          </cell>
          <cell r="I363">
            <v>6.4253393665158365</v>
          </cell>
          <cell r="J363">
            <v>3</v>
          </cell>
          <cell r="K363">
            <v>3.75</v>
          </cell>
          <cell r="L363">
            <v>6</v>
          </cell>
          <cell r="M363">
            <v>3.2085561497326207</v>
          </cell>
          <cell r="N363">
            <v>2</v>
          </cell>
          <cell r="O363">
            <v>4.081632653061225</v>
          </cell>
          <cell r="P363">
            <v>1</v>
          </cell>
          <cell r="Q363">
            <v>4.3478260869565215</v>
          </cell>
          <cell r="R363">
            <v>0</v>
          </cell>
          <cell r="S363">
            <v>0</v>
          </cell>
          <cell r="T363">
            <v>6462</v>
          </cell>
          <cell r="U363">
            <v>5.390300462121086</v>
          </cell>
        </row>
        <row r="364">
          <cell r="A364" t="str">
            <v>54 Gestion des déchets, mise au rebut, traitement de déchets de toute nature</v>
          </cell>
          <cell r="B364">
            <v>813</v>
          </cell>
          <cell r="C364">
            <v>0.7530985419715805</v>
          </cell>
          <cell r="D364">
            <v>50</v>
          </cell>
          <cell r="E364">
            <v>0.8016674683341349</v>
          </cell>
          <cell r="F364">
            <v>24</v>
          </cell>
          <cell r="G364">
            <v>0.5740253527864148</v>
          </cell>
          <cell r="H364">
            <v>8</v>
          </cell>
          <cell r="I364">
            <v>0.7239819004524887</v>
          </cell>
          <cell r="J364">
            <v>1</v>
          </cell>
          <cell r="K364">
            <v>1.25</v>
          </cell>
          <cell r="L364">
            <v>2</v>
          </cell>
          <cell r="M364">
            <v>1.06951871657754</v>
          </cell>
          <cell r="N364">
            <v>0</v>
          </cell>
          <cell r="O364">
            <v>0</v>
          </cell>
          <cell r="P364">
            <v>2</v>
          </cell>
          <cell r="Q364">
            <v>8.695652173913043</v>
          </cell>
          <cell r="R364">
            <v>0</v>
          </cell>
          <cell r="S364">
            <v>0</v>
          </cell>
          <cell r="T364">
            <v>900</v>
          </cell>
          <cell r="U364">
            <v>0.7507382259221568</v>
          </cell>
        </row>
        <row r="365">
          <cell r="A365" t="str">
            <v>55 Surveillance, inspection, de procédé de fabrication, de locaux, de moyens de transport, d'équipements - avec ou sans matériel de contrôle</v>
          </cell>
          <cell r="B365">
            <v>734</v>
          </cell>
          <cell r="C365">
            <v>0.6799192248550309</v>
          </cell>
          <cell r="D365">
            <v>39</v>
          </cell>
          <cell r="E365">
            <v>0.6253006253006254</v>
          </cell>
          <cell r="F365">
            <v>55</v>
          </cell>
          <cell r="G365">
            <v>1.3154747668022002</v>
          </cell>
          <cell r="H365">
            <v>11</v>
          </cell>
          <cell r="I365">
            <v>0.9954751131221719</v>
          </cell>
          <cell r="J365">
            <v>2</v>
          </cell>
          <cell r="K365">
            <v>2.5</v>
          </cell>
          <cell r="L365">
            <v>2</v>
          </cell>
          <cell r="M365">
            <v>1.06951871657754</v>
          </cell>
          <cell r="N365">
            <v>1</v>
          </cell>
          <cell r="O365">
            <v>2.0408163265306123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844</v>
          </cell>
          <cell r="U365">
            <v>0.7040256251981115</v>
          </cell>
        </row>
        <row r="366">
          <cell r="A366" t="str">
            <v>59 Autre type de travail connu du groupe 50 non listé ci-dessus</v>
          </cell>
          <cell r="B366">
            <v>286</v>
          </cell>
          <cell r="C366">
            <v>0.26492765437130633</v>
          </cell>
          <cell r="D366">
            <v>17</v>
          </cell>
          <cell r="E366">
            <v>0.2725669392336059</v>
          </cell>
          <cell r="F366">
            <v>12</v>
          </cell>
          <cell r="G366">
            <v>0.2870126763932074</v>
          </cell>
          <cell r="H366">
            <v>2</v>
          </cell>
          <cell r="I366">
            <v>0.18099547511312217</v>
          </cell>
          <cell r="J366">
            <v>0</v>
          </cell>
          <cell r="K366">
            <v>0</v>
          </cell>
          <cell r="L366">
            <v>1</v>
          </cell>
          <cell r="M366">
            <v>0.53475935828877</v>
          </cell>
          <cell r="N366">
            <v>1</v>
          </cell>
          <cell r="O366">
            <v>2.0408163265306123</v>
          </cell>
          <cell r="P366">
            <v>0</v>
          </cell>
          <cell r="Q366">
            <v>0</v>
          </cell>
          <cell r="R366">
            <v>2</v>
          </cell>
          <cell r="S366">
            <v>3.03030303030303</v>
          </cell>
          <cell r="T366">
            <v>321</v>
          </cell>
          <cell r="U366">
            <v>0.2677633005789026</v>
          </cell>
        </row>
        <row r="367">
          <cell r="A367" t="str">
            <v>60 Circulation, activité sportive, artistique - non précisé</v>
          </cell>
          <cell r="B367">
            <v>234</v>
          </cell>
          <cell r="C367">
            <v>0.2167589899401597</v>
          </cell>
          <cell r="D367">
            <v>24</v>
          </cell>
          <cell r="E367">
            <v>0.3848003848003848</v>
          </cell>
          <cell r="F367">
            <v>8</v>
          </cell>
          <cell r="G367">
            <v>0.19134178426213824</v>
          </cell>
          <cell r="H367">
            <v>4</v>
          </cell>
          <cell r="I367">
            <v>0.36199095022624433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1</v>
          </cell>
          <cell r="S367">
            <v>1.515151515151515</v>
          </cell>
          <cell r="T367">
            <v>271</v>
          </cell>
          <cell r="U367">
            <v>0.22605562136100496</v>
          </cell>
        </row>
        <row r="368">
          <cell r="A368" t="str">
            <v>61 Circulation y compris dans les moyens de transport</v>
          </cell>
          <cell r="B368">
            <v>4346</v>
          </cell>
          <cell r="C368">
            <v>4.02578876188006</v>
          </cell>
          <cell r="D368">
            <v>358</v>
          </cell>
          <cell r="E368">
            <v>5.7399390732724065</v>
          </cell>
          <cell r="F368">
            <v>329</v>
          </cell>
          <cell r="G368">
            <v>7.868930877780434</v>
          </cell>
          <cell r="H368">
            <v>73</v>
          </cell>
          <cell r="I368">
            <v>6.606334841628961</v>
          </cell>
          <cell r="J368">
            <v>5</v>
          </cell>
          <cell r="K368">
            <v>6.25</v>
          </cell>
          <cell r="L368">
            <v>14</v>
          </cell>
          <cell r="M368">
            <v>7.4866310160427805</v>
          </cell>
          <cell r="N368">
            <v>1</v>
          </cell>
          <cell r="O368">
            <v>2.0408163265306123</v>
          </cell>
          <cell r="P368">
            <v>1</v>
          </cell>
          <cell r="Q368">
            <v>4.3478260869565215</v>
          </cell>
          <cell r="R368">
            <v>13</v>
          </cell>
          <cell r="S368">
            <v>19.696969696969695</v>
          </cell>
          <cell r="T368">
            <v>5140</v>
          </cell>
          <cell r="U368">
            <v>4.287549423599874</v>
          </cell>
        </row>
        <row r="369">
          <cell r="A369" t="str">
            <v>62 Activité sportive, artistique</v>
          </cell>
          <cell r="B369">
            <v>946</v>
          </cell>
          <cell r="C369">
            <v>0.8762991644589362</v>
          </cell>
          <cell r="D369">
            <v>58</v>
          </cell>
          <cell r="E369">
            <v>0.9299342632675967</v>
          </cell>
          <cell r="F369">
            <v>58</v>
          </cell>
          <cell r="G369">
            <v>1.3872279359005022</v>
          </cell>
          <cell r="H369">
            <v>12</v>
          </cell>
          <cell r="I369">
            <v>1.085972850678733</v>
          </cell>
          <cell r="J369">
            <v>1</v>
          </cell>
          <cell r="K369">
            <v>1.25</v>
          </cell>
          <cell r="L369">
            <v>1</v>
          </cell>
          <cell r="M369">
            <v>0.53475935828877</v>
          </cell>
          <cell r="N369">
            <v>0</v>
          </cell>
          <cell r="O369">
            <v>0</v>
          </cell>
          <cell r="P369">
            <v>1</v>
          </cell>
          <cell r="Q369">
            <v>4.3478260869565215</v>
          </cell>
          <cell r="R369">
            <v>0</v>
          </cell>
          <cell r="S369">
            <v>0</v>
          </cell>
          <cell r="T369">
            <v>1077</v>
          </cell>
          <cell r="U369">
            <v>0.8983834103535143</v>
          </cell>
        </row>
        <row r="370">
          <cell r="A370" t="str">
            <v>69 Autre type de travail connu du groupe 60 non listé ci-dessus</v>
          </cell>
          <cell r="B370">
            <v>89</v>
          </cell>
          <cell r="C370">
            <v>0.08244252181484707</v>
          </cell>
          <cell r="D370">
            <v>5</v>
          </cell>
          <cell r="E370">
            <v>0.0801667468334135</v>
          </cell>
          <cell r="F370">
            <v>7</v>
          </cell>
          <cell r="G370">
            <v>0.16742406122937098</v>
          </cell>
          <cell r="H370">
            <v>3</v>
          </cell>
          <cell r="I370">
            <v>0.27149321266968324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104</v>
          </cell>
          <cell r="U370">
            <v>0.086751972773227</v>
          </cell>
        </row>
        <row r="371">
          <cell r="A371" t="str">
            <v>99 Autre type de travail, non listé dans cette classification</v>
          </cell>
          <cell r="B371">
            <v>3538</v>
          </cell>
          <cell r="C371">
            <v>3.277321822257628</v>
          </cell>
          <cell r="D371">
            <v>192</v>
          </cell>
          <cell r="E371">
            <v>3.0784030784030785</v>
          </cell>
          <cell r="F371">
            <v>151</v>
          </cell>
          <cell r="G371">
            <v>3.6115761779478595</v>
          </cell>
          <cell r="H371">
            <v>33</v>
          </cell>
          <cell r="I371">
            <v>2.986425339366516</v>
          </cell>
          <cell r="J371">
            <v>4</v>
          </cell>
          <cell r="K371">
            <v>5</v>
          </cell>
          <cell r="L371">
            <v>5</v>
          </cell>
          <cell r="M371">
            <v>2.6737967914438503</v>
          </cell>
          <cell r="N371">
            <v>3</v>
          </cell>
          <cell r="O371">
            <v>6.122448979591836</v>
          </cell>
          <cell r="P371">
            <v>0</v>
          </cell>
          <cell r="Q371">
            <v>0</v>
          </cell>
          <cell r="R371">
            <v>4</v>
          </cell>
          <cell r="S371">
            <v>6.06060606060606</v>
          </cell>
          <cell r="T371">
            <v>3930</v>
          </cell>
          <cell r="U371">
            <v>3.278223586526751</v>
          </cell>
        </row>
        <row r="372">
          <cell r="A372" t="str">
            <v>Total</v>
          </cell>
          <cell r="B372">
            <v>107954</v>
          </cell>
          <cell r="C372">
            <v>100</v>
          </cell>
          <cell r="D372">
            <v>6237</v>
          </cell>
          <cell r="E372">
            <v>100</v>
          </cell>
          <cell r="F372">
            <v>4181</v>
          </cell>
          <cell r="G372">
            <v>100</v>
          </cell>
          <cell r="H372">
            <v>1105</v>
          </cell>
          <cell r="I372">
            <v>100</v>
          </cell>
          <cell r="J372">
            <v>80</v>
          </cell>
          <cell r="K372">
            <v>100</v>
          </cell>
          <cell r="L372">
            <v>187</v>
          </cell>
          <cell r="M372">
            <v>100</v>
          </cell>
          <cell r="N372">
            <v>49</v>
          </cell>
          <cell r="O372">
            <v>100</v>
          </cell>
          <cell r="P372">
            <v>23</v>
          </cell>
          <cell r="Q372">
            <v>100</v>
          </cell>
          <cell r="R372">
            <v>66</v>
          </cell>
          <cell r="S372">
            <v>100</v>
          </cell>
          <cell r="T372">
            <v>119882</v>
          </cell>
          <cell r="U372">
            <v>100</v>
          </cell>
        </row>
        <row r="838">
          <cell r="A838" t="str">
            <v>00 Inconnu</v>
          </cell>
          <cell r="B838">
            <v>5326</v>
          </cell>
          <cell r="C838">
            <v>4.933582822313207</v>
          </cell>
          <cell r="D838">
            <v>321</v>
          </cell>
          <cell r="E838">
            <v>5.146705146705147</v>
          </cell>
          <cell r="F838">
            <v>151</v>
          </cell>
          <cell r="G838">
            <v>3.6115761779478595</v>
          </cell>
          <cell r="H838">
            <v>56</v>
          </cell>
          <cell r="I838">
            <v>5.067873303167421</v>
          </cell>
          <cell r="J838">
            <v>2</v>
          </cell>
          <cell r="K838">
            <v>2.5</v>
          </cell>
          <cell r="L838">
            <v>7</v>
          </cell>
          <cell r="M838">
            <v>3.7433155080213902</v>
          </cell>
          <cell r="N838">
            <v>2</v>
          </cell>
          <cell r="O838">
            <v>4.081632653061225</v>
          </cell>
          <cell r="P838">
            <v>2</v>
          </cell>
          <cell r="Q838">
            <v>8.695652173913043</v>
          </cell>
          <cell r="R838">
            <v>7</v>
          </cell>
          <cell r="S838">
            <v>10.606060606060606</v>
          </cell>
          <cell r="T838">
            <v>5874</v>
          </cell>
          <cell r="U838">
            <v>4.89981815451861</v>
          </cell>
        </row>
        <row r="839">
          <cell r="A839" t="str">
            <v>10 Déviation par problème électrique, explosion, feu - non précisé</v>
          </cell>
          <cell r="B839">
            <v>99</v>
          </cell>
          <cell r="C839">
            <v>0.0917057265131445</v>
          </cell>
          <cell r="D839">
            <v>5</v>
          </cell>
          <cell r="E839">
            <v>0.0801667468334135</v>
          </cell>
          <cell r="F839">
            <v>1</v>
          </cell>
          <cell r="G839">
            <v>0.02391772303276728</v>
          </cell>
          <cell r="H839">
            <v>1</v>
          </cell>
          <cell r="I839">
            <v>0.09049773755656108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106</v>
          </cell>
          <cell r="U839">
            <v>0.08842027994194292</v>
          </cell>
        </row>
        <row r="840">
          <cell r="A840" t="str">
            <v>11 Problème électrique par défaillance dans l'installation - entraînant un contact indirect</v>
          </cell>
          <cell r="B840">
            <v>107</v>
          </cell>
          <cell r="C840">
            <v>0.09911629027178241</v>
          </cell>
          <cell r="D840">
            <v>4</v>
          </cell>
          <cell r="E840">
            <v>0.0641333974667308</v>
          </cell>
          <cell r="F840">
            <v>3</v>
          </cell>
          <cell r="G840">
            <v>0.07175316909830184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114</v>
          </cell>
          <cell r="U840">
            <v>0.09509350861680653</v>
          </cell>
        </row>
        <row r="841">
          <cell r="A841" t="str">
            <v>12 Problème électrique - entraînant un contact direct</v>
          </cell>
          <cell r="B841">
            <v>126</v>
          </cell>
          <cell r="C841">
            <v>0.11671637919854753</v>
          </cell>
          <cell r="D841">
            <v>4</v>
          </cell>
          <cell r="E841">
            <v>0.0641333974667308</v>
          </cell>
          <cell r="F841">
            <v>9</v>
          </cell>
          <cell r="G841">
            <v>0.21525950729490553</v>
          </cell>
          <cell r="H841">
            <v>3</v>
          </cell>
          <cell r="I841">
            <v>0.27149321266968324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142</v>
          </cell>
          <cell r="U841">
            <v>0.11844980897882917</v>
          </cell>
        </row>
        <row r="842">
          <cell r="A842" t="str">
            <v>13 Explosion</v>
          </cell>
          <cell r="B842">
            <v>291</v>
          </cell>
          <cell r="C842">
            <v>0.269559256720455</v>
          </cell>
          <cell r="D842">
            <v>21</v>
          </cell>
          <cell r="E842">
            <v>0.33670033670033667</v>
          </cell>
          <cell r="F842">
            <v>86</v>
          </cell>
          <cell r="G842">
            <v>2.0569241808179863</v>
          </cell>
          <cell r="H842">
            <v>39</v>
          </cell>
          <cell r="I842">
            <v>3.5294117647058822</v>
          </cell>
          <cell r="J842">
            <v>1</v>
          </cell>
          <cell r="K842">
            <v>1.25</v>
          </cell>
          <cell r="L842">
            <v>9</v>
          </cell>
          <cell r="M842">
            <v>4.81283422459893</v>
          </cell>
          <cell r="N842">
            <v>5</v>
          </cell>
          <cell r="O842">
            <v>10.204081632653061</v>
          </cell>
          <cell r="P842">
            <v>1</v>
          </cell>
          <cell r="Q842">
            <v>4.3478260869565215</v>
          </cell>
          <cell r="R842">
            <v>1</v>
          </cell>
          <cell r="S842">
            <v>1.515151515151515</v>
          </cell>
          <cell r="T842">
            <v>454</v>
          </cell>
          <cell r="U842">
            <v>0.3787057272985102</v>
          </cell>
        </row>
        <row r="843">
          <cell r="A843" t="str">
            <v>14 Incendie, embrasement</v>
          </cell>
          <cell r="B843">
            <v>89</v>
          </cell>
          <cell r="C843">
            <v>0.08244252181484707</v>
          </cell>
          <cell r="D843">
            <v>6</v>
          </cell>
          <cell r="E843">
            <v>0.0962000962000962</v>
          </cell>
          <cell r="F843">
            <v>1</v>
          </cell>
          <cell r="G843">
            <v>0.02391772303276728</v>
          </cell>
          <cell r="H843">
            <v>2</v>
          </cell>
          <cell r="I843">
            <v>0.18099547511312217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98</v>
          </cell>
          <cell r="U843">
            <v>0.08174705126707929</v>
          </cell>
        </row>
        <row r="844">
          <cell r="A844" t="str">
            <v>19 Autre déviation connue du groupe 10 nlcd</v>
          </cell>
          <cell r="B844">
            <v>323</v>
          </cell>
          <cell r="C844">
            <v>0.29920151175500675</v>
          </cell>
          <cell r="D844">
            <v>44</v>
          </cell>
          <cell r="E844">
            <v>0.7054673721340388</v>
          </cell>
          <cell r="F844">
            <v>25</v>
          </cell>
          <cell r="G844">
            <v>0.597943075819182</v>
          </cell>
          <cell r="H844">
            <v>9</v>
          </cell>
          <cell r="I844">
            <v>0.8144796380090499</v>
          </cell>
          <cell r="J844">
            <v>2</v>
          </cell>
          <cell r="K844">
            <v>2.5</v>
          </cell>
          <cell r="L844">
            <v>0</v>
          </cell>
          <cell r="M844">
            <v>0</v>
          </cell>
          <cell r="N844">
            <v>1</v>
          </cell>
          <cell r="O844">
            <v>2.0408163265306123</v>
          </cell>
          <cell r="P844">
            <v>0</v>
          </cell>
          <cell r="Q844">
            <v>0</v>
          </cell>
          <cell r="R844">
            <v>3</v>
          </cell>
          <cell r="S844">
            <v>4.545454545454546</v>
          </cell>
          <cell r="T844">
            <v>407</v>
          </cell>
          <cell r="U844">
            <v>0.3395005088336865</v>
          </cell>
        </row>
        <row r="845">
          <cell r="A845" t="str">
            <v>20 Déviation par débordement, renversement, fuite, écoulement, vaporisation, dégagement - non précisé</v>
          </cell>
          <cell r="B845">
            <v>488</v>
          </cell>
          <cell r="C845">
            <v>0.45204438927691426</v>
          </cell>
          <cell r="D845">
            <v>14</v>
          </cell>
          <cell r="E845">
            <v>0.22446689113355783</v>
          </cell>
          <cell r="F845">
            <v>7</v>
          </cell>
          <cell r="G845">
            <v>0.16742406122937098</v>
          </cell>
          <cell r="H845">
            <v>0</v>
          </cell>
          <cell r="I845">
            <v>0</v>
          </cell>
          <cell r="J845">
            <v>1</v>
          </cell>
          <cell r="K845">
            <v>1.25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510</v>
          </cell>
          <cell r="U845">
            <v>0.4254183280225556</v>
          </cell>
        </row>
        <row r="846">
          <cell r="A846" t="str">
            <v>21 à l'état de solide - débordement, renversement</v>
          </cell>
          <cell r="B846">
            <v>502</v>
          </cell>
          <cell r="C846">
            <v>0.46501287585453066</v>
          </cell>
          <cell r="D846">
            <v>24</v>
          </cell>
          <cell r="E846">
            <v>0.3848003848003848</v>
          </cell>
          <cell r="F846">
            <v>27</v>
          </cell>
          <cell r="G846">
            <v>0.6457785218847166</v>
          </cell>
          <cell r="H846">
            <v>9</v>
          </cell>
          <cell r="I846">
            <v>0.8144796380090499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562</v>
          </cell>
          <cell r="U846">
            <v>0.46879431440916897</v>
          </cell>
        </row>
        <row r="847">
          <cell r="A847" t="str">
            <v>22 à l'état de liquide - fuite, suintement, écouleemnt, éclaboussure, aspersion</v>
          </cell>
          <cell r="B847">
            <v>2019</v>
          </cell>
          <cell r="C847">
            <v>1.8702410285862496</v>
          </cell>
          <cell r="D847">
            <v>26</v>
          </cell>
          <cell r="E847">
            <v>0.4168670835337502</v>
          </cell>
          <cell r="F847">
            <v>14</v>
          </cell>
          <cell r="G847">
            <v>0.33484812245874196</v>
          </cell>
          <cell r="H847">
            <v>6</v>
          </cell>
          <cell r="I847">
            <v>0.5429864253393665</v>
          </cell>
          <cell r="J847">
            <v>0</v>
          </cell>
          <cell r="K847">
            <v>0</v>
          </cell>
          <cell r="L847">
            <v>1</v>
          </cell>
          <cell r="M847">
            <v>0.53475935828877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2066</v>
          </cell>
          <cell r="U847">
            <v>1.7233613052835286</v>
          </cell>
        </row>
        <row r="848">
          <cell r="A848" t="str">
            <v>23 à l'état gazeux - vaporisation, formation d'aérosol, formation de gaz</v>
          </cell>
          <cell r="B848">
            <v>315</v>
          </cell>
          <cell r="C848">
            <v>0.29179094799636884</v>
          </cell>
          <cell r="D848">
            <v>3</v>
          </cell>
          <cell r="E848">
            <v>0.0481000481000481</v>
          </cell>
          <cell r="F848">
            <v>4</v>
          </cell>
          <cell r="G848">
            <v>0.09567089213106912</v>
          </cell>
          <cell r="H848">
            <v>3</v>
          </cell>
          <cell r="I848">
            <v>0.27149321266968324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4.3478260869565215</v>
          </cell>
          <cell r="R848">
            <v>0</v>
          </cell>
          <cell r="S848">
            <v>0</v>
          </cell>
          <cell r="T848">
            <v>326</v>
          </cell>
          <cell r="U848">
            <v>0.27193406850069235</v>
          </cell>
        </row>
        <row r="849">
          <cell r="A849" t="str">
            <v>24 Pulvérulent - génération de fumée, émission de poussières, particules</v>
          </cell>
          <cell r="B849">
            <v>1861</v>
          </cell>
          <cell r="C849">
            <v>1.7238823943531503</v>
          </cell>
          <cell r="D849">
            <v>5</v>
          </cell>
          <cell r="E849">
            <v>0.0801667468334135</v>
          </cell>
          <cell r="F849">
            <v>3</v>
          </cell>
          <cell r="G849">
            <v>0.07175316909830184</v>
          </cell>
          <cell r="H849">
            <v>2</v>
          </cell>
          <cell r="I849">
            <v>0.18099547511312217</v>
          </cell>
          <cell r="J849">
            <v>1</v>
          </cell>
          <cell r="K849">
            <v>1.25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  <cell r="Q849">
            <v>4.3478260869565215</v>
          </cell>
          <cell r="R849">
            <v>0</v>
          </cell>
          <cell r="S849">
            <v>0</v>
          </cell>
          <cell r="T849">
            <v>1873</v>
          </cell>
          <cell r="U849">
            <v>1.5623696635024438</v>
          </cell>
        </row>
        <row r="850">
          <cell r="A850" t="str">
            <v>29 Autre déviation connue du groupe 20 nlcd</v>
          </cell>
          <cell r="B850">
            <v>282</v>
          </cell>
          <cell r="C850">
            <v>0.2612223724919873</v>
          </cell>
          <cell r="D850">
            <v>5</v>
          </cell>
          <cell r="E850">
            <v>0.0801667468334135</v>
          </cell>
          <cell r="F850">
            <v>0</v>
          </cell>
          <cell r="G850">
            <v>0</v>
          </cell>
          <cell r="H850">
            <v>2</v>
          </cell>
          <cell r="I850">
            <v>0.18099547511312217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289</v>
          </cell>
          <cell r="U850">
            <v>0.24107038587944815</v>
          </cell>
        </row>
        <row r="851">
          <cell r="A851" t="str">
            <v>30 Rupture, bris, éclatement, glissade, chute, effondrement d'agent matériel - non précisé</v>
          </cell>
          <cell r="B851">
            <v>1672</v>
          </cell>
          <cell r="C851">
            <v>1.548807825555329</v>
          </cell>
          <cell r="D851">
            <v>86</v>
          </cell>
          <cell r="E851">
            <v>1.3788680455347122</v>
          </cell>
          <cell r="F851">
            <v>38</v>
          </cell>
          <cell r="G851">
            <v>0.9088734752451567</v>
          </cell>
          <cell r="H851">
            <v>9</v>
          </cell>
          <cell r="I851">
            <v>0.8144796380090499</v>
          </cell>
          <cell r="J851">
            <v>1</v>
          </cell>
          <cell r="K851">
            <v>1.25</v>
          </cell>
          <cell r="L851">
            <v>4</v>
          </cell>
          <cell r="M851">
            <v>2.13903743315508</v>
          </cell>
          <cell r="N851">
            <v>0</v>
          </cell>
          <cell r="O851">
            <v>0</v>
          </cell>
          <cell r="P851">
            <v>2</v>
          </cell>
          <cell r="Q851">
            <v>8.695652173913043</v>
          </cell>
          <cell r="R851">
            <v>1</v>
          </cell>
          <cell r="S851">
            <v>1.515151515151515</v>
          </cell>
          <cell r="T851">
            <v>1813</v>
          </cell>
          <cell r="U851">
            <v>1.512320448440967</v>
          </cell>
        </row>
        <row r="852">
          <cell r="A852" t="str">
            <v>31 Rupture de matériel, aux joints, aux connexions</v>
          </cell>
          <cell r="B852">
            <v>489</v>
          </cell>
          <cell r="C852">
            <v>0.45297070974674397</v>
          </cell>
          <cell r="D852">
            <v>29</v>
          </cell>
          <cell r="E852">
            <v>0.4649671316337983</v>
          </cell>
          <cell r="F852">
            <v>16</v>
          </cell>
          <cell r="G852">
            <v>0.3826835685242765</v>
          </cell>
          <cell r="H852">
            <v>3</v>
          </cell>
          <cell r="I852">
            <v>0.27149321266968324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2.0408163265306123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538</v>
          </cell>
          <cell r="U852">
            <v>0.4487746283845782</v>
          </cell>
        </row>
        <row r="853">
          <cell r="A853" t="str">
            <v>32 Rupture, éclatement, causant des éclats</v>
          </cell>
          <cell r="B853">
            <v>1770</v>
          </cell>
          <cell r="C853">
            <v>1.6395872315986437</v>
          </cell>
          <cell r="D853">
            <v>35</v>
          </cell>
          <cell r="E853">
            <v>0.5611672278338945</v>
          </cell>
          <cell r="F853">
            <v>21</v>
          </cell>
          <cell r="G853">
            <v>0.5022721836881129</v>
          </cell>
          <cell r="H853">
            <v>12</v>
          </cell>
          <cell r="I853">
            <v>1.085972850678733</v>
          </cell>
          <cell r="J853">
            <v>0</v>
          </cell>
          <cell r="K853">
            <v>0</v>
          </cell>
          <cell r="L853">
            <v>2</v>
          </cell>
          <cell r="M853">
            <v>1.06951871657754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1840</v>
          </cell>
          <cell r="U853">
            <v>1.5348425952186318</v>
          </cell>
        </row>
        <row r="854">
          <cell r="A854" t="str">
            <v>33 Glissade, chute, effondrement d'agent matériel - supérieur</v>
          </cell>
          <cell r="B854">
            <v>4666</v>
          </cell>
          <cell r="C854">
            <v>4.322211312225577</v>
          </cell>
          <cell r="D854">
            <v>280</v>
          </cell>
          <cell r="E854">
            <v>4.489337822671156</v>
          </cell>
          <cell r="F854">
            <v>148</v>
          </cell>
          <cell r="G854">
            <v>3.5398230088495577</v>
          </cell>
          <cell r="H854">
            <v>37</v>
          </cell>
          <cell r="I854">
            <v>3.3484162895927603</v>
          </cell>
          <cell r="J854">
            <v>6</v>
          </cell>
          <cell r="K854">
            <v>7.5</v>
          </cell>
          <cell r="L854">
            <v>10</v>
          </cell>
          <cell r="M854">
            <v>5.347593582887701</v>
          </cell>
          <cell r="N854">
            <v>2</v>
          </cell>
          <cell r="O854">
            <v>4.081632653061225</v>
          </cell>
          <cell r="P854">
            <v>4</v>
          </cell>
          <cell r="Q854">
            <v>17.391304347826086</v>
          </cell>
          <cell r="R854">
            <v>6</v>
          </cell>
          <cell r="S854">
            <v>9.090909090909092</v>
          </cell>
          <cell r="T854">
            <v>5159</v>
          </cell>
          <cell r="U854">
            <v>4.303398341702675</v>
          </cell>
        </row>
        <row r="855">
          <cell r="A855" t="str">
            <v>34 Glissade, chute, effondrement d'agent matériel - inférieur</v>
          </cell>
          <cell r="B855">
            <v>661</v>
          </cell>
          <cell r="C855">
            <v>0.6122978305574597</v>
          </cell>
          <cell r="D855">
            <v>55</v>
          </cell>
          <cell r="E855">
            <v>0.8818342151675485</v>
          </cell>
          <cell r="F855">
            <v>53</v>
          </cell>
          <cell r="G855">
            <v>1.2676393207366659</v>
          </cell>
          <cell r="H855">
            <v>19</v>
          </cell>
          <cell r="I855">
            <v>1.7194570135746607</v>
          </cell>
          <cell r="J855">
            <v>1</v>
          </cell>
          <cell r="K855">
            <v>1.25</v>
          </cell>
          <cell r="L855">
            <v>5</v>
          </cell>
          <cell r="M855">
            <v>2.6737967914438503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794</v>
          </cell>
          <cell r="U855">
            <v>0.6623179459802138</v>
          </cell>
        </row>
        <row r="856">
          <cell r="A856" t="str">
            <v>35 Glissade, chute, effondrement d'agent matériel - de plain-pied</v>
          </cell>
          <cell r="B856">
            <v>2591</v>
          </cell>
          <cell r="C856">
            <v>2.400096337328862</v>
          </cell>
          <cell r="D856">
            <v>177</v>
          </cell>
          <cell r="E856">
            <v>2.837902837902838</v>
          </cell>
          <cell r="F856">
            <v>122</v>
          </cell>
          <cell r="G856">
            <v>2.917962209997609</v>
          </cell>
          <cell r="H856">
            <v>25</v>
          </cell>
          <cell r="I856">
            <v>2.262443438914027</v>
          </cell>
          <cell r="J856">
            <v>4</v>
          </cell>
          <cell r="K856">
            <v>5</v>
          </cell>
          <cell r="L856">
            <v>4</v>
          </cell>
          <cell r="M856">
            <v>2.13903743315508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2923</v>
          </cell>
          <cell r="U856">
            <v>2.4382309270782936</v>
          </cell>
        </row>
        <row r="857">
          <cell r="A857" t="str">
            <v>39 Autre déviation connue du groupe 30 nlcd</v>
          </cell>
          <cell r="B857">
            <v>717</v>
          </cell>
          <cell r="C857">
            <v>0.6641717768679253</v>
          </cell>
          <cell r="D857">
            <v>33</v>
          </cell>
          <cell r="E857">
            <v>0.5291005291005291</v>
          </cell>
          <cell r="F857">
            <v>24</v>
          </cell>
          <cell r="G857">
            <v>0.5740253527864148</v>
          </cell>
          <cell r="H857">
            <v>13</v>
          </cell>
          <cell r="I857">
            <v>1.1764705882352942</v>
          </cell>
          <cell r="J857">
            <v>0</v>
          </cell>
          <cell r="K857">
            <v>0</v>
          </cell>
          <cell r="L857">
            <v>1</v>
          </cell>
          <cell r="M857">
            <v>0.53475935828877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788</v>
          </cell>
          <cell r="U857">
            <v>0.6573130244740661</v>
          </cell>
        </row>
        <row r="858">
          <cell r="A858" t="str">
            <v>40 Perte, totale ou partielle de contrôle de machine, moyen de transport - équipement de manutention, outil à main, objet, animal - non précisé</v>
          </cell>
          <cell r="B858">
            <v>2137</v>
          </cell>
          <cell r="C858">
            <v>1.9795468440261594</v>
          </cell>
          <cell r="D858">
            <v>102</v>
          </cell>
          <cell r="E858">
            <v>1.6354016354016354</v>
          </cell>
          <cell r="F858">
            <v>62</v>
          </cell>
          <cell r="G858">
            <v>1.4828988280315714</v>
          </cell>
          <cell r="H858">
            <v>17</v>
          </cell>
          <cell r="I858">
            <v>1.5384615384615388</v>
          </cell>
          <cell r="J858">
            <v>1</v>
          </cell>
          <cell r="K858">
            <v>1.25</v>
          </cell>
          <cell r="L858">
            <v>6</v>
          </cell>
          <cell r="M858">
            <v>3.2085561497326207</v>
          </cell>
          <cell r="N858">
            <v>4</v>
          </cell>
          <cell r="O858">
            <v>8.16326530612245</v>
          </cell>
          <cell r="P858">
            <v>0</v>
          </cell>
          <cell r="Q858">
            <v>0</v>
          </cell>
          <cell r="R858">
            <v>3</v>
          </cell>
          <cell r="S858">
            <v>4.545454545454546</v>
          </cell>
          <cell r="T858">
            <v>2332</v>
          </cell>
          <cell r="U858">
            <v>1.945246158722744</v>
          </cell>
        </row>
        <row r="859">
          <cell r="A859" t="str">
            <v>41 Perte, totale ou partielle de contrôle de machine ou de la matière travaillée par la machine</v>
          </cell>
          <cell r="B859">
            <v>1404</v>
          </cell>
          <cell r="C859">
            <v>1.3005539396409582</v>
          </cell>
          <cell r="D859">
            <v>143</v>
          </cell>
          <cell r="E859">
            <v>2.2927689594356258</v>
          </cell>
          <cell r="F859">
            <v>53</v>
          </cell>
          <cell r="G859">
            <v>1.2676393207366659</v>
          </cell>
          <cell r="H859">
            <v>26</v>
          </cell>
          <cell r="I859">
            <v>2.3529411764705883</v>
          </cell>
          <cell r="J859">
            <v>3</v>
          </cell>
          <cell r="K859">
            <v>3.75</v>
          </cell>
          <cell r="L859">
            <v>10</v>
          </cell>
          <cell r="M859">
            <v>5.347593582887701</v>
          </cell>
          <cell r="N859">
            <v>5</v>
          </cell>
          <cell r="O859">
            <v>10.204081632653061</v>
          </cell>
          <cell r="P859">
            <v>3</v>
          </cell>
          <cell r="Q859">
            <v>13.043478260869565</v>
          </cell>
          <cell r="R859">
            <v>2</v>
          </cell>
          <cell r="S859">
            <v>3.03030303030303</v>
          </cell>
          <cell r="T859">
            <v>1649</v>
          </cell>
          <cell r="U859">
            <v>1.3755192606062627</v>
          </cell>
        </row>
        <row r="860">
          <cell r="A860" t="str">
            <v>42 Perte, totale ou partielle de contrôle de moyen de transport - d'équipement de manutention</v>
          </cell>
          <cell r="B860">
            <v>3280</v>
          </cell>
          <cell r="C860">
            <v>3.0383311410415548</v>
          </cell>
          <cell r="D860">
            <v>198</v>
          </cell>
          <cell r="E860">
            <v>3.174603174603175</v>
          </cell>
          <cell r="F860">
            <v>162</v>
          </cell>
          <cell r="G860">
            <v>3.8746711313082995</v>
          </cell>
          <cell r="H860">
            <v>54</v>
          </cell>
          <cell r="I860">
            <v>4.886877828054299</v>
          </cell>
          <cell r="J860">
            <v>7</v>
          </cell>
          <cell r="K860">
            <v>8.75</v>
          </cell>
          <cell r="L860">
            <v>9</v>
          </cell>
          <cell r="M860">
            <v>4.81283422459893</v>
          </cell>
          <cell r="N860">
            <v>2</v>
          </cell>
          <cell r="O860">
            <v>4.081632653061225</v>
          </cell>
          <cell r="P860">
            <v>4</v>
          </cell>
          <cell r="Q860">
            <v>17.391304347826086</v>
          </cell>
          <cell r="R860">
            <v>11</v>
          </cell>
          <cell r="S860">
            <v>16.666666666666664</v>
          </cell>
          <cell r="T860">
            <v>3727</v>
          </cell>
          <cell r="U860">
            <v>3.108890408902087</v>
          </cell>
        </row>
        <row r="861">
          <cell r="A861" t="str">
            <v>43 Perte, totale ou partielle de contrôle d'outil à main ou de la matière travaillée par l'outil</v>
          </cell>
          <cell r="B861">
            <v>6686</v>
          </cell>
          <cell r="C861">
            <v>6.193378661281657</v>
          </cell>
          <cell r="D861">
            <v>212</v>
          </cell>
          <cell r="E861">
            <v>3.3990700657367325</v>
          </cell>
          <cell r="F861">
            <v>103</v>
          </cell>
          <cell r="G861">
            <v>2.46352547237503</v>
          </cell>
          <cell r="H861">
            <v>32</v>
          </cell>
          <cell r="I861">
            <v>2.8959276018099547</v>
          </cell>
          <cell r="J861">
            <v>1</v>
          </cell>
          <cell r="K861">
            <v>1.25</v>
          </cell>
          <cell r="L861">
            <v>7</v>
          </cell>
          <cell r="M861">
            <v>3.7433155080213902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7041</v>
          </cell>
          <cell r="U861">
            <v>5.87327538746434</v>
          </cell>
        </row>
        <row r="862">
          <cell r="A862" t="str">
            <v>44 Perte, totale ou partielle de contrôle d'objet, porté, déplacé, manipulé etc.</v>
          </cell>
          <cell r="B862">
            <v>8239</v>
          </cell>
          <cell r="C862">
            <v>7.631954350927246</v>
          </cell>
          <cell r="D862">
            <v>386</v>
          </cell>
          <cell r="E862">
            <v>6.188872855539522</v>
          </cell>
          <cell r="F862">
            <v>199</v>
          </cell>
          <cell r="G862">
            <v>4.7596268835206885</v>
          </cell>
          <cell r="H862">
            <v>56</v>
          </cell>
          <cell r="I862">
            <v>5.067873303167421</v>
          </cell>
          <cell r="J862">
            <v>6</v>
          </cell>
          <cell r="K862">
            <v>7.5</v>
          </cell>
          <cell r="L862">
            <v>6</v>
          </cell>
          <cell r="M862">
            <v>3.2085561497326207</v>
          </cell>
          <cell r="N862">
            <v>3</v>
          </cell>
          <cell r="O862">
            <v>6.122448979591836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8895</v>
          </cell>
          <cell r="U862">
            <v>7.419796132863983</v>
          </cell>
        </row>
        <row r="863">
          <cell r="A863" t="str">
            <v>45 Perte, totale ou partielle de contrôle d'animal</v>
          </cell>
          <cell r="B863">
            <v>121</v>
          </cell>
          <cell r="C863">
            <v>0.11208477684939881</v>
          </cell>
          <cell r="D863">
            <v>4</v>
          </cell>
          <cell r="E863">
            <v>0.0641333974667308</v>
          </cell>
          <cell r="F863">
            <v>6</v>
          </cell>
          <cell r="G863">
            <v>0.1435063381966037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131</v>
          </cell>
          <cell r="U863">
            <v>0.10927411955089171</v>
          </cell>
        </row>
        <row r="864">
          <cell r="A864" t="str">
            <v>49 Autre déviation connue du groupe 40 nlcd</v>
          </cell>
          <cell r="B864">
            <v>618</v>
          </cell>
          <cell r="C864">
            <v>0.5724660503547807</v>
          </cell>
          <cell r="D864">
            <v>39</v>
          </cell>
          <cell r="E864">
            <v>0.6253006253006254</v>
          </cell>
          <cell r="F864">
            <v>16</v>
          </cell>
          <cell r="G864">
            <v>0.3826835685242765</v>
          </cell>
          <cell r="H864">
            <v>8</v>
          </cell>
          <cell r="I864">
            <v>0.7239819004524887</v>
          </cell>
          <cell r="J864">
            <v>1</v>
          </cell>
          <cell r="K864">
            <v>1.25</v>
          </cell>
          <cell r="L864">
            <v>2</v>
          </cell>
          <cell r="M864">
            <v>1.06951871657754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684</v>
          </cell>
          <cell r="U864">
            <v>0.5705610517008392</v>
          </cell>
        </row>
        <row r="865">
          <cell r="A865" t="str">
            <v>50 Glissade ou trébuchement avec chute, chute de personne - non précisé</v>
          </cell>
          <cell r="B865">
            <v>3693</v>
          </cell>
          <cell r="C865">
            <v>3.4209014950812384</v>
          </cell>
          <cell r="D865">
            <v>321</v>
          </cell>
          <cell r="E865">
            <v>5.146705146705147</v>
          </cell>
          <cell r="F865">
            <v>219</v>
          </cell>
          <cell r="G865">
            <v>5.237981344176035</v>
          </cell>
          <cell r="H865">
            <v>41</v>
          </cell>
          <cell r="I865">
            <v>3.710407239819004</v>
          </cell>
          <cell r="J865">
            <v>7</v>
          </cell>
          <cell r="K865">
            <v>8.75</v>
          </cell>
          <cell r="L865">
            <v>4</v>
          </cell>
          <cell r="M865">
            <v>2.13903743315508</v>
          </cell>
          <cell r="N865">
            <v>2</v>
          </cell>
          <cell r="O865">
            <v>4.081632653061225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4287</v>
          </cell>
          <cell r="U865">
            <v>3.5760164161425405</v>
          </cell>
        </row>
        <row r="866">
          <cell r="A866" t="str">
            <v>51 Chute de personne - de hauteur</v>
          </cell>
          <cell r="B866">
            <v>3447</v>
          </cell>
          <cell r="C866">
            <v>3.193026659503121</v>
          </cell>
          <cell r="D866">
            <v>341</v>
          </cell>
          <cell r="E866">
            <v>5.467372134038801</v>
          </cell>
          <cell r="F866">
            <v>344</v>
          </cell>
          <cell r="G866">
            <v>8.227696723271945</v>
          </cell>
          <cell r="H866">
            <v>170</v>
          </cell>
          <cell r="I866">
            <v>15.384615384615385</v>
          </cell>
          <cell r="J866">
            <v>12</v>
          </cell>
          <cell r="K866">
            <v>15</v>
          </cell>
          <cell r="L866">
            <v>35</v>
          </cell>
          <cell r="M866">
            <v>18.71657754010695</v>
          </cell>
          <cell r="N866">
            <v>6</v>
          </cell>
          <cell r="O866">
            <v>12.244897959183673</v>
          </cell>
          <cell r="P866">
            <v>2</v>
          </cell>
          <cell r="Q866">
            <v>8.695652173913043</v>
          </cell>
          <cell r="R866">
            <v>9</v>
          </cell>
          <cell r="S866">
            <v>13.636363636363635</v>
          </cell>
          <cell r="T866">
            <v>4366</v>
          </cell>
          <cell r="U866">
            <v>3.6419145493068186</v>
          </cell>
        </row>
        <row r="867">
          <cell r="A867" t="str">
            <v>52 Glissade ou trébuchement avec chute, chute de personne - de plain-pied</v>
          </cell>
          <cell r="B867">
            <v>10295</v>
          </cell>
          <cell r="C867">
            <v>9.536469236897197</v>
          </cell>
          <cell r="D867">
            <v>845</v>
          </cell>
          <cell r="E867">
            <v>13.54818021484688</v>
          </cell>
          <cell r="F867">
            <v>725</v>
          </cell>
          <cell r="G867">
            <v>17.34034919875628</v>
          </cell>
          <cell r="H867">
            <v>158</v>
          </cell>
          <cell r="I867">
            <v>14.29864253393665</v>
          </cell>
          <cell r="J867">
            <v>7</v>
          </cell>
          <cell r="K867">
            <v>8.75</v>
          </cell>
          <cell r="L867">
            <v>19</v>
          </cell>
          <cell r="M867">
            <v>10.16042780748663</v>
          </cell>
          <cell r="N867">
            <v>1</v>
          </cell>
          <cell r="O867">
            <v>2.0408163265306123</v>
          </cell>
          <cell r="P867">
            <v>0</v>
          </cell>
          <cell r="Q867">
            <v>0</v>
          </cell>
          <cell r="R867">
            <v>1</v>
          </cell>
          <cell r="S867">
            <v>1.515151515151515</v>
          </cell>
          <cell r="T867">
            <v>12051</v>
          </cell>
          <cell r="U867">
            <v>10.052384845097679</v>
          </cell>
        </row>
        <row r="868">
          <cell r="A868" t="str">
            <v>59 Autre déviation connue du groupe 50 nlcd</v>
          </cell>
          <cell r="B868">
            <v>404</v>
          </cell>
          <cell r="C868">
            <v>0.3742334698112158</v>
          </cell>
          <cell r="D868">
            <v>25</v>
          </cell>
          <cell r="E868">
            <v>0.40083373416706747</v>
          </cell>
          <cell r="F868">
            <v>22</v>
          </cell>
          <cell r="G868">
            <v>0.5261899067208802</v>
          </cell>
          <cell r="H868">
            <v>5</v>
          </cell>
          <cell r="I868">
            <v>0.45248868778280543</v>
          </cell>
          <cell r="J868">
            <v>0</v>
          </cell>
          <cell r="K868">
            <v>0</v>
          </cell>
          <cell r="L868">
            <v>1</v>
          </cell>
          <cell r="M868">
            <v>0.53475935828877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457</v>
          </cell>
          <cell r="U868">
            <v>0.3812081880515841</v>
          </cell>
        </row>
        <row r="869">
          <cell r="A869" t="str">
            <v>60 Mouvement du corps sans contrainte physique - non précisé</v>
          </cell>
          <cell r="B869">
            <v>1813</v>
          </cell>
          <cell r="C869">
            <v>1.6794190118013228</v>
          </cell>
          <cell r="D869">
            <v>77</v>
          </cell>
          <cell r="E869">
            <v>1.2345679012345678</v>
          </cell>
          <cell r="F869">
            <v>37</v>
          </cell>
          <cell r="G869">
            <v>0.8849557522123894</v>
          </cell>
          <cell r="H869">
            <v>3</v>
          </cell>
          <cell r="I869">
            <v>0.27149321266968324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1930</v>
          </cell>
          <cell r="U869">
            <v>1.6099164178108476</v>
          </cell>
        </row>
        <row r="870">
          <cell r="A870" t="str">
            <v>61 En marchant sur un objet coupant</v>
          </cell>
          <cell r="B870">
            <v>228</v>
          </cell>
          <cell r="C870">
            <v>0.21120106712118122</v>
          </cell>
          <cell r="D870">
            <v>4</v>
          </cell>
          <cell r="E870">
            <v>0.0641333974667308</v>
          </cell>
          <cell r="F870">
            <v>0</v>
          </cell>
          <cell r="G870">
            <v>0</v>
          </cell>
          <cell r="H870">
            <v>2</v>
          </cell>
          <cell r="I870">
            <v>0.18099547511312217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234</v>
          </cell>
          <cell r="U870">
            <v>0.19519193873976076</v>
          </cell>
        </row>
        <row r="871">
          <cell r="A871" t="str">
            <v>62 En s'agenouillant, s'asseyant, s'appuyant contre</v>
          </cell>
          <cell r="B871">
            <v>315</v>
          </cell>
          <cell r="C871">
            <v>0.29179094799636884</v>
          </cell>
          <cell r="D871">
            <v>14</v>
          </cell>
          <cell r="E871">
            <v>0.22446689113355783</v>
          </cell>
          <cell r="F871">
            <v>7</v>
          </cell>
          <cell r="G871">
            <v>0.16742406122937098</v>
          </cell>
          <cell r="H871">
            <v>2</v>
          </cell>
          <cell r="I871">
            <v>0.18099547511312217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338</v>
          </cell>
          <cell r="U871">
            <v>0.2819439115129878</v>
          </cell>
        </row>
        <row r="872">
          <cell r="A872" t="str">
            <v>63 En étant attrapé, entraîné, par quelque chose ou par son élan</v>
          </cell>
          <cell r="B872">
            <v>3132</v>
          </cell>
          <cell r="C872">
            <v>2.901235711506753</v>
          </cell>
          <cell r="D872">
            <v>203</v>
          </cell>
          <cell r="E872">
            <v>3.254769921436588</v>
          </cell>
          <cell r="F872">
            <v>141</v>
          </cell>
          <cell r="G872">
            <v>3.3723989476201863</v>
          </cell>
          <cell r="H872">
            <v>41</v>
          </cell>
          <cell r="I872">
            <v>3.710407239819004</v>
          </cell>
          <cell r="J872">
            <v>5</v>
          </cell>
          <cell r="K872">
            <v>6.25</v>
          </cell>
          <cell r="L872">
            <v>12</v>
          </cell>
          <cell r="M872">
            <v>6.417112299465241</v>
          </cell>
          <cell r="N872">
            <v>7</v>
          </cell>
          <cell r="O872">
            <v>14.285714285714285</v>
          </cell>
          <cell r="P872">
            <v>3</v>
          </cell>
          <cell r="Q872">
            <v>13.043478260869565</v>
          </cell>
          <cell r="R872">
            <v>9</v>
          </cell>
          <cell r="S872">
            <v>13.636363636363635</v>
          </cell>
          <cell r="T872">
            <v>3553</v>
          </cell>
          <cell r="U872">
            <v>2.9637476852238027</v>
          </cell>
        </row>
        <row r="873">
          <cell r="A873" t="str">
            <v>64 Mouvements non coordonnés, gestes intempestifs, inopportuns</v>
          </cell>
          <cell r="B873">
            <v>13973</v>
          </cell>
          <cell r="C873">
            <v>12.943475924930988</v>
          </cell>
          <cell r="D873">
            <v>767</v>
          </cell>
          <cell r="E873">
            <v>12.29757896424563</v>
          </cell>
          <cell r="F873">
            <v>382</v>
          </cell>
          <cell r="G873">
            <v>9.1365701985171</v>
          </cell>
          <cell r="H873">
            <v>78</v>
          </cell>
          <cell r="I873">
            <v>7.0588235294117645</v>
          </cell>
          <cell r="J873">
            <v>3</v>
          </cell>
          <cell r="K873">
            <v>3.75</v>
          </cell>
          <cell r="L873">
            <v>10</v>
          </cell>
          <cell r="M873">
            <v>5.347593582887701</v>
          </cell>
          <cell r="N873">
            <v>4</v>
          </cell>
          <cell r="O873">
            <v>8.16326530612245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15217</v>
          </cell>
          <cell r="U873">
            <v>12.693315093174956</v>
          </cell>
        </row>
        <row r="874">
          <cell r="A874" t="str">
            <v>69 Autre déviation connue du groupe 60 nlcd</v>
          </cell>
          <cell r="B874">
            <v>1231</v>
          </cell>
          <cell r="C874">
            <v>1.1403004983604128</v>
          </cell>
          <cell r="D874">
            <v>47</v>
          </cell>
          <cell r="E874">
            <v>0.7535674202340868</v>
          </cell>
          <cell r="F874">
            <v>15</v>
          </cell>
          <cell r="G874">
            <v>0.35876584549150925</v>
          </cell>
          <cell r="H874">
            <v>1</v>
          </cell>
          <cell r="I874">
            <v>0.09049773755656108</v>
          </cell>
          <cell r="J874">
            <v>0</v>
          </cell>
          <cell r="K874">
            <v>0</v>
          </cell>
          <cell r="L874">
            <v>1</v>
          </cell>
          <cell r="M874">
            <v>0.53475935828877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1295</v>
          </cell>
          <cell r="U874">
            <v>1.0802288917435479</v>
          </cell>
        </row>
        <row r="875">
          <cell r="A875" t="str">
            <v>70 Mouvements du corps sous ou avec contrainte physique</v>
          </cell>
          <cell r="B875">
            <v>1813</v>
          </cell>
          <cell r="C875">
            <v>1.6794190118013228</v>
          </cell>
          <cell r="D875">
            <v>142</v>
          </cell>
          <cell r="E875">
            <v>2.2767356100689433</v>
          </cell>
          <cell r="F875">
            <v>81</v>
          </cell>
          <cell r="G875">
            <v>1.9373355656541498</v>
          </cell>
          <cell r="H875">
            <v>18</v>
          </cell>
          <cell r="I875">
            <v>1.6289592760180998</v>
          </cell>
          <cell r="J875">
            <v>1</v>
          </cell>
          <cell r="K875">
            <v>1.25</v>
          </cell>
          <cell r="L875">
            <v>2</v>
          </cell>
          <cell r="M875">
            <v>1.06951871657754</v>
          </cell>
          <cell r="N875">
            <v>1</v>
          </cell>
          <cell r="O875">
            <v>2.0408163265306123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2058</v>
          </cell>
          <cell r="U875">
            <v>1.7166880766086652</v>
          </cell>
        </row>
        <row r="876">
          <cell r="A876" t="str">
            <v>71 En soulevant, en portant, en se levant</v>
          </cell>
          <cell r="B876">
            <v>5205</v>
          </cell>
          <cell r="C876">
            <v>4.821498045463809</v>
          </cell>
          <cell r="D876">
            <v>343</v>
          </cell>
          <cell r="E876">
            <v>5.499438832772166</v>
          </cell>
          <cell r="F876">
            <v>254</v>
          </cell>
          <cell r="G876">
            <v>6.075101650322889</v>
          </cell>
          <cell r="H876">
            <v>41</v>
          </cell>
          <cell r="I876">
            <v>3.710407239819004</v>
          </cell>
          <cell r="J876">
            <v>1</v>
          </cell>
          <cell r="K876">
            <v>1.25</v>
          </cell>
          <cell r="L876">
            <v>2</v>
          </cell>
          <cell r="M876">
            <v>1.06951871657754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5846</v>
          </cell>
          <cell r="U876">
            <v>4.876461854156587</v>
          </cell>
        </row>
        <row r="877">
          <cell r="A877" t="str">
            <v>72 En poussant, en tractant</v>
          </cell>
          <cell r="B877">
            <v>2363</v>
          </cell>
          <cell r="C877">
            <v>2.188895270207681</v>
          </cell>
          <cell r="D877">
            <v>190</v>
          </cell>
          <cell r="E877">
            <v>3.0463363796697127</v>
          </cell>
          <cell r="F877">
            <v>100</v>
          </cell>
          <cell r="G877">
            <v>2.391772303276728</v>
          </cell>
          <cell r="H877">
            <v>14</v>
          </cell>
          <cell r="I877">
            <v>1.2669683257918551</v>
          </cell>
          <cell r="J877">
            <v>1</v>
          </cell>
          <cell r="K877">
            <v>1.25</v>
          </cell>
          <cell r="L877">
            <v>2</v>
          </cell>
          <cell r="M877">
            <v>1.06951871657754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2670</v>
          </cell>
          <cell r="U877">
            <v>2.2271900702357317</v>
          </cell>
        </row>
        <row r="878">
          <cell r="A878" t="str">
            <v>73 En déposant, en se baissant</v>
          </cell>
          <cell r="B878">
            <v>544</v>
          </cell>
          <cell r="C878">
            <v>0.5039183355873799</v>
          </cell>
          <cell r="D878">
            <v>19</v>
          </cell>
          <cell r="E878">
            <v>0.3046336379669713</v>
          </cell>
          <cell r="F878">
            <v>20</v>
          </cell>
          <cell r="G878">
            <v>0.4783544606553456</v>
          </cell>
          <cell r="H878">
            <v>1</v>
          </cell>
          <cell r="I878">
            <v>0.09049773755656108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584</v>
          </cell>
          <cell r="U878">
            <v>0.48714569326504387</v>
          </cell>
        </row>
        <row r="879">
          <cell r="A879" t="str">
            <v>74 En torsion, en rotation, en se tournant</v>
          </cell>
          <cell r="B879">
            <v>824</v>
          </cell>
          <cell r="C879">
            <v>0.7632880671397076</v>
          </cell>
          <cell r="D879">
            <v>56</v>
          </cell>
          <cell r="E879">
            <v>0.8978675645342313</v>
          </cell>
          <cell r="F879">
            <v>36</v>
          </cell>
          <cell r="G879">
            <v>0.8610380291796221</v>
          </cell>
          <cell r="H879">
            <v>6</v>
          </cell>
          <cell r="I879">
            <v>0.5429864253393665</v>
          </cell>
          <cell r="J879">
            <v>0</v>
          </cell>
          <cell r="K879">
            <v>0</v>
          </cell>
          <cell r="L879">
            <v>1</v>
          </cell>
          <cell r="M879">
            <v>0.53475935828877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923</v>
          </cell>
          <cell r="U879">
            <v>0.7699237583623897</v>
          </cell>
        </row>
        <row r="880">
          <cell r="A880" t="str">
            <v>75 En marchant lourdement, faux pas, glissade - sans chute</v>
          </cell>
          <cell r="B880">
            <v>2575</v>
          </cell>
          <cell r="C880">
            <v>2.3852752098115864</v>
          </cell>
          <cell r="D880">
            <v>225</v>
          </cell>
          <cell r="E880">
            <v>3.6075036075036078</v>
          </cell>
          <cell r="F880">
            <v>131</v>
          </cell>
          <cell r="G880">
            <v>3.1332217172925136</v>
          </cell>
          <cell r="H880">
            <v>15</v>
          </cell>
          <cell r="I880">
            <v>1.3574660633484164</v>
          </cell>
          <cell r="J880">
            <v>0</v>
          </cell>
          <cell r="K880">
            <v>0</v>
          </cell>
          <cell r="L880">
            <v>3</v>
          </cell>
          <cell r="M880">
            <v>1.6042780748663104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2949</v>
          </cell>
          <cell r="U880">
            <v>2.4599189202716003</v>
          </cell>
        </row>
        <row r="881">
          <cell r="A881" t="str">
            <v>79 Autre déviation connue du groupe 70 nlcd</v>
          </cell>
          <cell r="B881">
            <v>948</v>
          </cell>
          <cell r="C881">
            <v>0.8781518053985957</v>
          </cell>
          <cell r="D881">
            <v>53</v>
          </cell>
          <cell r="E881">
            <v>0.8497675164341831</v>
          </cell>
          <cell r="F881">
            <v>25</v>
          </cell>
          <cell r="G881">
            <v>0.597943075819182</v>
          </cell>
          <cell r="H881">
            <v>1</v>
          </cell>
          <cell r="I881">
            <v>0.09049773755656108</v>
          </cell>
          <cell r="J881">
            <v>0</v>
          </cell>
          <cell r="K881">
            <v>0</v>
          </cell>
          <cell r="L881">
            <v>2</v>
          </cell>
          <cell r="M881">
            <v>1.06951871657754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1029</v>
          </cell>
          <cell r="U881">
            <v>0.8583440383043326</v>
          </cell>
        </row>
        <row r="882">
          <cell r="A882" t="str">
            <v>80 Surprise, frayeur, violence, agression, menace, présence - non précisé</v>
          </cell>
          <cell r="B882">
            <v>752</v>
          </cell>
          <cell r="C882">
            <v>0.6965929933119662</v>
          </cell>
          <cell r="D882">
            <v>28</v>
          </cell>
          <cell r="E882">
            <v>0.44893378226711567</v>
          </cell>
          <cell r="F882">
            <v>20</v>
          </cell>
          <cell r="G882">
            <v>0.4783544606553456</v>
          </cell>
          <cell r="H882">
            <v>4</v>
          </cell>
          <cell r="I882">
            <v>0.36199095022624433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1</v>
          </cell>
          <cell r="O882">
            <v>2.0408163265306123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805</v>
          </cell>
          <cell r="U882">
            <v>0.6714936354081513</v>
          </cell>
        </row>
        <row r="883">
          <cell r="A883" t="str">
            <v>81 Surprise, frayeur</v>
          </cell>
          <cell r="B883">
            <v>423</v>
          </cell>
          <cell r="C883">
            <v>0.391833558737981</v>
          </cell>
          <cell r="D883">
            <v>15</v>
          </cell>
          <cell r="E883">
            <v>0.24050024050024052</v>
          </cell>
          <cell r="F883">
            <v>28</v>
          </cell>
          <cell r="G883">
            <v>0.6696962449174839</v>
          </cell>
          <cell r="H883">
            <v>5</v>
          </cell>
          <cell r="I883">
            <v>0.45248868778280543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</v>
          </cell>
          <cell r="O883">
            <v>2.0408163265306123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472</v>
          </cell>
          <cell r="U883">
            <v>0.3937204918169533</v>
          </cell>
        </row>
        <row r="884">
          <cell r="A884" t="str">
            <v>82 Violence, agression, menaces entre membres de l'entreprise soumis à l'autorité de l'employeur</v>
          </cell>
          <cell r="B884">
            <v>210</v>
          </cell>
          <cell r="C884">
            <v>0.19452729866424587</v>
          </cell>
          <cell r="D884">
            <v>8</v>
          </cell>
          <cell r="E884">
            <v>0.1282667949334616</v>
          </cell>
          <cell r="F884">
            <v>9</v>
          </cell>
          <cell r="G884">
            <v>0.21525950729490553</v>
          </cell>
          <cell r="H884">
            <v>1</v>
          </cell>
          <cell r="I884">
            <v>0.09049773755656108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228</v>
          </cell>
          <cell r="U884">
            <v>0.19018701723361306</v>
          </cell>
        </row>
        <row r="885">
          <cell r="A885" t="str">
            <v>83 Violence, agression, menace - provenant de personnes externes à l'entreprise envers les victimes dans le cadre de leur fonction</v>
          </cell>
          <cell r="B885">
            <v>1762</v>
          </cell>
          <cell r="C885">
            <v>1.632176667840006</v>
          </cell>
          <cell r="D885">
            <v>56</v>
          </cell>
          <cell r="E885">
            <v>0.8978675645342313</v>
          </cell>
          <cell r="F885">
            <v>95</v>
          </cell>
          <cell r="G885">
            <v>2.2721836881128916</v>
          </cell>
          <cell r="H885">
            <v>17</v>
          </cell>
          <cell r="I885">
            <v>1.5384615384615388</v>
          </cell>
          <cell r="J885">
            <v>3</v>
          </cell>
          <cell r="K885">
            <v>3.75</v>
          </cell>
          <cell r="L885">
            <v>0</v>
          </cell>
          <cell r="M885">
            <v>0</v>
          </cell>
          <cell r="N885">
            <v>1</v>
          </cell>
          <cell r="O885">
            <v>2.0408163265306123</v>
          </cell>
          <cell r="P885">
            <v>0</v>
          </cell>
          <cell r="Q885">
            <v>0</v>
          </cell>
          <cell r="R885">
            <v>2</v>
          </cell>
          <cell r="S885">
            <v>3.03030303030303</v>
          </cell>
          <cell r="T885">
            <v>1936</v>
          </cell>
          <cell r="U885">
            <v>1.614921339316995</v>
          </cell>
        </row>
        <row r="886">
          <cell r="A886" t="str">
            <v>84 Agression, bousculade - par animal</v>
          </cell>
          <cell r="B886">
            <v>592</v>
          </cell>
          <cell r="C886">
            <v>0.5483817181392074</v>
          </cell>
          <cell r="D886">
            <v>8</v>
          </cell>
          <cell r="E886">
            <v>0.1282667949334616</v>
          </cell>
          <cell r="F886">
            <v>8</v>
          </cell>
          <cell r="G886">
            <v>0.19134178426213824</v>
          </cell>
          <cell r="H886">
            <v>2</v>
          </cell>
          <cell r="I886">
            <v>0.18099547511312217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610</v>
          </cell>
          <cell r="U886">
            <v>0.5088336864583507</v>
          </cell>
        </row>
        <row r="887">
          <cell r="A887" t="str">
            <v>85 Présence de la victime ou d'un tiers créant en soi un danger pour elle/lui-même ou pour autrui</v>
          </cell>
          <cell r="B887">
            <v>206</v>
          </cell>
          <cell r="C887">
            <v>0.1908220167849269</v>
          </cell>
          <cell r="D887">
            <v>10</v>
          </cell>
          <cell r="E887">
            <v>0.160333493666827</v>
          </cell>
          <cell r="F887">
            <v>17</v>
          </cell>
          <cell r="G887">
            <v>0.4066012915570438</v>
          </cell>
          <cell r="H887">
            <v>6</v>
          </cell>
          <cell r="I887">
            <v>0.5429864253393665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1.515151515151515</v>
          </cell>
          <cell r="T887">
            <v>240</v>
          </cell>
          <cell r="U887">
            <v>0.20019686024590846</v>
          </cell>
        </row>
        <row r="888">
          <cell r="A888" t="str">
            <v>89 Autre déviation connue du groupe 80 nlcd</v>
          </cell>
          <cell r="B888">
            <v>335</v>
          </cell>
          <cell r="C888">
            <v>0.3103173573929637</v>
          </cell>
          <cell r="D888">
            <v>11</v>
          </cell>
          <cell r="E888">
            <v>0.1763668430335097</v>
          </cell>
          <cell r="F888">
            <v>23</v>
          </cell>
          <cell r="G888">
            <v>0.5501076297536475</v>
          </cell>
          <cell r="H888">
            <v>5</v>
          </cell>
          <cell r="I888">
            <v>0.45248868778280543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1.515151515151515</v>
          </cell>
          <cell r="T888">
            <v>375</v>
          </cell>
          <cell r="U888">
            <v>0.312807594134232</v>
          </cell>
        </row>
        <row r="889">
          <cell r="A889" t="str">
            <v>99 Autre déviation non listée</v>
          </cell>
          <cell r="B889">
            <v>3992</v>
          </cell>
          <cell r="C889">
            <v>3.6978713155603318</v>
          </cell>
          <cell r="D889">
            <v>168</v>
          </cell>
          <cell r="E889">
            <v>2.6936026936026933</v>
          </cell>
          <cell r="F889">
            <v>88</v>
          </cell>
          <cell r="G889">
            <v>2.1047596268835207</v>
          </cell>
          <cell r="H889">
            <v>25</v>
          </cell>
          <cell r="I889">
            <v>2.262443438914027</v>
          </cell>
          <cell r="J889">
            <v>2</v>
          </cell>
          <cell r="K889">
            <v>2.5</v>
          </cell>
          <cell r="L889">
            <v>10</v>
          </cell>
          <cell r="M889">
            <v>5.347593582887701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9</v>
          </cell>
          <cell r="S889">
            <v>13.636363636363635</v>
          </cell>
          <cell r="T889">
            <v>4294</v>
          </cell>
          <cell r="U889">
            <v>3.5818554912330454</v>
          </cell>
        </row>
        <row r="890">
          <cell r="A890" t="str">
            <v>Total</v>
          </cell>
          <cell r="B890">
            <v>107954</v>
          </cell>
          <cell r="C890">
            <v>100</v>
          </cell>
          <cell r="D890">
            <v>6237</v>
          </cell>
          <cell r="E890">
            <v>100</v>
          </cell>
          <cell r="F890">
            <v>4181</v>
          </cell>
          <cell r="G890">
            <v>100</v>
          </cell>
          <cell r="H890">
            <v>1105</v>
          </cell>
          <cell r="I890">
            <v>100</v>
          </cell>
          <cell r="J890">
            <v>80</v>
          </cell>
          <cell r="K890">
            <v>100</v>
          </cell>
          <cell r="L890">
            <v>187</v>
          </cell>
          <cell r="M890">
            <v>100</v>
          </cell>
          <cell r="N890">
            <v>49</v>
          </cell>
          <cell r="O890">
            <v>100</v>
          </cell>
          <cell r="P890">
            <v>23</v>
          </cell>
          <cell r="Q890">
            <v>100</v>
          </cell>
          <cell r="R890">
            <v>66</v>
          </cell>
          <cell r="S890">
            <v>100</v>
          </cell>
          <cell r="T890">
            <v>119882</v>
          </cell>
          <cell r="U890">
            <v>100</v>
          </cell>
        </row>
        <row r="1088">
          <cell r="A1088" t="str">
            <v>00.00 Pas d'agent matériel ou pas d'information</v>
          </cell>
          <cell r="B1088">
            <v>9592</v>
          </cell>
          <cell r="C1088">
            <v>8.885265946606888</v>
          </cell>
          <cell r="D1088">
            <v>643</v>
          </cell>
          <cell r="E1088">
            <v>10.309443642776976</v>
          </cell>
          <cell r="F1088">
            <v>429</v>
          </cell>
          <cell r="G1088">
            <v>10.260703181057163</v>
          </cell>
          <cell r="H1088">
            <v>104</v>
          </cell>
          <cell r="I1088">
            <v>9.411764705882353</v>
          </cell>
          <cell r="J1088">
            <v>2</v>
          </cell>
          <cell r="K1088">
            <v>2.5</v>
          </cell>
          <cell r="L1088">
            <v>12</v>
          </cell>
          <cell r="M1088">
            <v>6.417112299465241</v>
          </cell>
          <cell r="N1088">
            <v>3</v>
          </cell>
          <cell r="O1088">
            <v>6.122448979591836</v>
          </cell>
          <cell r="P1088">
            <v>0</v>
          </cell>
          <cell r="Q1088">
            <v>0</v>
          </cell>
          <cell r="R1088">
            <v>7</v>
          </cell>
          <cell r="S1088">
            <v>10.606060606060606</v>
          </cell>
          <cell r="T1088">
            <v>10792</v>
          </cell>
          <cell r="U1088">
            <v>9.002185482391017</v>
          </cell>
        </row>
        <row r="1089">
          <cell r="A1089" t="str">
            <v>01.00 Bâtiments, constructions, surfaces - à niveau</v>
          </cell>
          <cell r="B1089">
            <v>13080</v>
          </cell>
          <cell r="C1089">
            <v>12.116271745373028</v>
          </cell>
          <cell r="D1089">
            <v>1008</v>
          </cell>
          <cell r="E1089">
            <v>16.161616161616163</v>
          </cell>
          <cell r="F1089">
            <v>680</v>
          </cell>
          <cell r="G1089">
            <v>16.26405166228175</v>
          </cell>
          <cell r="H1089">
            <v>152</v>
          </cell>
          <cell r="I1089">
            <v>13.755656108597286</v>
          </cell>
          <cell r="J1089">
            <v>15</v>
          </cell>
          <cell r="K1089">
            <v>18.75</v>
          </cell>
          <cell r="L1089">
            <v>17</v>
          </cell>
          <cell r="M1089">
            <v>9.090909090909092</v>
          </cell>
          <cell r="N1089">
            <v>6</v>
          </cell>
          <cell r="O1089">
            <v>12.244897959183673</v>
          </cell>
          <cell r="P1089">
            <v>2</v>
          </cell>
          <cell r="Q1089">
            <v>8.695652173913043</v>
          </cell>
          <cell r="R1089">
            <v>4</v>
          </cell>
          <cell r="S1089">
            <v>6.06060606060606</v>
          </cell>
          <cell r="T1089">
            <v>14964</v>
          </cell>
          <cell r="U1089">
            <v>12.482274236332394</v>
          </cell>
        </row>
        <row r="1090">
          <cell r="A1090" t="str">
            <v>02.00 Bâtiments, constructions, surfaces - en hauteur</v>
          </cell>
          <cell r="B1090">
            <v>6726</v>
          </cell>
          <cell r="C1090">
            <v>6.230431480074847</v>
          </cell>
          <cell r="D1090">
            <v>591</v>
          </cell>
          <cell r="E1090">
            <v>9.475709475709476</v>
          </cell>
          <cell r="F1090">
            <v>471</v>
          </cell>
          <cell r="G1090">
            <v>11.26524754843339</v>
          </cell>
          <cell r="H1090">
            <v>172</v>
          </cell>
          <cell r="I1090">
            <v>15.565610859728507</v>
          </cell>
          <cell r="J1090">
            <v>13</v>
          </cell>
          <cell r="K1090">
            <v>16.25</v>
          </cell>
          <cell r="L1090">
            <v>31</v>
          </cell>
          <cell r="M1090">
            <v>16.577540106951872</v>
          </cell>
          <cell r="N1090">
            <v>3</v>
          </cell>
          <cell r="O1090">
            <v>6.122448979591836</v>
          </cell>
          <cell r="P1090">
            <v>2</v>
          </cell>
          <cell r="Q1090">
            <v>8.695652173913043</v>
          </cell>
          <cell r="R1090">
            <v>7</v>
          </cell>
          <cell r="S1090">
            <v>10.606060606060606</v>
          </cell>
          <cell r="T1090">
            <v>8016</v>
          </cell>
          <cell r="U1090">
            <v>6.686575132213343</v>
          </cell>
        </row>
        <row r="1091">
          <cell r="A1091" t="str">
            <v>03.00 Bâtiments, constructions, surfaces - en profondeur</v>
          </cell>
          <cell r="B1091">
            <v>549</v>
          </cell>
          <cell r="C1091">
            <v>0.5085499379365285</v>
          </cell>
          <cell r="D1091">
            <v>54</v>
          </cell>
          <cell r="E1091">
            <v>0.8658008658008657</v>
          </cell>
          <cell r="F1091">
            <v>23</v>
          </cell>
          <cell r="G1091">
            <v>0.5501076297536475</v>
          </cell>
          <cell r="H1091">
            <v>9</v>
          </cell>
          <cell r="I1091">
            <v>0.8144796380090499</v>
          </cell>
          <cell r="J1091">
            <v>0</v>
          </cell>
          <cell r="K1091">
            <v>0</v>
          </cell>
          <cell r="L1091">
            <v>2</v>
          </cell>
          <cell r="M1091">
            <v>1.06951871657754</v>
          </cell>
          <cell r="N1091">
            <v>1</v>
          </cell>
          <cell r="O1091">
            <v>2.0408163265306123</v>
          </cell>
          <cell r="P1091">
            <v>1</v>
          </cell>
          <cell r="Q1091">
            <v>4.3478260869565215</v>
          </cell>
          <cell r="R1091">
            <v>0</v>
          </cell>
          <cell r="S1091">
            <v>0</v>
          </cell>
          <cell r="T1091">
            <v>639</v>
          </cell>
          <cell r="U1091">
            <v>0.5330241404047313</v>
          </cell>
        </row>
        <row r="1092">
          <cell r="A1092" t="str">
            <v>04.00 Dispositifs de distribution de matière, d'alimentation, canalisations</v>
          </cell>
          <cell r="B1092">
            <v>1225</v>
          </cell>
          <cell r="C1092">
            <v>1.1347425755414344</v>
          </cell>
          <cell r="D1092">
            <v>70</v>
          </cell>
          <cell r="E1092">
            <v>1.122334455667789</v>
          </cell>
          <cell r="F1092">
            <v>37</v>
          </cell>
          <cell r="G1092">
            <v>0.8849557522123894</v>
          </cell>
          <cell r="H1092">
            <v>13</v>
          </cell>
          <cell r="I1092">
            <v>1.1764705882352942</v>
          </cell>
          <cell r="J1092">
            <v>0</v>
          </cell>
          <cell r="K1092">
            <v>0</v>
          </cell>
          <cell r="L1092">
            <v>1</v>
          </cell>
          <cell r="M1092">
            <v>0.53475935828877</v>
          </cell>
          <cell r="N1092">
            <v>1</v>
          </cell>
          <cell r="O1092">
            <v>2.0408163265306123</v>
          </cell>
          <cell r="P1092">
            <v>0</v>
          </cell>
          <cell r="Q1092">
            <v>0</v>
          </cell>
          <cell r="R1092">
            <v>1</v>
          </cell>
          <cell r="S1092">
            <v>1.515151515151515</v>
          </cell>
          <cell r="T1092">
            <v>1348</v>
          </cell>
          <cell r="U1092">
            <v>1.1244390317145192</v>
          </cell>
        </row>
        <row r="1093">
          <cell r="A1093" t="str">
            <v>05.00 Moteurs, dispositifs de transmission et de stockage d'énergie</v>
          </cell>
          <cell r="B1093">
            <v>302</v>
          </cell>
          <cell r="C1093">
            <v>0.27974878188858215</v>
          </cell>
          <cell r="D1093">
            <v>19</v>
          </cell>
          <cell r="E1093">
            <v>0.3046336379669713</v>
          </cell>
          <cell r="F1093">
            <v>12</v>
          </cell>
          <cell r="G1093">
            <v>0.2870126763932074</v>
          </cell>
          <cell r="H1093">
            <v>2</v>
          </cell>
          <cell r="I1093">
            <v>0.18099547511312217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335</v>
          </cell>
          <cell r="U1093">
            <v>0.27944145075991395</v>
          </cell>
        </row>
        <row r="1094">
          <cell r="A1094" t="str">
            <v>06.00 Outils à main, non motorisés</v>
          </cell>
          <cell r="B1094">
            <v>11182</v>
          </cell>
          <cell r="C1094">
            <v>10.358115493636179</v>
          </cell>
          <cell r="D1094">
            <v>267</v>
          </cell>
          <cell r="E1094">
            <v>4.280904280904281</v>
          </cell>
          <cell r="F1094">
            <v>124</v>
          </cell>
          <cell r="G1094">
            <v>2.9657976560631427</v>
          </cell>
          <cell r="H1094">
            <v>36</v>
          </cell>
          <cell r="I1094">
            <v>3.2579185520361995</v>
          </cell>
          <cell r="J1094">
            <v>2</v>
          </cell>
          <cell r="K1094">
            <v>2.5</v>
          </cell>
          <cell r="L1094">
            <v>3</v>
          </cell>
          <cell r="M1094">
            <v>1.6042780748663104</v>
          </cell>
          <cell r="N1094">
            <v>2</v>
          </cell>
          <cell r="O1094">
            <v>4.081632653061225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11616</v>
          </cell>
          <cell r="U1094">
            <v>9.68952803590197</v>
          </cell>
        </row>
        <row r="1095">
          <cell r="A1095" t="str">
            <v>07.00 Outils tenus ou guidé à la main, mécaniques</v>
          </cell>
          <cell r="B1095">
            <v>3788</v>
          </cell>
          <cell r="C1095">
            <v>3.508901939715064</v>
          </cell>
          <cell r="D1095">
            <v>215</v>
          </cell>
          <cell r="E1095">
            <v>3.4471701138367803</v>
          </cell>
          <cell r="F1095">
            <v>99</v>
          </cell>
          <cell r="G1095">
            <v>2.367854580243961</v>
          </cell>
          <cell r="H1095">
            <v>32</v>
          </cell>
          <cell r="I1095">
            <v>2.8959276018099547</v>
          </cell>
          <cell r="J1095">
            <v>4</v>
          </cell>
          <cell r="K1095">
            <v>5</v>
          </cell>
          <cell r="L1095">
            <v>9</v>
          </cell>
          <cell r="M1095">
            <v>4.81283422459893</v>
          </cell>
          <cell r="N1095">
            <v>3</v>
          </cell>
          <cell r="O1095">
            <v>6.122448979591836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4150</v>
          </cell>
          <cell r="U1095">
            <v>3.461737375085501</v>
          </cell>
        </row>
        <row r="1096">
          <cell r="A1096" t="str">
            <v>08.00 Outils à main sans précision sur la motorisation</v>
          </cell>
          <cell r="B1096">
            <v>1782</v>
          </cell>
          <cell r="C1096">
            <v>1.6507030772366007</v>
          </cell>
          <cell r="D1096">
            <v>47</v>
          </cell>
          <cell r="E1096">
            <v>0.7535674202340868</v>
          </cell>
          <cell r="F1096">
            <v>39</v>
          </cell>
          <cell r="G1096">
            <v>0.9327911982779239</v>
          </cell>
          <cell r="H1096">
            <v>8</v>
          </cell>
          <cell r="I1096">
            <v>0.7239819004524887</v>
          </cell>
          <cell r="J1096">
            <v>1</v>
          </cell>
          <cell r="K1096">
            <v>1.25</v>
          </cell>
          <cell r="L1096">
            <v>2</v>
          </cell>
          <cell r="M1096">
            <v>1.06951871657754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1879</v>
          </cell>
          <cell r="U1096">
            <v>1.5673745850085918</v>
          </cell>
        </row>
        <row r="1097">
          <cell r="A1097" t="str">
            <v>09.00 Machines et équipements - portables ou mobiles</v>
          </cell>
          <cell r="B1097">
            <v>1388</v>
          </cell>
          <cell r="C1097">
            <v>1.2857328121236824</v>
          </cell>
          <cell r="D1097">
            <v>93</v>
          </cell>
          <cell r="E1097">
            <v>1.491101491101491</v>
          </cell>
          <cell r="F1097">
            <v>54</v>
          </cell>
          <cell r="G1097">
            <v>1.2915570437694333</v>
          </cell>
          <cell r="H1097">
            <v>16</v>
          </cell>
          <cell r="I1097">
            <v>1.4479638009049773</v>
          </cell>
          <cell r="J1097">
            <v>2</v>
          </cell>
          <cell r="K1097">
            <v>2.5</v>
          </cell>
          <cell r="L1097">
            <v>5</v>
          </cell>
          <cell r="M1097">
            <v>2.6737967914438503</v>
          </cell>
          <cell r="N1097">
            <v>3</v>
          </cell>
          <cell r="O1097">
            <v>6.122448979591836</v>
          </cell>
          <cell r="P1097">
            <v>0</v>
          </cell>
          <cell r="Q1097">
            <v>0</v>
          </cell>
          <cell r="R1097">
            <v>1</v>
          </cell>
          <cell r="S1097">
            <v>1.515151515151515</v>
          </cell>
          <cell r="T1097">
            <v>1562</v>
          </cell>
          <cell r="U1097">
            <v>1.3029478987671212</v>
          </cell>
        </row>
        <row r="1098">
          <cell r="A1098" t="str">
            <v>10.00 Machines et équipements - fixes</v>
          </cell>
          <cell r="B1098">
            <v>3369</v>
          </cell>
          <cell r="C1098">
            <v>3.1207736628564016</v>
          </cell>
          <cell r="D1098">
            <v>219</v>
          </cell>
          <cell r="E1098">
            <v>3.511303511303511</v>
          </cell>
          <cell r="F1098">
            <v>127</v>
          </cell>
          <cell r="G1098">
            <v>3.0375508251614445</v>
          </cell>
          <cell r="H1098">
            <v>38</v>
          </cell>
          <cell r="I1098">
            <v>3.4389140271493215</v>
          </cell>
          <cell r="J1098">
            <v>4</v>
          </cell>
          <cell r="K1098">
            <v>5</v>
          </cell>
          <cell r="L1098">
            <v>22</v>
          </cell>
          <cell r="M1098">
            <v>11.764705882352938</v>
          </cell>
          <cell r="N1098">
            <v>10</v>
          </cell>
          <cell r="O1098">
            <v>20.408163265306122</v>
          </cell>
          <cell r="P1098">
            <v>4</v>
          </cell>
          <cell r="Q1098">
            <v>17.391304347826086</v>
          </cell>
          <cell r="R1098">
            <v>2</v>
          </cell>
          <cell r="S1098">
            <v>3.03030303030303</v>
          </cell>
          <cell r="T1098">
            <v>3795</v>
          </cell>
          <cell r="U1098">
            <v>3.1656128526384277</v>
          </cell>
        </row>
        <row r="1099">
          <cell r="A1099" t="str">
            <v>11.00 Dispositifs de convoyage, de transport et de stockage</v>
          </cell>
          <cell r="B1099">
            <v>10489</v>
          </cell>
          <cell r="C1099">
            <v>9.716175408044167</v>
          </cell>
          <cell r="D1099">
            <v>690</v>
          </cell>
          <cell r="E1099">
            <v>11.063011063011066</v>
          </cell>
          <cell r="F1099">
            <v>433</v>
          </cell>
          <cell r="G1099">
            <v>10.356374073188231</v>
          </cell>
          <cell r="H1099">
            <v>110</v>
          </cell>
          <cell r="I1099">
            <v>9.95475113122172</v>
          </cell>
          <cell r="J1099">
            <v>13</v>
          </cell>
          <cell r="K1099">
            <v>16.25</v>
          </cell>
          <cell r="L1099">
            <v>22</v>
          </cell>
          <cell r="M1099">
            <v>11.764705882352938</v>
          </cell>
          <cell r="N1099">
            <v>2</v>
          </cell>
          <cell r="O1099">
            <v>4.081632653061225</v>
          </cell>
          <cell r="P1099">
            <v>3</v>
          </cell>
          <cell r="Q1099">
            <v>13.043478260869565</v>
          </cell>
          <cell r="R1099">
            <v>7</v>
          </cell>
          <cell r="S1099">
            <v>10.606060606060606</v>
          </cell>
          <cell r="T1099">
            <v>11769</v>
          </cell>
          <cell r="U1099">
            <v>9.817153534308737</v>
          </cell>
        </row>
        <row r="1100">
          <cell r="A1100" t="str">
            <v>12.00 Véhicules terrestres</v>
          </cell>
          <cell r="B1100">
            <v>5833</v>
          </cell>
          <cell r="C1100">
            <v>5.403227300516887</v>
          </cell>
          <cell r="D1100">
            <v>428</v>
          </cell>
          <cell r="E1100">
            <v>6.862273528940196</v>
          </cell>
          <cell r="F1100">
            <v>350</v>
          </cell>
          <cell r="G1100">
            <v>8.371203061468547</v>
          </cell>
          <cell r="H1100">
            <v>106</v>
          </cell>
          <cell r="I1100">
            <v>9.592760180995477</v>
          </cell>
          <cell r="J1100">
            <v>8</v>
          </cell>
          <cell r="K1100">
            <v>10</v>
          </cell>
          <cell r="L1100">
            <v>23</v>
          </cell>
          <cell r="M1100">
            <v>12.299465240641712</v>
          </cell>
          <cell r="N1100">
            <v>3</v>
          </cell>
          <cell r="O1100">
            <v>6.122448979591836</v>
          </cell>
          <cell r="P1100">
            <v>5</v>
          </cell>
          <cell r="Q1100">
            <v>21.73913043478261</v>
          </cell>
          <cell r="R1100">
            <v>20</v>
          </cell>
          <cell r="S1100">
            <v>30.303030303030305</v>
          </cell>
          <cell r="T1100">
            <v>6776</v>
          </cell>
          <cell r="U1100">
            <v>5.652224687609483</v>
          </cell>
        </row>
        <row r="1101">
          <cell r="A1101" t="str">
            <v>13.00 Autres véhicules de transport</v>
          </cell>
          <cell r="B1101">
            <v>476</v>
          </cell>
          <cell r="C1101">
            <v>0.44092854363895734</v>
          </cell>
          <cell r="D1101">
            <v>35</v>
          </cell>
          <cell r="E1101">
            <v>0.5611672278338945</v>
          </cell>
          <cell r="F1101">
            <v>29</v>
          </cell>
          <cell r="G1101">
            <v>0.6936139679502511</v>
          </cell>
          <cell r="H1101">
            <v>5</v>
          </cell>
          <cell r="I1101">
            <v>0.45248868778280543</v>
          </cell>
          <cell r="J1101">
            <v>1</v>
          </cell>
          <cell r="K1101">
            <v>1.25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1</v>
          </cell>
          <cell r="Q1101">
            <v>4.3478260869565215</v>
          </cell>
          <cell r="R1101">
            <v>4</v>
          </cell>
          <cell r="S1101">
            <v>6.06060606060606</v>
          </cell>
          <cell r="T1101">
            <v>551</v>
          </cell>
          <cell r="U1101">
            <v>0.4596186249812315</v>
          </cell>
        </row>
        <row r="1102">
          <cell r="A1102" t="str">
            <v>14.00 Matériaux, objets, produits, éléments constitutifs de machines, bris, poussières</v>
          </cell>
          <cell r="B1102">
            <v>18333</v>
          </cell>
          <cell r="C1102">
            <v>16.982233173388668</v>
          </cell>
          <cell r="D1102">
            <v>987</v>
          </cell>
          <cell r="E1102">
            <v>15.824915824915825</v>
          </cell>
          <cell r="F1102">
            <v>563</v>
          </cell>
          <cell r="G1102">
            <v>13.465678067447977</v>
          </cell>
          <cell r="H1102">
            <v>120</v>
          </cell>
          <cell r="I1102">
            <v>10.85972850678733</v>
          </cell>
          <cell r="J1102">
            <v>6</v>
          </cell>
          <cell r="K1102">
            <v>7.5</v>
          </cell>
          <cell r="L1102">
            <v>17</v>
          </cell>
          <cell r="M1102">
            <v>9.090909090909092</v>
          </cell>
          <cell r="N1102">
            <v>5</v>
          </cell>
          <cell r="O1102">
            <v>10.204081632653061</v>
          </cell>
          <cell r="P1102">
            <v>1</v>
          </cell>
          <cell r="Q1102">
            <v>4.3478260869565215</v>
          </cell>
          <cell r="R1102">
            <v>4</v>
          </cell>
          <cell r="S1102">
            <v>6.06060606060606</v>
          </cell>
          <cell r="T1102">
            <v>20036</v>
          </cell>
          <cell r="U1102">
            <v>16.713101216195923</v>
          </cell>
        </row>
        <row r="1103">
          <cell r="A1103" t="str">
            <v>15.00 Substances chimiques, explosives, radioactives, biologiques</v>
          </cell>
          <cell r="B1103">
            <v>2052</v>
          </cell>
          <cell r="C1103">
            <v>1.9008096040906313</v>
          </cell>
          <cell r="D1103">
            <v>48</v>
          </cell>
          <cell r="E1103">
            <v>0.7696007696007696</v>
          </cell>
          <cell r="F1103">
            <v>87</v>
          </cell>
          <cell r="G1103">
            <v>2.0808419038507537</v>
          </cell>
          <cell r="H1103">
            <v>45</v>
          </cell>
          <cell r="I1103">
            <v>4.072398190045249</v>
          </cell>
          <cell r="J1103">
            <v>1</v>
          </cell>
          <cell r="K1103">
            <v>1.25</v>
          </cell>
          <cell r="L1103">
            <v>7</v>
          </cell>
          <cell r="M1103">
            <v>3.7433155080213902</v>
          </cell>
          <cell r="N1103">
            <v>6</v>
          </cell>
          <cell r="O1103">
            <v>12.244897959183673</v>
          </cell>
          <cell r="P1103">
            <v>2</v>
          </cell>
          <cell r="Q1103">
            <v>8.695652173913043</v>
          </cell>
          <cell r="R1103">
            <v>2</v>
          </cell>
          <cell r="S1103">
            <v>3.03030303030303</v>
          </cell>
          <cell r="T1103">
            <v>2250</v>
          </cell>
          <cell r="U1103">
            <v>1.8768455648053919</v>
          </cell>
        </row>
        <row r="1104">
          <cell r="A1104" t="str">
            <v>16.00 Dispositifs et équipements de sécurité</v>
          </cell>
          <cell r="B1104">
            <v>302</v>
          </cell>
          <cell r="C1104">
            <v>0.27974878188858215</v>
          </cell>
          <cell r="D1104">
            <v>17</v>
          </cell>
          <cell r="E1104">
            <v>0.2725669392336059</v>
          </cell>
          <cell r="F1104">
            <v>11</v>
          </cell>
          <cell r="G1104">
            <v>0.2630949533604401</v>
          </cell>
          <cell r="H1104">
            <v>1</v>
          </cell>
          <cell r="I1104">
            <v>0.09049773755656108</v>
          </cell>
          <cell r="J1104">
            <v>1</v>
          </cell>
          <cell r="K1104">
            <v>1.25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332</v>
          </cell>
          <cell r="U1104">
            <v>0.2769389900068401</v>
          </cell>
        </row>
        <row r="1105">
          <cell r="A1105" t="str">
            <v>17.00 Equipements de bureau et personnels, matériel de sport, armes, appareillage domestique</v>
          </cell>
          <cell r="B1105">
            <v>5552</v>
          </cell>
          <cell r="C1105">
            <v>5.14293124849473</v>
          </cell>
          <cell r="D1105">
            <v>243</v>
          </cell>
          <cell r="E1105">
            <v>3.8961038961038965</v>
          </cell>
          <cell r="F1105">
            <v>157</v>
          </cell>
          <cell r="G1105">
            <v>3.755082516144463</v>
          </cell>
          <cell r="H1105">
            <v>36</v>
          </cell>
          <cell r="I1105">
            <v>3.2579185520361995</v>
          </cell>
          <cell r="J1105">
            <v>0</v>
          </cell>
          <cell r="K1105">
            <v>0</v>
          </cell>
          <cell r="L1105">
            <v>2</v>
          </cell>
          <cell r="M1105">
            <v>1.06951871657754</v>
          </cell>
          <cell r="N1105">
            <v>1</v>
          </cell>
          <cell r="O1105">
            <v>2.0408163265306123</v>
          </cell>
          <cell r="P1105">
            <v>0</v>
          </cell>
          <cell r="Q1105">
            <v>0</v>
          </cell>
          <cell r="R1105">
            <v>1</v>
          </cell>
          <cell r="S1105">
            <v>1.515151515151515</v>
          </cell>
          <cell r="T1105">
            <v>5992</v>
          </cell>
          <cell r="U1105">
            <v>4.9982482774728485</v>
          </cell>
        </row>
        <row r="1106">
          <cell r="A1106" t="str">
            <v>18.00 Organismes vivants et êtres humains</v>
          </cell>
          <cell r="B1106">
            <v>6335</v>
          </cell>
          <cell r="C1106">
            <v>5.868240176371418</v>
          </cell>
          <cell r="D1106">
            <v>257</v>
          </cell>
          <cell r="E1106">
            <v>4.120570787237455</v>
          </cell>
          <cell r="F1106">
            <v>274</v>
          </cell>
          <cell r="G1106">
            <v>6.553456110978235</v>
          </cell>
          <cell r="H1106">
            <v>52</v>
          </cell>
          <cell r="I1106">
            <v>4.705882352941177</v>
          </cell>
          <cell r="J1106">
            <v>2</v>
          </cell>
          <cell r="K1106">
            <v>2.5</v>
          </cell>
          <cell r="L1106">
            <v>3</v>
          </cell>
          <cell r="M1106">
            <v>1.6042780748663104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6923</v>
          </cell>
          <cell r="U1106">
            <v>5.774845264510101</v>
          </cell>
        </row>
        <row r="1107">
          <cell r="A1107" t="str">
            <v>19.00 Déchets en vrac</v>
          </cell>
          <cell r="B1107">
            <v>577</v>
          </cell>
          <cell r="C1107">
            <v>0.5344869110917613</v>
          </cell>
          <cell r="D1107">
            <v>31</v>
          </cell>
          <cell r="E1107">
            <v>0.4970338303671637</v>
          </cell>
          <cell r="F1107">
            <v>12</v>
          </cell>
          <cell r="G1107">
            <v>0.2870126763932074</v>
          </cell>
          <cell r="H1107">
            <v>4</v>
          </cell>
          <cell r="I1107">
            <v>0.36199095022624433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1</v>
          </cell>
          <cell r="Q1107">
            <v>4.3478260869565215</v>
          </cell>
          <cell r="R1107">
            <v>0</v>
          </cell>
          <cell r="S1107">
            <v>0</v>
          </cell>
          <cell r="T1107">
            <v>625</v>
          </cell>
          <cell r="U1107">
            <v>0.52134599022372</v>
          </cell>
        </row>
        <row r="1108">
          <cell r="A1108" t="str">
            <v>20.00 Phénomènes physiques et éléments naturels</v>
          </cell>
          <cell r="B1108">
            <v>695</v>
          </cell>
          <cell r="C1108">
            <v>0.643792726531671</v>
          </cell>
          <cell r="D1108">
            <v>34</v>
          </cell>
          <cell r="E1108">
            <v>0.5451338784672118</v>
          </cell>
          <cell r="F1108">
            <v>27</v>
          </cell>
          <cell r="G1108">
            <v>0.6457785218847166</v>
          </cell>
          <cell r="H1108">
            <v>4</v>
          </cell>
          <cell r="I1108">
            <v>0.36199095022624433</v>
          </cell>
          <cell r="J1108">
            <v>2</v>
          </cell>
          <cell r="K1108">
            <v>2.5</v>
          </cell>
          <cell r="L1108">
            <v>1</v>
          </cell>
          <cell r="M1108">
            <v>0.53475935828877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763</v>
          </cell>
          <cell r="U1108">
            <v>0.6364591848651174</v>
          </cell>
        </row>
        <row r="1109">
          <cell r="A1109" t="str">
            <v>99.00 Autres agents matériels non listés dans cette classification</v>
          </cell>
          <cell r="B1109">
            <v>4327</v>
          </cell>
          <cell r="C1109">
            <v>4.008188672953295</v>
          </cell>
          <cell r="D1109">
            <v>241</v>
          </cell>
          <cell r="E1109">
            <v>3.8640371973705303</v>
          </cell>
          <cell r="F1109">
            <v>143</v>
          </cell>
          <cell r="G1109">
            <v>3.420234393685721</v>
          </cell>
          <cell r="H1109">
            <v>40</v>
          </cell>
          <cell r="I1109">
            <v>3.6199095022624435</v>
          </cell>
          <cell r="J1109">
            <v>3</v>
          </cell>
          <cell r="K1109">
            <v>3.75</v>
          </cell>
          <cell r="L1109">
            <v>8</v>
          </cell>
          <cell r="M1109">
            <v>4.27807486631016</v>
          </cell>
          <cell r="N1109">
            <v>0</v>
          </cell>
          <cell r="O1109">
            <v>0</v>
          </cell>
          <cell r="P1109">
            <v>1</v>
          </cell>
          <cell r="Q1109">
            <v>4.3478260869565215</v>
          </cell>
          <cell r="R1109">
            <v>6</v>
          </cell>
          <cell r="S1109">
            <v>9.090909090909092</v>
          </cell>
          <cell r="T1109">
            <v>4769</v>
          </cell>
          <cell r="U1109">
            <v>3.978078443803073</v>
          </cell>
        </row>
        <row r="1110">
          <cell r="A1110" t="str">
            <v>Total</v>
          </cell>
          <cell r="B1110">
            <v>107954</v>
          </cell>
          <cell r="C1110">
            <v>100</v>
          </cell>
          <cell r="D1110">
            <v>6237</v>
          </cell>
          <cell r="E1110">
            <v>100</v>
          </cell>
          <cell r="F1110">
            <v>4181</v>
          </cell>
          <cell r="G1110">
            <v>100</v>
          </cell>
          <cell r="H1110">
            <v>1105</v>
          </cell>
          <cell r="I1110">
            <v>100</v>
          </cell>
          <cell r="J1110">
            <v>80</v>
          </cell>
          <cell r="K1110">
            <v>100</v>
          </cell>
          <cell r="L1110">
            <v>187</v>
          </cell>
          <cell r="M1110">
            <v>100</v>
          </cell>
          <cell r="N1110">
            <v>49</v>
          </cell>
          <cell r="O1110">
            <v>100</v>
          </cell>
          <cell r="P1110">
            <v>23</v>
          </cell>
          <cell r="Q1110">
            <v>100</v>
          </cell>
          <cell r="R1110">
            <v>66</v>
          </cell>
          <cell r="S1110">
            <v>100</v>
          </cell>
          <cell r="T1110">
            <v>119882</v>
          </cell>
          <cell r="U1110">
            <v>100</v>
          </cell>
        </row>
        <row r="1544">
          <cell r="A1544" t="str">
            <v>10 Contact avec courant électrique, température, substance dangereuse - non précisé</v>
          </cell>
          <cell r="B1544">
            <v>123</v>
          </cell>
          <cell r="C1544">
            <v>0.1139374177890583</v>
          </cell>
          <cell r="D1544">
            <v>4</v>
          </cell>
          <cell r="E1544">
            <v>0.0641333974667308</v>
          </cell>
          <cell r="F1544">
            <v>3</v>
          </cell>
          <cell r="G1544">
            <v>0.07175316909830184</v>
          </cell>
          <cell r="H1544">
            <v>2</v>
          </cell>
          <cell r="I1544">
            <v>0.18099547511312217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1</v>
          </cell>
          <cell r="S1544">
            <v>1.515151515151515</v>
          </cell>
          <cell r="T1544">
            <v>133</v>
          </cell>
          <cell r="U1544">
            <v>0.11094242671960762</v>
          </cell>
        </row>
        <row r="1545">
          <cell r="A1545" t="str">
            <v>11 Contact indirect avec un arc électrique, foudre</v>
          </cell>
          <cell r="B1545">
            <v>284</v>
          </cell>
          <cell r="C1545">
            <v>0.2630750134316468</v>
          </cell>
          <cell r="D1545">
            <v>5</v>
          </cell>
          <cell r="E1545">
            <v>0.0801667468334135</v>
          </cell>
          <cell r="F1545">
            <v>8</v>
          </cell>
          <cell r="G1545">
            <v>0.19134178426213824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1</v>
          </cell>
          <cell r="O1545">
            <v>2.0408163265306123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298</v>
          </cell>
          <cell r="U1545">
            <v>0.2485777681386697</v>
          </cell>
        </row>
        <row r="1546">
          <cell r="A1546" t="str">
            <v>12 Contact direct avec l'électricité, recevoir une décharge électrique dans le corps</v>
          </cell>
          <cell r="B1546">
            <v>134</v>
          </cell>
          <cell r="C1546">
            <v>0.12412694295718546</v>
          </cell>
          <cell r="D1546">
            <v>5</v>
          </cell>
          <cell r="E1546">
            <v>0.0801667468334135</v>
          </cell>
          <cell r="F1546">
            <v>6</v>
          </cell>
          <cell r="G1546">
            <v>0.1435063381966037</v>
          </cell>
          <cell r="H1546">
            <v>1</v>
          </cell>
          <cell r="I1546">
            <v>0.09049773755656108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146</v>
          </cell>
          <cell r="U1546">
            <v>0.12178642331626097</v>
          </cell>
        </row>
        <row r="1547">
          <cell r="A1547" t="str">
            <v>13 Contact avec flamme nue ou objet, environnement - chaud ou en feu</v>
          </cell>
          <cell r="B1547">
            <v>1277</v>
          </cell>
          <cell r="C1547">
            <v>1.182911239972581</v>
          </cell>
          <cell r="D1547">
            <v>38</v>
          </cell>
          <cell r="E1547">
            <v>0.6092672759339426</v>
          </cell>
          <cell r="F1547">
            <v>20</v>
          </cell>
          <cell r="G1547">
            <v>0.4783544606553456</v>
          </cell>
          <cell r="H1547">
            <v>6</v>
          </cell>
          <cell r="I1547">
            <v>0.5429864253393665</v>
          </cell>
          <cell r="J1547">
            <v>0</v>
          </cell>
          <cell r="K1547">
            <v>0</v>
          </cell>
          <cell r="L1547">
            <v>4</v>
          </cell>
          <cell r="M1547">
            <v>2.13903743315508</v>
          </cell>
          <cell r="N1547">
            <v>2</v>
          </cell>
          <cell r="O1547">
            <v>4.081632653061225</v>
          </cell>
          <cell r="P1547">
            <v>1</v>
          </cell>
          <cell r="Q1547">
            <v>4.3478260869565215</v>
          </cell>
          <cell r="R1547">
            <v>1</v>
          </cell>
          <cell r="S1547">
            <v>1.515151515151515</v>
          </cell>
          <cell r="T1547">
            <v>1349</v>
          </cell>
          <cell r="U1547">
            <v>1.125273185298877</v>
          </cell>
        </row>
        <row r="1548">
          <cell r="A1548" t="str">
            <v>14 Contact avec objet, environnement - froid ou glacé</v>
          </cell>
          <cell r="B1548">
            <v>643</v>
          </cell>
          <cell r="C1548">
            <v>0.5956240621005243</v>
          </cell>
          <cell r="D1548">
            <v>60</v>
          </cell>
          <cell r="E1548">
            <v>0.9620009620009621</v>
          </cell>
          <cell r="F1548">
            <v>22</v>
          </cell>
          <cell r="G1548">
            <v>0.5261899067208802</v>
          </cell>
          <cell r="H1548">
            <v>13</v>
          </cell>
          <cell r="I1548">
            <v>1.1764705882352942</v>
          </cell>
          <cell r="J1548">
            <v>0</v>
          </cell>
          <cell r="K1548">
            <v>0</v>
          </cell>
          <cell r="L1548">
            <v>1</v>
          </cell>
          <cell r="M1548">
            <v>0.53475935828877</v>
          </cell>
          <cell r="N1548">
            <v>2</v>
          </cell>
          <cell r="O1548">
            <v>4.081632653061225</v>
          </cell>
          <cell r="P1548">
            <v>0</v>
          </cell>
          <cell r="Q1548">
            <v>0</v>
          </cell>
          <cell r="R1548">
            <v>1</v>
          </cell>
          <cell r="S1548">
            <v>1.515151515151515</v>
          </cell>
          <cell r="T1548">
            <v>742</v>
          </cell>
          <cell r="U1548">
            <v>0.6189419595936003</v>
          </cell>
        </row>
        <row r="1549">
          <cell r="A1549" t="str">
            <v>15 Contact avec des substances dangereuses - via nez, bouche, par inhalaltion de</v>
          </cell>
          <cell r="B1549">
            <v>315</v>
          </cell>
          <cell r="C1549">
            <v>0.29179094799636884</v>
          </cell>
          <cell r="D1549">
            <v>5</v>
          </cell>
          <cell r="E1549">
            <v>0.0801667468334135</v>
          </cell>
          <cell r="F1549">
            <v>2</v>
          </cell>
          <cell r="G1549">
            <v>0.04783544606553456</v>
          </cell>
          <cell r="H1549">
            <v>1</v>
          </cell>
          <cell r="I1549">
            <v>0.09049773755656108</v>
          </cell>
          <cell r="J1549">
            <v>1</v>
          </cell>
          <cell r="K1549">
            <v>1.25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324</v>
          </cell>
          <cell r="U1549">
            <v>0.27026576133197644</v>
          </cell>
        </row>
        <row r="1550">
          <cell r="A1550" t="str">
            <v>16 Contact avec des substances dangereuses - sur ou à travers la peau ou les yeux</v>
          </cell>
          <cell r="B1550">
            <v>4092</v>
          </cell>
          <cell r="C1550">
            <v>3.790503362543306</v>
          </cell>
          <cell r="D1550">
            <v>28</v>
          </cell>
          <cell r="E1550">
            <v>0.44893378226711567</v>
          </cell>
          <cell r="F1550">
            <v>22</v>
          </cell>
          <cell r="G1550">
            <v>0.5261899067208802</v>
          </cell>
          <cell r="H1550">
            <v>11</v>
          </cell>
          <cell r="I1550">
            <v>0.9954751131221719</v>
          </cell>
          <cell r="J1550">
            <v>0</v>
          </cell>
          <cell r="K1550">
            <v>0</v>
          </cell>
          <cell r="L1550">
            <v>4</v>
          </cell>
          <cell r="M1550">
            <v>2.13903743315508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4157</v>
          </cell>
          <cell r="U1550">
            <v>3.467576450176006</v>
          </cell>
        </row>
        <row r="1551">
          <cell r="A1551" t="str">
            <v>17 Contact avec des substances dangereuses - via le système digestif en avalant, mangeant</v>
          </cell>
          <cell r="B1551">
            <v>20</v>
          </cell>
          <cell r="C1551">
            <v>0.018526409396594844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20</v>
          </cell>
          <cell r="U1551">
            <v>0.016683071687159042</v>
          </cell>
        </row>
        <row r="1552">
          <cell r="A1552" t="str">
            <v>19 Autre Contact - Modalité de la blessure connu du groupe 10 nlcd</v>
          </cell>
          <cell r="B1552">
            <v>817</v>
          </cell>
          <cell r="C1552">
            <v>0.7568038238508996</v>
          </cell>
          <cell r="D1552">
            <v>95</v>
          </cell>
          <cell r="E1552">
            <v>1.5231681898348564</v>
          </cell>
          <cell r="F1552">
            <v>53</v>
          </cell>
          <cell r="G1552">
            <v>1.2676393207366659</v>
          </cell>
          <cell r="H1552">
            <v>23</v>
          </cell>
          <cell r="I1552">
            <v>2.0814479638009047</v>
          </cell>
          <cell r="J1552">
            <v>4</v>
          </cell>
          <cell r="K1552">
            <v>5</v>
          </cell>
          <cell r="L1552">
            <v>1</v>
          </cell>
          <cell r="M1552">
            <v>0.53475935828877</v>
          </cell>
          <cell r="N1552">
            <v>2</v>
          </cell>
          <cell r="O1552">
            <v>4.081632653061225</v>
          </cell>
          <cell r="P1552">
            <v>0</v>
          </cell>
          <cell r="Q1552">
            <v>0</v>
          </cell>
          <cell r="R1552">
            <v>3</v>
          </cell>
          <cell r="S1552">
            <v>4.545454545454546</v>
          </cell>
          <cell r="T1552">
            <v>998</v>
          </cell>
          <cell r="U1552">
            <v>0.8324852771892362</v>
          </cell>
        </row>
        <row r="1553">
          <cell r="A1553" t="str">
            <v>20 Noyade, ensevelissement, enveloppement - non précisé</v>
          </cell>
          <cell r="B1553">
            <v>7</v>
          </cell>
          <cell r="C1553">
            <v>0.006484243288808196</v>
          </cell>
          <cell r="D1553">
            <v>1</v>
          </cell>
          <cell r="E1553">
            <v>0.0160333493666827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8</v>
          </cell>
          <cell r="U1553">
            <v>0.006673228674863616</v>
          </cell>
        </row>
        <row r="1554">
          <cell r="A1554" t="str">
            <v>21 Noyade dans liquide</v>
          </cell>
          <cell r="B1554">
            <v>1</v>
          </cell>
          <cell r="C1554">
            <v>0.0009263204698297423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2</v>
          </cell>
          <cell r="S1554">
            <v>3.03030303030303</v>
          </cell>
          <cell r="T1554">
            <v>3</v>
          </cell>
          <cell r="U1554">
            <v>0.0025024607530738565</v>
          </cell>
        </row>
        <row r="1555">
          <cell r="A1555" t="str">
            <v>22 Ensevelissement sous solide</v>
          </cell>
          <cell r="B1555">
            <v>7</v>
          </cell>
          <cell r="C1555">
            <v>0.006484243288808196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1</v>
          </cell>
          <cell r="I1555">
            <v>0.09049773755656108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8</v>
          </cell>
          <cell r="U1555">
            <v>0.006673228674863616</v>
          </cell>
        </row>
        <row r="1556">
          <cell r="A1556" t="str">
            <v>23 Enveloppement par, entouré de gaz ou de particules en suspension</v>
          </cell>
          <cell r="B1556">
            <v>68</v>
          </cell>
          <cell r="C1556">
            <v>0.06298979194842248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68</v>
          </cell>
          <cell r="U1556">
            <v>0.05672244373634074</v>
          </cell>
        </row>
        <row r="1557">
          <cell r="A1557" t="str">
            <v>29 Autre contact - Modalité blessure connu du groupe 20 nlcd</v>
          </cell>
          <cell r="B1557">
            <v>103</v>
          </cell>
          <cell r="C1557">
            <v>0.09541100839246346</v>
          </cell>
          <cell r="D1557">
            <v>4</v>
          </cell>
          <cell r="E1557">
            <v>0.0641333974667308</v>
          </cell>
          <cell r="F1557">
            <v>2</v>
          </cell>
          <cell r="G1557">
            <v>0.04783544606553456</v>
          </cell>
          <cell r="H1557">
            <v>2</v>
          </cell>
          <cell r="I1557">
            <v>0.18099547511312217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111</v>
          </cell>
          <cell r="U1557">
            <v>0.09259104786373266</v>
          </cell>
        </row>
        <row r="1558">
          <cell r="A1558" t="str">
            <v>30 Ecrasement en mouvement vertical ou horizontal sur, contre un objet immobile (victime en mouvement)- non précisé</v>
          </cell>
          <cell r="B1558">
            <v>1175</v>
          </cell>
          <cell r="C1558">
            <v>1.0884265520499472</v>
          </cell>
          <cell r="D1558">
            <v>95</v>
          </cell>
          <cell r="E1558">
            <v>1.5231681898348564</v>
          </cell>
          <cell r="F1558">
            <v>66</v>
          </cell>
          <cell r="G1558">
            <v>1.5785697201626405</v>
          </cell>
          <cell r="H1558">
            <v>20</v>
          </cell>
          <cell r="I1558">
            <v>1.8099547511312217</v>
          </cell>
          <cell r="J1558">
            <v>3</v>
          </cell>
          <cell r="K1558">
            <v>3.75</v>
          </cell>
          <cell r="L1558">
            <v>1</v>
          </cell>
          <cell r="M1558">
            <v>0.53475935828877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1360</v>
          </cell>
          <cell r="U1558">
            <v>1.1344488747268147</v>
          </cell>
        </row>
        <row r="1559">
          <cell r="A1559" t="str">
            <v>31 Mouvement vertical, écrasement sur, contre (résultat d'une chute)</v>
          </cell>
          <cell r="B1559">
            <v>12826</v>
          </cell>
          <cell r="C1559">
            <v>11.880986346036275</v>
          </cell>
          <cell r="D1559">
            <v>1175</v>
          </cell>
          <cell r="E1559">
            <v>18.83918550585217</v>
          </cell>
          <cell r="F1559">
            <v>1074</v>
          </cell>
          <cell r="G1559">
            <v>25.68763453719206</v>
          </cell>
          <cell r="H1559">
            <v>334</v>
          </cell>
          <cell r="I1559">
            <v>30.226244343891402</v>
          </cell>
          <cell r="J1559">
            <v>22</v>
          </cell>
          <cell r="K1559">
            <v>27.500000000000004</v>
          </cell>
          <cell r="L1559">
            <v>58</v>
          </cell>
          <cell r="M1559">
            <v>31.016042780748666</v>
          </cell>
          <cell r="N1559">
            <v>8</v>
          </cell>
          <cell r="O1559">
            <v>16.3265306122449</v>
          </cell>
          <cell r="P1559">
            <v>4</v>
          </cell>
          <cell r="Q1559">
            <v>17.391304347826086</v>
          </cell>
          <cell r="R1559">
            <v>8</v>
          </cell>
          <cell r="S1559">
            <v>12.12121212121212</v>
          </cell>
          <cell r="T1559">
            <v>15509</v>
          </cell>
          <cell r="U1559">
            <v>12.936887939807477</v>
          </cell>
        </row>
        <row r="1560">
          <cell r="A1560" t="str">
            <v>32 Mouvement horizontal, écrasement sur, contre</v>
          </cell>
          <cell r="B1560">
            <v>2948</v>
          </cell>
          <cell r="C1560">
            <v>2.7307927450580802</v>
          </cell>
          <cell r="D1560">
            <v>242</v>
          </cell>
          <cell r="E1560">
            <v>3.880070546737213</v>
          </cell>
          <cell r="F1560">
            <v>143</v>
          </cell>
          <cell r="G1560">
            <v>3.420234393685721</v>
          </cell>
          <cell r="H1560">
            <v>34</v>
          </cell>
          <cell r="I1560">
            <v>3.0769230769230775</v>
          </cell>
          <cell r="J1560">
            <v>3</v>
          </cell>
          <cell r="K1560">
            <v>3.75</v>
          </cell>
          <cell r="L1560">
            <v>8</v>
          </cell>
          <cell r="M1560">
            <v>4.27807486631016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3378</v>
          </cell>
          <cell r="U1560">
            <v>2.817770807961162</v>
          </cell>
        </row>
        <row r="1561">
          <cell r="A1561" t="str">
            <v>39 Autre contact - Modalité blessure connu du groupe 30 nlcd</v>
          </cell>
          <cell r="B1561">
            <v>546</v>
          </cell>
          <cell r="C1561">
            <v>0.5057709765270393</v>
          </cell>
          <cell r="D1561">
            <v>41</v>
          </cell>
          <cell r="E1561">
            <v>0.6573673240339908</v>
          </cell>
          <cell r="F1561">
            <v>20</v>
          </cell>
          <cell r="G1561">
            <v>0.4783544606553456</v>
          </cell>
          <cell r="H1561">
            <v>5</v>
          </cell>
          <cell r="I1561">
            <v>0.45248868778280543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612</v>
          </cell>
          <cell r="U1561">
            <v>0.5105019936270666</v>
          </cell>
        </row>
        <row r="1562">
          <cell r="A1562" t="str">
            <v>40 Heurt par objet en mouvement, collision avec - non précisé</v>
          </cell>
          <cell r="B1562">
            <v>1543</v>
          </cell>
          <cell r="C1562">
            <v>1.4293124849472922</v>
          </cell>
          <cell r="D1562">
            <v>106</v>
          </cell>
          <cell r="E1562">
            <v>1.6995350328683663</v>
          </cell>
          <cell r="F1562">
            <v>42</v>
          </cell>
          <cell r="G1562">
            <v>1.0045443673762258</v>
          </cell>
          <cell r="H1562">
            <v>13</v>
          </cell>
          <cell r="I1562">
            <v>1.1764705882352942</v>
          </cell>
          <cell r="J1562">
            <v>2</v>
          </cell>
          <cell r="K1562">
            <v>2.5</v>
          </cell>
          <cell r="L1562">
            <v>1</v>
          </cell>
          <cell r="M1562">
            <v>0.53475935828877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1</v>
          </cell>
          <cell r="S1562">
            <v>1.515151515151515</v>
          </cell>
          <cell r="T1562">
            <v>1708</v>
          </cell>
          <cell r="U1562">
            <v>1.424734322083382</v>
          </cell>
        </row>
        <row r="1563">
          <cell r="A1563" t="str">
            <v>41 Heurt - par objet projeté</v>
          </cell>
          <cell r="B1563">
            <v>1751</v>
          </cell>
          <cell r="C1563">
            <v>1.6219871426718788</v>
          </cell>
          <cell r="D1563">
            <v>65</v>
          </cell>
          <cell r="E1563">
            <v>1.0421677088343755</v>
          </cell>
          <cell r="F1563">
            <v>42</v>
          </cell>
          <cell r="G1563">
            <v>1.0045443673762258</v>
          </cell>
          <cell r="H1563">
            <v>13</v>
          </cell>
          <cell r="I1563">
            <v>1.1764705882352942</v>
          </cell>
          <cell r="J1563">
            <v>0</v>
          </cell>
          <cell r="K1563">
            <v>0</v>
          </cell>
          <cell r="L1563">
            <v>5</v>
          </cell>
          <cell r="M1563">
            <v>2.6737967914438503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1</v>
          </cell>
          <cell r="S1563">
            <v>1.515151515151515</v>
          </cell>
          <cell r="T1563">
            <v>1877</v>
          </cell>
          <cell r="U1563">
            <v>1.5657062778398758</v>
          </cell>
        </row>
        <row r="1564">
          <cell r="A1564" t="str">
            <v>42 Heurt - par objet qui chute</v>
          </cell>
          <cell r="B1564">
            <v>6691</v>
          </cell>
          <cell r="C1564">
            <v>6.198010263630806</v>
          </cell>
          <cell r="D1564">
            <v>408</v>
          </cell>
          <cell r="E1564">
            <v>6.541606541606542</v>
          </cell>
          <cell r="F1564">
            <v>197</v>
          </cell>
          <cell r="G1564">
            <v>4.711791437455154</v>
          </cell>
          <cell r="H1564">
            <v>53</v>
          </cell>
          <cell r="I1564">
            <v>4.796380090497738</v>
          </cell>
          <cell r="J1564">
            <v>4</v>
          </cell>
          <cell r="K1564">
            <v>5</v>
          </cell>
          <cell r="L1564">
            <v>6</v>
          </cell>
          <cell r="M1564">
            <v>3.2085561497326207</v>
          </cell>
          <cell r="N1564">
            <v>3</v>
          </cell>
          <cell r="O1564">
            <v>6.122448979591836</v>
          </cell>
          <cell r="P1564">
            <v>2</v>
          </cell>
          <cell r="Q1564">
            <v>8.695652173913043</v>
          </cell>
          <cell r="R1564">
            <v>2</v>
          </cell>
          <cell r="S1564">
            <v>3.03030303030303</v>
          </cell>
          <cell r="T1564">
            <v>7366</v>
          </cell>
          <cell r="U1564">
            <v>6.144375302380674</v>
          </cell>
        </row>
        <row r="1565">
          <cell r="A1565" t="str">
            <v>43 Heurt - par objet en balancement</v>
          </cell>
          <cell r="B1565">
            <v>1216</v>
          </cell>
          <cell r="C1565">
            <v>1.1264056913129668</v>
          </cell>
          <cell r="D1565">
            <v>61</v>
          </cell>
          <cell r="E1565">
            <v>0.9780343113676447</v>
          </cell>
          <cell r="F1565">
            <v>15</v>
          </cell>
          <cell r="G1565">
            <v>0.35876584549150925</v>
          </cell>
          <cell r="H1565">
            <v>9</v>
          </cell>
          <cell r="I1565">
            <v>0.8144796380090499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1</v>
          </cell>
          <cell r="Q1565">
            <v>4.3478260869565215</v>
          </cell>
          <cell r="R1565">
            <v>0</v>
          </cell>
          <cell r="S1565">
            <v>0</v>
          </cell>
          <cell r="T1565">
            <v>1302</v>
          </cell>
          <cell r="U1565">
            <v>1.0860679668340536</v>
          </cell>
        </row>
        <row r="1566">
          <cell r="A1566" t="str">
            <v>44 Heurt - par objet y compris les véhicules - en rotation, mouvement, déplacement</v>
          </cell>
          <cell r="B1566">
            <v>1646</v>
          </cell>
          <cell r="C1566">
            <v>1.5247234933397558</v>
          </cell>
          <cell r="D1566">
            <v>104</v>
          </cell>
          <cell r="E1566">
            <v>1.6674683341350007</v>
          </cell>
          <cell r="F1566">
            <v>83</v>
          </cell>
          <cell r="G1566">
            <v>1.9851710117196846</v>
          </cell>
          <cell r="H1566">
            <v>24</v>
          </cell>
          <cell r="I1566">
            <v>2.171945701357466</v>
          </cell>
          <cell r="J1566">
            <v>3</v>
          </cell>
          <cell r="K1566">
            <v>3.75</v>
          </cell>
          <cell r="L1566">
            <v>5</v>
          </cell>
          <cell r="M1566">
            <v>2.6737967914438503</v>
          </cell>
          <cell r="N1566">
            <v>1</v>
          </cell>
          <cell r="O1566">
            <v>2.0408163265306123</v>
          </cell>
          <cell r="P1566">
            <v>1</v>
          </cell>
          <cell r="Q1566">
            <v>4.3478260869565215</v>
          </cell>
          <cell r="R1566">
            <v>8</v>
          </cell>
          <cell r="S1566">
            <v>12.12121212121212</v>
          </cell>
          <cell r="T1566">
            <v>1875</v>
          </cell>
          <cell r="U1566">
            <v>1.5640379706711598</v>
          </cell>
        </row>
        <row r="1567">
          <cell r="A1567" t="str">
            <v>45 Collision avec un objet y compris les véhicules - collision avec une personne (la victime est en mouvement)</v>
          </cell>
          <cell r="B1567">
            <v>1460</v>
          </cell>
          <cell r="C1567">
            <v>1.3524278859514238</v>
          </cell>
          <cell r="D1567">
            <v>94</v>
          </cell>
          <cell r="E1567">
            <v>1.5071348404681737</v>
          </cell>
          <cell r="F1567">
            <v>82</v>
          </cell>
          <cell r="G1567">
            <v>1.961253288686917</v>
          </cell>
          <cell r="H1567">
            <v>18</v>
          </cell>
          <cell r="I1567">
            <v>1.6289592760180998</v>
          </cell>
          <cell r="J1567">
            <v>3</v>
          </cell>
          <cell r="K1567">
            <v>3.75</v>
          </cell>
          <cell r="L1567">
            <v>6</v>
          </cell>
          <cell r="M1567">
            <v>3.2085561497326207</v>
          </cell>
          <cell r="N1567">
            <v>2</v>
          </cell>
          <cell r="O1567">
            <v>4.081632653061225</v>
          </cell>
          <cell r="P1567">
            <v>4</v>
          </cell>
          <cell r="Q1567">
            <v>17.391304347826086</v>
          </cell>
          <cell r="R1567">
            <v>8</v>
          </cell>
          <cell r="S1567">
            <v>12.12121212121212</v>
          </cell>
          <cell r="T1567">
            <v>1677</v>
          </cell>
          <cell r="U1567">
            <v>1.3988755609682855</v>
          </cell>
        </row>
        <row r="1568">
          <cell r="A1568" t="str">
            <v>49 Autre contact - Modalité de la blessure connu du groupe 40 nlcd</v>
          </cell>
          <cell r="B1568">
            <v>485</v>
          </cell>
          <cell r="C1568">
            <v>0.449265427867425</v>
          </cell>
          <cell r="D1568">
            <v>25</v>
          </cell>
          <cell r="E1568">
            <v>0.40083373416706747</v>
          </cell>
          <cell r="F1568">
            <v>7</v>
          </cell>
          <cell r="G1568">
            <v>0.16742406122937098</v>
          </cell>
          <cell r="H1568">
            <v>6</v>
          </cell>
          <cell r="I1568">
            <v>0.5429864253393665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523</v>
          </cell>
          <cell r="U1568">
            <v>0.43626232461920883</v>
          </cell>
        </row>
        <row r="1569">
          <cell r="A1569" t="str">
            <v>50 Contact avec agent matériel coupant, pointu, dur, rugueux - non précisé</v>
          </cell>
          <cell r="B1569">
            <v>1736</v>
          </cell>
          <cell r="C1569">
            <v>1.6080923356244328</v>
          </cell>
          <cell r="D1569">
            <v>54</v>
          </cell>
          <cell r="E1569">
            <v>0.8658008658008657</v>
          </cell>
          <cell r="F1569">
            <v>33</v>
          </cell>
          <cell r="G1569">
            <v>0.7892848600813203</v>
          </cell>
          <cell r="H1569">
            <v>8</v>
          </cell>
          <cell r="I1569">
            <v>0.7239819004524887</v>
          </cell>
          <cell r="J1569">
            <v>0</v>
          </cell>
          <cell r="K1569">
            <v>0</v>
          </cell>
          <cell r="L1569">
            <v>4</v>
          </cell>
          <cell r="M1569">
            <v>2.13903743315508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1835</v>
          </cell>
          <cell r="U1569">
            <v>1.5306718272968418</v>
          </cell>
        </row>
        <row r="1570">
          <cell r="A1570" t="str">
            <v>51 Contact avec agent matériel coupant</v>
          </cell>
          <cell r="B1570">
            <v>9449</v>
          </cell>
          <cell r="C1570">
            <v>8.752802119421235</v>
          </cell>
          <cell r="D1570">
            <v>324</v>
          </cell>
          <cell r="E1570">
            <v>5.194805194805195</v>
          </cell>
          <cell r="F1570">
            <v>142</v>
          </cell>
          <cell r="G1570">
            <v>3.3963166706529533</v>
          </cell>
          <cell r="H1570">
            <v>30</v>
          </cell>
          <cell r="I1570">
            <v>2.7149321266968327</v>
          </cell>
          <cell r="J1570">
            <v>4</v>
          </cell>
          <cell r="K1570">
            <v>5</v>
          </cell>
          <cell r="L1570">
            <v>14</v>
          </cell>
          <cell r="M1570">
            <v>7.4866310160427805</v>
          </cell>
          <cell r="N1570">
            <v>5</v>
          </cell>
          <cell r="O1570">
            <v>10.204081632653061</v>
          </cell>
          <cell r="P1570">
            <v>0</v>
          </cell>
          <cell r="Q1570">
            <v>0</v>
          </cell>
          <cell r="R1570">
            <v>1</v>
          </cell>
          <cell r="S1570">
            <v>1.515151515151515</v>
          </cell>
          <cell r="T1570">
            <v>9969</v>
          </cell>
          <cell r="U1570">
            <v>8.315677082464424</v>
          </cell>
        </row>
        <row r="1571">
          <cell r="A1571" t="str">
            <v>52 Contact avec agent matériel pointu</v>
          </cell>
          <cell r="B1571">
            <v>3368</v>
          </cell>
          <cell r="C1571">
            <v>3.119847342386572</v>
          </cell>
          <cell r="D1571">
            <v>27</v>
          </cell>
          <cell r="E1571">
            <v>0.43290043290043284</v>
          </cell>
          <cell r="F1571">
            <v>12</v>
          </cell>
          <cell r="G1571">
            <v>0.2870126763932074</v>
          </cell>
          <cell r="H1571">
            <v>3</v>
          </cell>
          <cell r="I1571">
            <v>0.27149321266968324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1</v>
          </cell>
          <cell r="O1571">
            <v>2.0408163265306123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3411</v>
          </cell>
          <cell r="U1571">
            <v>2.8452978762449743</v>
          </cell>
        </row>
        <row r="1572">
          <cell r="A1572" t="str">
            <v>53 Contact avec agent matériel dur ou rugueux</v>
          </cell>
          <cell r="B1572">
            <v>8533</v>
          </cell>
          <cell r="C1572">
            <v>7.904292569057191</v>
          </cell>
          <cell r="D1572">
            <v>455</v>
          </cell>
          <cell r="E1572">
            <v>7.295173961840629</v>
          </cell>
          <cell r="F1572">
            <v>259</v>
          </cell>
          <cell r="G1572">
            <v>6.1946902654867255</v>
          </cell>
          <cell r="H1572">
            <v>67</v>
          </cell>
          <cell r="I1572">
            <v>6.0633484162895925</v>
          </cell>
          <cell r="J1572">
            <v>4</v>
          </cell>
          <cell r="K1572">
            <v>5</v>
          </cell>
          <cell r="L1572">
            <v>10</v>
          </cell>
          <cell r="M1572">
            <v>5.347593582887701</v>
          </cell>
          <cell r="N1572">
            <v>1</v>
          </cell>
          <cell r="O1572">
            <v>2.0408163265306123</v>
          </cell>
          <cell r="P1572">
            <v>0</v>
          </cell>
          <cell r="Q1572">
            <v>0</v>
          </cell>
          <cell r="R1572">
            <v>2</v>
          </cell>
          <cell r="S1572">
            <v>3.03030303030303</v>
          </cell>
          <cell r="T1572">
            <v>9331</v>
          </cell>
          <cell r="U1572">
            <v>7.78348709564405</v>
          </cell>
        </row>
        <row r="1573">
          <cell r="A1573" t="str">
            <v>59 Autre Contact - Modalité de la blessure connu du groupe 40 nlcd</v>
          </cell>
          <cell r="B1573">
            <v>770</v>
          </cell>
          <cell r="C1573">
            <v>0.7132667617689016</v>
          </cell>
          <cell r="D1573">
            <v>20</v>
          </cell>
          <cell r="E1573">
            <v>0.320666987333654</v>
          </cell>
          <cell r="F1573">
            <v>20</v>
          </cell>
          <cell r="G1573">
            <v>0.4783544606553456</v>
          </cell>
          <cell r="H1573">
            <v>10</v>
          </cell>
          <cell r="I1573">
            <v>0.9049773755656109</v>
          </cell>
          <cell r="J1573">
            <v>0</v>
          </cell>
          <cell r="K1573">
            <v>0</v>
          </cell>
          <cell r="L1573">
            <v>1</v>
          </cell>
          <cell r="M1573">
            <v>0.53475935828877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821</v>
          </cell>
          <cell r="U1573">
            <v>0.6848400927578786</v>
          </cell>
        </row>
        <row r="1574">
          <cell r="A1574" t="str">
            <v>60 Coincement, écrasement - non précisé</v>
          </cell>
          <cell r="B1574">
            <v>487</v>
          </cell>
          <cell r="C1574">
            <v>0.4511180688070845</v>
          </cell>
          <cell r="D1574">
            <v>43</v>
          </cell>
          <cell r="E1574">
            <v>0.6894340227673561</v>
          </cell>
          <cell r="F1574">
            <v>20</v>
          </cell>
          <cell r="G1574">
            <v>0.4783544606553456</v>
          </cell>
          <cell r="H1574">
            <v>3</v>
          </cell>
          <cell r="I1574">
            <v>0.27149321266968324</v>
          </cell>
          <cell r="J1574">
            <v>1</v>
          </cell>
          <cell r="K1574">
            <v>1.25</v>
          </cell>
          <cell r="L1574">
            <v>1</v>
          </cell>
          <cell r="M1574">
            <v>0.53475935828877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555</v>
          </cell>
          <cell r="U1574">
            <v>0.4629552393186634</v>
          </cell>
        </row>
        <row r="1575">
          <cell r="A1575" t="str">
            <v>61 Coincement, écrasement - dans</v>
          </cell>
          <cell r="B1575">
            <v>375</v>
          </cell>
          <cell r="C1575">
            <v>0.34737017618615335</v>
          </cell>
          <cell r="D1575">
            <v>35</v>
          </cell>
          <cell r="E1575">
            <v>0.5611672278338945</v>
          </cell>
          <cell r="F1575">
            <v>20</v>
          </cell>
          <cell r="G1575">
            <v>0.4783544606553456</v>
          </cell>
          <cell r="H1575">
            <v>8</v>
          </cell>
          <cell r="I1575">
            <v>0.7239819004524887</v>
          </cell>
          <cell r="J1575">
            <v>0</v>
          </cell>
          <cell r="K1575">
            <v>0</v>
          </cell>
          <cell r="L1575">
            <v>2</v>
          </cell>
          <cell r="M1575">
            <v>1.06951871657754</v>
          </cell>
          <cell r="N1575">
            <v>1</v>
          </cell>
          <cell r="O1575">
            <v>2.0408163265306123</v>
          </cell>
          <cell r="P1575">
            <v>1</v>
          </cell>
          <cell r="Q1575">
            <v>4.3478260869565215</v>
          </cell>
          <cell r="R1575">
            <v>1</v>
          </cell>
          <cell r="S1575">
            <v>1.515151515151515</v>
          </cell>
          <cell r="T1575">
            <v>443</v>
          </cell>
          <cell r="U1575">
            <v>0.3695300378705727</v>
          </cell>
        </row>
        <row r="1576">
          <cell r="A1576" t="str">
            <v>62 Coincement, écrasement - sous</v>
          </cell>
          <cell r="B1576">
            <v>1187</v>
          </cell>
          <cell r="C1576">
            <v>1.0995423976879042</v>
          </cell>
          <cell r="D1576">
            <v>120</v>
          </cell>
          <cell r="E1576">
            <v>1.9240019240019242</v>
          </cell>
          <cell r="F1576">
            <v>64</v>
          </cell>
          <cell r="G1576">
            <v>1.530734274097106</v>
          </cell>
          <cell r="H1576">
            <v>17</v>
          </cell>
          <cell r="I1576">
            <v>1.5384615384615388</v>
          </cell>
          <cell r="J1576">
            <v>3</v>
          </cell>
          <cell r="K1576">
            <v>3.75</v>
          </cell>
          <cell r="L1576">
            <v>3</v>
          </cell>
          <cell r="M1576">
            <v>1.6042780748663104</v>
          </cell>
          <cell r="N1576">
            <v>4</v>
          </cell>
          <cell r="O1576">
            <v>8.16326530612245</v>
          </cell>
          <cell r="P1576">
            <v>3</v>
          </cell>
          <cell r="Q1576">
            <v>13.043478260869565</v>
          </cell>
          <cell r="R1576">
            <v>5</v>
          </cell>
          <cell r="S1576">
            <v>7.575757575757576</v>
          </cell>
          <cell r="T1576">
            <v>1406</v>
          </cell>
          <cell r="U1576">
            <v>1.1728199396072805</v>
          </cell>
        </row>
        <row r="1577">
          <cell r="A1577" t="str">
            <v>63 Coincement, écrasement - entre</v>
          </cell>
          <cell r="B1577">
            <v>5346</v>
          </cell>
          <cell r="C1577">
            <v>4.9521092317098026</v>
          </cell>
          <cell r="D1577">
            <v>437</v>
          </cell>
          <cell r="E1577">
            <v>7.00657367324034</v>
          </cell>
          <cell r="F1577">
            <v>181</v>
          </cell>
          <cell r="G1577">
            <v>4.329107868930878</v>
          </cell>
          <cell r="H1577">
            <v>46</v>
          </cell>
          <cell r="I1577">
            <v>4.162895927601809</v>
          </cell>
          <cell r="J1577">
            <v>6</v>
          </cell>
          <cell r="K1577">
            <v>7.5</v>
          </cell>
          <cell r="L1577">
            <v>13</v>
          </cell>
          <cell r="M1577">
            <v>6.951871657754011</v>
          </cell>
          <cell r="N1577">
            <v>5</v>
          </cell>
          <cell r="O1577">
            <v>10.204081632653061</v>
          </cell>
          <cell r="P1577">
            <v>2</v>
          </cell>
          <cell r="Q1577">
            <v>8.695652173913043</v>
          </cell>
          <cell r="R1577">
            <v>5</v>
          </cell>
          <cell r="S1577">
            <v>7.575757575757576</v>
          </cell>
          <cell r="T1577">
            <v>6041</v>
          </cell>
          <cell r="U1577">
            <v>5.039121803106388</v>
          </cell>
        </row>
        <row r="1578">
          <cell r="A1578" t="str">
            <v>64 Arrachement, sectionnement d'un membre, d'une main, d'un doigt</v>
          </cell>
          <cell r="B1578">
            <v>42</v>
          </cell>
          <cell r="C1578">
            <v>0.038905459732849174</v>
          </cell>
          <cell r="D1578">
            <v>20</v>
          </cell>
          <cell r="E1578">
            <v>0.320666987333654</v>
          </cell>
          <cell r="F1578">
            <v>8</v>
          </cell>
          <cell r="G1578">
            <v>0.19134178426213824</v>
          </cell>
          <cell r="H1578">
            <v>7</v>
          </cell>
          <cell r="I1578">
            <v>0.6334841628959276</v>
          </cell>
          <cell r="J1578">
            <v>0</v>
          </cell>
          <cell r="K1578">
            <v>0</v>
          </cell>
          <cell r="L1578">
            <v>1</v>
          </cell>
          <cell r="M1578">
            <v>0.53475935828877</v>
          </cell>
          <cell r="N1578">
            <v>2</v>
          </cell>
          <cell r="O1578">
            <v>4.081632653061225</v>
          </cell>
          <cell r="P1578">
            <v>0</v>
          </cell>
          <cell r="Q1578">
            <v>0</v>
          </cell>
          <cell r="R1578">
            <v>1</v>
          </cell>
          <cell r="S1578">
            <v>1.515151515151515</v>
          </cell>
          <cell r="T1578">
            <v>81</v>
          </cell>
          <cell r="U1578">
            <v>0.06756644033299411</v>
          </cell>
        </row>
        <row r="1579">
          <cell r="A1579" t="str">
            <v>69 Autre contact -Modalité de la blessure connu du groupe 60 nlcd</v>
          </cell>
          <cell r="B1579">
            <v>107</v>
          </cell>
          <cell r="C1579">
            <v>0.09911629027178241</v>
          </cell>
          <cell r="D1579">
            <v>11</v>
          </cell>
          <cell r="E1579">
            <v>0.1763668430335097</v>
          </cell>
          <cell r="F1579">
            <v>2</v>
          </cell>
          <cell r="G1579">
            <v>0.04783544606553456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1</v>
          </cell>
          <cell r="M1579">
            <v>0.53475935828877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121</v>
          </cell>
          <cell r="U1579">
            <v>0.10093258370731219</v>
          </cell>
        </row>
        <row r="1580">
          <cell r="A1580" t="str">
            <v>70 Contrainte physique du corps, contrainte psychique - non précisé</v>
          </cell>
          <cell r="B1580">
            <v>2550</v>
          </cell>
          <cell r="C1580">
            <v>2.362117198065843</v>
          </cell>
          <cell r="D1580">
            <v>246</v>
          </cell>
          <cell r="E1580">
            <v>3.9442039442039443</v>
          </cell>
          <cell r="F1580">
            <v>176</v>
          </cell>
          <cell r="G1580">
            <v>4.209519253767041</v>
          </cell>
          <cell r="H1580">
            <v>28</v>
          </cell>
          <cell r="I1580">
            <v>2.5339366515837103</v>
          </cell>
          <cell r="J1580">
            <v>0</v>
          </cell>
          <cell r="K1580">
            <v>0</v>
          </cell>
          <cell r="L1580">
            <v>3</v>
          </cell>
          <cell r="M1580">
            <v>1.6042780748663104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1</v>
          </cell>
          <cell r="S1580">
            <v>1.515151515151515</v>
          </cell>
          <cell r="T1580">
            <v>3004</v>
          </cell>
          <cell r="U1580">
            <v>2.505797367411288</v>
          </cell>
        </row>
        <row r="1581">
          <cell r="A1581" t="str">
            <v>71 Contrainte physique - sur le système musculo-squelettique</v>
          </cell>
          <cell r="B1581">
            <v>11936</v>
          </cell>
          <cell r="C1581">
            <v>11.056561127887804</v>
          </cell>
          <cell r="D1581">
            <v>1073</v>
          </cell>
          <cell r="E1581">
            <v>17.203783870450536</v>
          </cell>
          <cell r="F1581">
            <v>755</v>
          </cell>
          <cell r="G1581">
            <v>18.057880889739298</v>
          </cell>
          <cell r="H1581">
            <v>125</v>
          </cell>
          <cell r="I1581">
            <v>11.312217194570136</v>
          </cell>
          <cell r="J1581">
            <v>5</v>
          </cell>
          <cell r="K1581">
            <v>6.25</v>
          </cell>
          <cell r="L1581">
            <v>9</v>
          </cell>
          <cell r="M1581">
            <v>4.81283422459893</v>
          </cell>
          <cell r="N1581">
            <v>2</v>
          </cell>
          <cell r="O1581">
            <v>4.081632653061225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13905</v>
          </cell>
          <cell r="U1581">
            <v>11.598905590497322</v>
          </cell>
        </row>
        <row r="1582">
          <cell r="A1582" t="str">
            <v>72 Contrainte physique- causée par des radiations, par le bruit, la lumière, la pression</v>
          </cell>
          <cell r="B1582">
            <v>154</v>
          </cell>
          <cell r="C1582">
            <v>0.14265335235378032</v>
          </cell>
          <cell r="D1582">
            <v>16</v>
          </cell>
          <cell r="E1582">
            <v>0.2565335898669232</v>
          </cell>
          <cell r="F1582">
            <v>13</v>
          </cell>
          <cell r="G1582">
            <v>0.31093039942597467</v>
          </cell>
          <cell r="H1582">
            <v>6</v>
          </cell>
          <cell r="I1582">
            <v>0.5429864253393665</v>
          </cell>
          <cell r="J1582">
            <v>0</v>
          </cell>
          <cell r="K1582">
            <v>0</v>
          </cell>
          <cell r="L1582">
            <v>1</v>
          </cell>
          <cell r="M1582">
            <v>0.53475935828877</v>
          </cell>
          <cell r="N1582">
            <v>2</v>
          </cell>
          <cell r="O1582">
            <v>4.081632653061225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192</v>
          </cell>
          <cell r="U1582">
            <v>0.16015748819672682</v>
          </cell>
        </row>
        <row r="1583">
          <cell r="A1583" t="str">
            <v>73 Contrainte psychique, choc mental</v>
          </cell>
          <cell r="B1583">
            <v>622</v>
          </cell>
          <cell r="C1583">
            <v>0.5761713322340997</v>
          </cell>
          <cell r="D1583">
            <v>34</v>
          </cell>
          <cell r="E1583">
            <v>0.5451338784672118</v>
          </cell>
          <cell r="F1583">
            <v>117</v>
          </cell>
          <cell r="G1583">
            <v>2.7983735948337713</v>
          </cell>
          <cell r="H1583">
            <v>45</v>
          </cell>
          <cell r="I1583">
            <v>4.072398190045249</v>
          </cell>
          <cell r="J1583">
            <v>1</v>
          </cell>
          <cell r="K1583">
            <v>1.25</v>
          </cell>
          <cell r="L1583">
            <v>5</v>
          </cell>
          <cell r="M1583">
            <v>2.6737967914438503</v>
          </cell>
          <cell r="N1583">
            <v>1</v>
          </cell>
          <cell r="O1583">
            <v>2.0408163265306123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825</v>
          </cell>
          <cell r="U1583">
            <v>0.6881767070953104</v>
          </cell>
        </row>
        <row r="1584">
          <cell r="A1584" t="str">
            <v>79 Autre contact - Modalité de la blessure connu du groupe 70 nlcd</v>
          </cell>
          <cell r="B1584">
            <v>654</v>
          </cell>
          <cell r="C1584">
            <v>0.6058135872686514</v>
          </cell>
          <cell r="D1584">
            <v>50</v>
          </cell>
          <cell r="E1584">
            <v>0.8016674683341349</v>
          </cell>
          <cell r="F1584">
            <v>30</v>
          </cell>
          <cell r="G1584">
            <v>0.7175316909830185</v>
          </cell>
          <cell r="H1584">
            <v>4</v>
          </cell>
          <cell r="I1584">
            <v>0.36199095022624433</v>
          </cell>
          <cell r="J1584">
            <v>2</v>
          </cell>
          <cell r="K1584">
            <v>2.5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1</v>
          </cell>
          <cell r="Q1584">
            <v>4.3478260869565215</v>
          </cell>
          <cell r="R1584">
            <v>1</v>
          </cell>
          <cell r="S1584">
            <v>1.515151515151515</v>
          </cell>
          <cell r="T1584">
            <v>742</v>
          </cell>
          <cell r="U1584">
            <v>0.6189419595936003</v>
          </cell>
        </row>
        <row r="1585">
          <cell r="A1585" t="str">
            <v>80 Morsure, coup de pied, etc., animal ou humain - non précisé</v>
          </cell>
          <cell r="B1585">
            <v>397</v>
          </cell>
          <cell r="C1585">
            <v>0.36774922652240766</v>
          </cell>
          <cell r="D1585">
            <v>14</v>
          </cell>
          <cell r="E1585">
            <v>0.22446689113355783</v>
          </cell>
          <cell r="F1585">
            <v>12</v>
          </cell>
          <cell r="G1585">
            <v>0.2870126763932074</v>
          </cell>
          <cell r="H1585">
            <v>4</v>
          </cell>
          <cell r="I1585">
            <v>0.36199095022624433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427</v>
          </cell>
          <cell r="U1585">
            <v>0.3561835805208455</v>
          </cell>
        </row>
        <row r="1586">
          <cell r="A1586" t="str">
            <v>81 Morsure par</v>
          </cell>
          <cell r="B1586">
            <v>378</v>
          </cell>
          <cell r="C1586">
            <v>0.3501491375956426</v>
          </cell>
          <cell r="D1586">
            <v>3</v>
          </cell>
          <cell r="E1586">
            <v>0.0481000481000481</v>
          </cell>
          <cell r="F1586">
            <v>2</v>
          </cell>
          <cell r="G1586">
            <v>0.04783544606553456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383</v>
          </cell>
          <cell r="U1586">
            <v>0.3194808228090956</v>
          </cell>
        </row>
        <row r="1587">
          <cell r="A1587" t="str">
            <v>82 Piqûre par un insecte, un poisson</v>
          </cell>
          <cell r="B1587">
            <v>196</v>
          </cell>
          <cell r="C1587">
            <v>0.1815588120866295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196</v>
          </cell>
          <cell r="U1587">
            <v>0.16349410253415858</v>
          </cell>
        </row>
        <row r="1588">
          <cell r="A1588" t="str">
            <v>83 Coup, coup de pied, coup de tête, étranglement</v>
          </cell>
          <cell r="B1588">
            <v>1469</v>
          </cell>
          <cell r="C1588">
            <v>1.3607647701798917</v>
          </cell>
          <cell r="D1588">
            <v>51</v>
          </cell>
          <cell r="E1588">
            <v>0.8177008177008177</v>
          </cell>
          <cell r="F1588">
            <v>53</v>
          </cell>
          <cell r="G1588">
            <v>1.2676393207366659</v>
          </cell>
          <cell r="H1588">
            <v>11</v>
          </cell>
          <cell r="I1588">
            <v>0.9954751131221719</v>
          </cell>
          <cell r="J1588">
            <v>1</v>
          </cell>
          <cell r="K1588">
            <v>1.25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1585</v>
          </cell>
          <cell r="U1588">
            <v>1.3221334312073538</v>
          </cell>
        </row>
        <row r="1589">
          <cell r="A1589" t="str">
            <v>89 Autre contact - Modalité de la blessure connu du groupe 80 nlcd</v>
          </cell>
          <cell r="B1589">
            <v>259</v>
          </cell>
          <cell r="C1589">
            <v>0.23991700168590324</v>
          </cell>
          <cell r="D1589">
            <v>11</v>
          </cell>
          <cell r="E1589">
            <v>0.1763668430335097</v>
          </cell>
          <cell r="F1589">
            <v>11</v>
          </cell>
          <cell r="G1589">
            <v>0.2630949533604401</v>
          </cell>
          <cell r="H1589">
            <v>1</v>
          </cell>
          <cell r="I1589">
            <v>0.09049773755656108</v>
          </cell>
          <cell r="J1589">
            <v>0</v>
          </cell>
          <cell r="K1589">
            <v>0</v>
          </cell>
          <cell r="L1589">
            <v>1</v>
          </cell>
          <cell r="M1589">
            <v>0.53475935828877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283</v>
          </cell>
          <cell r="U1589">
            <v>0.23606546437330042</v>
          </cell>
        </row>
        <row r="1590">
          <cell r="A1590" t="str">
            <v>99 Autre contact - Modalité de la blessure non listé dans cette classification</v>
          </cell>
          <cell r="B1590">
            <v>3581</v>
          </cell>
          <cell r="C1590">
            <v>3.317153602460307</v>
          </cell>
          <cell r="D1590">
            <v>197</v>
          </cell>
          <cell r="E1590">
            <v>3.1585698252364915</v>
          </cell>
          <cell r="F1590">
            <v>145</v>
          </cell>
          <cell r="G1590">
            <v>3.4680698397512555</v>
          </cell>
          <cell r="H1590">
            <v>38</v>
          </cell>
          <cell r="I1590">
            <v>3.4389140271493215</v>
          </cell>
          <cell r="J1590">
            <v>6</v>
          </cell>
          <cell r="K1590">
            <v>7.5</v>
          </cell>
          <cell r="L1590">
            <v>12</v>
          </cell>
          <cell r="M1590">
            <v>6.417112299465241</v>
          </cell>
          <cell r="N1590">
            <v>1</v>
          </cell>
          <cell r="O1590">
            <v>2.0408163265306123</v>
          </cell>
          <cell r="P1590">
            <v>1</v>
          </cell>
          <cell r="Q1590">
            <v>4.3478260869565215</v>
          </cell>
          <cell r="R1590">
            <v>10</v>
          </cell>
          <cell r="S1590">
            <v>15.151515151515152</v>
          </cell>
          <cell r="T1590">
            <v>3991</v>
          </cell>
          <cell r="U1590">
            <v>3.3291069551725867</v>
          </cell>
        </row>
        <row r="1591">
          <cell r="A1591" t="str">
            <v>Inconnu</v>
          </cell>
          <cell r="B1591">
            <v>14180</v>
          </cell>
          <cell r="C1591">
            <v>13.135224262185746</v>
          </cell>
          <cell r="D1591">
            <v>335</v>
          </cell>
          <cell r="E1591">
            <v>5.371172037838705</v>
          </cell>
          <cell r="F1591">
            <v>197</v>
          </cell>
          <cell r="G1591">
            <v>4.711791437455154</v>
          </cell>
          <cell r="H1591">
            <v>55</v>
          </cell>
          <cell r="I1591">
            <v>4.97737556561086</v>
          </cell>
          <cell r="J1591">
            <v>2</v>
          </cell>
          <cell r="K1591">
            <v>2.5</v>
          </cell>
          <cell r="L1591">
            <v>6</v>
          </cell>
          <cell r="M1591">
            <v>3.2085561497326207</v>
          </cell>
          <cell r="N1591">
            <v>3</v>
          </cell>
          <cell r="O1591">
            <v>6.122448979591836</v>
          </cell>
          <cell r="P1591">
            <v>2</v>
          </cell>
          <cell r="Q1591">
            <v>8.695652173913043</v>
          </cell>
          <cell r="R1591">
            <v>3</v>
          </cell>
          <cell r="S1591">
            <v>4.545454545454546</v>
          </cell>
          <cell r="T1591">
            <v>14783</v>
          </cell>
          <cell r="U1591">
            <v>12.331292437563604</v>
          </cell>
        </row>
        <row r="1592">
          <cell r="A1592" t="str">
            <v>Total</v>
          </cell>
          <cell r="B1592">
            <v>107954</v>
          </cell>
          <cell r="C1592">
            <v>100</v>
          </cell>
          <cell r="D1592">
            <v>6237</v>
          </cell>
          <cell r="E1592">
            <v>100</v>
          </cell>
          <cell r="F1592">
            <v>4181</v>
          </cell>
          <cell r="G1592">
            <v>100</v>
          </cell>
          <cell r="H1592">
            <v>1105</v>
          </cell>
          <cell r="I1592">
            <v>100</v>
          </cell>
          <cell r="J1592">
            <v>80</v>
          </cell>
          <cell r="K1592">
            <v>100</v>
          </cell>
          <cell r="L1592">
            <v>187</v>
          </cell>
          <cell r="M1592">
            <v>100</v>
          </cell>
          <cell r="N1592">
            <v>49</v>
          </cell>
          <cell r="O1592">
            <v>100</v>
          </cell>
          <cell r="P1592">
            <v>23</v>
          </cell>
          <cell r="Q1592">
            <v>100</v>
          </cell>
          <cell r="R1592">
            <v>66</v>
          </cell>
          <cell r="S1592">
            <v>100</v>
          </cell>
          <cell r="T1592">
            <v>119882</v>
          </cell>
          <cell r="U159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6.1.1"/>
      <sheetName val="6.1.2"/>
      <sheetName val="6.1.3"/>
      <sheetName val="6.1.4"/>
      <sheetName val="6.1.5"/>
      <sheetName val="6.1.6"/>
      <sheetName val="6.1.7"/>
      <sheetName val="6.1.9"/>
      <sheetName val="6.2.1"/>
      <sheetName val="6.2.2"/>
      <sheetName val="6.2.3"/>
      <sheetName val="6.2.4"/>
      <sheetName val="6.2.5"/>
      <sheetName val="6.2.6"/>
      <sheetName val="6.2.7"/>
      <sheetName val="6.2.9"/>
      <sheetName val="6.3.1"/>
      <sheetName val="6.3.2"/>
      <sheetName val="6.3.3"/>
      <sheetName val="6.3.4"/>
      <sheetName val="6.3.5"/>
      <sheetName val="6.3.6"/>
      <sheetName val="6.3.8"/>
      <sheetName val="6.4.1"/>
      <sheetName val="6.4.2"/>
      <sheetName val="6.4.3"/>
      <sheetName val="6.4.4"/>
      <sheetName val="6.4.5"/>
      <sheetName val="6.4.6"/>
      <sheetName val="6.4.7"/>
      <sheetName val="6.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439</v>
      </c>
      <c r="B1" s="2"/>
    </row>
    <row r="2" spans="1:2" ht="15">
      <c r="A2" s="3" t="s">
        <v>427</v>
      </c>
      <c r="B2" s="4" t="s">
        <v>428</v>
      </c>
    </row>
    <row r="3" spans="1:2" ht="14.25">
      <c r="A3" s="5" t="s">
        <v>429</v>
      </c>
      <c r="B3" s="277" t="s">
        <v>440</v>
      </c>
    </row>
    <row r="4" spans="1:2" ht="14.25">
      <c r="A4" s="405" t="s">
        <v>404</v>
      </c>
      <c r="B4" s="277" t="s">
        <v>441</v>
      </c>
    </row>
    <row r="5" spans="1:2" ht="14.25">
      <c r="A5" s="405" t="s">
        <v>405</v>
      </c>
      <c r="B5" s="277" t="s">
        <v>442</v>
      </c>
    </row>
    <row r="6" spans="1:2" ht="14.25">
      <c r="A6" s="405" t="s">
        <v>406</v>
      </c>
      <c r="B6" s="277" t="s">
        <v>443</v>
      </c>
    </row>
    <row r="7" spans="1:2" ht="14.25">
      <c r="A7" s="405" t="s">
        <v>407</v>
      </c>
      <c r="B7" s="277" t="s">
        <v>444</v>
      </c>
    </row>
    <row r="8" spans="1:2" ht="14.25">
      <c r="A8" s="405" t="s">
        <v>408</v>
      </c>
      <c r="B8" s="277" t="s">
        <v>445</v>
      </c>
    </row>
    <row r="9" spans="1:2" ht="14.25">
      <c r="A9" s="405" t="s">
        <v>409</v>
      </c>
      <c r="B9" s="277" t="s">
        <v>446</v>
      </c>
    </row>
    <row r="10" spans="1:2" ht="14.25">
      <c r="A10" s="3" t="s">
        <v>430</v>
      </c>
      <c r="B10" s="4" t="s">
        <v>431</v>
      </c>
    </row>
    <row r="11" spans="1:2" ht="14.25">
      <c r="A11" s="5" t="s">
        <v>432</v>
      </c>
      <c r="B11" s="277" t="s">
        <v>447</v>
      </c>
    </row>
    <row r="12" spans="1:2" ht="14.25">
      <c r="A12" s="405" t="s">
        <v>410</v>
      </c>
      <c r="B12" s="277" t="s">
        <v>448</v>
      </c>
    </row>
    <row r="13" spans="1:2" ht="14.25">
      <c r="A13" s="405" t="s">
        <v>411</v>
      </c>
      <c r="B13" s="277" t="s">
        <v>449</v>
      </c>
    </row>
    <row r="14" spans="1:2" ht="14.25">
      <c r="A14" s="405" t="s">
        <v>412</v>
      </c>
      <c r="B14" s="277" t="s">
        <v>450</v>
      </c>
    </row>
    <row r="15" spans="1:2" ht="14.25">
      <c r="A15" s="405" t="s">
        <v>413</v>
      </c>
      <c r="B15" s="277" t="s">
        <v>451</v>
      </c>
    </row>
    <row r="16" spans="1:2" ht="14.25">
      <c r="A16" s="405" t="s">
        <v>414</v>
      </c>
      <c r="B16" s="277" t="s">
        <v>452</v>
      </c>
    </row>
    <row r="17" spans="1:2" ht="14.25">
      <c r="A17" s="405" t="s">
        <v>415</v>
      </c>
      <c r="B17" s="277" t="s">
        <v>453</v>
      </c>
    </row>
    <row r="18" spans="1:2" ht="14.25">
      <c r="A18" s="3" t="s">
        <v>433</v>
      </c>
      <c r="B18" s="4" t="s">
        <v>434</v>
      </c>
    </row>
    <row r="19" spans="1:2" ht="14.25">
      <c r="A19" s="5" t="s">
        <v>435</v>
      </c>
      <c r="B19" s="277" t="s">
        <v>454</v>
      </c>
    </row>
    <row r="20" spans="1:2" ht="14.25">
      <c r="A20" s="405" t="s">
        <v>416</v>
      </c>
      <c r="B20" s="277" t="s">
        <v>455</v>
      </c>
    </row>
    <row r="21" spans="1:2" ht="14.25">
      <c r="A21" s="405" t="s">
        <v>417</v>
      </c>
      <c r="B21" s="277" t="s">
        <v>456</v>
      </c>
    </row>
    <row r="22" spans="1:2" ht="14.25">
      <c r="A22" s="405" t="s">
        <v>418</v>
      </c>
      <c r="B22" s="277" t="s">
        <v>457</v>
      </c>
    </row>
    <row r="23" spans="1:2" ht="14.25">
      <c r="A23" s="405" t="s">
        <v>419</v>
      </c>
      <c r="B23" s="277" t="s">
        <v>458</v>
      </c>
    </row>
    <row r="24" spans="1:2" ht="14.25">
      <c r="A24" s="405" t="s">
        <v>420</v>
      </c>
      <c r="B24" s="277" t="s">
        <v>453</v>
      </c>
    </row>
    <row r="25" spans="1:2" ht="14.25">
      <c r="A25" s="3" t="s">
        <v>436</v>
      </c>
      <c r="B25" s="4" t="s">
        <v>437</v>
      </c>
    </row>
    <row r="26" spans="1:2" ht="14.25">
      <c r="A26" s="5" t="s">
        <v>438</v>
      </c>
      <c r="B26" s="277" t="s">
        <v>459</v>
      </c>
    </row>
    <row r="27" spans="1:2" ht="14.25">
      <c r="A27" s="405" t="s">
        <v>421</v>
      </c>
      <c r="B27" s="277" t="s">
        <v>460</v>
      </c>
    </row>
    <row r="28" spans="1:2" ht="14.25">
      <c r="A28" s="405" t="s">
        <v>422</v>
      </c>
      <c r="B28" s="277" t="s">
        <v>461</v>
      </c>
    </row>
    <row r="29" spans="1:2" ht="14.25">
      <c r="A29" s="405" t="s">
        <v>423</v>
      </c>
      <c r="B29" s="277" t="s">
        <v>462</v>
      </c>
    </row>
    <row r="30" spans="1:2" ht="14.25">
      <c r="A30" s="405" t="s">
        <v>424</v>
      </c>
      <c r="B30" s="277" t="s">
        <v>463</v>
      </c>
    </row>
    <row r="31" spans="1:2" ht="14.25">
      <c r="A31" s="405" t="s">
        <v>425</v>
      </c>
      <c r="B31" s="277" t="s">
        <v>464</v>
      </c>
    </row>
    <row r="32" spans="1:2" ht="14.25">
      <c r="A32" s="405" t="s">
        <v>426</v>
      </c>
      <c r="B32" s="277" t="s">
        <v>465</v>
      </c>
    </row>
    <row r="33" spans="1:2" ht="15" thickBot="1">
      <c r="A33" s="6"/>
      <c r="B33" s="6"/>
    </row>
  </sheetData>
  <sheetProtection/>
  <hyperlinks>
    <hyperlink ref="B3" location="'6.1.1'!A1" display="Accidents sur le lieu de travail selon le type de travail : évolution 2012 - 2016"/>
    <hyperlink ref="B4" location="'6.1.2'!A1" display="Accidents sur le lieu de travail selon le type de travail : distribution selon le genre - 2016"/>
    <hyperlink ref="B5" location="'6.1.3'!A1" display="Accidents sur le lieu de travail selon le type de travail : distribution selon la génération en fréquence absolue - 2016"/>
    <hyperlink ref="B6" location="'6.1.4'!A1" display="Accidents sur le lieu de travail selon le type de travail : distribution selon la génération en fréquence relative - 2016"/>
    <hyperlink ref="B7" location="'6.1.5'!A1" display="Accidents sur le lieu de travail selon le type de travail : distribution selon le genre de travail en fréquence absolue - 2016"/>
    <hyperlink ref="B8" location="'6.1.6'!A1" display="Accidents sur le lieu de travail selon le type de travail : distribution selon le genre de travail en fréquence relative - 2016"/>
    <hyperlink ref="B9" location="'6.1.7'!A1" display="Accidents sur le lieu de travail selon le type de travail : distribution selon la durée de l’incapacité temporaire - 2016"/>
    <hyperlink ref="B11" location="'6.2.1'!A1" display="Accidents sur le lieu de travail selon la déviation : évolution 2012 - 2016"/>
    <hyperlink ref="B12" location="'6.2.2'!A1" display="Accidents sur le lieu de travail selon la déviation : distribution selon le genre - 2016"/>
    <hyperlink ref="B13" location="'6.2.3'!A1" display="Accidents sur le lieu de travail selon la déviation : distribution selon la génération en fréquence absolue - 2016"/>
    <hyperlink ref="B14" location="'6.2.4'!A1" display="Accidents sur le lieu de travail selon la déviation : distribution selon la génération en fréquence relative - 2016"/>
    <hyperlink ref="B15" location="'6.2.5'!A1" display="Accidents sur le lieu de travail selon la déviation : distribution selon le genre de travail en fréquence absolue - 2016"/>
    <hyperlink ref="B16" location="'6.2.6'!A1" display="Accidents sur le lieu de travail selon la déviation : distribution selon le genre de travail en fréquence relative - 2016"/>
    <hyperlink ref="B17" location="'6.2.7'!A1" display="Accidents sur le lieu de travail selon la déviation : distribution selon la durée de l’incapacité temporaire - 2016"/>
    <hyperlink ref="B19" location="'6.3.1'!A1" display="Accidents sur le lieu de travail selon l'agent matériel : évolution 2011 - 2015"/>
    <hyperlink ref="B20" location="'6.3.2'!A1" display="Accidents sur le lieu de travail selon l'agent matériel : distribution selon le genre - 2016"/>
    <hyperlink ref="B21" location="'6.3.3'!A1" display="Accidents sur le lieu de travail selon l'agent matériel : distribution selon la génération en fréquence absolue - 2016"/>
    <hyperlink ref="B22" location="'6.3.4'!A1" display="Accidents sur le lieu de travail selon l'agent matériel : distribution selon la génération en fréquence relative - 2016"/>
    <hyperlink ref="B23" location="'6.3.5'!A1" display="Accidents sur le lieu de travail selon l'agent matériel : distribution selon le genre de travail - 2016"/>
    <hyperlink ref="B24" location="'6.3.6'!A1" display="Accidents sur le lieu de travail selon l'agent matériel : distribution selon la durée de l’incapacité temporaire - 2016"/>
    <hyperlink ref="B26" location="'6.4.1'!A1" display="Accidents sur le lieu de travail selon la modalité de la blessure : évolution 2011 - 2015"/>
    <hyperlink ref="B27" location="'6.4.2'!A1" display="Accidents sur le lieu de travail selon la modalité de la blessure : distribution selon et le genre - 2016"/>
    <hyperlink ref="B28" location="'6.4.3'!A1" display="Accidents sur le lieu de travail selon la modalité de la blessure : distribution selon la génération en fréquence absolue - 2016"/>
    <hyperlink ref="B29" location="'6.4.4'!A1" display="Accidents sur le lieu de travail selon la modalité de la blessure : distribution selon la génération en fréquence relative - 2016"/>
    <hyperlink ref="B30" location="'6.4.5'!A1" display="Accidents sur le lieu de travail selon la modalité de la blessure : distribution selon le genre de travail en fréquence absolue - 2016"/>
    <hyperlink ref="B31" location="'6.4.6'!A1" display="Accidents sur le lieu de travail selon la modalité de la blessure : distribution selon le genre de travail en fréquence relative - 2016"/>
    <hyperlink ref="B32" location="'6.4.7'!A1" display="Accidents sur le lieu de travail selon la modalité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262" customWidth="1"/>
    <col min="2" max="2" width="80.7109375" style="262" customWidth="1"/>
    <col min="3" max="9" width="15.7109375" style="262" customWidth="1"/>
    <col min="10" max="16384" width="9.140625" style="262" customWidth="1"/>
  </cols>
  <sheetData>
    <row r="1" spans="1:9" ht="16.5" thickBot="1" thickTop="1">
      <c r="A1" s="473" t="s">
        <v>542</v>
      </c>
      <c r="B1" s="474"/>
      <c r="C1" s="475"/>
      <c r="D1" s="475"/>
      <c r="E1" s="475"/>
      <c r="F1" s="475"/>
      <c r="G1" s="475"/>
      <c r="H1" s="475"/>
      <c r="I1" s="476"/>
    </row>
    <row r="2" spans="1:9" ht="16.5" thickBot="1" thickTop="1">
      <c r="A2" s="473" t="s">
        <v>604</v>
      </c>
      <c r="B2" s="474"/>
      <c r="C2" s="475"/>
      <c r="D2" s="475"/>
      <c r="E2" s="475"/>
      <c r="F2" s="475"/>
      <c r="G2" s="475"/>
      <c r="H2" s="475"/>
      <c r="I2" s="476"/>
    </row>
    <row r="3" spans="1:9" ht="16.5" thickBot="1" thickTop="1">
      <c r="A3" s="446" t="s">
        <v>467</v>
      </c>
      <c r="B3" s="444" t="s">
        <v>431</v>
      </c>
      <c r="C3" s="420" t="s">
        <v>543</v>
      </c>
      <c r="D3" s="420"/>
      <c r="E3" s="420"/>
      <c r="F3" s="420"/>
      <c r="G3" s="420"/>
      <c r="H3" s="421"/>
      <c r="I3" s="422" t="s">
        <v>468</v>
      </c>
    </row>
    <row r="4" spans="1:9" ht="14.25">
      <c r="A4" s="431"/>
      <c r="B4" s="432"/>
      <c r="C4" s="479">
        <v>2014</v>
      </c>
      <c r="D4" s="426"/>
      <c r="E4" s="425">
        <v>2015</v>
      </c>
      <c r="F4" s="426"/>
      <c r="G4" s="425">
        <v>2016</v>
      </c>
      <c r="H4" s="426"/>
      <c r="I4" s="423"/>
    </row>
    <row r="5" spans="1:9" ht="15" thickBot="1">
      <c r="A5" s="477"/>
      <c r="B5" s="478"/>
      <c r="C5" s="10" t="s">
        <v>2</v>
      </c>
      <c r="D5" s="68" t="s">
        <v>3</v>
      </c>
      <c r="E5" s="39" t="s">
        <v>2</v>
      </c>
      <c r="F5" s="68" t="s">
        <v>3</v>
      </c>
      <c r="G5" s="39" t="s">
        <v>2</v>
      </c>
      <c r="H5" s="68" t="s">
        <v>3</v>
      </c>
      <c r="I5" s="424"/>
    </row>
    <row r="6" spans="1:9" ht="15" thickBot="1">
      <c r="A6" s="132" t="s">
        <v>46</v>
      </c>
      <c r="B6" s="14" t="s">
        <v>544</v>
      </c>
      <c r="C6" s="15">
        <v>421</v>
      </c>
      <c r="D6" s="133">
        <v>0.04627899307463999</v>
      </c>
      <c r="E6" s="15">
        <v>352</v>
      </c>
      <c r="F6" s="17">
        <v>0.03709167544783983</v>
      </c>
      <c r="G6" s="15">
        <v>327</v>
      </c>
      <c r="H6" s="17">
        <v>0.033421913327882254</v>
      </c>
      <c r="I6" s="19">
        <v>-0.07102272727272728</v>
      </c>
    </row>
    <row r="7" spans="1:9" ht="27.75" thickBot="1">
      <c r="A7" s="132" t="s">
        <v>68</v>
      </c>
      <c r="B7" s="14" t="s">
        <v>545</v>
      </c>
      <c r="C7" s="15">
        <v>5</v>
      </c>
      <c r="D7" s="133">
        <v>0.0005496317467296911</v>
      </c>
      <c r="E7" s="15">
        <v>7</v>
      </c>
      <c r="F7" s="17">
        <v>0.0007376185458377239</v>
      </c>
      <c r="G7" s="15">
        <v>25</v>
      </c>
      <c r="H7" s="17">
        <v>0.002555192150449714</v>
      </c>
      <c r="I7" s="19">
        <v>2.5714285714285716</v>
      </c>
    </row>
    <row r="8" spans="1:9" ht="27">
      <c r="A8" s="26">
        <v>10</v>
      </c>
      <c r="B8" s="27" t="s">
        <v>546</v>
      </c>
      <c r="C8" s="72">
        <v>0</v>
      </c>
      <c r="D8" s="134">
        <v>0</v>
      </c>
      <c r="E8" s="72">
        <v>1</v>
      </c>
      <c r="F8" s="30">
        <v>0.00010537407797681771</v>
      </c>
      <c r="G8" s="72">
        <v>4</v>
      </c>
      <c r="H8" s="30">
        <v>0.0004088307440719542</v>
      </c>
      <c r="I8" s="32">
        <v>3</v>
      </c>
    </row>
    <row r="9" spans="1:9" ht="27">
      <c r="A9" s="26">
        <v>11</v>
      </c>
      <c r="B9" s="27" t="s">
        <v>547</v>
      </c>
      <c r="C9" s="72">
        <v>0</v>
      </c>
      <c r="D9" s="134">
        <v>0</v>
      </c>
      <c r="E9" s="72">
        <v>0</v>
      </c>
      <c r="F9" s="30">
        <v>0</v>
      </c>
      <c r="G9" s="72">
        <v>2</v>
      </c>
      <c r="H9" s="30">
        <v>0.0002044153720359771</v>
      </c>
      <c r="I9" s="32"/>
    </row>
    <row r="10" spans="1:9" ht="14.25">
      <c r="A10" s="26">
        <v>12</v>
      </c>
      <c r="B10" s="27" t="s">
        <v>548</v>
      </c>
      <c r="C10" s="72">
        <v>2</v>
      </c>
      <c r="D10" s="134">
        <v>0.00021985269869187644</v>
      </c>
      <c r="E10" s="72">
        <v>2</v>
      </c>
      <c r="F10" s="30">
        <v>0.00021074815595363542</v>
      </c>
      <c r="G10" s="72">
        <v>0</v>
      </c>
      <c r="H10" s="30">
        <v>0</v>
      </c>
      <c r="I10" s="32">
        <v>-1</v>
      </c>
    </row>
    <row r="11" spans="1:9" ht="14.25">
      <c r="A11" s="26">
        <v>13</v>
      </c>
      <c r="B11" s="27" t="s">
        <v>549</v>
      </c>
      <c r="C11" s="72">
        <v>2</v>
      </c>
      <c r="D11" s="134">
        <v>0.00021985269869187644</v>
      </c>
      <c r="E11" s="72">
        <v>1</v>
      </c>
      <c r="F11" s="30">
        <v>0.00010537407797681771</v>
      </c>
      <c r="G11" s="72">
        <v>17</v>
      </c>
      <c r="H11" s="30">
        <v>0.0017375306623058054</v>
      </c>
      <c r="I11" s="32">
        <v>16</v>
      </c>
    </row>
    <row r="12" spans="1:9" ht="14.25">
      <c r="A12" s="26">
        <v>14</v>
      </c>
      <c r="B12" s="27" t="s">
        <v>550</v>
      </c>
      <c r="C12" s="72">
        <v>0</v>
      </c>
      <c r="D12" s="134">
        <v>0</v>
      </c>
      <c r="E12" s="72">
        <v>1</v>
      </c>
      <c r="F12" s="30">
        <v>0.00010537407797681771</v>
      </c>
      <c r="G12" s="72">
        <v>1</v>
      </c>
      <c r="H12" s="30">
        <v>0.00010220768601798856</v>
      </c>
      <c r="I12" s="32">
        <v>0</v>
      </c>
    </row>
    <row r="13" spans="1:9" ht="27.75" thickBot="1">
      <c r="A13" s="8">
        <v>19</v>
      </c>
      <c r="B13" s="33" t="s">
        <v>551</v>
      </c>
      <c r="C13" s="77">
        <v>1</v>
      </c>
      <c r="D13" s="135">
        <v>0.00010992634934593822</v>
      </c>
      <c r="E13" s="77">
        <v>2</v>
      </c>
      <c r="F13" s="36">
        <v>0.00021074815595363542</v>
      </c>
      <c r="G13" s="77">
        <v>1</v>
      </c>
      <c r="H13" s="36">
        <v>0.00010220768601798856</v>
      </c>
      <c r="I13" s="38">
        <v>-0.5</v>
      </c>
    </row>
    <row r="14" spans="1:9" ht="27.75" thickBot="1">
      <c r="A14" s="132" t="s">
        <v>76</v>
      </c>
      <c r="B14" s="14" t="s">
        <v>552</v>
      </c>
      <c r="C14" s="15">
        <v>18</v>
      </c>
      <c r="D14" s="133">
        <v>0.001978674288226888</v>
      </c>
      <c r="E14" s="15">
        <v>11</v>
      </c>
      <c r="F14" s="17">
        <v>0.0011591148577449948</v>
      </c>
      <c r="G14" s="15">
        <v>15</v>
      </c>
      <c r="H14" s="17">
        <v>0.0015331152902698282</v>
      </c>
      <c r="I14" s="19">
        <v>0.36363636363636365</v>
      </c>
    </row>
    <row r="15" spans="1:9" ht="27">
      <c r="A15" s="26">
        <v>20</v>
      </c>
      <c r="B15" s="27" t="s">
        <v>553</v>
      </c>
      <c r="C15" s="72">
        <v>4</v>
      </c>
      <c r="D15" s="134">
        <v>0.0004397053973837529</v>
      </c>
      <c r="E15" s="72">
        <v>2</v>
      </c>
      <c r="F15" s="30">
        <v>0.00021074815595363542</v>
      </c>
      <c r="G15" s="72">
        <v>4</v>
      </c>
      <c r="H15" s="30">
        <v>0.0004088307440719542</v>
      </c>
      <c r="I15" s="32">
        <v>1</v>
      </c>
    </row>
    <row r="16" spans="1:9" ht="14.25">
      <c r="A16" s="26">
        <v>21</v>
      </c>
      <c r="B16" s="27" t="s">
        <v>554</v>
      </c>
      <c r="C16" s="72">
        <v>2</v>
      </c>
      <c r="D16" s="134">
        <v>0.00021985269869187644</v>
      </c>
      <c r="E16" s="72">
        <v>0</v>
      </c>
      <c r="F16" s="30">
        <v>0</v>
      </c>
      <c r="G16" s="72">
        <v>3</v>
      </c>
      <c r="H16" s="30">
        <v>0.0003066230580539657</v>
      </c>
      <c r="I16" s="32"/>
    </row>
    <row r="17" spans="1:9" ht="14.25">
      <c r="A17" s="26">
        <v>22</v>
      </c>
      <c r="B17" s="27" t="s">
        <v>555</v>
      </c>
      <c r="C17" s="72">
        <v>1</v>
      </c>
      <c r="D17" s="134">
        <v>0.00010992634934593822</v>
      </c>
      <c r="E17" s="72">
        <v>0</v>
      </c>
      <c r="F17" s="30">
        <v>0</v>
      </c>
      <c r="G17" s="72">
        <v>2</v>
      </c>
      <c r="H17" s="30">
        <v>0.0002044153720359771</v>
      </c>
      <c r="I17" s="32"/>
    </row>
    <row r="18" spans="1:9" ht="14.25">
      <c r="A18" s="26">
        <v>23</v>
      </c>
      <c r="B18" s="27" t="s">
        <v>556</v>
      </c>
      <c r="C18" s="72">
        <v>2</v>
      </c>
      <c r="D18" s="134">
        <v>0.00021985269869187644</v>
      </c>
      <c r="E18" s="72">
        <v>0</v>
      </c>
      <c r="F18" s="30">
        <v>0</v>
      </c>
      <c r="G18" s="72">
        <v>0</v>
      </c>
      <c r="H18" s="30">
        <v>0</v>
      </c>
      <c r="I18" s="32"/>
    </row>
    <row r="19" spans="1:9" ht="14.25">
      <c r="A19" s="26">
        <v>24</v>
      </c>
      <c r="B19" s="27" t="s">
        <v>557</v>
      </c>
      <c r="C19" s="72">
        <v>6</v>
      </c>
      <c r="D19" s="134">
        <v>0.0006595580960756293</v>
      </c>
      <c r="E19" s="72">
        <v>5</v>
      </c>
      <c r="F19" s="30">
        <v>0.0005268703898840885</v>
      </c>
      <c r="G19" s="72">
        <v>5</v>
      </c>
      <c r="H19" s="30">
        <v>0.0005110384300899426</v>
      </c>
      <c r="I19" s="32">
        <v>0</v>
      </c>
    </row>
    <row r="20" spans="1:9" ht="27.75" thickBot="1">
      <c r="A20" s="8">
        <v>29</v>
      </c>
      <c r="B20" s="33" t="s">
        <v>558</v>
      </c>
      <c r="C20" s="77">
        <v>3</v>
      </c>
      <c r="D20" s="135">
        <v>0.00032977904803781465</v>
      </c>
      <c r="E20" s="77">
        <v>4</v>
      </c>
      <c r="F20" s="36">
        <v>0.00042149631190727084</v>
      </c>
      <c r="G20" s="77">
        <v>1</v>
      </c>
      <c r="H20" s="36">
        <v>0.00010220768601798856</v>
      </c>
      <c r="I20" s="38">
        <v>-0.75</v>
      </c>
    </row>
    <row r="21" spans="1:9" ht="27.75" thickBot="1">
      <c r="A21" s="132" t="s">
        <v>84</v>
      </c>
      <c r="B21" s="14" t="s">
        <v>559</v>
      </c>
      <c r="C21" s="15">
        <v>599</v>
      </c>
      <c r="D21" s="133">
        <v>0.065845883258217</v>
      </c>
      <c r="E21" s="15">
        <v>527</v>
      </c>
      <c r="F21" s="17">
        <v>0.05553213909378293</v>
      </c>
      <c r="G21" s="15">
        <v>463</v>
      </c>
      <c r="H21" s="17">
        <v>0.0473221586263287</v>
      </c>
      <c r="I21" s="19">
        <v>-0.12144212523719165</v>
      </c>
    </row>
    <row r="22" spans="1:9" ht="27">
      <c r="A22" s="26">
        <v>30</v>
      </c>
      <c r="B22" s="27" t="s">
        <v>560</v>
      </c>
      <c r="C22" s="72">
        <v>46</v>
      </c>
      <c r="D22" s="134">
        <v>0.005056612069913158</v>
      </c>
      <c r="E22" s="72">
        <v>46</v>
      </c>
      <c r="F22" s="30">
        <v>0.004847207586933615</v>
      </c>
      <c r="G22" s="72">
        <v>51</v>
      </c>
      <c r="H22" s="30">
        <v>0.005212591986917415</v>
      </c>
      <c r="I22" s="32">
        <v>0.10869565217391304</v>
      </c>
    </row>
    <row r="23" spans="1:9" ht="14.25">
      <c r="A23" s="26">
        <v>31</v>
      </c>
      <c r="B23" s="27" t="s">
        <v>561</v>
      </c>
      <c r="C23" s="72">
        <v>11</v>
      </c>
      <c r="D23" s="134">
        <v>0.0012091898428053204</v>
      </c>
      <c r="E23" s="72">
        <v>8</v>
      </c>
      <c r="F23" s="30">
        <v>0.0008429926238145417</v>
      </c>
      <c r="G23" s="72">
        <v>8</v>
      </c>
      <c r="H23" s="30">
        <v>0.0008176614881439084</v>
      </c>
      <c r="I23" s="32">
        <v>0</v>
      </c>
    </row>
    <row r="24" spans="1:9" ht="27">
      <c r="A24" s="26">
        <v>32</v>
      </c>
      <c r="B24" s="27" t="s">
        <v>562</v>
      </c>
      <c r="C24" s="72">
        <v>7</v>
      </c>
      <c r="D24" s="134">
        <v>0.0007694844454215675</v>
      </c>
      <c r="E24" s="72">
        <v>2</v>
      </c>
      <c r="F24" s="30">
        <v>0.00021074815595363542</v>
      </c>
      <c r="G24" s="72">
        <v>4</v>
      </c>
      <c r="H24" s="30">
        <v>0.0004088307440719542</v>
      </c>
      <c r="I24" s="32">
        <v>1</v>
      </c>
    </row>
    <row r="25" spans="1:9" ht="27">
      <c r="A25" s="26">
        <v>33</v>
      </c>
      <c r="B25" s="27" t="s">
        <v>563</v>
      </c>
      <c r="C25" s="72">
        <v>104</v>
      </c>
      <c r="D25" s="134">
        <v>0.011432340331977575</v>
      </c>
      <c r="E25" s="72">
        <v>85</v>
      </c>
      <c r="F25" s="30">
        <v>0.008956796628029505</v>
      </c>
      <c r="G25" s="72">
        <v>85</v>
      </c>
      <c r="H25" s="30">
        <v>0.008687653311529027</v>
      </c>
      <c r="I25" s="32">
        <v>0</v>
      </c>
    </row>
    <row r="26" spans="1:9" ht="27">
      <c r="A26" s="26">
        <v>34</v>
      </c>
      <c r="B26" s="27" t="s">
        <v>564</v>
      </c>
      <c r="C26" s="72">
        <v>65</v>
      </c>
      <c r="D26" s="134">
        <v>0.0071452127074859845</v>
      </c>
      <c r="E26" s="72">
        <v>89</v>
      </c>
      <c r="F26" s="30">
        <v>0.009378292939936776</v>
      </c>
      <c r="G26" s="72">
        <v>56</v>
      </c>
      <c r="H26" s="30">
        <v>0.005723630417007358</v>
      </c>
      <c r="I26" s="32">
        <v>-0.3707865168539326</v>
      </c>
    </row>
    <row r="27" spans="1:9" ht="27">
      <c r="A27" s="26">
        <v>35</v>
      </c>
      <c r="B27" s="27" t="s">
        <v>565</v>
      </c>
      <c r="C27" s="72">
        <v>257</v>
      </c>
      <c r="D27" s="134">
        <v>0.028251071781906122</v>
      </c>
      <c r="E27" s="72">
        <v>283</v>
      </c>
      <c r="F27" s="30">
        <v>0.02982086406743941</v>
      </c>
      <c r="G27" s="72">
        <v>237</v>
      </c>
      <c r="H27" s="30">
        <v>0.024223221586263288</v>
      </c>
      <c r="I27" s="32">
        <v>-0.1625441696113074</v>
      </c>
    </row>
    <row r="28" spans="1:9" ht="27.75" thickBot="1">
      <c r="A28" s="39">
        <v>39</v>
      </c>
      <c r="B28" s="40" t="s">
        <v>566</v>
      </c>
      <c r="C28" s="77">
        <v>26</v>
      </c>
      <c r="D28" s="135">
        <v>0.0028580850829943937</v>
      </c>
      <c r="E28" s="136">
        <v>14</v>
      </c>
      <c r="F28" s="43">
        <v>0.0014752370916754477</v>
      </c>
      <c r="G28" s="77">
        <v>22</v>
      </c>
      <c r="H28" s="36">
        <v>0.002248569092395748</v>
      </c>
      <c r="I28" s="38">
        <v>0.5714285714285714</v>
      </c>
    </row>
    <row r="29" spans="1:9" ht="27.75" thickBot="1">
      <c r="A29" s="132" t="s">
        <v>93</v>
      </c>
      <c r="B29" s="14" t="s">
        <v>567</v>
      </c>
      <c r="C29" s="15">
        <v>3357</v>
      </c>
      <c r="D29" s="133">
        <v>0.3690227547543146</v>
      </c>
      <c r="E29" s="15">
        <v>3664</v>
      </c>
      <c r="F29" s="17">
        <v>0.38609062170706004</v>
      </c>
      <c r="G29" s="15">
        <v>3937</v>
      </c>
      <c r="H29" s="17">
        <v>0.4023916598528209</v>
      </c>
      <c r="I29" s="19">
        <v>0.07450873362445415</v>
      </c>
    </row>
    <row r="30" spans="1:9" ht="27">
      <c r="A30" s="26">
        <v>40</v>
      </c>
      <c r="B30" s="27" t="s">
        <v>568</v>
      </c>
      <c r="C30" s="72">
        <v>486</v>
      </c>
      <c r="D30" s="134">
        <v>0.05342420578212598</v>
      </c>
      <c r="E30" s="72">
        <v>589</v>
      </c>
      <c r="F30" s="30">
        <v>0.062065331928345624</v>
      </c>
      <c r="G30" s="72">
        <v>596</v>
      </c>
      <c r="H30" s="30">
        <v>0.06091578086672118</v>
      </c>
      <c r="I30" s="32">
        <v>0.011884550084889643</v>
      </c>
    </row>
    <row r="31" spans="1:9" ht="27">
      <c r="A31" s="26">
        <v>41</v>
      </c>
      <c r="B31" s="27" t="s">
        <v>569</v>
      </c>
      <c r="C31" s="72">
        <v>17</v>
      </c>
      <c r="D31" s="134">
        <v>0.0018687479388809498</v>
      </c>
      <c r="E31" s="72">
        <v>16</v>
      </c>
      <c r="F31" s="30">
        <v>0.0016859852476290833</v>
      </c>
      <c r="G31" s="72">
        <v>14</v>
      </c>
      <c r="H31" s="30">
        <v>0.0014309076042518395</v>
      </c>
      <c r="I31" s="32">
        <v>-0.125</v>
      </c>
    </row>
    <row r="32" spans="1:9" ht="27">
      <c r="A32" s="26">
        <v>42</v>
      </c>
      <c r="B32" s="27" t="s">
        <v>570</v>
      </c>
      <c r="C32" s="72">
        <v>2719</v>
      </c>
      <c r="D32" s="134">
        <v>0.29888974387160605</v>
      </c>
      <c r="E32" s="72">
        <v>2926</v>
      </c>
      <c r="F32" s="30">
        <v>0.3083245521601686</v>
      </c>
      <c r="G32" s="72">
        <v>3213</v>
      </c>
      <c r="H32" s="30">
        <v>0.3283932951757972</v>
      </c>
      <c r="I32" s="32">
        <v>0.09808612440191387</v>
      </c>
    </row>
    <row r="33" spans="1:9" ht="27">
      <c r="A33" s="26">
        <v>43</v>
      </c>
      <c r="B33" s="27" t="s">
        <v>571</v>
      </c>
      <c r="C33" s="72">
        <v>5</v>
      </c>
      <c r="D33" s="134">
        <v>0.0005496317467296911</v>
      </c>
      <c r="E33" s="72">
        <v>5</v>
      </c>
      <c r="F33" s="30">
        <v>0.0005268703898840885</v>
      </c>
      <c r="G33" s="72">
        <v>5</v>
      </c>
      <c r="H33" s="30">
        <v>0.0005110384300899426</v>
      </c>
      <c r="I33" s="32">
        <v>0</v>
      </c>
    </row>
    <row r="34" spans="1:9" ht="27">
      <c r="A34" s="26">
        <v>44</v>
      </c>
      <c r="B34" s="27" t="s">
        <v>572</v>
      </c>
      <c r="C34" s="72">
        <v>50</v>
      </c>
      <c r="D34" s="134">
        <v>0.005496317467296911</v>
      </c>
      <c r="E34" s="72">
        <v>40</v>
      </c>
      <c r="F34" s="30">
        <v>0.004214963119072708</v>
      </c>
      <c r="G34" s="72">
        <v>46</v>
      </c>
      <c r="H34" s="30">
        <v>0.004701553556827474</v>
      </c>
      <c r="I34" s="32">
        <v>0.15</v>
      </c>
    </row>
    <row r="35" spans="1:9" ht="14.25">
      <c r="A35" s="26">
        <v>45</v>
      </c>
      <c r="B35" s="27" t="s">
        <v>573</v>
      </c>
      <c r="C35" s="72">
        <v>4</v>
      </c>
      <c r="D35" s="134">
        <v>0.0004397053973837529</v>
      </c>
      <c r="E35" s="72">
        <v>2</v>
      </c>
      <c r="F35" s="30">
        <v>0.00021074815595363542</v>
      </c>
      <c r="G35" s="72">
        <v>3</v>
      </c>
      <c r="H35" s="30">
        <v>0.0003066230580539657</v>
      </c>
      <c r="I35" s="32">
        <v>0.5</v>
      </c>
    </row>
    <row r="36" spans="1:9" ht="27.75" thickBot="1">
      <c r="A36" s="8">
        <v>49</v>
      </c>
      <c r="B36" s="33" t="s">
        <v>574</v>
      </c>
      <c r="C36" s="136">
        <v>76</v>
      </c>
      <c r="D36" s="137">
        <v>0.008354402550291304</v>
      </c>
      <c r="E36" s="77">
        <v>86</v>
      </c>
      <c r="F36" s="36">
        <v>0.009062170706006322</v>
      </c>
      <c r="G36" s="136">
        <v>60</v>
      </c>
      <c r="H36" s="43">
        <v>0.006132461161079314</v>
      </c>
      <c r="I36" s="45">
        <v>-0.3023255813953488</v>
      </c>
    </row>
    <row r="37" spans="1:9" ht="15" thickBot="1">
      <c r="A37" s="132" t="s">
        <v>102</v>
      </c>
      <c r="B37" s="14" t="s">
        <v>575</v>
      </c>
      <c r="C37" s="15">
        <v>2347</v>
      </c>
      <c r="D37" s="133">
        <v>0.257997141914917</v>
      </c>
      <c r="E37" s="15">
        <v>2464</v>
      </c>
      <c r="F37" s="17">
        <v>0.25964172813487885</v>
      </c>
      <c r="G37" s="15">
        <v>2436</v>
      </c>
      <c r="H37" s="17">
        <v>0.2489779231398201</v>
      </c>
      <c r="I37" s="19">
        <v>-0.011363636363636364</v>
      </c>
    </row>
    <row r="38" spans="1:9" ht="14.25">
      <c r="A38" s="26">
        <v>50</v>
      </c>
      <c r="B38" s="27" t="s">
        <v>576</v>
      </c>
      <c r="C38" s="72">
        <v>431</v>
      </c>
      <c r="D38" s="134">
        <v>0.047378256568099374</v>
      </c>
      <c r="E38" s="72">
        <v>477</v>
      </c>
      <c r="F38" s="30">
        <v>0.050263435194942044</v>
      </c>
      <c r="G38" s="72">
        <v>436</v>
      </c>
      <c r="H38" s="30">
        <v>0.044562551103843016</v>
      </c>
      <c r="I38" s="32">
        <v>-0.0859538784067086</v>
      </c>
    </row>
    <row r="39" spans="1:9" ht="14.25">
      <c r="A39" s="26">
        <v>51</v>
      </c>
      <c r="B39" s="27" t="s">
        <v>577</v>
      </c>
      <c r="C39" s="72">
        <v>228</v>
      </c>
      <c r="D39" s="134">
        <v>0.025063207650873914</v>
      </c>
      <c r="E39" s="72">
        <v>216</v>
      </c>
      <c r="F39" s="30">
        <v>0.022760800842992625</v>
      </c>
      <c r="G39" s="72">
        <v>224</v>
      </c>
      <c r="H39" s="30">
        <v>0.02289452166802943</v>
      </c>
      <c r="I39" s="32">
        <v>0.037037037037037035</v>
      </c>
    </row>
    <row r="40" spans="1:9" ht="14.25">
      <c r="A40" s="26">
        <v>52</v>
      </c>
      <c r="B40" s="27" t="s">
        <v>578</v>
      </c>
      <c r="C40" s="72">
        <v>1613</v>
      </c>
      <c r="D40" s="134">
        <v>0.17731120149499835</v>
      </c>
      <c r="E40" s="72">
        <v>1686</v>
      </c>
      <c r="F40" s="30">
        <v>0.17766069546891464</v>
      </c>
      <c r="G40" s="72">
        <v>1700</v>
      </c>
      <c r="H40" s="30">
        <v>0.17375306623058054</v>
      </c>
      <c r="I40" s="32">
        <v>0.00830367734282325</v>
      </c>
    </row>
    <row r="41" spans="1:9" ht="27.75" thickBot="1">
      <c r="A41" s="39">
        <v>59</v>
      </c>
      <c r="B41" s="40" t="s">
        <v>579</v>
      </c>
      <c r="C41" s="77">
        <v>75</v>
      </c>
      <c r="D41" s="135">
        <v>0.008244476200945367</v>
      </c>
      <c r="E41" s="136">
        <v>85</v>
      </c>
      <c r="F41" s="43">
        <v>0.008956796628029505</v>
      </c>
      <c r="G41" s="77">
        <v>76</v>
      </c>
      <c r="H41" s="36">
        <v>0.00776778413736713</v>
      </c>
      <c r="I41" s="38">
        <v>-0.10588235294117647</v>
      </c>
    </row>
    <row r="42" spans="1:9" ht="27.75" thickBot="1">
      <c r="A42" s="132" t="s">
        <v>108</v>
      </c>
      <c r="B42" s="14" t="s">
        <v>580</v>
      </c>
      <c r="C42" s="15">
        <v>1232</v>
      </c>
      <c r="D42" s="133">
        <v>0.1354292623941959</v>
      </c>
      <c r="E42" s="15">
        <v>1234</v>
      </c>
      <c r="F42" s="17">
        <v>0.13003161222339304</v>
      </c>
      <c r="G42" s="15">
        <v>1238</v>
      </c>
      <c r="H42" s="17">
        <v>0.1265331152902698</v>
      </c>
      <c r="I42" s="19">
        <v>0.0032414910858995136</v>
      </c>
    </row>
    <row r="43" spans="1:9" ht="27">
      <c r="A43" s="26">
        <v>60</v>
      </c>
      <c r="B43" s="27" t="s">
        <v>581</v>
      </c>
      <c r="C43" s="72">
        <v>69</v>
      </c>
      <c r="D43" s="134">
        <v>0.007584918104869737</v>
      </c>
      <c r="E43" s="72">
        <v>82</v>
      </c>
      <c r="F43" s="30">
        <v>0.008640674394099051</v>
      </c>
      <c r="G43" s="72">
        <v>59</v>
      </c>
      <c r="H43" s="30">
        <v>0.006030253475061325</v>
      </c>
      <c r="I43" s="32">
        <v>-0.2804878048780488</v>
      </c>
    </row>
    <row r="44" spans="1:9" ht="14.25">
      <c r="A44" s="26">
        <v>61</v>
      </c>
      <c r="B44" s="27" t="s">
        <v>582</v>
      </c>
      <c r="C44" s="72">
        <v>11</v>
      </c>
      <c r="D44" s="134">
        <v>0.0012091898428053204</v>
      </c>
      <c r="E44" s="72">
        <v>20</v>
      </c>
      <c r="F44" s="30">
        <v>0.002107481559536354</v>
      </c>
      <c r="G44" s="72">
        <v>13</v>
      </c>
      <c r="H44" s="30">
        <v>0.0013286999182338514</v>
      </c>
      <c r="I44" s="32">
        <v>-0.35</v>
      </c>
    </row>
    <row r="45" spans="1:9" ht="14.25">
      <c r="A45" s="26">
        <v>62</v>
      </c>
      <c r="B45" s="27" t="s">
        <v>583</v>
      </c>
      <c r="C45" s="72">
        <v>9</v>
      </c>
      <c r="D45" s="134">
        <v>0.000989337144113444</v>
      </c>
      <c r="E45" s="72">
        <v>5</v>
      </c>
      <c r="F45" s="30">
        <v>0.0005268703898840885</v>
      </c>
      <c r="G45" s="72">
        <v>5</v>
      </c>
      <c r="H45" s="30">
        <v>0.0005110384300899426</v>
      </c>
      <c r="I45" s="32">
        <v>0</v>
      </c>
    </row>
    <row r="46" spans="1:9" ht="14.25">
      <c r="A46" s="26">
        <v>63</v>
      </c>
      <c r="B46" s="27" t="s">
        <v>584</v>
      </c>
      <c r="C46" s="72">
        <v>800</v>
      </c>
      <c r="D46" s="134">
        <v>0.08794107947675057</v>
      </c>
      <c r="E46" s="72">
        <v>666</v>
      </c>
      <c r="F46" s="30">
        <v>0.07017913593256059</v>
      </c>
      <c r="G46" s="72">
        <v>821</v>
      </c>
      <c r="H46" s="30">
        <v>0.0839125102207686</v>
      </c>
      <c r="I46" s="32">
        <v>0.23273273273273273</v>
      </c>
    </row>
    <row r="47" spans="1:9" ht="14.25">
      <c r="A47" s="26">
        <v>64</v>
      </c>
      <c r="B47" s="27" t="s">
        <v>585</v>
      </c>
      <c r="C47" s="72">
        <v>301</v>
      </c>
      <c r="D47" s="134">
        <v>0.033087831153127405</v>
      </c>
      <c r="E47" s="72">
        <v>395</v>
      </c>
      <c r="F47" s="30">
        <v>0.04162276080084299</v>
      </c>
      <c r="G47" s="72">
        <v>273</v>
      </c>
      <c r="H47" s="30">
        <v>0.027902698282910875</v>
      </c>
      <c r="I47" s="32">
        <v>-0.30886075949367087</v>
      </c>
    </row>
    <row r="48" spans="1:9" ht="27.75" thickBot="1">
      <c r="A48" s="8">
        <v>69</v>
      </c>
      <c r="B48" s="33" t="s">
        <v>586</v>
      </c>
      <c r="C48" s="77">
        <v>42</v>
      </c>
      <c r="D48" s="135">
        <v>0.004616906672529405</v>
      </c>
      <c r="E48" s="77">
        <v>66</v>
      </c>
      <c r="F48" s="36">
        <v>0.006954689146469968</v>
      </c>
      <c r="G48" s="77">
        <v>67</v>
      </c>
      <c r="H48" s="36">
        <v>0.006847914963205233</v>
      </c>
      <c r="I48" s="38">
        <v>0.015151515151515152</v>
      </c>
    </row>
    <row r="49" spans="1:9" ht="27.75" thickBot="1">
      <c r="A49" s="132" t="s">
        <v>116</v>
      </c>
      <c r="B49" s="14" t="s">
        <v>587</v>
      </c>
      <c r="C49" s="15">
        <v>412</v>
      </c>
      <c r="D49" s="133">
        <v>0.04528965593052655</v>
      </c>
      <c r="E49" s="15">
        <v>415</v>
      </c>
      <c r="F49" s="17">
        <v>0.04373024236037935</v>
      </c>
      <c r="G49" s="15">
        <v>453</v>
      </c>
      <c r="H49" s="17">
        <v>0.04630008176614882</v>
      </c>
      <c r="I49" s="19">
        <v>0.09156626506024096</v>
      </c>
    </row>
    <row r="50" spans="1:9" ht="27">
      <c r="A50" s="26">
        <v>70</v>
      </c>
      <c r="B50" s="27" t="s">
        <v>588</v>
      </c>
      <c r="C50" s="72">
        <v>87</v>
      </c>
      <c r="D50" s="134">
        <v>0.009563592393096626</v>
      </c>
      <c r="E50" s="72">
        <v>85</v>
      </c>
      <c r="F50" s="30">
        <v>0.008956796628029505</v>
      </c>
      <c r="G50" s="72">
        <v>98</v>
      </c>
      <c r="H50" s="30">
        <v>0.010016353229762878</v>
      </c>
      <c r="I50" s="32">
        <v>0.15294117647058825</v>
      </c>
    </row>
    <row r="51" spans="1:9" ht="14.25">
      <c r="A51" s="26">
        <v>71</v>
      </c>
      <c r="B51" s="27" t="s">
        <v>589</v>
      </c>
      <c r="C51" s="72">
        <v>9</v>
      </c>
      <c r="D51" s="134">
        <v>0.000989337144113444</v>
      </c>
      <c r="E51" s="72">
        <v>17</v>
      </c>
      <c r="F51" s="30">
        <v>0.001791359325605901</v>
      </c>
      <c r="G51" s="72">
        <v>11</v>
      </c>
      <c r="H51" s="30">
        <v>0.001124284546197874</v>
      </c>
      <c r="I51" s="32">
        <v>-0.35294117647058826</v>
      </c>
    </row>
    <row r="52" spans="1:9" ht="14.25">
      <c r="A52" s="26">
        <v>72</v>
      </c>
      <c r="B52" s="27" t="s">
        <v>590</v>
      </c>
      <c r="C52" s="72">
        <v>16</v>
      </c>
      <c r="D52" s="134">
        <v>0.0017588215895350116</v>
      </c>
      <c r="E52" s="72">
        <v>10</v>
      </c>
      <c r="F52" s="30">
        <v>0.001053740779768177</v>
      </c>
      <c r="G52" s="72">
        <v>17</v>
      </c>
      <c r="H52" s="30">
        <v>0.0017375306623058054</v>
      </c>
      <c r="I52" s="32">
        <v>0.7</v>
      </c>
    </row>
    <row r="53" spans="1:9" ht="14.25">
      <c r="A53" s="26">
        <v>73</v>
      </c>
      <c r="B53" s="27" t="s">
        <v>591</v>
      </c>
      <c r="C53" s="72">
        <v>8</v>
      </c>
      <c r="D53" s="134">
        <v>0.0008794107947675058</v>
      </c>
      <c r="E53" s="72">
        <v>2</v>
      </c>
      <c r="F53" s="30">
        <v>0.00021074815595363542</v>
      </c>
      <c r="G53" s="72">
        <v>6</v>
      </c>
      <c r="H53" s="30">
        <v>0.0006132461161079314</v>
      </c>
      <c r="I53" s="32">
        <v>2</v>
      </c>
    </row>
    <row r="54" spans="1:9" ht="14.25">
      <c r="A54" s="26">
        <v>74</v>
      </c>
      <c r="B54" s="27" t="s">
        <v>592</v>
      </c>
      <c r="C54" s="72">
        <v>11</v>
      </c>
      <c r="D54" s="134">
        <v>0.0012091898428053204</v>
      </c>
      <c r="E54" s="72">
        <v>18</v>
      </c>
      <c r="F54" s="30">
        <v>0.0018967334035827187</v>
      </c>
      <c r="G54" s="72">
        <v>22</v>
      </c>
      <c r="H54" s="30">
        <v>0.002248569092395748</v>
      </c>
      <c r="I54" s="32">
        <v>0.2222222222222222</v>
      </c>
    </row>
    <row r="55" spans="1:9" ht="14.25">
      <c r="A55" s="26">
        <v>75</v>
      </c>
      <c r="B55" s="27" t="s">
        <v>593</v>
      </c>
      <c r="C55" s="72">
        <v>239</v>
      </c>
      <c r="D55" s="134">
        <v>0.026272397493679236</v>
      </c>
      <c r="E55" s="72">
        <v>240</v>
      </c>
      <c r="F55" s="30">
        <v>0.02528977871443625</v>
      </c>
      <c r="G55" s="72">
        <v>251</v>
      </c>
      <c r="H55" s="30">
        <v>0.025654129190515126</v>
      </c>
      <c r="I55" s="32">
        <v>0.04583333333333333</v>
      </c>
    </row>
    <row r="56" spans="1:9" ht="27.75" thickBot="1">
      <c r="A56" s="39">
        <v>79</v>
      </c>
      <c r="B56" s="40" t="s">
        <v>594</v>
      </c>
      <c r="C56" s="77">
        <v>42</v>
      </c>
      <c r="D56" s="135">
        <v>0.004616906672529405</v>
      </c>
      <c r="E56" s="136">
        <v>43</v>
      </c>
      <c r="F56" s="43">
        <v>0.004531085353003161</v>
      </c>
      <c r="G56" s="77">
        <v>48</v>
      </c>
      <c r="H56" s="36">
        <v>0.004905968928863452</v>
      </c>
      <c r="I56" s="38">
        <v>0.11627906976744186</v>
      </c>
    </row>
    <row r="57" spans="1:9" ht="27.75" thickBot="1">
      <c r="A57" s="132" t="s">
        <v>125</v>
      </c>
      <c r="B57" s="14" t="s">
        <v>595</v>
      </c>
      <c r="C57" s="15">
        <v>339</v>
      </c>
      <c r="D57" s="133">
        <v>0.03726503242827306</v>
      </c>
      <c r="E57" s="15">
        <v>356</v>
      </c>
      <c r="F57" s="17">
        <v>0.0375131717597471</v>
      </c>
      <c r="G57" s="15">
        <v>383</v>
      </c>
      <c r="H57" s="17">
        <v>0.03914554374488962</v>
      </c>
      <c r="I57" s="19">
        <v>0.07584269662921349</v>
      </c>
    </row>
    <row r="58" spans="1:9" ht="27">
      <c r="A58" s="26">
        <v>80</v>
      </c>
      <c r="B58" s="27" t="s">
        <v>596</v>
      </c>
      <c r="C58" s="72">
        <v>50</v>
      </c>
      <c r="D58" s="134">
        <v>0.005496317467296911</v>
      </c>
      <c r="E58" s="72">
        <v>52</v>
      </c>
      <c r="F58" s="30">
        <v>0.005479452054794521</v>
      </c>
      <c r="G58" s="72">
        <v>75</v>
      </c>
      <c r="H58" s="30">
        <v>0.007665576451349142</v>
      </c>
      <c r="I58" s="32">
        <v>0.4423076923076923</v>
      </c>
    </row>
    <row r="59" spans="1:9" ht="14.25">
      <c r="A59" s="26">
        <v>81</v>
      </c>
      <c r="B59" s="27" t="s">
        <v>597</v>
      </c>
      <c r="C59" s="72">
        <v>78</v>
      </c>
      <c r="D59" s="134">
        <v>0.00857425524898318</v>
      </c>
      <c r="E59" s="72">
        <v>102</v>
      </c>
      <c r="F59" s="30">
        <v>0.010748155953635406</v>
      </c>
      <c r="G59" s="72">
        <v>124</v>
      </c>
      <c r="H59" s="30">
        <v>0.012673753066230581</v>
      </c>
      <c r="I59" s="32">
        <v>0.21568627450980393</v>
      </c>
    </row>
    <row r="60" spans="1:9" ht="27">
      <c r="A60" s="26">
        <v>82</v>
      </c>
      <c r="B60" s="27" t="s">
        <v>598</v>
      </c>
      <c r="C60" s="72">
        <v>15</v>
      </c>
      <c r="D60" s="134">
        <v>0.0016488952401890733</v>
      </c>
      <c r="E60" s="72">
        <v>6</v>
      </c>
      <c r="F60" s="30">
        <v>0.0006322444678609062</v>
      </c>
      <c r="G60" s="72">
        <v>10</v>
      </c>
      <c r="H60" s="30">
        <v>0.0010220768601798852</v>
      </c>
      <c r="I60" s="32">
        <v>0.6666666666666666</v>
      </c>
    </row>
    <row r="61" spans="1:9" ht="41.25">
      <c r="A61" s="26">
        <v>83</v>
      </c>
      <c r="B61" s="27" t="s">
        <v>599</v>
      </c>
      <c r="C61" s="72">
        <v>83</v>
      </c>
      <c r="D61" s="134">
        <v>0.009123886995712873</v>
      </c>
      <c r="E61" s="72">
        <v>89</v>
      </c>
      <c r="F61" s="30">
        <v>0.009378292939936776</v>
      </c>
      <c r="G61" s="72">
        <v>88</v>
      </c>
      <c r="H61" s="30">
        <v>0.008994276369582992</v>
      </c>
      <c r="I61" s="32">
        <v>-0.011235955056179775</v>
      </c>
    </row>
    <row r="62" spans="1:9" ht="14.25">
      <c r="A62" s="26">
        <v>84</v>
      </c>
      <c r="B62" s="27" t="s">
        <v>600</v>
      </c>
      <c r="C62" s="72">
        <v>29</v>
      </c>
      <c r="D62" s="134">
        <v>0.0031878641310322084</v>
      </c>
      <c r="E62" s="72">
        <v>41</v>
      </c>
      <c r="F62" s="30">
        <v>0.004320337197049526</v>
      </c>
      <c r="G62" s="72">
        <v>26</v>
      </c>
      <c r="H62" s="30">
        <v>0.002657399836467703</v>
      </c>
      <c r="I62" s="32">
        <v>-0.36585365853658536</v>
      </c>
    </row>
    <row r="63" spans="1:9" ht="27">
      <c r="A63" s="26">
        <v>85</v>
      </c>
      <c r="B63" s="27" t="s">
        <v>601</v>
      </c>
      <c r="C63" s="72">
        <v>47</v>
      </c>
      <c r="D63" s="134">
        <v>0.005166538419259096</v>
      </c>
      <c r="E63" s="72">
        <v>42</v>
      </c>
      <c r="F63" s="30">
        <v>0.004425711275026343</v>
      </c>
      <c r="G63" s="72">
        <v>29</v>
      </c>
      <c r="H63" s="30">
        <v>0.002964022894521668</v>
      </c>
      <c r="I63" s="32">
        <v>-0.30952380952380953</v>
      </c>
    </row>
    <row r="64" spans="1:9" ht="27.75" thickBot="1">
      <c r="A64" s="8">
        <v>89</v>
      </c>
      <c r="B64" s="33" t="s">
        <v>602</v>
      </c>
      <c r="C64" s="77">
        <v>37</v>
      </c>
      <c r="D64" s="135">
        <v>0.004067274925799714</v>
      </c>
      <c r="E64" s="77">
        <v>24</v>
      </c>
      <c r="F64" s="36">
        <v>0.0025289778714436247</v>
      </c>
      <c r="G64" s="77">
        <v>31</v>
      </c>
      <c r="H64" s="36">
        <v>0.0031684382665576453</v>
      </c>
      <c r="I64" s="38">
        <v>0.2916666666666667</v>
      </c>
    </row>
    <row r="65" spans="1:9" ht="15" thickBot="1">
      <c r="A65" s="132">
        <v>99</v>
      </c>
      <c r="B65" s="14" t="s">
        <v>603</v>
      </c>
      <c r="C65" s="15">
        <v>450</v>
      </c>
      <c r="D65" s="133">
        <v>0.0494668572056722</v>
      </c>
      <c r="E65" s="15">
        <v>460</v>
      </c>
      <c r="F65" s="17">
        <v>0.04847207586933614</v>
      </c>
      <c r="G65" s="15">
        <v>507</v>
      </c>
      <c r="H65" s="17">
        <v>0.051819296811120207</v>
      </c>
      <c r="I65" s="19">
        <v>0.10217391304347827</v>
      </c>
    </row>
    <row r="66" spans="1:9" ht="15" thickBot="1">
      <c r="A66" s="428" t="s">
        <v>396</v>
      </c>
      <c r="B66" s="472"/>
      <c r="C66" s="140">
        <v>9097</v>
      </c>
      <c r="D66" s="142">
        <v>1</v>
      </c>
      <c r="E66" s="138">
        <v>9490</v>
      </c>
      <c r="F66" s="139">
        <v>1</v>
      </c>
      <c r="G66" s="140">
        <v>9784</v>
      </c>
      <c r="H66" s="141">
        <v>1</v>
      </c>
      <c r="I66" s="143">
        <v>0.030190852254030932</v>
      </c>
    </row>
  </sheetData>
  <sheetProtection/>
  <mergeCells count="10">
    <mergeCell ref="A66:B66"/>
    <mergeCell ref="A1:I1"/>
    <mergeCell ref="A2:I2"/>
    <mergeCell ref="A3:A5"/>
    <mergeCell ref="B3:B5"/>
    <mergeCell ref="C3:H3"/>
    <mergeCell ref="I3:I5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7"/>
  <sheetViews>
    <sheetView zoomScalePageLayoutView="0" workbookViewId="0" topLeftCell="A54">
      <selection activeCell="A66" sqref="A1:IV66"/>
    </sheetView>
  </sheetViews>
  <sheetFormatPr defaultColWidth="9.140625" defaultRowHeight="15"/>
  <cols>
    <col min="1" max="1" width="7.7109375" style="262" customWidth="1"/>
    <col min="2" max="2" width="95.7109375" style="262" customWidth="1"/>
    <col min="3" max="8" width="12.7109375" style="262" customWidth="1"/>
    <col min="9" max="9" width="9.140625" style="262" customWidth="1"/>
    <col min="10" max="10" width="8.8515625" style="0" customWidth="1"/>
    <col min="11" max="16384" width="9.140625" style="262" customWidth="1"/>
  </cols>
  <sheetData>
    <row r="1" spans="1:8" ht="14.25" hidden="1">
      <c r="A1" s="91" t="s">
        <v>49</v>
      </c>
      <c r="B1" s="62"/>
      <c r="C1" s="62"/>
      <c r="D1" s="168"/>
      <c r="E1" s="62"/>
      <c r="F1" s="168"/>
      <c r="G1" s="65" t="e">
        <f>#REF!+#REF!</f>
        <v>#REF!</v>
      </c>
      <c r="H1" s="63"/>
    </row>
    <row r="2" spans="1:8" ht="14.25" hidden="1">
      <c r="A2" s="64" t="s">
        <v>53</v>
      </c>
      <c r="B2" s="62"/>
      <c r="C2" s="62"/>
      <c r="D2" s="168"/>
      <c r="E2" s="62"/>
      <c r="F2" s="168"/>
      <c r="G2" s="61"/>
      <c r="H2" s="61"/>
    </row>
    <row r="3" spans="1:8" ht="16.5" thickBot="1" thickTop="1">
      <c r="A3" s="414" t="s">
        <v>606</v>
      </c>
      <c r="B3" s="415"/>
      <c r="C3" s="415"/>
      <c r="D3" s="415"/>
      <c r="E3" s="415"/>
      <c r="F3" s="415"/>
      <c r="G3" s="415"/>
      <c r="H3" s="442"/>
    </row>
    <row r="4" spans="1:8" ht="15" thickBot="1" thickTop="1">
      <c r="A4" s="431" t="s">
        <v>605</v>
      </c>
      <c r="B4" s="432" t="s">
        <v>431</v>
      </c>
      <c r="C4" s="482" t="s">
        <v>512</v>
      </c>
      <c r="D4" s="482"/>
      <c r="E4" s="482"/>
      <c r="F4" s="483"/>
      <c r="G4" s="438" t="s">
        <v>396</v>
      </c>
      <c r="H4" s="439"/>
    </row>
    <row r="5" spans="1:8" ht="14.25">
      <c r="A5" s="431"/>
      <c r="B5" s="432"/>
      <c r="C5" s="440" t="s">
        <v>513</v>
      </c>
      <c r="D5" s="484"/>
      <c r="E5" s="440" t="s">
        <v>514</v>
      </c>
      <c r="F5" s="484"/>
      <c r="G5" s="438"/>
      <c r="H5" s="439"/>
    </row>
    <row r="6" spans="1:8" ht="15" thickBot="1">
      <c r="A6" s="477"/>
      <c r="B6" s="478"/>
      <c r="C6" s="8" t="s">
        <v>2</v>
      </c>
      <c r="D6" s="159" t="s">
        <v>3</v>
      </c>
      <c r="E6" s="8" t="s">
        <v>2</v>
      </c>
      <c r="F6" s="159" t="s">
        <v>3</v>
      </c>
      <c r="G6" s="8" t="s">
        <v>2</v>
      </c>
      <c r="H6" s="159" t="s">
        <v>3</v>
      </c>
    </row>
    <row r="7" spans="1:8" ht="15" thickBot="1">
      <c r="A7" s="132" t="s">
        <v>46</v>
      </c>
      <c r="B7" s="14" t="s">
        <v>544</v>
      </c>
      <c r="C7" s="326">
        <v>184</v>
      </c>
      <c r="D7" s="145">
        <v>0.02975901665857998</v>
      </c>
      <c r="E7" s="326">
        <v>143</v>
      </c>
      <c r="F7" s="145">
        <v>0.039711191335740074</v>
      </c>
      <c r="G7" s="326">
        <v>327</v>
      </c>
      <c r="H7" s="145">
        <v>0.033421913327882254</v>
      </c>
    </row>
    <row r="8" spans="1:8" ht="15" thickBot="1">
      <c r="A8" s="132" t="s">
        <v>68</v>
      </c>
      <c r="B8" s="14" t="s">
        <v>545</v>
      </c>
      <c r="C8" s="326">
        <v>15</v>
      </c>
      <c r="D8" s="145">
        <v>0.0024260067928190193</v>
      </c>
      <c r="E8" s="326">
        <v>10</v>
      </c>
      <c r="F8" s="145">
        <v>0.002777006387114691</v>
      </c>
      <c r="G8" s="326">
        <v>25</v>
      </c>
      <c r="H8" s="145">
        <v>0.002555192150449714</v>
      </c>
    </row>
    <row r="9" spans="1:8" ht="27">
      <c r="A9" s="26">
        <v>10</v>
      </c>
      <c r="B9" s="27" t="s">
        <v>546</v>
      </c>
      <c r="C9" s="152">
        <v>3</v>
      </c>
      <c r="D9" s="74">
        <v>0.00048520135856380397</v>
      </c>
      <c r="E9" s="152">
        <v>1</v>
      </c>
      <c r="F9" s="74">
        <v>0.00027770063871146905</v>
      </c>
      <c r="G9" s="152">
        <v>4</v>
      </c>
      <c r="H9" s="74">
        <v>0.0004088307440719542</v>
      </c>
    </row>
    <row r="10" spans="1:8" ht="14.25">
      <c r="A10" s="26">
        <v>11</v>
      </c>
      <c r="B10" s="27" t="s">
        <v>547</v>
      </c>
      <c r="C10" s="152">
        <v>2</v>
      </c>
      <c r="D10" s="74">
        <v>0.00032346757237586933</v>
      </c>
      <c r="E10" s="152">
        <v>0</v>
      </c>
      <c r="F10" s="74">
        <v>0</v>
      </c>
      <c r="G10" s="152">
        <v>2</v>
      </c>
      <c r="H10" s="74">
        <v>0.0002044153720359771</v>
      </c>
    </row>
    <row r="11" spans="1:8" ht="14.25">
      <c r="A11" s="26">
        <v>12</v>
      </c>
      <c r="B11" s="27" t="s">
        <v>548</v>
      </c>
      <c r="C11" s="152">
        <v>0</v>
      </c>
      <c r="D11" s="74">
        <v>0</v>
      </c>
      <c r="E11" s="152">
        <v>0</v>
      </c>
      <c r="F11" s="74">
        <v>0</v>
      </c>
      <c r="G11" s="152">
        <v>0</v>
      </c>
      <c r="H11" s="74">
        <v>0</v>
      </c>
    </row>
    <row r="12" spans="1:8" ht="14.25">
      <c r="A12" s="26">
        <v>13</v>
      </c>
      <c r="B12" s="27" t="s">
        <v>549</v>
      </c>
      <c r="C12" s="152">
        <v>10</v>
      </c>
      <c r="D12" s="74">
        <v>0.0016173378618793463</v>
      </c>
      <c r="E12" s="152">
        <v>7</v>
      </c>
      <c r="F12" s="74">
        <v>0.0019439044709802832</v>
      </c>
      <c r="G12" s="152">
        <v>17</v>
      </c>
      <c r="H12" s="74">
        <v>0.0017375306623058054</v>
      </c>
    </row>
    <row r="13" spans="1:8" ht="14.25">
      <c r="A13" s="26">
        <v>14</v>
      </c>
      <c r="B13" s="27" t="s">
        <v>550</v>
      </c>
      <c r="C13" s="152">
        <v>0</v>
      </c>
      <c r="D13" s="74">
        <v>0</v>
      </c>
      <c r="E13" s="152">
        <v>1</v>
      </c>
      <c r="F13" s="74">
        <v>0.00027770063871146905</v>
      </c>
      <c r="G13" s="152">
        <v>1</v>
      </c>
      <c r="H13" s="74">
        <v>0.00010220768601798856</v>
      </c>
    </row>
    <row r="14" spans="1:8" ht="15" thickBot="1">
      <c r="A14" s="8">
        <v>19</v>
      </c>
      <c r="B14" s="33" t="s">
        <v>551</v>
      </c>
      <c r="C14" s="153">
        <v>0</v>
      </c>
      <c r="D14" s="79">
        <v>0</v>
      </c>
      <c r="E14" s="153">
        <v>1</v>
      </c>
      <c r="F14" s="79">
        <v>0.00027770063871146905</v>
      </c>
      <c r="G14" s="153">
        <v>1</v>
      </c>
      <c r="H14" s="79">
        <v>0.00010220768601798856</v>
      </c>
    </row>
    <row r="15" spans="1:8" ht="27.75" thickBot="1">
      <c r="A15" s="132" t="s">
        <v>76</v>
      </c>
      <c r="B15" s="14" t="s">
        <v>552</v>
      </c>
      <c r="C15" s="326">
        <v>6</v>
      </c>
      <c r="D15" s="145">
        <v>0.0009704027171276079</v>
      </c>
      <c r="E15" s="326">
        <v>9</v>
      </c>
      <c r="F15" s="145">
        <v>0.0024993057484032216</v>
      </c>
      <c r="G15" s="326">
        <v>15</v>
      </c>
      <c r="H15" s="145">
        <v>0.0015331152902698282</v>
      </c>
    </row>
    <row r="16" spans="1:8" ht="27">
      <c r="A16" s="26">
        <v>20</v>
      </c>
      <c r="B16" s="27" t="s">
        <v>553</v>
      </c>
      <c r="C16" s="152">
        <v>3</v>
      </c>
      <c r="D16" s="74">
        <v>0.00048520135856380397</v>
      </c>
      <c r="E16" s="152">
        <v>1</v>
      </c>
      <c r="F16" s="74">
        <v>0.00027770063871146905</v>
      </c>
      <c r="G16" s="152">
        <v>4</v>
      </c>
      <c r="H16" s="74">
        <v>0.0004088307440719542</v>
      </c>
    </row>
    <row r="17" spans="1:8" ht="14.25">
      <c r="A17" s="26">
        <v>21</v>
      </c>
      <c r="B17" s="27" t="s">
        <v>554</v>
      </c>
      <c r="C17" s="152">
        <v>2</v>
      </c>
      <c r="D17" s="74">
        <v>0.00032346757237586933</v>
      </c>
      <c r="E17" s="152">
        <v>1</v>
      </c>
      <c r="F17" s="74">
        <v>0.00027770063871146905</v>
      </c>
      <c r="G17" s="152">
        <v>3</v>
      </c>
      <c r="H17" s="74">
        <v>0.0003066230580539657</v>
      </c>
    </row>
    <row r="18" spans="1:8" ht="14.25">
      <c r="A18" s="26">
        <v>22</v>
      </c>
      <c r="B18" s="27" t="s">
        <v>555</v>
      </c>
      <c r="C18" s="152">
        <v>1</v>
      </c>
      <c r="D18" s="74">
        <v>0.00016173378618793466</v>
      </c>
      <c r="E18" s="152">
        <v>1</v>
      </c>
      <c r="F18" s="74">
        <v>0.00027770063871146905</v>
      </c>
      <c r="G18" s="152">
        <v>2</v>
      </c>
      <c r="H18" s="74">
        <v>0.0002044153720359771</v>
      </c>
    </row>
    <row r="19" spans="1:8" ht="14.25">
      <c r="A19" s="26">
        <v>23</v>
      </c>
      <c r="B19" s="27" t="s">
        <v>556</v>
      </c>
      <c r="C19" s="152">
        <v>0</v>
      </c>
      <c r="D19" s="74">
        <v>0</v>
      </c>
      <c r="E19" s="152">
        <v>0</v>
      </c>
      <c r="F19" s="74">
        <v>0</v>
      </c>
      <c r="G19" s="152">
        <v>0</v>
      </c>
      <c r="H19" s="74">
        <v>0</v>
      </c>
    </row>
    <row r="20" spans="1:8" ht="14.25">
      <c r="A20" s="26">
        <v>24</v>
      </c>
      <c r="B20" s="27" t="s">
        <v>557</v>
      </c>
      <c r="C20" s="152">
        <v>0</v>
      </c>
      <c r="D20" s="74">
        <v>0</v>
      </c>
      <c r="E20" s="152">
        <v>5</v>
      </c>
      <c r="F20" s="74">
        <v>0.0013885031935573452</v>
      </c>
      <c r="G20" s="152">
        <v>5</v>
      </c>
      <c r="H20" s="74">
        <v>0.0005110384300899426</v>
      </c>
    </row>
    <row r="21" spans="1:8" ht="15" thickBot="1">
      <c r="A21" s="8">
        <v>29</v>
      </c>
      <c r="B21" s="33" t="s">
        <v>558</v>
      </c>
      <c r="C21" s="153">
        <v>0</v>
      </c>
      <c r="D21" s="79">
        <v>0</v>
      </c>
      <c r="E21" s="153">
        <v>1</v>
      </c>
      <c r="F21" s="79">
        <v>0.00027770063871146905</v>
      </c>
      <c r="G21" s="153">
        <v>1</v>
      </c>
      <c r="H21" s="79">
        <v>0.00010220768601798856</v>
      </c>
    </row>
    <row r="22" spans="1:8" ht="15" thickBot="1">
      <c r="A22" s="132" t="s">
        <v>84</v>
      </c>
      <c r="B22" s="14" t="s">
        <v>559</v>
      </c>
      <c r="C22" s="326">
        <v>300</v>
      </c>
      <c r="D22" s="145">
        <v>0.048520135856380396</v>
      </c>
      <c r="E22" s="326">
        <v>163</v>
      </c>
      <c r="F22" s="145">
        <v>0.04526520410996946</v>
      </c>
      <c r="G22" s="326">
        <v>463</v>
      </c>
      <c r="H22" s="145">
        <v>0.0473221586263287</v>
      </c>
    </row>
    <row r="23" spans="1:8" ht="14.25">
      <c r="A23" s="26">
        <v>30</v>
      </c>
      <c r="B23" s="27" t="s">
        <v>560</v>
      </c>
      <c r="C23" s="152">
        <v>32</v>
      </c>
      <c r="D23" s="74">
        <v>0.005175481158013909</v>
      </c>
      <c r="E23" s="152">
        <v>19</v>
      </c>
      <c r="F23" s="74">
        <v>0.005276312135517912</v>
      </c>
      <c r="G23" s="152">
        <v>51</v>
      </c>
      <c r="H23" s="74">
        <v>0.005212591986917415</v>
      </c>
    </row>
    <row r="24" spans="1:8" ht="14.25">
      <c r="A24" s="26">
        <v>31</v>
      </c>
      <c r="B24" s="27" t="s">
        <v>561</v>
      </c>
      <c r="C24" s="152">
        <v>1</v>
      </c>
      <c r="D24" s="74">
        <v>0.00016173378618793466</v>
      </c>
      <c r="E24" s="152">
        <v>7</v>
      </c>
      <c r="F24" s="74">
        <v>0.0019439044709802832</v>
      </c>
      <c r="G24" s="152">
        <v>8</v>
      </c>
      <c r="H24" s="74">
        <v>0.0008176614881439084</v>
      </c>
    </row>
    <row r="25" spans="1:8" ht="27">
      <c r="A25" s="26">
        <v>32</v>
      </c>
      <c r="B25" s="27" t="s">
        <v>562</v>
      </c>
      <c r="C25" s="152">
        <v>2</v>
      </c>
      <c r="D25" s="74">
        <v>0.00032346757237586933</v>
      </c>
      <c r="E25" s="152">
        <v>2</v>
      </c>
      <c r="F25" s="74">
        <v>0.0005554012774229381</v>
      </c>
      <c r="G25" s="152">
        <v>4</v>
      </c>
      <c r="H25" s="74">
        <v>0.0004088307440719542</v>
      </c>
    </row>
    <row r="26" spans="1:8" ht="27">
      <c r="A26" s="26">
        <v>33</v>
      </c>
      <c r="B26" s="27" t="s">
        <v>563</v>
      </c>
      <c r="C26" s="152">
        <v>54</v>
      </c>
      <c r="D26" s="74">
        <v>0.00873362445414847</v>
      </c>
      <c r="E26" s="152">
        <v>31</v>
      </c>
      <c r="F26" s="74">
        <v>0.00860871980005554</v>
      </c>
      <c r="G26" s="152">
        <v>85</v>
      </c>
      <c r="H26" s="74">
        <v>0.008687653311529027</v>
      </c>
    </row>
    <row r="27" spans="1:8" ht="27">
      <c r="A27" s="26">
        <v>34</v>
      </c>
      <c r="B27" s="27" t="s">
        <v>564</v>
      </c>
      <c r="C27" s="152">
        <v>32</v>
      </c>
      <c r="D27" s="74">
        <v>0.005175481158013909</v>
      </c>
      <c r="E27" s="152">
        <v>24</v>
      </c>
      <c r="F27" s="74">
        <v>0.006664815329075257</v>
      </c>
      <c r="G27" s="152">
        <v>56</v>
      </c>
      <c r="H27" s="74">
        <v>0.005723630417007358</v>
      </c>
    </row>
    <row r="28" spans="1:8" ht="14.25">
      <c r="A28" s="26">
        <v>35</v>
      </c>
      <c r="B28" s="27" t="s">
        <v>565</v>
      </c>
      <c r="C28" s="152">
        <v>164</v>
      </c>
      <c r="D28" s="74">
        <v>0.026524340934821283</v>
      </c>
      <c r="E28" s="152">
        <v>73</v>
      </c>
      <c r="F28" s="74">
        <v>0.02027214662593724</v>
      </c>
      <c r="G28" s="152">
        <v>237</v>
      </c>
      <c r="H28" s="74">
        <v>0.024223221586263288</v>
      </c>
    </row>
    <row r="29" spans="1:8" ht="15" thickBot="1">
      <c r="A29" s="39">
        <v>39</v>
      </c>
      <c r="B29" s="40" t="s">
        <v>566</v>
      </c>
      <c r="C29" s="156">
        <v>15</v>
      </c>
      <c r="D29" s="154">
        <v>0.0024260067928190197</v>
      </c>
      <c r="E29" s="156">
        <v>7</v>
      </c>
      <c r="F29" s="154">
        <v>0.0019439044709802832</v>
      </c>
      <c r="G29" s="156">
        <v>22</v>
      </c>
      <c r="H29" s="154">
        <v>0.002248569092395748</v>
      </c>
    </row>
    <row r="30" spans="1:8" ht="27.75" thickBot="1">
      <c r="A30" s="132" t="s">
        <v>93</v>
      </c>
      <c r="B30" s="14" t="s">
        <v>567</v>
      </c>
      <c r="C30" s="326">
        <v>2320</v>
      </c>
      <c r="D30" s="145">
        <v>0.37522238395600843</v>
      </c>
      <c r="E30" s="326">
        <v>1617</v>
      </c>
      <c r="F30" s="145">
        <v>0.4490419327964454</v>
      </c>
      <c r="G30" s="326">
        <v>3937</v>
      </c>
      <c r="H30" s="145">
        <v>0.4023916598528209</v>
      </c>
    </row>
    <row r="31" spans="1:8" ht="27">
      <c r="A31" s="26">
        <v>40</v>
      </c>
      <c r="B31" s="27" t="s">
        <v>568</v>
      </c>
      <c r="C31" s="152">
        <v>385</v>
      </c>
      <c r="D31" s="74">
        <v>0.06226750768235485</v>
      </c>
      <c r="E31" s="152">
        <v>211</v>
      </c>
      <c r="F31" s="74">
        <v>0.05859483476811997</v>
      </c>
      <c r="G31" s="152">
        <v>596</v>
      </c>
      <c r="H31" s="74">
        <v>0.06091578086672118</v>
      </c>
    </row>
    <row r="32" spans="1:8" ht="27">
      <c r="A32" s="26">
        <v>41</v>
      </c>
      <c r="B32" s="27" t="s">
        <v>569</v>
      </c>
      <c r="C32" s="152">
        <v>8</v>
      </c>
      <c r="D32" s="74">
        <v>0.0012938702895034773</v>
      </c>
      <c r="E32" s="152">
        <v>6</v>
      </c>
      <c r="F32" s="74">
        <v>0.0016662038322688142</v>
      </c>
      <c r="G32" s="152">
        <v>14</v>
      </c>
      <c r="H32" s="74">
        <v>0.0014309076042518395</v>
      </c>
    </row>
    <row r="33" spans="1:8" ht="27">
      <c r="A33" s="26">
        <v>42</v>
      </c>
      <c r="B33" s="27" t="s">
        <v>570</v>
      </c>
      <c r="C33" s="152">
        <v>1855</v>
      </c>
      <c r="D33" s="74">
        <v>0.3000161733786188</v>
      </c>
      <c r="E33" s="152">
        <v>1358</v>
      </c>
      <c r="F33" s="74">
        <v>0.37711746737017493</v>
      </c>
      <c r="G33" s="152">
        <v>3213</v>
      </c>
      <c r="H33" s="74">
        <v>0.3283932951757972</v>
      </c>
    </row>
    <row r="34" spans="1:8" ht="27">
      <c r="A34" s="26">
        <v>43</v>
      </c>
      <c r="B34" s="27" t="s">
        <v>571</v>
      </c>
      <c r="C34" s="152">
        <v>3</v>
      </c>
      <c r="D34" s="74">
        <v>0.00048520135856380397</v>
      </c>
      <c r="E34" s="152">
        <v>2</v>
      </c>
      <c r="F34" s="74">
        <v>0.0005554012774229381</v>
      </c>
      <c r="G34" s="152">
        <v>5</v>
      </c>
      <c r="H34" s="74">
        <v>0.0005110384300899426</v>
      </c>
    </row>
    <row r="35" spans="1:8" ht="27">
      <c r="A35" s="26">
        <v>44</v>
      </c>
      <c r="B35" s="27" t="s">
        <v>572</v>
      </c>
      <c r="C35" s="152">
        <v>34</v>
      </c>
      <c r="D35" s="74">
        <v>0.005498948730389777</v>
      </c>
      <c r="E35" s="152">
        <v>12</v>
      </c>
      <c r="F35" s="74">
        <v>0.0033324076645376284</v>
      </c>
      <c r="G35" s="152">
        <v>46</v>
      </c>
      <c r="H35" s="74">
        <v>0.004701553556827474</v>
      </c>
    </row>
    <row r="36" spans="1:8" ht="14.25">
      <c r="A36" s="26">
        <v>45</v>
      </c>
      <c r="B36" s="27" t="s">
        <v>573</v>
      </c>
      <c r="C36" s="152">
        <v>2</v>
      </c>
      <c r="D36" s="74">
        <v>0.00032346757237586933</v>
      </c>
      <c r="E36" s="152">
        <v>1</v>
      </c>
      <c r="F36" s="74">
        <v>0.00027770063871146905</v>
      </c>
      <c r="G36" s="152">
        <v>3</v>
      </c>
      <c r="H36" s="74">
        <v>0.0003066230580539657</v>
      </c>
    </row>
    <row r="37" spans="1:8" ht="15" thickBot="1">
      <c r="A37" s="8">
        <v>49</v>
      </c>
      <c r="B37" s="33" t="s">
        <v>574</v>
      </c>
      <c r="C37" s="153">
        <v>33</v>
      </c>
      <c r="D37" s="79">
        <v>0.005337214944201845</v>
      </c>
      <c r="E37" s="153">
        <v>27</v>
      </c>
      <c r="F37" s="79">
        <v>0.007497917245209664</v>
      </c>
      <c r="G37" s="153">
        <v>60</v>
      </c>
      <c r="H37" s="79">
        <v>0.006132461161079314</v>
      </c>
    </row>
    <row r="38" spans="1:8" ht="15" thickBot="1">
      <c r="A38" s="132" t="s">
        <v>102</v>
      </c>
      <c r="B38" s="14" t="s">
        <v>575</v>
      </c>
      <c r="C38" s="326">
        <v>1734</v>
      </c>
      <c r="D38" s="145">
        <v>0.28044638524987875</v>
      </c>
      <c r="E38" s="326">
        <v>702</v>
      </c>
      <c r="F38" s="145">
        <v>0.19494584837545126</v>
      </c>
      <c r="G38" s="326">
        <v>2436</v>
      </c>
      <c r="H38" s="145">
        <v>0.2489779231398201</v>
      </c>
    </row>
    <row r="39" spans="1:8" ht="14.25">
      <c r="A39" s="26">
        <v>50</v>
      </c>
      <c r="B39" s="27" t="s">
        <v>576</v>
      </c>
      <c r="C39" s="152">
        <v>323</v>
      </c>
      <c r="D39" s="74">
        <v>0.0522400129387029</v>
      </c>
      <c r="E39" s="152">
        <v>113</v>
      </c>
      <c r="F39" s="74">
        <v>0.031380172174396</v>
      </c>
      <c r="G39" s="152">
        <v>436</v>
      </c>
      <c r="H39" s="74">
        <v>0.044562551103843016</v>
      </c>
    </row>
    <row r="40" spans="1:8" ht="14.25">
      <c r="A40" s="26">
        <v>51</v>
      </c>
      <c r="B40" s="27" t="s">
        <v>577</v>
      </c>
      <c r="C40" s="152">
        <v>142</v>
      </c>
      <c r="D40" s="74">
        <v>0.022966197638686722</v>
      </c>
      <c r="E40" s="152">
        <v>82</v>
      </c>
      <c r="F40" s="74">
        <v>0.022771452374340462</v>
      </c>
      <c r="G40" s="152">
        <v>224</v>
      </c>
      <c r="H40" s="74">
        <v>0.02289452166802943</v>
      </c>
    </row>
    <row r="41" spans="1:8" ht="14.25">
      <c r="A41" s="26">
        <v>52</v>
      </c>
      <c r="B41" s="27" t="s">
        <v>578</v>
      </c>
      <c r="C41" s="152">
        <v>1227</v>
      </c>
      <c r="D41" s="74">
        <v>0.19844735565259583</v>
      </c>
      <c r="E41" s="152">
        <v>473</v>
      </c>
      <c r="F41" s="74">
        <v>0.13135240211052485</v>
      </c>
      <c r="G41" s="152">
        <v>1700</v>
      </c>
      <c r="H41" s="74">
        <v>0.17375306623058054</v>
      </c>
    </row>
    <row r="42" spans="1:8" ht="15" thickBot="1">
      <c r="A42" s="39">
        <v>59</v>
      </c>
      <c r="B42" s="40" t="s">
        <v>579</v>
      </c>
      <c r="C42" s="153">
        <v>42</v>
      </c>
      <c r="D42" s="79">
        <v>0.006792819019893256</v>
      </c>
      <c r="E42" s="153">
        <v>34</v>
      </c>
      <c r="F42" s="79">
        <v>0.009441821716189947</v>
      </c>
      <c r="G42" s="153">
        <v>76</v>
      </c>
      <c r="H42" s="79">
        <v>0.00776778413736713</v>
      </c>
    </row>
    <row r="43" spans="1:8" ht="27.75" thickBot="1">
      <c r="A43" s="132" t="s">
        <v>108</v>
      </c>
      <c r="B43" s="14" t="s">
        <v>580</v>
      </c>
      <c r="C43" s="326">
        <v>788</v>
      </c>
      <c r="D43" s="145">
        <v>0.12744622351609253</v>
      </c>
      <c r="E43" s="326">
        <v>450</v>
      </c>
      <c r="F43" s="145">
        <v>0.12496528742016105</v>
      </c>
      <c r="G43" s="326">
        <v>1238</v>
      </c>
      <c r="H43" s="145">
        <v>0.1265331152902698</v>
      </c>
    </row>
    <row r="44" spans="1:8" ht="27">
      <c r="A44" s="26">
        <v>60</v>
      </c>
      <c r="B44" s="27" t="s">
        <v>581</v>
      </c>
      <c r="C44" s="152">
        <v>37</v>
      </c>
      <c r="D44" s="74">
        <v>0.005984150088953583</v>
      </c>
      <c r="E44" s="152">
        <v>22</v>
      </c>
      <c r="F44" s="74">
        <v>0.006109414051652318</v>
      </c>
      <c r="G44" s="152">
        <v>59</v>
      </c>
      <c r="H44" s="74">
        <v>0.006030253475061325</v>
      </c>
    </row>
    <row r="45" spans="1:8" ht="14.25">
      <c r="A45" s="26">
        <v>61</v>
      </c>
      <c r="B45" s="27" t="s">
        <v>582</v>
      </c>
      <c r="C45" s="152">
        <v>7</v>
      </c>
      <c r="D45" s="74">
        <v>0.0011321365033155426</v>
      </c>
      <c r="E45" s="152">
        <v>6</v>
      </c>
      <c r="F45" s="74">
        <v>0.0016662038322688142</v>
      </c>
      <c r="G45" s="152">
        <v>13</v>
      </c>
      <c r="H45" s="74">
        <v>0.0013286999182338514</v>
      </c>
    </row>
    <row r="46" spans="1:8" ht="14.25">
      <c r="A46" s="26">
        <v>62</v>
      </c>
      <c r="B46" s="27" t="s">
        <v>583</v>
      </c>
      <c r="C46" s="152">
        <v>2</v>
      </c>
      <c r="D46" s="74">
        <v>0.00032346757237586933</v>
      </c>
      <c r="E46" s="152">
        <v>3</v>
      </c>
      <c r="F46" s="74">
        <v>0.0008331019161344071</v>
      </c>
      <c r="G46" s="152">
        <v>5</v>
      </c>
      <c r="H46" s="74">
        <v>0.0005110384300899426</v>
      </c>
    </row>
    <row r="47" spans="1:8" ht="14.25">
      <c r="A47" s="26">
        <v>63</v>
      </c>
      <c r="B47" s="27" t="s">
        <v>584</v>
      </c>
      <c r="C47" s="152">
        <v>516</v>
      </c>
      <c r="D47" s="74">
        <v>0.08345463367297429</v>
      </c>
      <c r="E47" s="152">
        <v>305</v>
      </c>
      <c r="F47" s="74">
        <v>0.08469869480699806</v>
      </c>
      <c r="G47" s="152">
        <v>821</v>
      </c>
      <c r="H47" s="74">
        <v>0.0839125102207686</v>
      </c>
    </row>
    <row r="48" spans="1:8" ht="14.25">
      <c r="A48" s="26">
        <v>64</v>
      </c>
      <c r="B48" s="27" t="s">
        <v>585</v>
      </c>
      <c r="C48" s="152">
        <v>190</v>
      </c>
      <c r="D48" s="74">
        <v>0.030729419375707584</v>
      </c>
      <c r="E48" s="152">
        <v>83</v>
      </c>
      <c r="F48" s="74">
        <v>0.02304915301305193</v>
      </c>
      <c r="G48" s="152">
        <v>273</v>
      </c>
      <c r="H48" s="74">
        <v>0.027902698282910875</v>
      </c>
    </row>
    <row r="49" spans="1:8" ht="15" thickBot="1">
      <c r="A49" s="8">
        <v>69</v>
      </c>
      <c r="B49" s="33" t="s">
        <v>586</v>
      </c>
      <c r="C49" s="153">
        <v>36</v>
      </c>
      <c r="D49" s="79">
        <v>0.005822416302765648</v>
      </c>
      <c r="E49" s="153">
        <v>31</v>
      </c>
      <c r="F49" s="79">
        <v>0.00860871980005554</v>
      </c>
      <c r="G49" s="153">
        <v>67</v>
      </c>
      <c r="H49" s="79">
        <v>0.006847914963205233</v>
      </c>
    </row>
    <row r="50" spans="1:8" ht="27.75" thickBot="1">
      <c r="A50" s="132" t="s">
        <v>116</v>
      </c>
      <c r="B50" s="14" t="s">
        <v>587</v>
      </c>
      <c r="C50" s="326">
        <v>313</v>
      </c>
      <c r="D50" s="145">
        <v>0.050622675076823546</v>
      </c>
      <c r="E50" s="326">
        <v>140</v>
      </c>
      <c r="F50" s="145">
        <v>0.03887808941960567</v>
      </c>
      <c r="G50" s="326">
        <v>453</v>
      </c>
      <c r="H50" s="145">
        <v>0.04630008176614882</v>
      </c>
    </row>
    <row r="51" spans="1:8" ht="27">
      <c r="A51" s="26">
        <v>70</v>
      </c>
      <c r="B51" s="27" t="s">
        <v>588</v>
      </c>
      <c r="C51" s="152">
        <v>74</v>
      </c>
      <c r="D51" s="74">
        <v>0.011968300177907166</v>
      </c>
      <c r="E51" s="152">
        <v>24</v>
      </c>
      <c r="F51" s="74">
        <v>0.006664815329075257</v>
      </c>
      <c r="G51" s="152">
        <v>98</v>
      </c>
      <c r="H51" s="74">
        <v>0.010016353229762878</v>
      </c>
    </row>
    <row r="52" spans="1:8" ht="14.25">
      <c r="A52" s="26">
        <v>71</v>
      </c>
      <c r="B52" s="27" t="s">
        <v>589</v>
      </c>
      <c r="C52" s="152">
        <v>6</v>
      </c>
      <c r="D52" s="74">
        <v>0.0009704027171276079</v>
      </c>
      <c r="E52" s="152">
        <v>5</v>
      </c>
      <c r="F52" s="74">
        <v>0.0013885031935573452</v>
      </c>
      <c r="G52" s="152">
        <v>11</v>
      </c>
      <c r="H52" s="74">
        <v>0.001124284546197874</v>
      </c>
    </row>
    <row r="53" spans="1:8" ht="14.25">
      <c r="A53" s="26">
        <v>72</v>
      </c>
      <c r="B53" s="27" t="s">
        <v>590</v>
      </c>
      <c r="C53" s="152">
        <v>8</v>
      </c>
      <c r="D53" s="74">
        <v>0.0012938702895034773</v>
      </c>
      <c r="E53" s="152">
        <v>9</v>
      </c>
      <c r="F53" s="74">
        <v>0.002499305748403221</v>
      </c>
      <c r="G53" s="152">
        <v>17</v>
      </c>
      <c r="H53" s="74">
        <v>0.0017375306623058054</v>
      </c>
    </row>
    <row r="54" spans="1:8" ht="14.25">
      <c r="A54" s="26">
        <v>73</v>
      </c>
      <c r="B54" s="27" t="s">
        <v>591</v>
      </c>
      <c r="C54" s="152">
        <v>4</v>
      </c>
      <c r="D54" s="74">
        <v>0.0006469351447517387</v>
      </c>
      <c r="E54" s="152">
        <v>2</v>
      </c>
      <c r="F54" s="74">
        <v>0.0005554012774229381</v>
      </c>
      <c r="G54" s="152">
        <v>6</v>
      </c>
      <c r="H54" s="74">
        <v>0.0006132461161079314</v>
      </c>
    </row>
    <row r="55" spans="1:8" ht="14.25">
      <c r="A55" s="26">
        <v>74</v>
      </c>
      <c r="B55" s="27" t="s">
        <v>592</v>
      </c>
      <c r="C55" s="152">
        <v>16</v>
      </c>
      <c r="D55" s="74">
        <v>0.0025877405790069546</v>
      </c>
      <c r="E55" s="152">
        <v>6</v>
      </c>
      <c r="F55" s="74">
        <v>0.0016662038322688142</v>
      </c>
      <c r="G55" s="152">
        <v>22</v>
      </c>
      <c r="H55" s="74">
        <v>0.002248569092395748</v>
      </c>
    </row>
    <row r="56" spans="1:8" ht="14.25">
      <c r="A56" s="26">
        <v>75</v>
      </c>
      <c r="B56" s="27" t="s">
        <v>593</v>
      </c>
      <c r="C56" s="152">
        <v>174</v>
      </c>
      <c r="D56" s="74">
        <v>0.028141678796700632</v>
      </c>
      <c r="E56" s="152">
        <v>77</v>
      </c>
      <c r="F56" s="74">
        <v>0.021382949180783116</v>
      </c>
      <c r="G56" s="152">
        <v>251</v>
      </c>
      <c r="H56" s="74">
        <v>0.025654129190515126</v>
      </c>
    </row>
    <row r="57" spans="1:8" ht="15" thickBot="1">
      <c r="A57" s="39">
        <v>79</v>
      </c>
      <c r="B57" s="40" t="s">
        <v>594</v>
      </c>
      <c r="C57" s="153">
        <v>31</v>
      </c>
      <c r="D57" s="79">
        <v>0.005013747371825974</v>
      </c>
      <c r="E57" s="153">
        <v>17</v>
      </c>
      <c r="F57" s="79">
        <v>0.004720910858094974</v>
      </c>
      <c r="G57" s="153">
        <v>48</v>
      </c>
      <c r="H57" s="79">
        <v>0.004905968928863452</v>
      </c>
    </row>
    <row r="58" spans="1:8" ht="15" thickBot="1">
      <c r="A58" s="132" t="s">
        <v>125</v>
      </c>
      <c r="B58" s="14" t="s">
        <v>595</v>
      </c>
      <c r="C58" s="326">
        <v>214</v>
      </c>
      <c r="D58" s="145">
        <v>0.03461103024421802</v>
      </c>
      <c r="E58" s="326">
        <v>169</v>
      </c>
      <c r="F58" s="145">
        <v>0.04693140794223826</v>
      </c>
      <c r="G58" s="326">
        <v>383</v>
      </c>
      <c r="H58" s="145">
        <v>0.03914554374488962</v>
      </c>
    </row>
    <row r="59" spans="1:8" ht="14.25">
      <c r="A59" s="26">
        <v>80</v>
      </c>
      <c r="B59" s="27" t="s">
        <v>596</v>
      </c>
      <c r="C59" s="152">
        <v>45</v>
      </c>
      <c r="D59" s="74">
        <v>0.0072780203784570605</v>
      </c>
      <c r="E59" s="152">
        <v>30</v>
      </c>
      <c r="F59" s="74">
        <v>0.00833101916134407</v>
      </c>
      <c r="G59" s="152">
        <v>75</v>
      </c>
      <c r="H59" s="74">
        <v>0.007665576451349142</v>
      </c>
    </row>
    <row r="60" spans="1:8" ht="14.25">
      <c r="A60" s="26">
        <v>81</v>
      </c>
      <c r="B60" s="27" t="s">
        <v>597</v>
      </c>
      <c r="C60" s="152">
        <v>73</v>
      </c>
      <c r="D60" s="74">
        <v>0.011806566391719231</v>
      </c>
      <c r="E60" s="152">
        <v>51</v>
      </c>
      <c r="F60" s="74">
        <v>0.014162732574284919</v>
      </c>
      <c r="G60" s="152">
        <v>124</v>
      </c>
      <c r="H60" s="74">
        <v>0.012673753066230581</v>
      </c>
    </row>
    <row r="61" spans="1:8" ht="14.25">
      <c r="A61" s="26">
        <v>82</v>
      </c>
      <c r="B61" s="27" t="s">
        <v>598</v>
      </c>
      <c r="C61" s="152">
        <v>5</v>
      </c>
      <c r="D61" s="74">
        <v>0.0008086689309396731</v>
      </c>
      <c r="E61" s="152">
        <v>5</v>
      </c>
      <c r="F61" s="74">
        <v>0.0013885031935573452</v>
      </c>
      <c r="G61" s="152">
        <v>10</v>
      </c>
      <c r="H61" s="74">
        <v>0.0010220768601798852</v>
      </c>
    </row>
    <row r="62" spans="1:8" ht="27">
      <c r="A62" s="26">
        <v>83</v>
      </c>
      <c r="B62" s="27" t="s">
        <v>599</v>
      </c>
      <c r="C62" s="152">
        <v>44</v>
      </c>
      <c r="D62" s="74">
        <v>0.007116286592269125</v>
      </c>
      <c r="E62" s="152">
        <v>44</v>
      </c>
      <c r="F62" s="74">
        <v>0.012218828103304637</v>
      </c>
      <c r="G62" s="152">
        <v>88</v>
      </c>
      <c r="H62" s="74">
        <v>0.008994276369582992</v>
      </c>
    </row>
    <row r="63" spans="1:8" ht="14.25">
      <c r="A63" s="26">
        <v>84</v>
      </c>
      <c r="B63" s="27" t="s">
        <v>600</v>
      </c>
      <c r="C63" s="152">
        <v>15</v>
      </c>
      <c r="D63" s="74">
        <v>0.0024260067928190197</v>
      </c>
      <c r="E63" s="152">
        <v>11</v>
      </c>
      <c r="F63" s="74">
        <v>0.003054707025826159</v>
      </c>
      <c r="G63" s="152">
        <v>26</v>
      </c>
      <c r="H63" s="74">
        <v>0.002657399836467703</v>
      </c>
    </row>
    <row r="64" spans="1:8" ht="27">
      <c r="A64" s="26">
        <v>85</v>
      </c>
      <c r="B64" s="27" t="s">
        <v>601</v>
      </c>
      <c r="C64" s="152">
        <v>15</v>
      </c>
      <c r="D64" s="74">
        <v>0.0024260067928190197</v>
      </c>
      <c r="E64" s="152">
        <v>14</v>
      </c>
      <c r="F64" s="74">
        <v>0.0038878089419605664</v>
      </c>
      <c r="G64" s="152">
        <v>29</v>
      </c>
      <c r="H64" s="74">
        <v>0.002964022894521668</v>
      </c>
    </row>
    <row r="65" spans="1:8" ht="15" thickBot="1">
      <c r="A65" s="8">
        <v>89</v>
      </c>
      <c r="B65" s="33" t="s">
        <v>602</v>
      </c>
      <c r="C65" s="153">
        <v>17</v>
      </c>
      <c r="D65" s="79">
        <v>0.0027494743651948887</v>
      </c>
      <c r="E65" s="153">
        <v>14</v>
      </c>
      <c r="F65" s="79">
        <v>0.0038878089419605664</v>
      </c>
      <c r="G65" s="153">
        <v>31</v>
      </c>
      <c r="H65" s="79">
        <v>0.0031684382665576453</v>
      </c>
    </row>
    <row r="66" spans="1:8" ht="15" thickBot="1">
      <c r="A66" s="132">
        <v>99</v>
      </c>
      <c r="B66" s="14" t="s">
        <v>603</v>
      </c>
      <c r="C66" s="326">
        <v>309</v>
      </c>
      <c r="D66" s="145">
        <v>0.04997573993207181</v>
      </c>
      <c r="E66" s="326">
        <v>198</v>
      </c>
      <c r="F66" s="145">
        <v>0.05498472646487087</v>
      </c>
      <c r="G66" s="326">
        <v>507</v>
      </c>
      <c r="H66" s="145">
        <v>0.051819296811120207</v>
      </c>
    </row>
    <row r="67" spans="1:8" ht="15" thickBot="1">
      <c r="A67" s="480" t="s">
        <v>396</v>
      </c>
      <c r="B67" s="481"/>
      <c r="C67" s="53">
        <v>6183</v>
      </c>
      <c r="D67" s="157">
        <v>1</v>
      </c>
      <c r="E67" s="53">
        <v>3601</v>
      </c>
      <c r="F67" s="157">
        <v>1</v>
      </c>
      <c r="G67" s="53">
        <v>9784</v>
      </c>
      <c r="H67" s="157">
        <v>1</v>
      </c>
    </row>
  </sheetData>
  <sheetProtection/>
  <mergeCells count="8">
    <mergeCell ref="A67:B67"/>
    <mergeCell ref="A3:H3"/>
    <mergeCell ref="A4:A6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6"/>
  <sheetViews>
    <sheetView zoomScalePageLayoutView="0" workbookViewId="0" topLeftCell="A58">
      <selection activeCell="B71" sqref="B71"/>
    </sheetView>
  </sheetViews>
  <sheetFormatPr defaultColWidth="9.140625" defaultRowHeight="15"/>
  <cols>
    <col min="1" max="1" width="7.421875" style="262" customWidth="1"/>
    <col min="2" max="2" width="71.140625" style="262" bestFit="1" customWidth="1"/>
    <col min="3" max="3" width="16.421875" style="262" customWidth="1"/>
    <col min="4" max="4" width="13.7109375" style="262" customWidth="1"/>
    <col min="5" max="6" width="17.28125" style="262" customWidth="1"/>
    <col min="7" max="7" width="9.140625" style="262" customWidth="1"/>
    <col min="8" max="16384" width="9.140625" style="262" customWidth="1"/>
  </cols>
  <sheetData>
    <row r="1" spans="1:6" ht="14.25" hidden="1">
      <c r="A1" s="91" t="s">
        <v>49</v>
      </c>
      <c r="B1" s="62"/>
      <c r="C1" s="62"/>
      <c r="D1" s="62"/>
      <c r="E1" s="62"/>
      <c r="F1" s="61"/>
    </row>
    <row r="2" spans="1:6" ht="14.25" hidden="1">
      <c r="A2" s="64" t="s">
        <v>53</v>
      </c>
      <c r="B2" s="62"/>
      <c r="C2" s="62"/>
      <c r="D2" s="62"/>
      <c r="E2" s="62"/>
      <c r="F2" s="65"/>
    </row>
    <row r="3" spans="1:6" ht="16.5" thickBot="1" thickTop="1">
      <c r="A3" s="414" t="s">
        <v>607</v>
      </c>
      <c r="B3" s="415"/>
      <c r="C3" s="415"/>
      <c r="D3" s="415"/>
      <c r="E3" s="415"/>
      <c r="F3" s="442"/>
    </row>
    <row r="4" spans="1:6" ht="15" thickBot="1" thickTop="1">
      <c r="A4" s="438" t="s">
        <v>467</v>
      </c>
      <c r="B4" s="444" t="s">
        <v>431</v>
      </c>
      <c r="C4" s="445" t="s">
        <v>516</v>
      </c>
      <c r="D4" s="445"/>
      <c r="E4" s="445"/>
      <c r="F4" s="418" t="s">
        <v>396</v>
      </c>
    </row>
    <row r="5" spans="1:6" ht="15" thickBot="1">
      <c r="A5" s="438"/>
      <c r="B5" s="432"/>
      <c r="C5" s="388" t="s">
        <v>517</v>
      </c>
      <c r="D5" s="343" t="s">
        <v>518</v>
      </c>
      <c r="E5" s="343" t="s">
        <v>519</v>
      </c>
      <c r="F5" s="418"/>
    </row>
    <row r="6" spans="1:6" ht="15" thickBot="1">
      <c r="A6" s="132" t="s">
        <v>46</v>
      </c>
      <c r="B6" s="14" t="s">
        <v>544</v>
      </c>
      <c r="C6" s="144">
        <v>21</v>
      </c>
      <c r="D6" s="144">
        <v>204</v>
      </c>
      <c r="E6" s="169">
        <v>102</v>
      </c>
      <c r="F6" s="169">
        <v>327</v>
      </c>
    </row>
    <row r="7" spans="1:6" ht="27.75" thickBot="1">
      <c r="A7" s="132" t="s">
        <v>68</v>
      </c>
      <c r="B7" s="14" t="s">
        <v>545</v>
      </c>
      <c r="C7" s="15">
        <v>0</v>
      </c>
      <c r="D7" s="15">
        <v>21</v>
      </c>
      <c r="E7" s="160">
        <v>4</v>
      </c>
      <c r="F7" s="160">
        <v>25</v>
      </c>
    </row>
    <row r="8" spans="1:6" ht="27">
      <c r="A8" s="26">
        <v>10</v>
      </c>
      <c r="B8" s="27" t="s">
        <v>546</v>
      </c>
      <c r="C8" s="151">
        <v>0</v>
      </c>
      <c r="D8" s="151">
        <v>2</v>
      </c>
      <c r="E8" s="170">
        <v>2</v>
      </c>
      <c r="F8" s="170">
        <v>4</v>
      </c>
    </row>
    <row r="9" spans="1:6" ht="27">
      <c r="A9" s="26">
        <v>11</v>
      </c>
      <c r="B9" s="27" t="s">
        <v>547</v>
      </c>
      <c r="C9" s="152">
        <v>0</v>
      </c>
      <c r="D9" s="152">
        <v>2</v>
      </c>
      <c r="E9" s="96">
        <v>0</v>
      </c>
      <c r="F9" s="96">
        <v>2</v>
      </c>
    </row>
    <row r="10" spans="1:6" ht="14.25">
      <c r="A10" s="26">
        <v>12</v>
      </c>
      <c r="B10" s="27" t="s">
        <v>548</v>
      </c>
      <c r="C10" s="152">
        <v>0</v>
      </c>
      <c r="D10" s="152">
        <v>0</v>
      </c>
      <c r="E10" s="96">
        <v>0</v>
      </c>
      <c r="F10" s="96">
        <v>0</v>
      </c>
    </row>
    <row r="11" spans="1:6" ht="14.25">
      <c r="A11" s="26">
        <v>13</v>
      </c>
      <c r="B11" s="27" t="s">
        <v>549</v>
      </c>
      <c r="C11" s="152">
        <v>0</v>
      </c>
      <c r="D11" s="152">
        <v>15</v>
      </c>
      <c r="E11" s="96">
        <v>2</v>
      </c>
      <c r="F11" s="96">
        <v>17</v>
      </c>
    </row>
    <row r="12" spans="1:6" ht="14.25">
      <c r="A12" s="26">
        <v>14</v>
      </c>
      <c r="B12" s="27" t="s">
        <v>550</v>
      </c>
      <c r="C12" s="152">
        <v>0</v>
      </c>
      <c r="D12" s="152">
        <v>1</v>
      </c>
      <c r="E12" s="96">
        <v>0</v>
      </c>
      <c r="F12" s="96">
        <v>1</v>
      </c>
    </row>
    <row r="13" spans="1:6" ht="27.75" thickBot="1">
      <c r="A13" s="8">
        <v>19</v>
      </c>
      <c r="B13" s="33" t="s">
        <v>551</v>
      </c>
      <c r="C13" s="153">
        <v>0</v>
      </c>
      <c r="D13" s="153">
        <v>1</v>
      </c>
      <c r="E13" s="98">
        <v>0</v>
      </c>
      <c r="F13" s="98">
        <v>1</v>
      </c>
    </row>
    <row r="14" spans="1:6" ht="27.75" thickBot="1">
      <c r="A14" s="132" t="s">
        <v>76</v>
      </c>
      <c r="B14" s="14" t="s">
        <v>552</v>
      </c>
      <c r="C14" s="15">
        <v>0</v>
      </c>
      <c r="D14" s="15">
        <v>11</v>
      </c>
      <c r="E14" s="160">
        <v>4</v>
      </c>
      <c r="F14" s="160">
        <v>15</v>
      </c>
    </row>
    <row r="15" spans="1:6" ht="27">
      <c r="A15" s="26">
        <v>20</v>
      </c>
      <c r="B15" s="27" t="s">
        <v>553</v>
      </c>
      <c r="C15" s="152">
        <v>0</v>
      </c>
      <c r="D15" s="152">
        <v>4</v>
      </c>
      <c r="E15" s="96">
        <v>0</v>
      </c>
      <c r="F15" s="96">
        <v>4</v>
      </c>
    </row>
    <row r="16" spans="1:6" ht="14.25">
      <c r="A16" s="26">
        <v>21</v>
      </c>
      <c r="B16" s="27" t="s">
        <v>554</v>
      </c>
      <c r="C16" s="152">
        <v>0</v>
      </c>
      <c r="D16" s="152">
        <v>1</v>
      </c>
      <c r="E16" s="96">
        <v>2</v>
      </c>
      <c r="F16" s="96">
        <v>3</v>
      </c>
    </row>
    <row r="17" spans="1:6" ht="14.25">
      <c r="A17" s="26">
        <v>22</v>
      </c>
      <c r="B17" s="27" t="s">
        <v>555</v>
      </c>
      <c r="C17" s="152">
        <v>0</v>
      </c>
      <c r="D17" s="152">
        <v>2</v>
      </c>
      <c r="E17" s="96">
        <v>0</v>
      </c>
      <c r="F17" s="96">
        <v>2</v>
      </c>
    </row>
    <row r="18" spans="1:6" ht="14.25">
      <c r="A18" s="26">
        <v>23</v>
      </c>
      <c r="B18" s="27" t="s">
        <v>556</v>
      </c>
      <c r="C18" s="152">
        <v>0</v>
      </c>
      <c r="D18" s="152">
        <v>0</v>
      </c>
      <c r="E18" s="96">
        <v>0</v>
      </c>
      <c r="F18" s="96">
        <v>0</v>
      </c>
    </row>
    <row r="19" spans="1:6" ht="14.25">
      <c r="A19" s="26">
        <v>24</v>
      </c>
      <c r="B19" s="27" t="s">
        <v>557</v>
      </c>
      <c r="C19" s="152">
        <v>0</v>
      </c>
      <c r="D19" s="152">
        <v>3</v>
      </c>
      <c r="E19" s="96">
        <v>2</v>
      </c>
      <c r="F19" s="96">
        <v>5</v>
      </c>
    </row>
    <row r="20" spans="1:6" ht="27.75" thickBot="1">
      <c r="A20" s="8">
        <v>29</v>
      </c>
      <c r="B20" s="33" t="s">
        <v>558</v>
      </c>
      <c r="C20" s="156">
        <v>0</v>
      </c>
      <c r="D20" s="156">
        <v>1</v>
      </c>
      <c r="E20" s="97">
        <v>0</v>
      </c>
      <c r="F20" s="97">
        <v>1</v>
      </c>
    </row>
    <row r="21" spans="1:6" ht="27.75" thickBot="1">
      <c r="A21" s="132" t="s">
        <v>84</v>
      </c>
      <c r="B21" s="14" t="s">
        <v>559</v>
      </c>
      <c r="C21" s="15">
        <v>33</v>
      </c>
      <c r="D21" s="15">
        <v>226</v>
      </c>
      <c r="E21" s="160">
        <v>204</v>
      </c>
      <c r="F21" s="160">
        <v>463</v>
      </c>
    </row>
    <row r="22" spans="1:6" ht="27">
      <c r="A22" s="26">
        <v>30</v>
      </c>
      <c r="B22" s="27" t="s">
        <v>560</v>
      </c>
      <c r="C22" s="152">
        <v>5</v>
      </c>
      <c r="D22" s="152">
        <v>26</v>
      </c>
      <c r="E22" s="96">
        <v>20</v>
      </c>
      <c r="F22" s="96">
        <v>51</v>
      </c>
    </row>
    <row r="23" spans="1:6" ht="14.25">
      <c r="A23" s="26">
        <v>31</v>
      </c>
      <c r="B23" s="27" t="s">
        <v>561</v>
      </c>
      <c r="C23" s="152">
        <v>2</v>
      </c>
      <c r="D23" s="152">
        <v>5</v>
      </c>
      <c r="E23" s="96">
        <v>1</v>
      </c>
      <c r="F23" s="96">
        <v>8</v>
      </c>
    </row>
    <row r="24" spans="1:6" ht="27">
      <c r="A24" s="26">
        <v>32</v>
      </c>
      <c r="B24" s="27" t="s">
        <v>562</v>
      </c>
      <c r="C24" s="152">
        <v>0</v>
      </c>
      <c r="D24" s="152">
        <v>4</v>
      </c>
      <c r="E24" s="96">
        <v>0</v>
      </c>
      <c r="F24" s="96">
        <v>4</v>
      </c>
    </row>
    <row r="25" spans="1:6" ht="27">
      <c r="A25" s="26">
        <v>33</v>
      </c>
      <c r="B25" s="27" t="s">
        <v>563</v>
      </c>
      <c r="C25" s="152">
        <v>5</v>
      </c>
      <c r="D25" s="152">
        <v>45</v>
      </c>
      <c r="E25" s="96">
        <v>35</v>
      </c>
      <c r="F25" s="96">
        <v>85</v>
      </c>
    </row>
    <row r="26" spans="1:6" ht="27">
      <c r="A26" s="26">
        <v>34</v>
      </c>
      <c r="B26" s="27" t="s">
        <v>564</v>
      </c>
      <c r="C26" s="152">
        <v>5</v>
      </c>
      <c r="D26" s="152">
        <v>21</v>
      </c>
      <c r="E26" s="96">
        <v>30</v>
      </c>
      <c r="F26" s="96">
        <v>56</v>
      </c>
    </row>
    <row r="27" spans="1:6" ht="27">
      <c r="A27" s="26">
        <v>35</v>
      </c>
      <c r="B27" s="27" t="s">
        <v>565</v>
      </c>
      <c r="C27" s="152">
        <v>15</v>
      </c>
      <c r="D27" s="152">
        <v>116</v>
      </c>
      <c r="E27" s="96">
        <v>106</v>
      </c>
      <c r="F27" s="96">
        <v>237</v>
      </c>
    </row>
    <row r="28" spans="1:6" ht="27.75" thickBot="1">
      <c r="A28" s="39">
        <v>39</v>
      </c>
      <c r="B28" s="40" t="s">
        <v>566</v>
      </c>
      <c r="C28" s="153">
        <v>1</v>
      </c>
      <c r="D28" s="153">
        <v>9</v>
      </c>
      <c r="E28" s="98">
        <v>12</v>
      </c>
      <c r="F28" s="98">
        <v>22</v>
      </c>
    </row>
    <row r="29" spans="1:6" ht="42" thickBot="1">
      <c r="A29" s="132" t="s">
        <v>93</v>
      </c>
      <c r="B29" s="14" t="s">
        <v>567</v>
      </c>
      <c r="C29" s="15">
        <v>263</v>
      </c>
      <c r="D29" s="15">
        <v>2556</v>
      </c>
      <c r="E29" s="160">
        <v>1118</v>
      </c>
      <c r="F29" s="160">
        <v>3937</v>
      </c>
    </row>
    <row r="30" spans="1:6" ht="41.25">
      <c r="A30" s="26">
        <v>40</v>
      </c>
      <c r="B30" s="27" t="s">
        <v>568</v>
      </c>
      <c r="C30" s="152">
        <v>46</v>
      </c>
      <c r="D30" s="152">
        <v>386</v>
      </c>
      <c r="E30" s="96">
        <v>164</v>
      </c>
      <c r="F30" s="96">
        <v>596</v>
      </c>
    </row>
    <row r="31" spans="1:6" ht="41.25">
      <c r="A31" s="26">
        <v>41</v>
      </c>
      <c r="B31" s="27" t="s">
        <v>569</v>
      </c>
      <c r="C31" s="152">
        <v>1</v>
      </c>
      <c r="D31" s="152">
        <v>7</v>
      </c>
      <c r="E31" s="96">
        <v>6</v>
      </c>
      <c r="F31" s="96">
        <v>14</v>
      </c>
    </row>
    <row r="32" spans="1:6" ht="27">
      <c r="A32" s="26">
        <v>42</v>
      </c>
      <c r="B32" s="27" t="s">
        <v>570</v>
      </c>
      <c r="C32" s="152">
        <v>210</v>
      </c>
      <c r="D32" s="152">
        <v>2087</v>
      </c>
      <c r="E32" s="96">
        <v>916</v>
      </c>
      <c r="F32" s="96">
        <v>3213</v>
      </c>
    </row>
    <row r="33" spans="1:6" ht="41.25">
      <c r="A33" s="26">
        <v>43</v>
      </c>
      <c r="B33" s="27" t="s">
        <v>571</v>
      </c>
      <c r="C33" s="152">
        <v>1</v>
      </c>
      <c r="D33" s="152">
        <v>2</v>
      </c>
      <c r="E33" s="96">
        <v>2</v>
      </c>
      <c r="F33" s="96">
        <v>5</v>
      </c>
    </row>
    <row r="34" spans="1:6" ht="27">
      <c r="A34" s="26">
        <v>44</v>
      </c>
      <c r="B34" s="27" t="s">
        <v>572</v>
      </c>
      <c r="C34" s="152">
        <v>1</v>
      </c>
      <c r="D34" s="152">
        <v>31</v>
      </c>
      <c r="E34" s="96">
        <v>14</v>
      </c>
      <c r="F34" s="96">
        <v>46</v>
      </c>
    </row>
    <row r="35" spans="1:6" ht="14.25">
      <c r="A35" s="26">
        <v>45</v>
      </c>
      <c r="B35" s="27" t="s">
        <v>573</v>
      </c>
      <c r="C35" s="152">
        <v>0</v>
      </c>
      <c r="D35" s="152">
        <v>2</v>
      </c>
      <c r="E35" s="96">
        <v>1</v>
      </c>
      <c r="F35" s="96">
        <v>3</v>
      </c>
    </row>
    <row r="36" spans="1:6" ht="27.75" thickBot="1">
      <c r="A36" s="8">
        <v>49</v>
      </c>
      <c r="B36" s="33" t="s">
        <v>574</v>
      </c>
      <c r="C36" s="156">
        <v>4</v>
      </c>
      <c r="D36" s="156">
        <v>41</v>
      </c>
      <c r="E36" s="97">
        <v>15</v>
      </c>
      <c r="F36" s="97">
        <v>60</v>
      </c>
    </row>
    <row r="37" spans="1:6" ht="15" thickBot="1">
      <c r="A37" s="132" t="s">
        <v>102</v>
      </c>
      <c r="B37" s="14" t="s">
        <v>575</v>
      </c>
      <c r="C37" s="15">
        <v>85</v>
      </c>
      <c r="D37" s="15">
        <v>1318</v>
      </c>
      <c r="E37" s="160">
        <v>1033</v>
      </c>
      <c r="F37" s="160">
        <v>2436</v>
      </c>
    </row>
    <row r="38" spans="1:6" ht="27">
      <c r="A38" s="26">
        <v>50</v>
      </c>
      <c r="B38" s="27" t="s">
        <v>576</v>
      </c>
      <c r="C38" s="152">
        <v>18</v>
      </c>
      <c r="D38" s="152">
        <v>248</v>
      </c>
      <c r="E38" s="96">
        <v>170</v>
      </c>
      <c r="F38" s="96">
        <v>436</v>
      </c>
    </row>
    <row r="39" spans="1:6" ht="14.25">
      <c r="A39" s="26">
        <v>51</v>
      </c>
      <c r="B39" s="27" t="s">
        <v>577</v>
      </c>
      <c r="C39" s="152">
        <v>11</v>
      </c>
      <c r="D39" s="152">
        <v>123</v>
      </c>
      <c r="E39" s="96">
        <v>90</v>
      </c>
      <c r="F39" s="96">
        <v>224</v>
      </c>
    </row>
    <row r="40" spans="1:6" ht="27">
      <c r="A40" s="26">
        <v>52</v>
      </c>
      <c r="B40" s="27" t="s">
        <v>578</v>
      </c>
      <c r="C40" s="152">
        <v>47</v>
      </c>
      <c r="D40" s="152">
        <v>906</v>
      </c>
      <c r="E40" s="96">
        <v>747</v>
      </c>
      <c r="F40" s="96">
        <v>1700</v>
      </c>
    </row>
    <row r="41" spans="1:6" ht="27.75" thickBot="1">
      <c r="A41" s="39">
        <v>59</v>
      </c>
      <c r="B41" s="40" t="s">
        <v>579</v>
      </c>
      <c r="C41" s="153">
        <v>9</v>
      </c>
      <c r="D41" s="153">
        <v>41</v>
      </c>
      <c r="E41" s="98">
        <v>26</v>
      </c>
      <c r="F41" s="98">
        <v>76</v>
      </c>
    </row>
    <row r="42" spans="1:6" ht="27.75" thickBot="1">
      <c r="A42" s="132" t="s">
        <v>108</v>
      </c>
      <c r="B42" s="14" t="s">
        <v>580</v>
      </c>
      <c r="C42" s="15">
        <v>53</v>
      </c>
      <c r="D42" s="15">
        <v>822</v>
      </c>
      <c r="E42" s="15">
        <v>363</v>
      </c>
      <c r="F42" s="15">
        <v>1238</v>
      </c>
    </row>
    <row r="43" spans="1:6" ht="27">
      <c r="A43" s="26">
        <v>60</v>
      </c>
      <c r="B43" s="27" t="s">
        <v>581</v>
      </c>
      <c r="C43" s="152">
        <v>0</v>
      </c>
      <c r="D43" s="152">
        <v>39</v>
      </c>
      <c r="E43" s="96">
        <v>20</v>
      </c>
      <c r="F43" s="96">
        <v>59</v>
      </c>
    </row>
    <row r="44" spans="1:6" ht="14.25">
      <c r="A44" s="26">
        <v>61</v>
      </c>
      <c r="B44" s="27" t="s">
        <v>582</v>
      </c>
      <c r="C44" s="152">
        <v>1</v>
      </c>
      <c r="D44" s="152">
        <v>10</v>
      </c>
      <c r="E44" s="96">
        <v>2</v>
      </c>
      <c r="F44" s="96">
        <v>13</v>
      </c>
    </row>
    <row r="45" spans="1:6" ht="14.25">
      <c r="A45" s="26">
        <v>62</v>
      </c>
      <c r="B45" s="27" t="s">
        <v>583</v>
      </c>
      <c r="C45" s="152">
        <v>0</v>
      </c>
      <c r="D45" s="152">
        <v>3</v>
      </c>
      <c r="E45" s="96">
        <v>2</v>
      </c>
      <c r="F45" s="96">
        <v>5</v>
      </c>
    </row>
    <row r="46" spans="1:6" ht="27">
      <c r="A46" s="26">
        <v>63</v>
      </c>
      <c r="B46" s="27" t="s">
        <v>584</v>
      </c>
      <c r="C46" s="152">
        <v>40</v>
      </c>
      <c r="D46" s="152">
        <v>563</v>
      </c>
      <c r="E46" s="96">
        <v>218</v>
      </c>
      <c r="F46" s="96">
        <v>821</v>
      </c>
    </row>
    <row r="47" spans="1:6" ht="14.25">
      <c r="A47" s="26">
        <v>64</v>
      </c>
      <c r="B47" s="27" t="s">
        <v>585</v>
      </c>
      <c r="C47" s="152">
        <v>7</v>
      </c>
      <c r="D47" s="152">
        <v>162</v>
      </c>
      <c r="E47" s="96">
        <v>104</v>
      </c>
      <c r="F47" s="96">
        <v>273</v>
      </c>
    </row>
    <row r="48" spans="1:6" ht="27.75" thickBot="1">
      <c r="A48" s="8">
        <v>69</v>
      </c>
      <c r="B48" s="33" t="s">
        <v>586</v>
      </c>
      <c r="C48" s="156">
        <v>5</v>
      </c>
      <c r="D48" s="156">
        <v>45</v>
      </c>
      <c r="E48" s="97">
        <v>17</v>
      </c>
      <c r="F48" s="97">
        <v>67</v>
      </c>
    </row>
    <row r="49" spans="1:6" ht="27.75" thickBot="1">
      <c r="A49" s="132" t="s">
        <v>116</v>
      </c>
      <c r="B49" s="14" t="s">
        <v>587</v>
      </c>
      <c r="C49" s="15">
        <v>19</v>
      </c>
      <c r="D49" s="15">
        <v>275</v>
      </c>
      <c r="E49" s="160">
        <v>159</v>
      </c>
      <c r="F49" s="160">
        <v>453</v>
      </c>
    </row>
    <row r="50" spans="1:6" ht="27">
      <c r="A50" s="26">
        <v>70</v>
      </c>
      <c r="B50" s="27" t="s">
        <v>588</v>
      </c>
      <c r="C50" s="152">
        <v>7</v>
      </c>
      <c r="D50" s="152">
        <v>56</v>
      </c>
      <c r="E50" s="96">
        <v>35</v>
      </c>
      <c r="F50" s="96">
        <v>98</v>
      </c>
    </row>
    <row r="51" spans="1:6" ht="14.25">
      <c r="A51" s="26">
        <v>71</v>
      </c>
      <c r="B51" s="27" t="s">
        <v>589</v>
      </c>
      <c r="C51" s="152">
        <v>0</v>
      </c>
      <c r="D51" s="152">
        <v>8</v>
      </c>
      <c r="E51" s="96">
        <v>3</v>
      </c>
      <c r="F51" s="96">
        <v>11</v>
      </c>
    </row>
    <row r="52" spans="1:6" ht="14.25">
      <c r="A52" s="26">
        <v>72</v>
      </c>
      <c r="B52" s="27" t="s">
        <v>590</v>
      </c>
      <c r="C52" s="152">
        <v>1</v>
      </c>
      <c r="D52" s="152">
        <v>10</v>
      </c>
      <c r="E52" s="96">
        <v>6</v>
      </c>
      <c r="F52" s="96">
        <v>17</v>
      </c>
    </row>
    <row r="53" spans="1:6" ht="14.25">
      <c r="A53" s="26">
        <v>73</v>
      </c>
      <c r="B53" s="27" t="s">
        <v>591</v>
      </c>
      <c r="C53" s="152">
        <v>0</v>
      </c>
      <c r="D53" s="152">
        <v>5</v>
      </c>
      <c r="E53" s="96">
        <v>1</v>
      </c>
      <c r="F53" s="96">
        <v>6</v>
      </c>
    </row>
    <row r="54" spans="1:6" ht="14.25">
      <c r="A54" s="26">
        <v>74</v>
      </c>
      <c r="B54" s="27" t="s">
        <v>592</v>
      </c>
      <c r="C54" s="152">
        <v>0</v>
      </c>
      <c r="D54" s="152">
        <v>14</v>
      </c>
      <c r="E54" s="96">
        <v>8</v>
      </c>
      <c r="F54" s="96">
        <v>22</v>
      </c>
    </row>
    <row r="55" spans="1:6" ht="14.25">
      <c r="A55" s="26">
        <v>75</v>
      </c>
      <c r="B55" s="27" t="s">
        <v>593</v>
      </c>
      <c r="C55" s="152">
        <v>8</v>
      </c>
      <c r="D55" s="152">
        <v>158</v>
      </c>
      <c r="E55" s="96">
        <v>85</v>
      </c>
      <c r="F55" s="96">
        <v>251</v>
      </c>
    </row>
    <row r="56" spans="1:6" ht="27.75" thickBot="1">
      <c r="A56" s="39">
        <v>79</v>
      </c>
      <c r="B56" s="40" t="s">
        <v>594</v>
      </c>
      <c r="C56" s="153">
        <v>3</v>
      </c>
      <c r="D56" s="153">
        <v>24</v>
      </c>
      <c r="E56" s="98">
        <v>21</v>
      </c>
      <c r="F56" s="98">
        <v>48</v>
      </c>
    </row>
    <row r="57" spans="1:6" ht="27.75" thickBot="1">
      <c r="A57" s="132" t="s">
        <v>125</v>
      </c>
      <c r="B57" s="14" t="s">
        <v>595</v>
      </c>
      <c r="C57" s="15">
        <v>23</v>
      </c>
      <c r="D57" s="15">
        <v>240</v>
      </c>
      <c r="E57" s="160">
        <v>120</v>
      </c>
      <c r="F57" s="160">
        <v>383</v>
      </c>
    </row>
    <row r="58" spans="1:6" ht="27">
      <c r="A58" s="26">
        <v>80</v>
      </c>
      <c r="B58" s="27" t="s">
        <v>596</v>
      </c>
      <c r="C58" s="152">
        <v>6</v>
      </c>
      <c r="D58" s="152">
        <v>43</v>
      </c>
      <c r="E58" s="96">
        <v>26</v>
      </c>
      <c r="F58" s="96">
        <v>75</v>
      </c>
    </row>
    <row r="59" spans="1:6" ht="14.25">
      <c r="A59" s="26">
        <v>81</v>
      </c>
      <c r="B59" s="27" t="s">
        <v>597</v>
      </c>
      <c r="C59" s="152">
        <v>6</v>
      </c>
      <c r="D59" s="152">
        <v>77</v>
      </c>
      <c r="E59" s="96">
        <v>41</v>
      </c>
      <c r="F59" s="96">
        <v>124</v>
      </c>
    </row>
    <row r="60" spans="1:6" ht="27">
      <c r="A60" s="26">
        <v>82</v>
      </c>
      <c r="B60" s="27" t="s">
        <v>598</v>
      </c>
      <c r="C60" s="152">
        <v>1</v>
      </c>
      <c r="D60" s="152">
        <v>8</v>
      </c>
      <c r="E60" s="96">
        <v>1</v>
      </c>
      <c r="F60" s="96">
        <v>10</v>
      </c>
    </row>
    <row r="61" spans="1:6" ht="41.25">
      <c r="A61" s="26">
        <v>83</v>
      </c>
      <c r="B61" s="27" t="s">
        <v>599</v>
      </c>
      <c r="C61" s="152">
        <v>3</v>
      </c>
      <c r="D61" s="152">
        <v>62</v>
      </c>
      <c r="E61" s="96">
        <v>23</v>
      </c>
      <c r="F61" s="96">
        <v>88</v>
      </c>
    </row>
    <row r="62" spans="1:6" ht="14.25">
      <c r="A62" s="26">
        <v>84</v>
      </c>
      <c r="B62" s="27" t="s">
        <v>600</v>
      </c>
      <c r="C62" s="152">
        <v>2</v>
      </c>
      <c r="D62" s="152">
        <v>14</v>
      </c>
      <c r="E62" s="96">
        <v>10</v>
      </c>
      <c r="F62" s="96">
        <v>26</v>
      </c>
    </row>
    <row r="63" spans="1:6" ht="27">
      <c r="A63" s="26">
        <v>85</v>
      </c>
      <c r="B63" s="27" t="s">
        <v>601</v>
      </c>
      <c r="C63" s="152">
        <v>1</v>
      </c>
      <c r="D63" s="152">
        <v>20</v>
      </c>
      <c r="E63" s="96">
        <v>8</v>
      </c>
      <c r="F63" s="96">
        <v>29</v>
      </c>
    </row>
    <row r="64" spans="1:6" ht="27.75" thickBot="1">
      <c r="A64" s="8">
        <v>89</v>
      </c>
      <c r="B64" s="33" t="s">
        <v>602</v>
      </c>
      <c r="C64" s="156">
        <v>4</v>
      </c>
      <c r="D64" s="156">
        <v>16</v>
      </c>
      <c r="E64" s="97">
        <v>11</v>
      </c>
      <c r="F64" s="97">
        <v>31</v>
      </c>
    </row>
    <row r="65" spans="1:6" ht="15" thickBot="1">
      <c r="A65" s="132">
        <v>99</v>
      </c>
      <c r="B65" s="14" t="s">
        <v>603</v>
      </c>
      <c r="C65" s="15">
        <v>33</v>
      </c>
      <c r="D65" s="15">
        <v>0</v>
      </c>
      <c r="E65" s="160">
        <v>147</v>
      </c>
      <c r="F65" s="160">
        <v>507</v>
      </c>
    </row>
    <row r="66" spans="1:6" ht="15" thickBot="1">
      <c r="A66" s="428" t="s">
        <v>396</v>
      </c>
      <c r="B66" s="430"/>
      <c r="C66" s="46">
        <v>530</v>
      </c>
      <c r="D66" s="46">
        <v>6000</v>
      </c>
      <c r="E66" s="171">
        <v>3254</v>
      </c>
      <c r="F66" s="171">
        <v>9784</v>
      </c>
    </row>
  </sheetData>
  <sheetProtection/>
  <mergeCells count="6">
    <mergeCell ref="A3:F3"/>
    <mergeCell ref="A4:A5"/>
    <mergeCell ref="B4:B5"/>
    <mergeCell ref="C4:E4"/>
    <mergeCell ref="F4:F5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262" customWidth="1"/>
    <col min="2" max="2" width="104.7109375" style="262" customWidth="1"/>
    <col min="3" max="6" width="15.7109375" style="262" customWidth="1"/>
    <col min="7" max="7" width="9.140625" style="262" customWidth="1"/>
    <col min="8" max="16384" width="9.140625" style="262" customWidth="1"/>
  </cols>
  <sheetData>
    <row r="1" spans="1:6" ht="16.5" thickBot="1" thickTop="1">
      <c r="A1" s="414" t="s">
        <v>608</v>
      </c>
      <c r="B1" s="415"/>
      <c r="C1" s="415"/>
      <c r="D1" s="415"/>
      <c r="E1" s="415"/>
      <c r="F1" s="442"/>
    </row>
    <row r="2" spans="1:6" ht="15" thickBot="1" thickTop="1">
      <c r="A2" s="418" t="s">
        <v>467</v>
      </c>
      <c r="B2" s="418" t="s">
        <v>431</v>
      </c>
      <c r="C2" s="445" t="s">
        <v>516</v>
      </c>
      <c r="D2" s="445"/>
      <c r="E2" s="445"/>
      <c r="F2" s="418" t="s">
        <v>521</v>
      </c>
    </row>
    <row r="3" spans="1:6" ht="27.75" thickBot="1">
      <c r="A3" s="418"/>
      <c r="B3" s="418"/>
      <c r="C3" s="388" t="s">
        <v>517</v>
      </c>
      <c r="D3" s="343" t="s">
        <v>518</v>
      </c>
      <c r="E3" s="343" t="s">
        <v>519</v>
      </c>
      <c r="F3" s="418"/>
    </row>
    <row r="4" spans="1:6" ht="15" thickBot="1">
      <c r="A4" s="132" t="s">
        <v>46</v>
      </c>
      <c r="B4" s="14" t="s">
        <v>544</v>
      </c>
      <c r="C4" s="172">
        <v>0.03962264150943396</v>
      </c>
      <c r="D4" s="172">
        <v>0.034</v>
      </c>
      <c r="E4" s="172">
        <v>0.03134603564843269</v>
      </c>
      <c r="F4" s="172">
        <v>0.033421913327882254</v>
      </c>
    </row>
    <row r="5" spans="1:6" ht="15" thickBot="1">
      <c r="A5" s="132" t="s">
        <v>68</v>
      </c>
      <c r="B5" s="14" t="s">
        <v>545</v>
      </c>
      <c r="C5" s="173">
        <v>0</v>
      </c>
      <c r="D5" s="173">
        <v>0.0034999999999999996</v>
      </c>
      <c r="E5" s="173">
        <v>0.001229256299938537</v>
      </c>
      <c r="F5" s="173">
        <v>0.002555192150449714</v>
      </c>
    </row>
    <row r="6" spans="1:6" ht="14.25">
      <c r="A6" s="26">
        <v>10</v>
      </c>
      <c r="B6" s="27" t="s">
        <v>546</v>
      </c>
      <c r="C6" s="105">
        <v>0</v>
      </c>
      <c r="D6" s="105">
        <v>0.0003333333333333333</v>
      </c>
      <c r="E6" s="105">
        <v>0.0006146281499692685</v>
      </c>
      <c r="F6" s="105">
        <v>0.0004088307440719542</v>
      </c>
    </row>
    <row r="7" spans="1:6" ht="14.25">
      <c r="A7" s="26">
        <v>11</v>
      </c>
      <c r="B7" s="27" t="s">
        <v>547</v>
      </c>
      <c r="C7" s="106">
        <v>0</v>
      </c>
      <c r="D7" s="106">
        <v>0.0003333333333333333</v>
      </c>
      <c r="E7" s="106">
        <v>0</v>
      </c>
      <c r="F7" s="106">
        <v>0.0002044153720359771</v>
      </c>
    </row>
    <row r="8" spans="1:6" ht="14.25">
      <c r="A8" s="26">
        <v>12</v>
      </c>
      <c r="B8" s="27" t="s">
        <v>548</v>
      </c>
      <c r="C8" s="106">
        <v>0</v>
      </c>
      <c r="D8" s="106">
        <v>0</v>
      </c>
      <c r="E8" s="106">
        <v>0</v>
      </c>
      <c r="F8" s="106">
        <v>0</v>
      </c>
    </row>
    <row r="9" spans="1:6" ht="14.25">
      <c r="A9" s="26">
        <v>13</v>
      </c>
      <c r="B9" s="27" t="s">
        <v>549</v>
      </c>
      <c r="C9" s="106">
        <v>0</v>
      </c>
      <c r="D9" s="106">
        <v>0.0025</v>
      </c>
      <c r="E9" s="106">
        <v>0.0006146281499692685</v>
      </c>
      <c r="F9" s="106">
        <v>0.0017375306623058054</v>
      </c>
    </row>
    <row r="10" spans="1:6" ht="14.25">
      <c r="A10" s="26">
        <v>14</v>
      </c>
      <c r="B10" s="27" t="s">
        <v>550</v>
      </c>
      <c r="C10" s="106">
        <v>0</v>
      </c>
      <c r="D10" s="106">
        <v>0.00016666666666666666</v>
      </c>
      <c r="E10" s="106">
        <v>0</v>
      </c>
      <c r="F10" s="106">
        <v>0.00010220768601798856</v>
      </c>
    </row>
    <row r="11" spans="1:6" ht="15" thickBot="1">
      <c r="A11" s="8">
        <v>19</v>
      </c>
      <c r="B11" s="33" t="s">
        <v>551</v>
      </c>
      <c r="C11" s="107">
        <v>0</v>
      </c>
      <c r="D11" s="107">
        <v>0.00016666666666666666</v>
      </c>
      <c r="E11" s="107">
        <v>0</v>
      </c>
      <c r="F11" s="107">
        <v>0.00010220768601798856</v>
      </c>
    </row>
    <row r="12" spans="1:6" ht="15" thickBot="1">
      <c r="A12" s="132" t="s">
        <v>76</v>
      </c>
      <c r="B12" s="14" t="s">
        <v>552</v>
      </c>
      <c r="C12" s="173">
        <v>0</v>
      </c>
      <c r="D12" s="173">
        <v>0.0018333333333333333</v>
      </c>
      <c r="E12" s="173">
        <v>0.001229256299938537</v>
      </c>
      <c r="F12" s="173">
        <v>0.0015331152902698282</v>
      </c>
    </row>
    <row r="13" spans="1:6" ht="27">
      <c r="A13" s="26">
        <v>20</v>
      </c>
      <c r="B13" s="27" t="s">
        <v>553</v>
      </c>
      <c r="C13" s="106">
        <v>0</v>
      </c>
      <c r="D13" s="106">
        <v>0.0006666666666666666</v>
      </c>
      <c r="E13" s="106">
        <v>0</v>
      </c>
      <c r="F13" s="106">
        <v>0.0004088307440719542</v>
      </c>
    </row>
    <row r="14" spans="1:6" ht="14.25">
      <c r="A14" s="26">
        <v>21</v>
      </c>
      <c r="B14" s="27" t="s">
        <v>554</v>
      </c>
      <c r="C14" s="106">
        <v>0</v>
      </c>
      <c r="D14" s="106">
        <v>0.00016666666666666666</v>
      </c>
      <c r="E14" s="106">
        <v>0.0006146281499692685</v>
      </c>
      <c r="F14" s="106">
        <v>0.0003066230580539657</v>
      </c>
    </row>
    <row r="15" spans="1:6" ht="14.25">
      <c r="A15" s="26">
        <v>22</v>
      </c>
      <c r="B15" s="27" t="s">
        <v>555</v>
      </c>
      <c r="C15" s="106">
        <v>0</v>
      </c>
      <c r="D15" s="106">
        <v>0.0003333333333333333</v>
      </c>
      <c r="E15" s="106">
        <v>0</v>
      </c>
      <c r="F15" s="106">
        <v>0.0002044153720359771</v>
      </c>
    </row>
    <row r="16" spans="1:6" ht="14.25">
      <c r="A16" s="26">
        <v>23</v>
      </c>
      <c r="B16" s="27" t="s">
        <v>556</v>
      </c>
      <c r="C16" s="106">
        <v>0</v>
      </c>
      <c r="D16" s="106">
        <v>0</v>
      </c>
      <c r="E16" s="106">
        <v>0</v>
      </c>
      <c r="F16" s="106">
        <v>0</v>
      </c>
    </row>
    <row r="17" spans="1:6" ht="14.25">
      <c r="A17" s="26">
        <v>24</v>
      </c>
      <c r="B17" s="27" t="s">
        <v>557</v>
      </c>
      <c r="C17" s="106">
        <v>0</v>
      </c>
      <c r="D17" s="106">
        <v>0.0005</v>
      </c>
      <c r="E17" s="106">
        <v>0.0006146281499692685</v>
      </c>
      <c r="F17" s="106">
        <v>0.0005110384300899426</v>
      </c>
    </row>
    <row r="18" spans="1:6" ht="15" thickBot="1">
      <c r="A18" s="8">
        <v>29</v>
      </c>
      <c r="B18" s="33" t="s">
        <v>558</v>
      </c>
      <c r="C18" s="109">
        <v>0</v>
      </c>
      <c r="D18" s="109">
        <v>0.00016666666666666666</v>
      </c>
      <c r="E18" s="109">
        <v>0</v>
      </c>
      <c r="F18" s="109">
        <v>0.00010220768601798856</v>
      </c>
    </row>
    <row r="19" spans="1:6" ht="15" thickBot="1">
      <c r="A19" s="132" t="s">
        <v>84</v>
      </c>
      <c r="B19" s="14" t="s">
        <v>559</v>
      </c>
      <c r="C19" s="173">
        <v>0.062264150943396226</v>
      </c>
      <c r="D19" s="173">
        <v>0.03766666666666667</v>
      </c>
      <c r="E19" s="173">
        <v>0.0626920712968654</v>
      </c>
      <c r="F19" s="173">
        <v>0.0473221586263287</v>
      </c>
    </row>
    <row r="20" spans="1:6" ht="14.25">
      <c r="A20" s="26">
        <v>30</v>
      </c>
      <c r="B20" s="27" t="s">
        <v>560</v>
      </c>
      <c r="C20" s="106">
        <v>0.009433962264150943</v>
      </c>
      <c r="D20" s="106">
        <v>0.004333333333333333</v>
      </c>
      <c r="E20" s="106">
        <v>0.006146281499692685</v>
      </c>
      <c r="F20" s="106">
        <v>0.005212591986917415</v>
      </c>
    </row>
    <row r="21" spans="1:6" ht="14.25">
      <c r="A21" s="26">
        <v>31</v>
      </c>
      <c r="B21" s="27" t="s">
        <v>561</v>
      </c>
      <c r="C21" s="106">
        <v>0.003773584905660378</v>
      </c>
      <c r="D21" s="106">
        <v>0.0008333333333333334</v>
      </c>
      <c r="E21" s="106">
        <v>0.00030731407498463427</v>
      </c>
      <c r="F21" s="106">
        <v>0.0008176614881439084</v>
      </c>
    </row>
    <row r="22" spans="1:6" ht="14.25">
      <c r="A22" s="26">
        <v>32</v>
      </c>
      <c r="B22" s="27" t="s">
        <v>562</v>
      </c>
      <c r="C22" s="106">
        <v>0</v>
      </c>
      <c r="D22" s="106">
        <v>0.0006666666666666666</v>
      </c>
      <c r="E22" s="106">
        <v>0</v>
      </c>
      <c r="F22" s="106">
        <v>0.0004088307440719542</v>
      </c>
    </row>
    <row r="23" spans="1:6" ht="14.25">
      <c r="A23" s="26">
        <v>33</v>
      </c>
      <c r="B23" s="27" t="s">
        <v>563</v>
      </c>
      <c r="C23" s="106">
        <v>0.009433962264150943</v>
      </c>
      <c r="D23" s="106">
        <v>0.0075</v>
      </c>
      <c r="E23" s="106">
        <v>0.010755992624462201</v>
      </c>
      <c r="F23" s="106">
        <v>0.008687653311529027</v>
      </c>
    </row>
    <row r="24" spans="1:6" ht="14.25">
      <c r="A24" s="26">
        <v>34</v>
      </c>
      <c r="B24" s="27" t="s">
        <v>564</v>
      </c>
      <c r="C24" s="106">
        <v>0.009433962264150943</v>
      </c>
      <c r="D24" s="106">
        <v>0.0034999999999999996</v>
      </c>
      <c r="E24" s="106">
        <v>0.009219422249539028</v>
      </c>
      <c r="F24" s="106">
        <v>0.005723630417007358</v>
      </c>
    </row>
    <row r="25" spans="1:6" ht="14.25">
      <c r="A25" s="26">
        <v>35</v>
      </c>
      <c r="B25" s="27" t="s">
        <v>565</v>
      </c>
      <c r="C25" s="106">
        <v>0.028301886792452834</v>
      </c>
      <c r="D25" s="106">
        <v>0.019333333333333334</v>
      </c>
      <c r="E25" s="106">
        <v>0.03257529194837124</v>
      </c>
      <c r="F25" s="106">
        <v>0.024223221586263288</v>
      </c>
    </row>
    <row r="26" spans="1:6" ht="15" thickBot="1">
      <c r="A26" s="39">
        <v>39</v>
      </c>
      <c r="B26" s="40" t="s">
        <v>566</v>
      </c>
      <c r="C26" s="107">
        <v>0.001886792452830189</v>
      </c>
      <c r="D26" s="107">
        <v>0.0015</v>
      </c>
      <c r="E26" s="107">
        <v>0.0036877688998156115</v>
      </c>
      <c r="F26" s="107">
        <v>0.002248569092395748</v>
      </c>
    </row>
    <row r="27" spans="1:6" ht="27.75" thickBot="1">
      <c r="A27" s="132" t="s">
        <v>93</v>
      </c>
      <c r="B27" s="14" t="s">
        <v>567</v>
      </c>
      <c r="C27" s="173">
        <v>0.49622641509433957</v>
      </c>
      <c r="D27" s="173">
        <v>0.42600000000000005</v>
      </c>
      <c r="E27" s="173">
        <v>0.34357713583282107</v>
      </c>
      <c r="F27" s="173">
        <v>0.4023916598528209</v>
      </c>
    </row>
    <row r="28" spans="1:6" ht="27">
      <c r="A28" s="26">
        <v>40</v>
      </c>
      <c r="B28" s="27" t="s">
        <v>568</v>
      </c>
      <c r="C28" s="106">
        <v>0.08679245283018867</v>
      </c>
      <c r="D28" s="106">
        <v>0.06433333333333334</v>
      </c>
      <c r="E28" s="106">
        <v>0.05039950829748002</v>
      </c>
      <c r="F28" s="106">
        <v>0.06091578086672118</v>
      </c>
    </row>
    <row r="29" spans="1:6" ht="27">
      <c r="A29" s="26">
        <v>41</v>
      </c>
      <c r="B29" s="27" t="s">
        <v>569</v>
      </c>
      <c r="C29" s="106">
        <v>0.001886792452830189</v>
      </c>
      <c r="D29" s="106">
        <v>0.0011666666666666668</v>
      </c>
      <c r="E29" s="106">
        <v>0.0018438844499078057</v>
      </c>
      <c r="F29" s="106">
        <v>0.0014309076042518395</v>
      </c>
    </row>
    <row r="30" spans="1:6" ht="27">
      <c r="A30" s="26">
        <v>42</v>
      </c>
      <c r="B30" s="27" t="s">
        <v>570</v>
      </c>
      <c r="C30" s="106">
        <v>0.3962264150943396</v>
      </c>
      <c r="D30" s="106">
        <v>0.3478333333333333</v>
      </c>
      <c r="E30" s="106">
        <v>0.281499692685925</v>
      </c>
      <c r="F30" s="106">
        <v>0.3283932951757972</v>
      </c>
    </row>
    <row r="31" spans="1:6" ht="27">
      <c r="A31" s="26">
        <v>43</v>
      </c>
      <c r="B31" s="27" t="s">
        <v>571</v>
      </c>
      <c r="C31" s="106">
        <v>0.001886792452830189</v>
      </c>
      <c r="D31" s="106">
        <v>0.0003333333333333333</v>
      </c>
      <c r="E31" s="106">
        <v>0.0006146281499692685</v>
      </c>
      <c r="F31" s="106">
        <v>0.0005110384300899426</v>
      </c>
    </row>
    <row r="32" spans="1:6" ht="27">
      <c r="A32" s="26">
        <v>44</v>
      </c>
      <c r="B32" s="27" t="s">
        <v>572</v>
      </c>
      <c r="C32" s="106">
        <v>0.001886792452830189</v>
      </c>
      <c r="D32" s="106">
        <v>0.005166666666666666</v>
      </c>
      <c r="E32" s="106">
        <v>0.0043023970497848806</v>
      </c>
      <c r="F32" s="106">
        <v>0.004701553556827474</v>
      </c>
    </row>
    <row r="33" spans="1:6" ht="14.25">
      <c r="A33" s="26">
        <v>45</v>
      </c>
      <c r="B33" s="27" t="s">
        <v>573</v>
      </c>
      <c r="C33" s="106">
        <v>0</v>
      </c>
      <c r="D33" s="106">
        <v>0.0003333333333333333</v>
      </c>
      <c r="E33" s="106">
        <v>0.00030731407498463427</v>
      </c>
      <c r="F33" s="106">
        <v>0.0003066230580539657</v>
      </c>
    </row>
    <row r="34" spans="1:6" ht="15" thickBot="1">
      <c r="A34" s="8">
        <v>49</v>
      </c>
      <c r="B34" s="33" t="s">
        <v>574</v>
      </c>
      <c r="C34" s="109">
        <v>0.007547169811320756</v>
      </c>
      <c r="D34" s="109">
        <v>0.006833333333333333</v>
      </c>
      <c r="E34" s="109">
        <v>0.004609711124769514</v>
      </c>
      <c r="F34" s="109">
        <v>0.006132461161079314</v>
      </c>
    </row>
    <row r="35" spans="1:6" ht="15" thickBot="1">
      <c r="A35" s="132" t="s">
        <v>102</v>
      </c>
      <c r="B35" s="14" t="s">
        <v>575</v>
      </c>
      <c r="C35" s="173">
        <v>0.16037735849056603</v>
      </c>
      <c r="D35" s="173">
        <v>0.21966666666666665</v>
      </c>
      <c r="E35" s="173">
        <v>0.31745543945912724</v>
      </c>
      <c r="F35" s="173">
        <v>0.2489779231398201</v>
      </c>
    </row>
    <row r="36" spans="1:6" ht="14.25">
      <c r="A36" s="26">
        <v>50</v>
      </c>
      <c r="B36" s="27" t="s">
        <v>576</v>
      </c>
      <c r="C36" s="106">
        <v>0.033962264150943396</v>
      </c>
      <c r="D36" s="106">
        <v>0.041333333333333326</v>
      </c>
      <c r="E36" s="106">
        <v>0.052243392747387846</v>
      </c>
      <c r="F36" s="106">
        <v>0.044562551103843016</v>
      </c>
    </row>
    <row r="37" spans="1:6" ht="14.25">
      <c r="A37" s="26">
        <v>51</v>
      </c>
      <c r="B37" s="27" t="s">
        <v>577</v>
      </c>
      <c r="C37" s="106">
        <v>0.020754716981132074</v>
      </c>
      <c r="D37" s="106">
        <v>0.020500000000000004</v>
      </c>
      <c r="E37" s="106">
        <v>0.027658266748617086</v>
      </c>
      <c r="F37" s="106">
        <v>0.02289452166802943</v>
      </c>
    </row>
    <row r="38" spans="1:6" ht="14.25">
      <c r="A38" s="26">
        <v>52</v>
      </c>
      <c r="B38" s="27" t="s">
        <v>578</v>
      </c>
      <c r="C38" s="106">
        <v>0.08867924528301886</v>
      </c>
      <c r="D38" s="106">
        <v>0.151</v>
      </c>
      <c r="E38" s="106">
        <v>0.22956361401352182</v>
      </c>
      <c r="F38" s="106">
        <v>0.17375306623058054</v>
      </c>
    </row>
    <row r="39" spans="1:6" ht="15" thickBot="1">
      <c r="A39" s="39">
        <v>59</v>
      </c>
      <c r="B39" s="40" t="s">
        <v>579</v>
      </c>
      <c r="C39" s="107">
        <v>0.016981132075471698</v>
      </c>
      <c r="D39" s="107">
        <v>0.006833333333333333</v>
      </c>
      <c r="E39" s="107">
        <v>0.007990165949600492</v>
      </c>
      <c r="F39" s="107">
        <v>0.00776778413736713</v>
      </c>
    </row>
    <row r="40" spans="1:6" ht="15" thickBot="1">
      <c r="A40" s="132" t="s">
        <v>108</v>
      </c>
      <c r="B40" s="14" t="s">
        <v>580</v>
      </c>
      <c r="C40" s="173">
        <v>0.09999999999999999</v>
      </c>
      <c r="D40" s="173">
        <v>0.13700000000000004</v>
      </c>
      <c r="E40" s="173">
        <v>0.11155500921942225</v>
      </c>
      <c r="F40" s="173">
        <v>0.1265331152902698</v>
      </c>
    </row>
    <row r="41" spans="1:6" ht="27">
      <c r="A41" s="26">
        <v>60</v>
      </c>
      <c r="B41" s="27" t="s">
        <v>581</v>
      </c>
      <c r="C41" s="106">
        <v>0</v>
      </c>
      <c r="D41" s="106">
        <v>0.006500000000000001</v>
      </c>
      <c r="E41" s="106">
        <v>0.006146281499692685</v>
      </c>
      <c r="F41" s="106">
        <v>0.006030253475061325</v>
      </c>
    </row>
    <row r="42" spans="1:6" ht="14.25">
      <c r="A42" s="26">
        <v>61</v>
      </c>
      <c r="B42" s="27" t="s">
        <v>582</v>
      </c>
      <c r="C42" s="106">
        <v>0.001886792452830189</v>
      </c>
      <c r="D42" s="106">
        <v>0.0016666666666666668</v>
      </c>
      <c r="E42" s="106">
        <v>0.0006146281499692685</v>
      </c>
      <c r="F42" s="106">
        <v>0.0013286999182338514</v>
      </c>
    </row>
    <row r="43" spans="1:6" ht="14.25">
      <c r="A43" s="26">
        <v>62</v>
      </c>
      <c r="B43" s="27" t="s">
        <v>583</v>
      </c>
      <c r="C43" s="106">
        <v>0</v>
      </c>
      <c r="D43" s="106">
        <v>0.0005</v>
      </c>
      <c r="E43" s="106">
        <v>0.0006146281499692685</v>
      </c>
      <c r="F43" s="106">
        <v>0.0005110384300899426</v>
      </c>
    </row>
    <row r="44" spans="1:6" ht="14.25">
      <c r="A44" s="26">
        <v>63</v>
      </c>
      <c r="B44" s="27" t="s">
        <v>584</v>
      </c>
      <c r="C44" s="106">
        <v>0.07547169811320754</v>
      </c>
      <c r="D44" s="106">
        <v>0.09383333333333335</v>
      </c>
      <c r="E44" s="106">
        <v>0.06699446834665028</v>
      </c>
      <c r="F44" s="106">
        <v>0.0839125102207686</v>
      </c>
    </row>
    <row r="45" spans="1:6" ht="14.25">
      <c r="A45" s="26">
        <v>64</v>
      </c>
      <c r="B45" s="27" t="s">
        <v>585</v>
      </c>
      <c r="C45" s="106">
        <v>0.013207547169811323</v>
      </c>
      <c r="D45" s="106">
        <v>0.027000000000000003</v>
      </c>
      <c r="E45" s="106">
        <v>0.03196066379840197</v>
      </c>
      <c r="F45" s="106">
        <v>0.027902698282910875</v>
      </c>
    </row>
    <row r="46" spans="1:6" ht="15" thickBot="1">
      <c r="A46" s="8">
        <v>69</v>
      </c>
      <c r="B46" s="33" t="s">
        <v>586</v>
      </c>
      <c r="C46" s="109">
        <v>0.009433962264150943</v>
      </c>
      <c r="D46" s="109">
        <v>0.0075</v>
      </c>
      <c r="E46" s="109">
        <v>0.005224339274738783</v>
      </c>
      <c r="F46" s="109">
        <v>0.006847914963205233</v>
      </c>
    </row>
    <row r="47" spans="1:6" ht="27.75" thickBot="1">
      <c r="A47" s="132" t="s">
        <v>116</v>
      </c>
      <c r="B47" s="14" t="s">
        <v>587</v>
      </c>
      <c r="C47" s="173">
        <v>0.03584905660377359</v>
      </c>
      <c r="D47" s="173">
        <v>0.04583333333333334</v>
      </c>
      <c r="E47" s="173">
        <v>0.04886293792255686</v>
      </c>
      <c r="F47" s="173">
        <v>0.04630008176614882</v>
      </c>
    </row>
    <row r="48" spans="1:6" ht="27">
      <c r="A48" s="26">
        <v>70</v>
      </c>
      <c r="B48" s="27" t="s">
        <v>588</v>
      </c>
      <c r="C48" s="106">
        <v>0.013207547169811323</v>
      </c>
      <c r="D48" s="106">
        <v>0.009333333333333334</v>
      </c>
      <c r="E48" s="106">
        <v>0.010755992624462201</v>
      </c>
      <c r="F48" s="106">
        <v>0.010016353229762878</v>
      </c>
    </row>
    <row r="49" spans="1:6" ht="14.25">
      <c r="A49" s="26">
        <v>71</v>
      </c>
      <c r="B49" s="27" t="s">
        <v>589</v>
      </c>
      <c r="C49" s="106">
        <v>0</v>
      </c>
      <c r="D49" s="106">
        <v>0.0013333333333333333</v>
      </c>
      <c r="E49" s="106">
        <v>0.0009219422249539029</v>
      </c>
      <c r="F49" s="106">
        <v>0.001124284546197874</v>
      </c>
    </row>
    <row r="50" spans="1:6" ht="14.25">
      <c r="A50" s="26">
        <v>72</v>
      </c>
      <c r="B50" s="27" t="s">
        <v>590</v>
      </c>
      <c r="C50" s="106">
        <v>0.001886792452830189</v>
      </c>
      <c r="D50" s="106">
        <v>0.0016666666666666668</v>
      </c>
      <c r="E50" s="106">
        <v>0.0018438844499078057</v>
      </c>
      <c r="F50" s="106">
        <v>0.0017375306623058054</v>
      </c>
    </row>
    <row r="51" spans="1:6" ht="14.25">
      <c r="A51" s="26">
        <v>73</v>
      </c>
      <c r="B51" s="27" t="s">
        <v>591</v>
      </c>
      <c r="C51" s="106">
        <v>0</v>
      </c>
      <c r="D51" s="106">
        <v>0.0008333333333333334</v>
      </c>
      <c r="E51" s="106">
        <v>0.00030731407498463427</v>
      </c>
      <c r="F51" s="106">
        <v>0.0006132461161079314</v>
      </c>
    </row>
    <row r="52" spans="1:6" ht="14.25">
      <c r="A52" s="26">
        <v>74</v>
      </c>
      <c r="B52" s="27" t="s">
        <v>592</v>
      </c>
      <c r="C52" s="106">
        <v>0</v>
      </c>
      <c r="D52" s="106">
        <v>0.0023333333333333335</v>
      </c>
      <c r="E52" s="106">
        <v>0.002458512599877074</v>
      </c>
      <c r="F52" s="106">
        <v>0.002248569092395748</v>
      </c>
    </row>
    <row r="53" spans="1:6" ht="14.25">
      <c r="A53" s="26">
        <v>75</v>
      </c>
      <c r="B53" s="27" t="s">
        <v>593</v>
      </c>
      <c r="C53" s="106">
        <v>0.015094339622641511</v>
      </c>
      <c r="D53" s="106">
        <v>0.026333333333333334</v>
      </c>
      <c r="E53" s="106">
        <v>0.026121696373693923</v>
      </c>
      <c r="F53" s="106">
        <v>0.025654129190515126</v>
      </c>
    </row>
    <row r="54" spans="1:6" ht="15" thickBot="1">
      <c r="A54" s="39">
        <v>79</v>
      </c>
      <c r="B54" s="40" t="s">
        <v>594</v>
      </c>
      <c r="C54" s="107">
        <v>0.005660377358490566</v>
      </c>
      <c r="D54" s="107">
        <v>0.004</v>
      </c>
      <c r="E54" s="107">
        <v>0.00645359557467732</v>
      </c>
      <c r="F54" s="107">
        <v>0.004905968928863452</v>
      </c>
    </row>
    <row r="55" spans="1:6" ht="15" thickBot="1">
      <c r="A55" s="132" t="s">
        <v>125</v>
      </c>
      <c r="B55" s="14" t="s">
        <v>595</v>
      </c>
      <c r="C55" s="173">
        <v>0.04339622641509434</v>
      </c>
      <c r="D55" s="173">
        <v>0.039999999999999994</v>
      </c>
      <c r="E55" s="173">
        <v>0.03687768899815611</v>
      </c>
      <c r="F55" s="173">
        <v>0.03914554374488962</v>
      </c>
    </row>
    <row r="56" spans="1:6" ht="14.25">
      <c r="A56" s="26">
        <v>80</v>
      </c>
      <c r="B56" s="27" t="s">
        <v>596</v>
      </c>
      <c r="C56" s="106">
        <v>0.011320754716981131</v>
      </c>
      <c r="D56" s="106">
        <v>0.007166666666666667</v>
      </c>
      <c r="E56" s="106">
        <v>0.007990165949600492</v>
      </c>
      <c r="F56" s="106">
        <v>0.007665576451349142</v>
      </c>
    </row>
    <row r="57" spans="1:6" ht="14.25">
      <c r="A57" s="26">
        <v>81</v>
      </c>
      <c r="B57" s="27" t="s">
        <v>597</v>
      </c>
      <c r="C57" s="106">
        <v>0.011320754716981131</v>
      </c>
      <c r="D57" s="106">
        <v>0.012833333333333334</v>
      </c>
      <c r="E57" s="106">
        <v>0.012599877074370006</v>
      </c>
      <c r="F57" s="106">
        <v>0.012673753066230581</v>
      </c>
    </row>
    <row r="58" spans="1:6" ht="14.25">
      <c r="A58" s="26">
        <v>82</v>
      </c>
      <c r="B58" s="27" t="s">
        <v>598</v>
      </c>
      <c r="C58" s="106">
        <v>0.001886792452830189</v>
      </c>
      <c r="D58" s="106">
        <v>0.0013333333333333333</v>
      </c>
      <c r="E58" s="106">
        <v>0.00030731407498463427</v>
      </c>
      <c r="F58" s="106">
        <v>0.0010220768601798852</v>
      </c>
    </row>
    <row r="59" spans="1:6" ht="27">
      <c r="A59" s="26">
        <v>83</v>
      </c>
      <c r="B59" s="27" t="s">
        <v>599</v>
      </c>
      <c r="C59" s="106">
        <v>0.005660377358490566</v>
      </c>
      <c r="D59" s="106">
        <v>0.010333333333333332</v>
      </c>
      <c r="E59" s="106">
        <v>0.007068223724646589</v>
      </c>
      <c r="F59" s="106">
        <v>0.008994276369582992</v>
      </c>
    </row>
    <row r="60" spans="1:6" ht="14.25">
      <c r="A60" s="26">
        <v>84</v>
      </c>
      <c r="B60" s="27" t="s">
        <v>600</v>
      </c>
      <c r="C60" s="106">
        <v>0.003773584905660378</v>
      </c>
      <c r="D60" s="106">
        <v>0.0023333333333333335</v>
      </c>
      <c r="E60" s="106">
        <v>0.0030731407498463424</v>
      </c>
      <c r="F60" s="106">
        <v>0.002657399836467703</v>
      </c>
    </row>
    <row r="61" spans="1:6" ht="27">
      <c r="A61" s="26">
        <v>85</v>
      </c>
      <c r="B61" s="27" t="s">
        <v>601</v>
      </c>
      <c r="C61" s="106">
        <v>0.001886792452830189</v>
      </c>
      <c r="D61" s="106">
        <v>0.0033333333333333335</v>
      </c>
      <c r="E61" s="106">
        <v>0.002458512599877074</v>
      </c>
      <c r="F61" s="106">
        <v>0.002964022894521668</v>
      </c>
    </row>
    <row r="62" spans="1:6" ht="15" thickBot="1">
      <c r="A62" s="8">
        <v>89</v>
      </c>
      <c r="B62" s="33" t="s">
        <v>602</v>
      </c>
      <c r="C62" s="109">
        <v>0.007547169811320756</v>
      </c>
      <c r="D62" s="109">
        <v>0.0026666666666666666</v>
      </c>
      <c r="E62" s="109">
        <v>0.0033804548248309776</v>
      </c>
      <c r="F62" s="109">
        <v>0.0031684382665576453</v>
      </c>
    </row>
    <row r="63" spans="1:6" ht="15" thickBot="1">
      <c r="A63" s="132">
        <v>99</v>
      </c>
      <c r="B63" s="14" t="s">
        <v>603</v>
      </c>
      <c r="C63" s="173">
        <v>0.062264150943396226</v>
      </c>
      <c r="D63" s="173">
        <v>0.0545</v>
      </c>
      <c r="E63" s="173">
        <v>0.04517516902274124</v>
      </c>
      <c r="F63" s="173">
        <v>0.051819296811120207</v>
      </c>
    </row>
    <row r="64" spans="1:6" ht="15" thickBot="1">
      <c r="A64" s="428" t="s">
        <v>396</v>
      </c>
      <c r="B64" s="430"/>
      <c r="C64" s="110">
        <v>1</v>
      </c>
      <c r="D64" s="110">
        <v>1</v>
      </c>
      <c r="E64" s="110">
        <v>1</v>
      </c>
      <c r="F64" s="110">
        <v>1</v>
      </c>
    </row>
  </sheetData>
  <sheetProtection/>
  <mergeCells count="6">
    <mergeCell ref="A1:F1"/>
    <mergeCell ref="A2:A3"/>
    <mergeCell ref="B2:B3"/>
    <mergeCell ref="C2:E2"/>
    <mergeCell ref="F2:F3"/>
    <mergeCell ref="A64:B6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zoomScalePageLayoutView="0" workbookViewId="0" topLeftCell="A57">
      <selection activeCell="I66" sqref="C6:I66"/>
    </sheetView>
  </sheetViews>
  <sheetFormatPr defaultColWidth="9.140625" defaultRowHeight="15"/>
  <cols>
    <col min="1" max="1" width="7.7109375" style="262" customWidth="1"/>
    <col min="2" max="2" width="83.28125" style="262" bestFit="1" customWidth="1"/>
    <col min="3" max="9" width="13.140625" style="262" customWidth="1"/>
    <col min="10" max="10" width="13.7109375" style="262" customWidth="1"/>
    <col min="11" max="16384" width="9.140625" style="262" customWidth="1"/>
  </cols>
  <sheetData>
    <row r="1" spans="1:9" ht="14.25" hidden="1">
      <c r="A1" s="91" t="s">
        <v>49</v>
      </c>
      <c r="B1" s="92"/>
      <c r="C1" s="92"/>
      <c r="D1" s="62"/>
      <c r="E1" s="62"/>
      <c r="F1" s="62"/>
      <c r="G1" s="62"/>
      <c r="H1" s="62"/>
      <c r="I1" s="65"/>
    </row>
    <row r="2" spans="1:9" ht="49.5" customHeight="1" hidden="1">
      <c r="A2" s="485" t="s">
        <v>57</v>
      </c>
      <c r="B2" s="485"/>
      <c r="C2" s="485"/>
      <c r="D2" s="61"/>
      <c r="E2" s="61"/>
      <c r="F2" s="61"/>
      <c r="G2" s="61"/>
      <c r="H2" s="61"/>
      <c r="I2" s="61"/>
    </row>
    <row r="3" spans="1:9" ht="14.25" hidden="1">
      <c r="A3" s="64" t="s">
        <v>53</v>
      </c>
      <c r="B3" s="92"/>
      <c r="C3" s="92"/>
      <c r="D3" s="62"/>
      <c r="E3" s="62"/>
      <c r="F3" s="62"/>
      <c r="G3" s="62"/>
      <c r="H3" s="62"/>
      <c r="I3" s="61"/>
    </row>
    <row r="4" spans="1:9" ht="16.5" customHeight="1" thickBot="1" thickTop="1">
      <c r="A4" s="414" t="s">
        <v>609</v>
      </c>
      <c r="B4" s="415"/>
      <c r="C4" s="415"/>
      <c r="D4" s="415"/>
      <c r="E4" s="415"/>
      <c r="F4" s="415"/>
      <c r="G4" s="415"/>
      <c r="H4" s="415"/>
      <c r="I4" s="442"/>
    </row>
    <row r="5" spans="1:9" ht="42" thickBot="1" thickTop="1">
      <c r="A5" s="409" t="s">
        <v>467</v>
      </c>
      <c r="B5" s="408" t="s">
        <v>431</v>
      </c>
      <c r="C5" s="342" t="s">
        <v>524</v>
      </c>
      <c r="D5" s="389" t="s">
        <v>525</v>
      </c>
      <c r="E5" s="389" t="s">
        <v>526</v>
      </c>
      <c r="F5" s="342" t="s">
        <v>527</v>
      </c>
      <c r="G5" s="342" t="s">
        <v>401</v>
      </c>
      <c r="H5" s="342" t="s">
        <v>528</v>
      </c>
      <c r="I5" s="385" t="s">
        <v>396</v>
      </c>
    </row>
    <row r="6" spans="1:9" ht="15" thickBot="1">
      <c r="A6" s="132" t="s">
        <v>46</v>
      </c>
      <c r="B6" s="14" t="s">
        <v>544</v>
      </c>
      <c r="C6" s="174">
        <v>60</v>
      </c>
      <c r="D6" s="175">
        <v>133</v>
      </c>
      <c r="E6" s="175">
        <v>26</v>
      </c>
      <c r="F6" s="175">
        <v>84</v>
      </c>
      <c r="G6" s="175">
        <v>1</v>
      </c>
      <c r="H6" s="175">
        <v>23</v>
      </c>
      <c r="I6" s="175">
        <v>327</v>
      </c>
    </row>
    <row r="7" spans="1:9" ht="27.75" thickBot="1">
      <c r="A7" s="132" t="s">
        <v>68</v>
      </c>
      <c r="B7" s="14" t="s">
        <v>545</v>
      </c>
      <c r="C7" s="176">
        <v>2</v>
      </c>
      <c r="D7" s="177">
        <v>10</v>
      </c>
      <c r="E7" s="177">
        <v>1</v>
      </c>
      <c r="F7" s="177">
        <v>9</v>
      </c>
      <c r="G7" s="177">
        <v>1</v>
      </c>
      <c r="H7" s="177">
        <v>2</v>
      </c>
      <c r="I7" s="177">
        <v>25</v>
      </c>
    </row>
    <row r="8" spans="1:9" ht="27">
      <c r="A8" s="26">
        <v>10</v>
      </c>
      <c r="B8" s="27" t="s">
        <v>546</v>
      </c>
      <c r="C8" s="179">
        <v>0</v>
      </c>
      <c r="D8" s="180">
        <v>1</v>
      </c>
      <c r="E8" s="180">
        <v>0</v>
      </c>
      <c r="F8" s="180">
        <v>2</v>
      </c>
      <c r="G8" s="180">
        <v>0</v>
      </c>
      <c r="H8" s="180">
        <v>1</v>
      </c>
      <c r="I8" s="180">
        <v>4</v>
      </c>
    </row>
    <row r="9" spans="1:9" ht="27">
      <c r="A9" s="26">
        <v>11</v>
      </c>
      <c r="B9" s="27" t="s">
        <v>547</v>
      </c>
      <c r="C9" s="182">
        <v>0</v>
      </c>
      <c r="D9" s="183">
        <v>2</v>
      </c>
      <c r="E9" s="183">
        <v>0</v>
      </c>
      <c r="F9" s="183">
        <v>0</v>
      </c>
      <c r="G9" s="183">
        <v>0</v>
      </c>
      <c r="H9" s="183">
        <v>0</v>
      </c>
      <c r="I9" s="183">
        <v>2</v>
      </c>
    </row>
    <row r="10" spans="1:9" ht="14.25">
      <c r="A10" s="26">
        <v>12</v>
      </c>
      <c r="B10" s="27" t="s">
        <v>548</v>
      </c>
      <c r="C10" s="182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</row>
    <row r="11" spans="1:9" ht="14.25">
      <c r="A11" s="26">
        <v>13</v>
      </c>
      <c r="B11" s="27" t="s">
        <v>549</v>
      </c>
      <c r="C11" s="182">
        <v>2</v>
      </c>
      <c r="D11" s="183">
        <v>6</v>
      </c>
      <c r="E11" s="183">
        <v>0</v>
      </c>
      <c r="F11" s="183">
        <v>7</v>
      </c>
      <c r="G11" s="183">
        <v>1</v>
      </c>
      <c r="H11" s="183">
        <v>1</v>
      </c>
      <c r="I11" s="183">
        <v>17</v>
      </c>
    </row>
    <row r="12" spans="1:9" ht="14.25">
      <c r="A12" s="26">
        <v>14</v>
      </c>
      <c r="B12" s="27" t="s">
        <v>550</v>
      </c>
      <c r="C12" s="182">
        <v>0</v>
      </c>
      <c r="D12" s="183">
        <v>1</v>
      </c>
      <c r="E12" s="183">
        <v>0</v>
      </c>
      <c r="F12" s="183">
        <v>0</v>
      </c>
      <c r="G12" s="183">
        <v>0</v>
      </c>
      <c r="H12" s="183">
        <v>0</v>
      </c>
      <c r="I12" s="183">
        <v>1</v>
      </c>
    </row>
    <row r="13" spans="1:9" ht="27.75" thickBot="1">
      <c r="A13" s="8">
        <v>19</v>
      </c>
      <c r="B13" s="33" t="s">
        <v>551</v>
      </c>
      <c r="C13" s="184">
        <v>0</v>
      </c>
      <c r="D13" s="185">
        <v>0</v>
      </c>
      <c r="E13" s="185">
        <v>1</v>
      </c>
      <c r="F13" s="185">
        <v>0</v>
      </c>
      <c r="G13" s="185">
        <v>0</v>
      </c>
      <c r="H13" s="185">
        <v>0</v>
      </c>
      <c r="I13" s="185">
        <v>1</v>
      </c>
    </row>
    <row r="14" spans="1:9" ht="27.75" thickBot="1">
      <c r="A14" s="132" t="s">
        <v>76</v>
      </c>
      <c r="B14" s="14" t="s">
        <v>552</v>
      </c>
      <c r="C14" s="176">
        <v>0</v>
      </c>
      <c r="D14" s="177">
        <v>5</v>
      </c>
      <c r="E14" s="177">
        <v>3</v>
      </c>
      <c r="F14" s="177">
        <v>5</v>
      </c>
      <c r="G14" s="177">
        <v>0</v>
      </c>
      <c r="H14" s="177">
        <v>2</v>
      </c>
      <c r="I14" s="177">
        <v>15</v>
      </c>
    </row>
    <row r="15" spans="1:9" ht="27">
      <c r="A15" s="26">
        <v>20</v>
      </c>
      <c r="B15" s="27" t="s">
        <v>553</v>
      </c>
      <c r="C15" s="182">
        <v>0</v>
      </c>
      <c r="D15" s="183">
        <v>1</v>
      </c>
      <c r="E15" s="183">
        <v>0</v>
      </c>
      <c r="F15" s="183">
        <v>1</v>
      </c>
      <c r="G15" s="183">
        <v>0</v>
      </c>
      <c r="H15" s="183">
        <v>2</v>
      </c>
      <c r="I15" s="183">
        <v>4</v>
      </c>
    </row>
    <row r="16" spans="1:9" ht="14.25">
      <c r="A16" s="26">
        <v>21</v>
      </c>
      <c r="B16" s="27" t="s">
        <v>554</v>
      </c>
      <c r="C16" s="182">
        <v>0</v>
      </c>
      <c r="D16" s="183">
        <v>1</v>
      </c>
      <c r="E16" s="183">
        <v>0</v>
      </c>
      <c r="F16" s="183">
        <v>2</v>
      </c>
      <c r="G16" s="183">
        <v>0</v>
      </c>
      <c r="H16" s="183">
        <v>0</v>
      </c>
      <c r="I16" s="183">
        <v>3</v>
      </c>
    </row>
    <row r="17" spans="1:9" ht="14.25">
      <c r="A17" s="26">
        <v>22</v>
      </c>
      <c r="B17" s="27" t="s">
        <v>555</v>
      </c>
      <c r="C17" s="182">
        <v>0</v>
      </c>
      <c r="D17" s="183">
        <v>0</v>
      </c>
      <c r="E17" s="183">
        <v>1</v>
      </c>
      <c r="F17" s="183">
        <v>1</v>
      </c>
      <c r="G17" s="183">
        <v>0</v>
      </c>
      <c r="H17" s="183">
        <v>0</v>
      </c>
      <c r="I17" s="183">
        <v>2</v>
      </c>
    </row>
    <row r="18" spans="1:9" ht="14.25">
      <c r="A18" s="26">
        <v>23</v>
      </c>
      <c r="B18" s="27" t="s">
        <v>556</v>
      </c>
      <c r="C18" s="182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</row>
    <row r="19" spans="1:9" ht="14.25">
      <c r="A19" s="26">
        <v>24</v>
      </c>
      <c r="B19" s="27" t="s">
        <v>557</v>
      </c>
      <c r="C19" s="182">
        <v>0</v>
      </c>
      <c r="D19" s="183">
        <v>3</v>
      </c>
      <c r="E19" s="183">
        <v>1</v>
      </c>
      <c r="F19" s="183">
        <v>1</v>
      </c>
      <c r="G19" s="183">
        <v>0</v>
      </c>
      <c r="H19" s="183">
        <v>0</v>
      </c>
      <c r="I19" s="183">
        <v>5</v>
      </c>
    </row>
    <row r="20" spans="1:9" ht="27.75" thickBot="1">
      <c r="A20" s="8">
        <v>29</v>
      </c>
      <c r="B20" s="33" t="s">
        <v>558</v>
      </c>
      <c r="C20" s="184">
        <v>0</v>
      </c>
      <c r="D20" s="185">
        <v>0</v>
      </c>
      <c r="E20" s="185">
        <v>1</v>
      </c>
      <c r="F20" s="185">
        <v>0</v>
      </c>
      <c r="G20" s="185">
        <v>0</v>
      </c>
      <c r="H20" s="185">
        <v>0</v>
      </c>
      <c r="I20" s="185">
        <v>1</v>
      </c>
    </row>
    <row r="21" spans="1:9" ht="15" thickBot="1">
      <c r="A21" s="132" t="s">
        <v>84</v>
      </c>
      <c r="B21" s="14" t="s">
        <v>559</v>
      </c>
      <c r="C21" s="176">
        <v>1</v>
      </c>
      <c r="D21" s="177">
        <v>226</v>
      </c>
      <c r="E21" s="177">
        <v>59</v>
      </c>
      <c r="F21" s="177">
        <v>117</v>
      </c>
      <c r="G21" s="177">
        <v>2</v>
      </c>
      <c r="H21" s="177">
        <v>58</v>
      </c>
      <c r="I21" s="177">
        <v>463</v>
      </c>
    </row>
    <row r="22" spans="1:9" ht="27">
      <c r="A22" s="26">
        <v>30</v>
      </c>
      <c r="B22" s="27" t="s">
        <v>560</v>
      </c>
      <c r="C22" s="182">
        <v>0</v>
      </c>
      <c r="D22" s="183">
        <v>21</v>
      </c>
      <c r="E22" s="183">
        <v>7</v>
      </c>
      <c r="F22" s="183">
        <v>13</v>
      </c>
      <c r="G22" s="183">
        <v>0</v>
      </c>
      <c r="H22" s="183">
        <v>10</v>
      </c>
      <c r="I22" s="183">
        <v>51</v>
      </c>
    </row>
    <row r="23" spans="1:9" ht="14.25">
      <c r="A23" s="26">
        <v>31</v>
      </c>
      <c r="B23" s="27" t="s">
        <v>561</v>
      </c>
      <c r="C23" s="182">
        <v>1</v>
      </c>
      <c r="D23" s="183">
        <v>4</v>
      </c>
      <c r="E23" s="183">
        <v>0</v>
      </c>
      <c r="F23" s="183">
        <v>2</v>
      </c>
      <c r="G23" s="183">
        <v>0</v>
      </c>
      <c r="H23" s="183">
        <v>1</v>
      </c>
      <c r="I23" s="183">
        <v>8</v>
      </c>
    </row>
    <row r="24" spans="1:9" ht="27">
      <c r="A24" s="26">
        <v>32</v>
      </c>
      <c r="B24" s="27" t="s">
        <v>562</v>
      </c>
      <c r="C24" s="182">
        <v>0</v>
      </c>
      <c r="D24" s="183">
        <v>1</v>
      </c>
      <c r="E24" s="183">
        <v>1</v>
      </c>
      <c r="F24" s="183">
        <v>1</v>
      </c>
      <c r="G24" s="183">
        <v>0</v>
      </c>
      <c r="H24" s="183">
        <v>1</v>
      </c>
      <c r="I24" s="183">
        <v>4</v>
      </c>
    </row>
    <row r="25" spans="1:9" ht="27">
      <c r="A25" s="26">
        <v>33</v>
      </c>
      <c r="B25" s="27" t="s">
        <v>563</v>
      </c>
      <c r="C25" s="182">
        <v>0</v>
      </c>
      <c r="D25" s="183">
        <v>43</v>
      </c>
      <c r="E25" s="183">
        <v>10</v>
      </c>
      <c r="F25" s="183">
        <v>19</v>
      </c>
      <c r="G25" s="183">
        <v>0</v>
      </c>
      <c r="H25" s="183">
        <v>13</v>
      </c>
      <c r="I25" s="183">
        <v>85</v>
      </c>
    </row>
    <row r="26" spans="1:9" ht="27">
      <c r="A26" s="26">
        <v>34</v>
      </c>
      <c r="B26" s="27" t="s">
        <v>564</v>
      </c>
      <c r="C26" s="182">
        <v>0</v>
      </c>
      <c r="D26" s="183">
        <v>35</v>
      </c>
      <c r="E26" s="183">
        <v>7</v>
      </c>
      <c r="F26" s="183">
        <v>12</v>
      </c>
      <c r="G26" s="183">
        <v>0</v>
      </c>
      <c r="H26" s="183">
        <v>2</v>
      </c>
      <c r="I26" s="183">
        <v>56</v>
      </c>
    </row>
    <row r="27" spans="1:9" ht="14.25">
      <c r="A27" s="26">
        <v>35</v>
      </c>
      <c r="B27" s="27" t="s">
        <v>565</v>
      </c>
      <c r="C27" s="182">
        <v>0</v>
      </c>
      <c r="D27" s="183">
        <v>114</v>
      </c>
      <c r="E27" s="183">
        <v>30</v>
      </c>
      <c r="F27" s="183">
        <v>63</v>
      </c>
      <c r="G27" s="183">
        <v>2</v>
      </c>
      <c r="H27" s="183">
        <v>28</v>
      </c>
      <c r="I27" s="183">
        <v>237</v>
      </c>
    </row>
    <row r="28" spans="1:9" ht="27.75" thickBot="1">
      <c r="A28" s="39">
        <v>39</v>
      </c>
      <c r="B28" s="40" t="s">
        <v>566</v>
      </c>
      <c r="C28" s="186">
        <v>0</v>
      </c>
      <c r="D28" s="187">
        <v>8</v>
      </c>
      <c r="E28" s="187">
        <v>4</v>
      </c>
      <c r="F28" s="187">
        <v>7</v>
      </c>
      <c r="G28" s="187">
        <v>0</v>
      </c>
      <c r="H28" s="187">
        <v>3</v>
      </c>
      <c r="I28" s="187">
        <v>22</v>
      </c>
    </row>
    <row r="29" spans="1:9" ht="27.75" thickBot="1">
      <c r="A29" s="132" t="s">
        <v>93</v>
      </c>
      <c r="B29" s="14" t="s">
        <v>567</v>
      </c>
      <c r="C29" s="176">
        <v>85</v>
      </c>
      <c r="D29" s="177">
        <v>2148</v>
      </c>
      <c r="E29" s="177">
        <v>335</v>
      </c>
      <c r="F29" s="177">
        <v>980</v>
      </c>
      <c r="G29" s="177">
        <v>11</v>
      </c>
      <c r="H29" s="177">
        <v>378</v>
      </c>
      <c r="I29" s="177">
        <v>3937</v>
      </c>
    </row>
    <row r="30" spans="1:9" ht="27">
      <c r="A30" s="26">
        <v>40</v>
      </c>
      <c r="B30" s="27" t="s">
        <v>568</v>
      </c>
      <c r="C30" s="182">
        <v>0</v>
      </c>
      <c r="D30" s="183">
        <v>295</v>
      </c>
      <c r="E30" s="183">
        <v>38</v>
      </c>
      <c r="F30" s="183">
        <v>159</v>
      </c>
      <c r="G30" s="183">
        <v>0</v>
      </c>
      <c r="H30" s="183">
        <v>104</v>
      </c>
      <c r="I30" s="183">
        <v>596</v>
      </c>
    </row>
    <row r="31" spans="1:9" ht="27">
      <c r="A31" s="26">
        <v>41</v>
      </c>
      <c r="B31" s="27" t="s">
        <v>569</v>
      </c>
      <c r="C31" s="182">
        <v>0</v>
      </c>
      <c r="D31" s="183">
        <v>10</v>
      </c>
      <c r="E31" s="183">
        <v>1</v>
      </c>
      <c r="F31" s="183">
        <v>2</v>
      </c>
      <c r="G31" s="183">
        <v>0</v>
      </c>
      <c r="H31" s="183">
        <v>1</v>
      </c>
      <c r="I31" s="183">
        <v>14</v>
      </c>
    </row>
    <row r="32" spans="1:9" ht="27">
      <c r="A32" s="26">
        <v>42</v>
      </c>
      <c r="B32" s="27" t="s">
        <v>570</v>
      </c>
      <c r="C32" s="182">
        <v>83</v>
      </c>
      <c r="D32" s="183">
        <v>1785</v>
      </c>
      <c r="E32" s="183">
        <v>284</v>
      </c>
      <c r="F32" s="183">
        <v>792</v>
      </c>
      <c r="G32" s="183">
        <v>11</v>
      </c>
      <c r="H32" s="183">
        <v>258</v>
      </c>
      <c r="I32" s="183">
        <v>3213</v>
      </c>
    </row>
    <row r="33" spans="1:9" ht="27">
      <c r="A33" s="26">
        <v>43</v>
      </c>
      <c r="B33" s="27" t="s">
        <v>571</v>
      </c>
      <c r="C33" s="182">
        <v>0</v>
      </c>
      <c r="D33" s="183">
        <v>2</v>
      </c>
      <c r="E33" s="183">
        <v>2</v>
      </c>
      <c r="F33" s="183">
        <v>1</v>
      </c>
      <c r="G33" s="183">
        <v>0</v>
      </c>
      <c r="H33" s="183">
        <v>0</v>
      </c>
      <c r="I33" s="183">
        <v>5</v>
      </c>
    </row>
    <row r="34" spans="1:9" ht="27">
      <c r="A34" s="26">
        <v>44</v>
      </c>
      <c r="B34" s="27" t="s">
        <v>572</v>
      </c>
      <c r="C34" s="182">
        <v>0</v>
      </c>
      <c r="D34" s="183">
        <v>26</v>
      </c>
      <c r="E34" s="183">
        <v>1</v>
      </c>
      <c r="F34" s="183">
        <v>10</v>
      </c>
      <c r="G34" s="183">
        <v>0</v>
      </c>
      <c r="H34" s="183">
        <v>9</v>
      </c>
      <c r="I34" s="183">
        <v>46</v>
      </c>
    </row>
    <row r="35" spans="1:9" ht="14.25">
      <c r="A35" s="26">
        <v>45</v>
      </c>
      <c r="B35" s="27" t="s">
        <v>573</v>
      </c>
      <c r="C35" s="182">
        <v>0</v>
      </c>
      <c r="D35" s="183">
        <v>3</v>
      </c>
      <c r="E35" s="183">
        <v>0</v>
      </c>
      <c r="F35" s="183">
        <v>0</v>
      </c>
      <c r="G35" s="183">
        <v>0</v>
      </c>
      <c r="H35" s="183">
        <v>0</v>
      </c>
      <c r="I35" s="183">
        <v>3</v>
      </c>
    </row>
    <row r="36" spans="1:9" ht="27.75" thickBot="1">
      <c r="A36" s="8">
        <v>49</v>
      </c>
      <c r="B36" s="33" t="s">
        <v>574</v>
      </c>
      <c r="C36" s="184">
        <v>2</v>
      </c>
      <c r="D36" s="185">
        <v>27</v>
      </c>
      <c r="E36" s="185">
        <v>9</v>
      </c>
      <c r="F36" s="185">
        <v>16</v>
      </c>
      <c r="G36" s="185">
        <v>0</v>
      </c>
      <c r="H36" s="185">
        <v>6</v>
      </c>
      <c r="I36" s="185">
        <v>60</v>
      </c>
    </row>
    <row r="37" spans="1:9" ht="15" thickBot="1">
      <c r="A37" s="132" t="s">
        <v>102</v>
      </c>
      <c r="B37" s="14" t="s">
        <v>575</v>
      </c>
      <c r="C37" s="176">
        <v>93</v>
      </c>
      <c r="D37" s="177">
        <v>1325</v>
      </c>
      <c r="E37" s="177">
        <v>231</v>
      </c>
      <c r="F37" s="177">
        <v>566</v>
      </c>
      <c r="G37" s="177">
        <v>10</v>
      </c>
      <c r="H37" s="177">
        <v>211</v>
      </c>
      <c r="I37" s="177">
        <v>2436</v>
      </c>
    </row>
    <row r="38" spans="1:9" ht="14.25">
      <c r="A38" s="26">
        <v>50</v>
      </c>
      <c r="B38" s="27" t="s">
        <v>576</v>
      </c>
      <c r="C38" s="182">
        <v>0</v>
      </c>
      <c r="D38" s="183">
        <v>247</v>
      </c>
      <c r="E38" s="183">
        <v>54</v>
      </c>
      <c r="F38" s="183">
        <v>91</v>
      </c>
      <c r="G38" s="183">
        <v>1</v>
      </c>
      <c r="H38" s="183">
        <v>43</v>
      </c>
      <c r="I38" s="183">
        <v>436</v>
      </c>
    </row>
    <row r="39" spans="1:9" ht="14.25">
      <c r="A39" s="26">
        <v>51</v>
      </c>
      <c r="B39" s="27" t="s">
        <v>577</v>
      </c>
      <c r="C39" s="182">
        <v>17</v>
      </c>
      <c r="D39" s="183">
        <v>116</v>
      </c>
      <c r="E39" s="183">
        <v>27</v>
      </c>
      <c r="F39" s="183">
        <v>42</v>
      </c>
      <c r="G39" s="183">
        <v>3</v>
      </c>
      <c r="H39" s="183">
        <v>19</v>
      </c>
      <c r="I39" s="183">
        <v>224</v>
      </c>
    </row>
    <row r="40" spans="1:9" ht="14.25">
      <c r="A40" s="26">
        <v>52</v>
      </c>
      <c r="B40" s="27" t="s">
        <v>578</v>
      </c>
      <c r="C40" s="182">
        <v>68</v>
      </c>
      <c r="D40" s="183">
        <v>932</v>
      </c>
      <c r="E40" s="183">
        <v>137</v>
      </c>
      <c r="F40" s="183">
        <v>418</v>
      </c>
      <c r="G40" s="183">
        <v>6</v>
      </c>
      <c r="H40" s="183">
        <v>139</v>
      </c>
      <c r="I40" s="183">
        <v>1700</v>
      </c>
    </row>
    <row r="41" spans="1:9" ht="27.75" thickBot="1">
      <c r="A41" s="39">
        <v>59</v>
      </c>
      <c r="B41" s="40" t="s">
        <v>579</v>
      </c>
      <c r="C41" s="184">
        <v>8</v>
      </c>
      <c r="D41" s="185">
        <v>30</v>
      </c>
      <c r="E41" s="185">
        <v>13</v>
      </c>
      <c r="F41" s="185">
        <v>15</v>
      </c>
      <c r="G41" s="185">
        <v>0</v>
      </c>
      <c r="H41" s="185">
        <v>10</v>
      </c>
      <c r="I41" s="185">
        <v>76</v>
      </c>
    </row>
    <row r="42" spans="1:9" ht="27.75" thickBot="1">
      <c r="A42" s="132" t="s">
        <v>108</v>
      </c>
      <c r="B42" s="14" t="s">
        <v>580</v>
      </c>
      <c r="C42" s="176">
        <v>12</v>
      </c>
      <c r="D42" s="177">
        <v>681</v>
      </c>
      <c r="E42" s="177">
        <v>128</v>
      </c>
      <c r="F42" s="177">
        <v>268</v>
      </c>
      <c r="G42" s="177">
        <v>4</v>
      </c>
      <c r="H42" s="177">
        <v>145</v>
      </c>
      <c r="I42" s="177">
        <v>1238</v>
      </c>
    </row>
    <row r="43" spans="1:9" ht="27">
      <c r="A43" s="26">
        <v>60</v>
      </c>
      <c r="B43" s="27" t="s">
        <v>581</v>
      </c>
      <c r="C43" s="182">
        <v>0</v>
      </c>
      <c r="D43" s="183">
        <v>26</v>
      </c>
      <c r="E43" s="183">
        <v>5</v>
      </c>
      <c r="F43" s="183">
        <v>14</v>
      </c>
      <c r="G43" s="183">
        <v>0</v>
      </c>
      <c r="H43" s="183">
        <v>14</v>
      </c>
      <c r="I43" s="183">
        <v>59</v>
      </c>
    </row>
    <row r="44" spans="1:9" ht="14.25">
      <c r="A44" s="26">
        <v>61</v>
      </c>
      <c r="B44" s="27" t="s">
        <v>582</v>
      </c>
      <c r="C44" s="182">
        <v>2</v>
      </c>
      <c r="D44" s="183">
        <v>4</v>
      </c>
      <c r="E44" s="183">
        <v>1</v>
      </c>
      <c r="F44" s="183">
        <v>3</v>
      </c>
      <c r="G44" s="183">
        <v>0</v>
      </c>
      <c r="H44" s="183">
        <v>3</v>
      </c>
      <c r="I44" s="183">
        <v>13</v>
      </c>
    </row>
    <row r="45" spans="1:9" ht="14.25">
      <c r="A45" s="26">
        <v>62</v>
      </c>
      <c r="B45" s="27" t="s">
        <v>583</v>
      </c>
      <c r="C45" s="182">
        <v>0</v>
      </c>
      <c r="D45" s="183">
        <v>3</v>
      </c>
      <c r="E45" s="183">
        <v>1</v>
      </c>
      <c r="F45" s="183">
        <v>1</v>
      </c>
      <c r="G45" s="183">
        <v>0</v>
      </c>
      <c r="H45" s="183">
        <v>0</v>
      </c>
      <c r="I45" s="183">
        <v>5</v>
      </c>
    </row>
    <row r="46" spans="1:9" ht="14.25">
      <c r="A46" s="26">
        <v>63</v>
      </c>
      <c r="B46" s="27" t="s">
        <v>584</v>
      </c>
      <c r="C46" s="182">
        <v>4</v>
      </c>
      <c r="D46" s="183">
        <v>435</v>
      </c>
      <c r="E46" s="183">
        <v>92</v>
      </c>
      <c r="F46" s="183">
        <v>188</v>
      </c>
      <c r="G46" s="183">
        <v>3</v>
      </c>
      <c r="H46" s="183">
        <v>99</v>
      </c>
      <c r="I46" s="183">
        <v>821</v>
      </c>
    </row>
    <row r="47" spans="1:9" ht="14.25">
      <c r="A47" s="26">
        <v>64</v>
      </c>
      <c r="B47" s="27" t="s">
        <v>585</v>
      </c>
      <c r="C47" s="182">
        <v>2</v>
      </c>
      <c r="D47" s="183">
        <v>179</v>
      </c>
      <c r="E47" s="183">
        <v>22</v>
      </c>
      <c r="F47" s="183">
        <v>44</v>
      </c>
      <c r="G47" s="183">
        <v>1</v>
      </c>
      <c r="H47" s="183">
        <v>25</v>
      </c>
      <c r="I47" s="183">
        <v>273</v>
      </c>
    </row>
    <row r="48" spans="1:9" ht="27.75" thickBot="1">
      <c r="A48" s="8">
        <v>69</v>
      </c>
      <c r="B48" s="33" t="s">
        <v>586</v>
      </c>
      <c r="C48" s="184">
        <v>4</v>
      </c>
      <c r="D48" s="185">
        <v>34</v>
      </c>
      <c r="E48" s="185">
        <v>7</v>
      </c>
      <c r="F48" s="185">
        <v>18</v>
      </c>
      <c r="G48" s="185">
        <v>0</v>
      </c>
      <c r="H48" s="185">
        <v>4</v>
      </c>
      <c r="I48" s="185">
        <v>67</v>
      </c>
    </row>
    <row r="49" spans="1:9" ht="27.75" thickBot="1">
      <c r="A49" s="132" t="s">
        <v>116</v>
      </c>
      <c r="B49" s="14" t="s">
        <v>587</v>
      </c>
      <c r="C49" s="176">
        <v>24</v>
      </c>
      <c r="D49" s="177">
        <v>239</v>
      </c>
      <c r="E49" s="177">
        <v>38</v>
      </c>
      <c r="F49" s="177">
        <v>114</v>
      </c>
      <c r="G49" s="177">
        <v>1</v>
      </c>
      <c r="H49" s="177">
        <v>37</v>
      </c>
      <c r="I49" s="177">
        <v>453</v>
      </c>
    </row>
    <row r="50" spans="1:9" ht="27">
      <c r="A50" s="188">
        <v>70</v>
      </c>
      <c r="B50" s="189" t="s">
        <v>588</v>
      </c>
      <c r="C50" s="190">
        <v>0</v>
      </c>
      <c r="D50" s="191">
        <v>55</v>
      </c>
      <c r="E50" s="191">
        <v>4</v>
      </c>
      <c r="F50" s="191">
        <v>27</v>
      </c>
      <c r="G50" s="191">
        <v>0</v>
      </c>
      <c r="H50" s="191">
        <v>12</v>
      </c>
      <c r="I50" s="191">
        <v>98</v>
      </c>
    </row>
    <row r="51" spans="1:9" ht="14.25">
      <c r="A51" s="26">
        <v>71</v>
      </c>
      <c r="B51" s="27" t="s">
        <v>589</v>
      </c>
      <c r="C51" s="182">
        <v>0</v>
      </c>
      <c r="D51" s="183">
        <v>6</v>
      </c>
      <c r="E51" s="183">
        <v>0</v>
      </c>
      <c r="F51" s="183">
        <v>4</v>
      </c>
      <c r="G51" s="183">
        <v>0</v>
      </c>
      <c r="H51" s="183">
        <v>1</v>
      </c>
      <c r="I51" s="183">
        <v>11</v>
      </c>
    </row>
    <row r="52" spans="1:9" ht="14.25">
      <c r="A52" s="26">
        <v>72</v>
      </c>
      <c r="B52" s="27" t="s">
        <v>590</v>
      </c>
      <c r="C52" s="182">
        <v>1</v>
      </c>
      <c r="D52" s="183">
        <v>11</v>
      </c>
      <c r="E52" s="183">
        <v>0</v>
      </c>
      <c r="F52" s="183">
        <v>3</v>
      </c>
      <c r="G52" s="183">
        <v>0</v>
      </c>
      <c r="H52" s="183">
        <v>2</v>
      </c>
      <c r="I52" s="183">
        <v>17</v>
      </c>
    </row>
    <row r="53" spans="1:9" ht="14.25">
      <c r="A53" s="26">
        <v>73</v>
      </c>
      <c r="B53" s="27" t="s">
        <v>591</v>
      </c>
      <c r="C53" s="182">
        <v>0</v>
      </c>
      <c r="D53" s="183">
        <v>5</v>
      </c>
      <c r="E53" s="183">
        <v>0</v>
      </c>
      <c r="F53" s="183">
        <v>1</v>
      </c>
      <c r="G53" s="183">
        <v>0</v>
      </c>
      <c r="H53" s="183">
        <v>0</v>
      </c>
      <c r="I53" s="183">
        <v>6</v>
      </c>
    </row>
    <row r="54" spans="1:9" ht="14.25">
      <c r="A54" s="26">
        <v>74</v>
      </c>
      <c r="B54" s="27" t="s">
        <v>592</v>
      </c>
      <c r="C54" s="182">
        <v>0</v>
      </c>
      <c r="D54" s="183">
        <v>11</v>
      </c>
      <c r="E54" s="183">
        <v>3</v>
      </c>
      <c r="F54" s="183">
        <v>5</v>
      </c>
      <c r="G54" s="183">
        <v>0</v>
      </c>
      <c r="H54" s="183">
        <v>3</v>
      </c>
      <c r="I54" s="183">
        <v>22</v>
      </c>
    </row>
    <row r="55" spans="1:9" ht="14.25">
      <c r="A55" s="26">
        <v>75</v>
      </c>
      <c r="B55" s="27" t="s">
        <v>593</v>
      </c>
      <c r="C55" s="182">
        <v>18</v>
      </c>
      <c r="D55" s="183">
        <v>121</v>
      </c>
      <c r="E55" s="183">
        <v>29</v>
      </c>
      <c r="F55" s="183">
        <v>66</v>
      </c>
      <c r="G55" s="183">
        <v>1</v>
      </c>
      <c r="H55" s="183">
        <v>16</v>
      </c>
      <c r="I55" s="183">
        <v>251</v>
      </c>
    </row>
    <row r="56" spans="1:9" ht="27.75" thickBot="1">
      <c r="A56" s="39">
        <v>79</v>
      </c>
      <c r="B56" s="40" t="s">
        <v>594</v>
      </c>
      <c r="C56" s="184">
        <v>5</v>
      </c>
      <c r="D56" s="185">
        <v>30</v>
      </c>
      <c r="E56" s="185">
        <v>2</v>
      </c>
      <c r="F56" s="185">
        <v>8</v>
      </c>
      <c r="G56" s="185">
        <v>0</v>
      </c>
      <c r="H56" s="185">
        <v>3</v>
      </c>
      <c r="I56" s="185">
        <v>48</v>
      </c>
    </row>
    <row r="57" spans="1:9" ht="15" thickBot="1">
      <c r="A57" s="132" t="s">
        <v>125</v>
      </c>
      <c r="B57" s="14" t="s">
        <v>595</v>
      </c>
      <c r="C57" s="176">
        <v>14</v>
      </c>
      <c r="D57" s="177">
        <v>182</v>
      </c>
      <c r="E57" s="177">
        <v>45</v>
      </c>
      <c r="F57" s="177">
        <v>95</v>
      </c>
      <c r="G57" s="177">
        <v>2</v>
      </c>
      <c r="H57" s="177">
        <v>45</v>
      </c>
      <c r="I57" s="177">
        <v>383</v>
      </c>
    </row>
    <row r="58" spans="1:9" ht="27">
      <c r="A58" s="188">
        <v>80</v>
      </c>
      <c r="B58" s="189" t="s">
        <v>596</v>
      </c>
      <c r="C58" s="190">
        <v>0</v>
      </c>
      <c r="D58" s="191">
        <v>35</v>
      </c>
      <c r="E58" s="191">
        <v>9</v>
      </c>
      <c r="F58" s="191">
        <v>20</v>
      </c>
      <c r="G58" s="191">
        <v>1</v>
      </c>
      <c r="H58" s="191">
        <v>10</v>
      </c>
      <c r="I58" s="191">
        <v>75</v>
      </c>
    </row>
    <row r="59" spans="1:9" ht="14.25">
      <c r="A59" s="26">
        <v>81</v>
      </c>
      <c r="B59" s="27" t="s">
        <v>597</v>
      </c>
      <c r="C59" s="182">
        <v>4</v>
      </c>
      <c r="D59" s="183">
        <v>59</v>
      </c>
      <c r="E59" s="183">
        <v>16</v>
      </c>
      <c r="F59" s="183">
        <v>33</v>
      </c>
      <c r="G59" s="183">
        <v>0</v>
      </c>
      <c r="H59" s="183">
        <v>12</v>
      </c>
      <c r="I59" s="183">
        <v>124</v>
      </c>
    </row>
    <row r="60" spans="1:9" ht="14.25">
      <c r="A60" s="26">
        <v>82</v>
      </c>
      <c r="B60" s="27" t="s">
        <v>598</v>
      </c>
      <c r="C60" s="182">
        <v>2</v>
      </c>
      <c r="D60" s="183">
        <v>5</v>
      </c>
      <c r="E60" s="183">
        <v>0</v>
      </c>
      <c r="F60" s="183">
        <v>2</v>
      </c>
      <c r="G60" s="183">
        <v>0</v>
      </c>
      <c r="H60" s="183">
        <v>1</v>
      </c>
      <c r="I60" s="183">
        <v>10</v>
      </c>
    </row>
    <row r="61" spans="1:9" ht="41.25">
      <c r="A61" s="26">
        <v>83</v>
      </c>
      <c r="B61" s="27" t="s">
        <v>599</v>
      </c>
      <c r="C61" s="182">
        <v>5</v>
      </c>
      <c r="D61" s="183">
        <v>42</v>
      </c>
      <c r="E61" s="183">
        <v>13</v>
      </c>
      <c r="F61" s="183">
        <v>15</v>
      </c>
      <c r="G61" s="183">
        <v>0</v>
      </c>
      <c r="H61" s="183">
        <v>13</v>
      </c>
      <c r="I61" s="183">
        <v>88</v>
      </c>
    </row>
    <row r="62" spans="1:9" ht="14.25">
      <c r="A62" s="26">
        <v>84</v>
      </c>
      <c r="B62" s="27" t="s">
        <v>600</v>
      </c>
      <c r="C62" s="182">
        <v>0</v>
      </c>
      <c r="D62" s="183">
        <v>13</v>
      </c>
      <c r="E62" s="183">
        <v>4</v>
      </c>
      <c r="F62" s="183">
        <v>7</v>
      </c>
      <c r="G62" s="183">
        <v>0</v>
      </c>
      <c r="H62" s="183">
        <v>2</v>
      </c>
      <c r="I62" s="183">
        <v>26</v>
      </c>
    </row>
    <row r="63" spans="1:9" ht="27">
      <c r="A63" s="26">
        <v>85</v>
      </c>
      <c r="B63" s="27" t="s">
        <v>601</v>
      </c>
      <c r="C63" s="182">
        <v>0</v>
      </c>
      <c r="D63" s="183">
        <v>18</v>
      </c>
      <c r="E63" s="183">
        <v>1</v>
      </c>
      <c r="F63" s="183">
        <v>6</v>
      </c>
      <c r="G63" s="183">
        <v>0</v>
      </c>
      <c r="H63" s="183">
        <v>4</v>
      </c>
      <c r="I63" s="183">
        <v>29</v>
      </c>
    </row>
    <row r="64" spans="1:9" ht="27.75" thickBot="1">
      <c r="A64" s="8">
        <v>89</v>
      </c>
      <c r="B64" s="33" t="s">
        <v>602</v>
      </c>
      <c r="C64" s="184">
        <v>3</v>
      </c>
      <c r="D64" s="185">
        <v>10</v>
      </c>
      <c r="E64" s="185">
        <v>2</v>
      </c>
      <c r="F64" s="185">
        <v>12</v>
      </c>
      <c r="G64" s="185">
        <v>1</v>
      </c>
      <c r="H64" s="185">
        <v>3</v>
      </c>
      <c r="I64" s="185">
        <v>31</v>
      </c>
    </row>
    <row r="65" spans="1:9" ht="15" thickBot="1">
      <c r="A65" s="132">
        <v>99</v>
      </c>
      <c r="B65" s="14" t="s">
        <v>603</v>
      </c>
      <c r="C65" s="176">
        <v>59</v>
      </c>
      <c r="D65" s="177">
        <v>263</v>
      </c>
      <c r="E65" s="177">
        <v>38</v>
      </c>
      <c r="F65" s="177">
        <v>99</v>
      </c>
      <c r="G65" s="177">
        <v>0</v>
      </c>
      <c r="H65" s="177">
        <v>48</v>
      </c>
      <c r="I65" s="177">
        <v>507</v>
      </c>
    </row>
    <row r="66" spans="1:9" ht="15" thickBot="1">
      <c r="A66" s="428" t="s">
        <v>396</v>
      </c>
      <c r="B66" s="430"/>
      <c r="C66" s="193">
        <v>350</v>
      </c>
      <c r="D66" s="194">
        <v>5212</v>
      </c>
      <c r="E66" s="194">
        <v>904</v>
      </c>
      <c r="F66" s="194">
        <v>2337</v>
      </c>
      <c r="G66" s="194">
        <v>32</v>
      </c>
      <c r="H66" s="194">
        <v>949</v>
      </c>
      <c r="I66" s="194">
        <v>9784</v>
      </c>
    </row>
    <row r="67" ht="14.25">
      <c r="I67" s="341"/>
    </row>
  </sheetData>
  <sheetProtection/>
  <mergeCells count="3">
    <mergeCell ref="A4:I4"/>
    <mergeCell ref="A66:B6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3"/>
  <sheetViews>
    <sheetView zoomScalePageLayoutView="0" workbookViewId="0" topLeftCell="A1">
      <selection activeCell="B77" sqref="B77"/>
    </sheetView>
  </sheetViews>
  <sheetFormatPr defaultColWidth="9.140625" defaultRowHeight="15"/>
  <cols>
    <col min="1" max="1" width="7.7109375" style="262" customWidth="1"/>
    <col min="2" max="2" width="87.140625" style="262" bestFit="1" customWidth="1"/>
    <col min="3" max="9" width="13.7109375" style="262" customWidth="1"/>
    <col min="10" max="16384" width="9.140625" style="262" customWidth="1"/>
  </cols>
  <sheetData>
    <row r="1" spans="1:9" ht="16.5" thickBot="1" thickTop="1">
      <c r="A1" s="414" t="s">
        <v>610</v>
      </c>
      <c r="B1" s="415"/>
      <c r="C1" s="415"/>
      <c r="D1" s="415"/>
      <c r="E1" s="415"/>
      <c r="F1" s="415"/>
      <c r="G1" s="415"/>
      <c r="H1" s="415"/>
      <c r="I1" s="442"/>
    </row>
    <row r="2" spans="1:9" ht="28.5" thickBot="1" thickTop="1">
      <c r="A2" s="409" t="s">
        <v>467</v>
      </c>
      <c r="B2" s="408" t="s">
        <v>431</v>
      </c>
      <c r="C2" s="385" t="s">
        <v>397</v>
      </c>
      <c r="D2" s="385" t="s">
        <v>399</v>
      </c>
      <c r="E2" s="385" t="s">
        <v>400</v>
      </c>
      <c r="F2" s="385" t="s">
        <v>403</v>
      </c>
      <c r="G2" s="385" t="s">
        <v>401</v>
      </c>
      <c r="H2" s="385" t="s">
        <v>402</v>
      </c>
      <c r="I2" s="385"/>
    </row>
    <row r="3" spans="1:9" ht="15" thickBot="1">
      <c r="A3" s="132" t="s">
        <v>46</v>
      </c>
      <c r="B3" s="14" t="s">
        <v>544</v>
      </c>
      <c r="C3" s="195">
        <v>0.04753028890959925</v>
      </c>
      <c r="D3" s="196">
        <v>0.014241583328970102</v>
      </c>
      <c r="E3" s="196">
        <v>0.02693769624855396</v>
      </c>
      <c r="F3" s="196">
        <v>0.013573911604039066</v>
      </c>
      <c r="G3" s="196">
        <v>0.10256410256410256</v>
      </c>
      <c r="H3" s="196">
        <v>0.02335098700048146</v>
      </c>
      <c r="I3" s="196">
        <v>0.019271207644600597</v>
      </c>
    </row>
    <row r="4" spans="1:9" ht="27.75" thickBot="1">
      <c r="A4" s="132" t="s">
        <v>68</v>
      </c>
      <c r="B4" s="14" t="s">
        <v>545</v>
      </c>
      <c r="C4" s="197">
        <v>0.01211556383970177</v>
      </c>
      <c r="D4" s="19">
        <v>0.007644379286873658</v>
      </c>
      <c r="E4" s="19">
        <v>0.005453644025780863</v>
      </c>
      <c r="F4" s="19">
        <v>0.004469458698890913</v>
      </c>
      <c r="G4" s="19">
        <v>0</v>
      </c>
      <c r="H4" s="19">
        <v>0.0036109773712084733</v>
      </c>
      <c r="I4" s="19">
        <v>0.006574569458862359</v>
      </c>
    </row>
    <row r="5" spans="1:9" ht="27">
      <c r="A5" s="26">
        <v>10</v>
      </c>
      <c r="B5" s="27" t="s">
        <v>546</v>
      </c>
      <c r="C5" s="365">
        <v>0</v>
      </c>
      <c r="D5" s="366">
        <v>0.0008900989580606313</v>
      </c>
      <c r="E5" s="366">
        <v>0.0004957858205255329</v>
      </c>
      <c r="F5" s="366">
        <v>0.0003310710147326602</v>
      </c>
      <c r="G5" s="366">
        <v>0</v>
      </c>
      <c r="H5" s="366">
        <v>0.00024073182474723163</v>
      </c>
      <c r="I5" s="366">
        <v>0.0006122068726875882</v>
      </c>
    </row>
    <row r="6" spans="1:9" ht="14.25">
      <c r="A6" s="26">
        <v>11</v>
      </c>
      <c r="B6" s="27" t="s">
        <v>547</v>
      </c>
      <c r="C6" s="367">
        <v>0.0009319664492078285</v>
      </c>
      <c r="D6" s="368">
        <v>0.0005759463846274674</v>
      </c>
      <c r="E6" s="368">
        <v>0.0006610477607007106</v>
      </c>
      <c r="F6" s="368">
        <v>0.0008276775368316504</v>
      </c>
      <c r="G6" s="368">
        <v>0</v>
      </c>
      <c r="H6" s="368">
        <v>0</v>
      </c>
      <c r="I6" s="368">
        <v>0.0005855891825707364</v>
      </c>
    </row>
    <row r="7" spans="1:9" ht="14.25">
      <c r="A7" s="26">
        <v>12</v>
      </c>
      <c r="B7" s="27" t="s">
        <v>548</v>
      </c>
      <c r="C7" s="367">
        <v>0.0013979496738117428</v>
      </c>
      <c r="D7" s="368">
        <v>0.0006283051468663279</v>
      </c>
      <c r="E7" s="368">
        <v>0.0011568335812262437</v>
      </c>
      <c r="F7" s="368">
        <v>0.0009932130441979807</v>
      </c>
      <c r="G7" s="368">
        <v>0</v>
      </c>
      <c r="H7" s="368">
        <v>0.0012036591237361578</v>
      </c>
      <c r="I7" s="368">
        <v>0.0008783837738561048</v>
      </c>
    </row>
    <row r="8" spans="1:9" ht="14.25">
      <c r="A8" s="26">
        <v>13</v>
      </c>
      <c r="B8" s="27" t="s">
        <v>549</v>
      </c>
      <c r="C8" s="367">
        <v>0.0027958993476234857</v>
      </c>
      <c r="D8" s="368">
        <v>0.002460861825226452</v>
      </c>
      <c r="E8" s="368">
        <v>0.0004957858205255329</v>
      </c>
      <c r="F8" s="368">
        <v>0.0004966065220989904</v>
      </c>
      <c r="G8" s="368">
        <v>0</v>
      </c>
      <c r="H8" s="368">
        <v>0</v>
      </c>
      <c r="I8" s="368">
        <v>0.0015704437168942479</v>
      </c>
    </row>
    <row r="9" spans="1:9" ht="14.25">
      <c r="A9" s="26">
        <v>14</v>
      </c>
      <c r="B9" s="27" t="s">
        <v>550</v>
      </c>
      <c r="C9" s="367">
        <v>0.002329916123019571</v>
      </c>
      <c r="D9" s="368">
        <v>0.0024085030629875915</v>
      </c>
      <c r="E9" s="368">
        <v>0.0018178813419269541</v>
      </c>
      <c r="F9" s="368">
        <v>0.0008276775368316504</v>
      </c>
      <c r="G9" s="368">
        <v>0</v>
      </c>
      <c r="H9" s="368">
        <v>0.0007221954742416948</v>
      </c>
      <c r="I9" s="368">
        <v>0.001863238308179616</v>
      </c>
    </row>
    <row r="10" spans="1:9" ht="15" thickBot="1">
      <c r="A10" s="8">
        <v>19</v>
      </c>
      <c r="B10" s="33" t="s">
        <v>551</v>
      </c>
      <c r="C10" s="369">
        <v>0.004659832246039142</v>
      </c>
      <c r="D10" s="370">
        <v>0.0006806639091051888</v>
      </c>
      <c r="E10" s="370">
        <v>0.0008263097008758883</v>
      </c>
      <c r="F10" s="370">
        <v>0.0009932130441979807</v>
      </c>
      <c r="G10" s="370">
        <v>0</v>
      </c>
      <c r="H10" s="370">
        <v>0.0014443909484833895</v>
      </c>
      <c r="I10" s="370">
        <v>0.0010647076046740665</v>
      </c>
    </row>
    <row r="11" spans="1:9" ht="27.75" thickBot="1">
      <c r="A11" s="132" t="s">
        <v>76</v>
      </c>
      <c r="B11" s="14" t="s">
        <v>552</v>
      </c>
      <c r="C11" s="197">
        <v>0.012581547064305684</v>
      </c>
      <c r="D11" s="19">
        <v>0.01638829258076339</v>
      </c>
      <c r="E11" s="19">
        <v>0.039001817881341924</v>
      </c>
      <c r="F11" s="19">
        <v>0.03327263698063235</v>
      </c>
      <c r="G11" s="19">
        <v>0.05128205128205128</v>
      </c>
      <c r="H11" s="19">
        <v>0.03009147809340395</v>
      </c>
      <c r="I11" s="19">
        <v>0.024115627245867605</v>
      </c>
    </row>
    <row r="12" spans="1:9" ht="27">
      <c r="A12" s="26">
        <v>20</v>
      </c>
      <c r="B12" s="27" t="s">
        <v>553</v>
      </c>
      <c r="C12" s="367">
        <v>0</v>
      </c>
      <c r="D12" s="368">
        <v>0.0012042515314937957</v>
      </c>
      <c r="E12" s="368">
        <v>0.004462072384729797</v>
      </c>
      <c r="F12" s="368">
        <v>0.0026485681178612815</v>
      </c>
      <c r="G12" s="368">
        <v>0.01282051282051282</v>
      </c>
      <c r="H12" s="368">
        <v>0.0045739046701974</v>
      </c>
      <c r="I12" s="368">
        <v>0.002289121350049243</v>
      </c>
    </row>
    <row r="13" spans="1:9" ht="14.25">
      <c r="A13" s="26">
        <v>21</v>
      </c>
      <c r="B13" s="27" t="s">
        <v>554</v>
      </c>
      <c r="C13" s="367">
        <v>0.0009319664492078285</v>
      </c>
      <c r="D13" s="368">
        <v>0.0007330226713440493</v>
      </c>
      <c r="E13" s="368">
        <v>0.002974714923153198</v>
      </c>
      <c r="F13" s="368">
        <v>0.0008276775368316504</v>
      </c>
      <c r="G13" s="368">
        <v>0</v>
      </c>
      <c r="H13" s="368">
        <v>0.0014443909484833895</v>
      </c>
      <c r="I13" s="368">
        <v>0.001197796055258325</v>
      </c>
    </row>
    <row r="14" spans="1:9" ht="14.25">
      <c r="A14" s="26">
        <v>22</v>
      </c>
      <c r="B14" s="27" t="s">
        <v>555</v>
      </c>
      <c r="C14" s="367">
        <v>0.007921714818266543</v>
      </c>
      <c r="D14" s="368">
        <v>0.005811822608513535</v>
      </c>
      <c r="E14" s="368">
        <v>0.015038836555941166</v>
      </c>
      <c r="F14" s="368">
        <v>0.023174971031286212</v>
      </c>
      <c r="G14" s="368">
        <v>0.01282051282051282</v>
      </c>
      <c r="H14" s="368">
        <v>0.01227732306210881</v>
      </c>
      <c r="I14" s="368">
        <v>0.010939870638026032</v>
      </c>
    </row>
    <row r="15" spans="1:9" ht="14.25">
      <c r="A15" s="26">
        <v>23</v>
      </c>
      <c r="B15" s="27" t="s">
        <v>556</v>
      </c>
      <c r="C15" s="367">
        <v>0.001863932898415657</v>
      </c>
      <c r="D15" s="368">
        <v>0.003822189643436829</v>
      </c>
      <c r="E15" s="368">
        <v>0.005453644025780862</v>
      </c>
      <c r="F15" s="368">
        <v>0.0031451746399602716</v>
      </c>
      <c r="G15" s="368">
        <v>0</v>
      </c>
      <c r="H15" s="368">
        <v>0.002166586422725084</v>
      </c>
      <c r="I15" s="368">
        <v>0.003673241236125529</v>
      </c>
    </row>
    <row r="16" spans="1:9" ht="14.25">
      <c r="A16" s="26">
        <v>24</v>
      </c>
      <c r="B16" s="27" t="s">
        <v>557</v>
      </c>
      <c r="C16" s="367">
        <v>0.0009319664492078285</v>
      </c>
      <c r="D16" s="368">
        <v>0.003508037070003665</v>
      </c>
      <c r="E16" s="368">
        <v>0.00776731118823335</v>
      </c>
      <c r="F16" s="368">
        <v>0.0019864260883959615</v>
      </c>
      <c r="G16" s="368">
        <v>0.02564102564102564</v>
      </c>
      <c r="H16" s="368">
        <v>0.007462686567164178</v>
      </c>
      <c r="I16" s="368">
        <v>0.004285448108813117</v>
      </c>
    </row>
    <row r="17" spans="1:9" ht="15" thickBot="1">
      <c r="A17" s="8">
        <v>29</v>
      </c>
      <c r="B17" s="33" t="s">
        <v>558</v>
      </c>
      <c r="C17" s="369">
        <v>0.0009319664492078285</v>
      </c>
      <c r="D17" s="370">
        <v>0.0013089690559715166</v>
      </c>
      <c r="E17" s="370">
        <v>0.003305238803503553</v>
      </c>
      <c r="F17" s="370">
        <v>0.0014898195662969708</v>
      </c>
      <c r="G17" s="370">
        <v>0</v>
      </c>
      <c r="H17" s="370">
        <v>0.002166586422725084</v>
      </c>
      <c r="I17" s="370">
        <v>0.0017301498575953578</v>
      </c>
    </row>
    <row r="18" spans="1:9" ht="15" thickBot="1">
      <c r="A18" s="132" t="s">
        <v>84</v>
      </c>
      <c r="B18" s="14" t="s">
        <v>559</v>
      </c>
      <c r="C18" s="197">
        <v>0.029822926374650508</v>
      </c>
      <c r="D18" s="19">
        <v>0.08220325671501126</v>
      </c>
      <c r="E18" s="19">
        <v>0.11518757230209882</v>
      </c>
      <c r="F18" s="19">
        <v>0.07829829498427412</v>
      </c>
      <c r="G18" s="19">
        <v>0.11538461538461536</v>
      </c>
      <c r="H18" s="19">
        <v>0.12806933076552718</v>
      </c>
      <c r="I18" s="19">
        <v>0.0890361734408688</v>
      </c>
    </row>
    <row r="19" spans="1:9" ht="27">
      <c r="A19" s="26">
        <v>30</v>
      </c>
      <c r="B19" s="27" t="s">
        <v>560</v>
      </c>
      <c r="C19" s="367">
        <v>0</v>
      </c>
      <c r="D19" s="368">
        <v>0.007906173098067962</v>
      </c>
      <c r="E19" s="368">
        <v>0.017848289538919187</v>
      </c>
      <c r="F19" s="368">
        <v>0.008938917397781822</v>
      </c>
      <c r="G19" s="368">
        <v>0</v>
      </c>
      <c r="H19" s="368">
        <v>0.02431391429947039</v>
      </c>
      <c r="I19" s="368">
        <v>0.011019723708376587</v>
      </c>
    </row>
    <row r="20" spans="1:9" ht="14.25">
      <c r="A20" s="26">
        <v>31</v>
      </c>
      <c r="B20" s="27" t="s">
        <v>561</v>
      </c>
      <c r="C20" s="367">
        <v>0.003727865796831314</v>
      </c>
      <c r="D20" s="368">
        <v>0.0036127545944813866</v>
      </c>
      <c r="E20" s="368">
        <v>0.0039662865642042635</v>
      </c>
      <c r="F20" s="368">
        <v>0.003972852176791923</v>
      </c>
      <c r="G20" s="368">
        <v>0</v>
      </c>
      <c r="H20" s="368">
        <v>0.007703418391911412</v>
      </c>
      <c r="I20" s="368">
        <v>0.00417897734834571</v>
      </c>
    </row>
    <row r="21" spans="1:9" ht="27">
      <c r="A21" s="26">
        <v>32</v>
      </c>
      <c r="B21" s="27" t="s">
        <v>562</v>
      </c>
      <c r="C21" s="367">
        <v>0.002329916123019571</v>
      </c>
      <c r="D21" s="368">
        <v>0.00544531127284151</v>
      </c>
      <c r="E21" s="368">
        <v>0.015699884316641877</v>
      </c>
      <c r="F21" s="368">
        <v>0.007614633338851183</v>
      </c>
      <c r="G21" s="368">
        <v>0.01282051282051282</v>
      </c>
      <c r="H21" s="368">
        <v>0.0175734232065479</v>
      </c>
      <c r="I21" s="368">
        <v>0.008624131597859937</v>
      </c>
    </row>
    <row r="22" spans="1:9" ht="27">
      <c r="A22" s="26">
        <v>33</v>
      </c>
      <c r="B22" s="27" t="s">
        <v>563</v>
      </c>
      <c r="C22" s="367">
        <v>0.011183597390493943</v>
      </c>
      <c r="D22" s="368">
        <v>0.027069480077490972</v>
      </c>
      <c r="E22" s="368">
        <v>0.033382911915385886</v>
      </c>
      <c r="F22" s="368">
        <v>0.02483032610494951</v>
      </c>
      <c r="G22" s="368">
        <v>0.01282051282051282</v>
      </c>
      <c r="H22" s="368">
        <v>0.036350505536831966</v>
      </c>
      <c r="I22" s="368">
        <v>0.027815486172109986</v>
      </c>
    </row>
    <row r="23" spans="1:9" ht="27">
      <c r="A23" s="26">
        <v>34</v>
      </c>
      <c r="B23" s="27" t="s">
        <v>564</v>
      </c>
      <c r="C23" s="367">
        <v>0.0013979496738117428</v>
      </c>
      <c r="D23" s="368">
        <v>0.014451018377925546</v>
      </c>
      <c r="E23" s="368">
        <v>0.00842835894893406</v>
      </c>
      <c r="F23" s="368">
        <v>0.005628207250455223</v>
      </c>
      <c r="G23" s="368">
        <v>0</v>
      </c>
      <c r="H23" s="368">
        <v>0.006259027443428021</v>
      </c>
      <c r="I23" s="368">
        <v>0.010380899145572147</v>
      </c>
    </row>
    <row r="24" spans="1:9" ht="14.25">
      <c r="A24" s="26">
        <v>35</v>
      </c>
      <c r="B24" s="27" t="s">
        <v>565</v>
      </c>
      <c r="C24" s="367">
        <v>0.008387698042870454</v>
      </c>
      <c r="D24" s="368">
        <v>0.020105764699722493</v>
      </c>
      <c r="E24" s="368">
        <v>0.027764005949429845</v>
      </c>
      <c r="F24" s="368">
        <v>0.023174971031286212</v>
      </c>
      <c r="G24" s="368">
        <v>0.0641025641025641</v>
      </c>
      <c r="H24" s="368">
        <v>0.02599903707270101</v>
      </c>
      <c r="I24" s="368">
        <v>0.021906358966168916</v>
      </c>
    </row>
    <row r="25" spans="1:9" ht="15" thickBot="1">
      <c r="A25" s="39">
        <v>39</v>
      </c>
      <c r="B25" s="40" t="s">
        <v>566</v>
      </c>
      <c r="C25" s="371">
        <v>0.0027958993476234857</v>
      </c>
      <c r="D25" s="372">
        <v>0.0036127545944813866</v>
      </c>
      <c r="E25" s="372">
        <v>0.008097835068583706</v>
      </c>
      <c r="F25" s="372">
        <v>0.004138387684158252</v>
      </c>
      <c r="G25" s="372">
        <v>0.02564102564102564</v>
      </c>
      <c r="H25" s="372">
        <v>0.009870004814636495</v>
      </c>
      <c r="I25" s="372">
        <v>0.005110596502435518</v>
      </c>
    </row>
    <row r="26" spans="1:9" ht="27.75" thickBot="1">
      <c r="A26" s="132" t="s">
        <v>93</v>
      </c>
      <c r="B26" s="14" t="s">
        <v>567</v>
      </c>
      <c r="C26" s="197">
        <v>0.08014911463187326</v>
      </c>
      <c r="D26" s="19">
        <v>0.11440389549191057</v>
      </c>
      <c r="E26" s="19">
        <v>0.1672450834572798</v>
      </c>
      <c r="F26" s="19">
        <v>0.16536997185896374</v>
      </c>
      <c r="G26" s="19">
        <v>0.1282051282051282</v>
      </c>
      <c r="H26" s="19">
        <v>0.15454983148772264</v>
      </c>
      <c r="I26" s="19">
        <v>0.13362080438659532</v>
      </c>
    </row>
    <row r="27" spans="1:9" ht="27">
      <c r="A27" s="26">
        <v>40</v>
      </c>
      <c r="B27" s="27" t="s">
        <v>568</v>
      </c>
      <c r="C27" s="367">
        <v>0.00046598322460391424</v>
      </c>
      <c r="D27" s="368">
        <v>0.01240902665060998</v>
      </c>
      <c r="E27" s="368">
        <v>0.02578086266732772</v>
      </c>
      <c r="F27" s="368">
        <v>0.01936765436186062</v>
      </c>
      <c r="G27" s="368">
        <v>0.05128205128205128</v>
      </c>
      <c r="H27" s="368">
        <v>0.03875782378430428</v>
      </c>
      <c r="I27" s="368">
        <v>0.01799355851899172</v>
      </c>
    </row>
    <row r="28" spans="1:9" ht="27">
      <c r="A28" s="26">
        <v>41</v>
      </c>
      <c r="B28" s="27" t="s">
        <v>569</v>
      </c>
      <c r="C28" s="367">
        <v>0.003727865796831314</v>
      </c>
      <c r="D28" s="368">
        <v>0.0038745484056756903</v>
      </c>
      <c r="E28" s="368">
        <v>0.009419930589985127</v>
      </c>
      <c r="F28" s="368">
        <v>0.0014898195662969708</v>
      </c>
      <c r="G28" s="368">
        <v>0</v>
      </c>
      <c r="H28" s="368">
        <v>0.008666345690900336</v>
      </c>
      <c r="I28" s="368">
        <v>0.004897654981500706</v>
      </c>
    </row>
    <row r="29" spans="1:9" ht="27">
      <c r="A29" s="26">
        <v>42</v>
      </c>
      <c r="B29" s="27" t="s">
        <v>570</v>
      </c>
      <c r="C29" s="367">
        <v>0.008853681267474371</v>
      </c>
      <c r="D29" s="368">
        <v>0.030106288287344886</v>
      </c>
      <c r="E29" s="368">
        <v>0.021649314162948272</v>
      </c>
      <c r="F29" s="368">
        <v>0.02069193842079126</v>
      </c>
      <c r="G29" s="368">
        <v>0</v>
      </c>
      <c r="H29" s="368">
        <v>0.016369764082811745</v>
      </c>
      <c r="I29" s="368">
        <v>0.024435039527269824</v>
      </c>
    </row>
    <row r="30" spans="1:9" ht="27">
      <c r="A30" s="26">
        <v>43</v>
      </c>
      <c r="B30" s="27" t="s">
        <v>571</v>
      </c>
      <c r="C30" s="367">
        <v>0.02982292637465051</v>
      </c>
      <c r="D30" s="368">
        <v>0.01638829258076339</v>
      </c>
      <c r="E30" s="368">
        <v>0.03206081639398446</v>
      </c>
      <c r="F30" s="368">
        <v>0.04601887104783977</v>
      </c>
      <c r="G30" s="368">
        <v>0.05128205128205128</v>
      </c>
      <c r="H30" s="368">
        <v>0.02455464612421762</v>
      </c>
      <c r="I30" s="368">
        <v>0.025419894061593337</v>
      </c>
    </row>
    <row r="31" spans="1:9" ht="27">
      <c r="A31" s="26">
        <v>44</v>
      </c>
      <c r="B31" s="27" t="s">
        <v>572</v>
      </c>
      <c r="C31" s="367">
        <v>0.026561043802423114</v>
      </c>
      <c r="D31" s="368">
        <v>0.044400230378553854</v>
      </c>
      <c r="E31" s="368">
        <v>0.06742687159147248</v>
      </c>
      <c r="F31" s="368">
        <v>0.06853170004966065</v>
      </c>
      <c r="G31" s="368">
        <v>0.02564102564102564</v>
      </c>
      <c r="H31" s="368">
        <v>0.05849783341357726</v>
      </c>
      <c r="I31" s="368">
        <v>0.05249008491043147</v>
      </c>
    </row>
    <row r="32" spans="1:9" ht="14.25">
      <c r="A32" s="26">
        <v>45</v>
      </c>
      <c r="B32" s="27" t="s">
        <v>573</v>
      </c>
      <c r="C32" s="367">
        <v>0</v>
      </c>
      <c r="D32" s="368">
        <v>0.002565579349704173</v>
      </c>
      <c r="E32" s="368">
        <v>0.0008263097008758883</v>
      </c>
      <c r="F32" s="368">
        <v>0.0018208905810296308</v>
      </c>
      <c r="G32" s="368">
        <v>0</v>
      </c>
      <c r="H32" s="368">
        <v>0.0009629272989889265</v>
      </c>
      <c r="I32" s="368">
        <v>0.0018366206180627646</v>
      </c>
    </row>
    <row r="33" spans="1:9" ht="15" thickBot="1">
      <c r="A33" s="8">
        <v>49</v>
      </c>
      <c r="B33" s="33" t="s">
        <v>574</v>
      </c>
      <c r="C33" s="369">
        <v>0.010717614165890028</v>
      </c>
      <c r="D33" s="370">
        <v>0.0046599298392586</v>
      </c>
      <c r="E33" s="370">
        <v>0.010080978350685837</v>
      </c>
      <c r="F33" s="370">
        <v>0.007449097831484853</v>
      </c>
      <c r="G33" s="370">
        <v>0</v>
      </c>
      <c r="H33" s="370">
        <v>0.006740491092922486</v>
      </c>
      <c r="I33" s="370">
        <v>0.006547951768745509</v>
      </c>
    </row>
    <row r="34" spans="1:9" ht="15" thickBot="1">
      <c r="A34" s="132" t="s">
        <v>102</v>
      </c>
      <c r="B34" s="14" t="s">
        <v>575</v>
      </c>
      <c r="C34" s="197">
        <v>0.1598322460391426</v>
      </c>
      <c r="D34" s="19">
        <v>0.223990784857846</v>
      </c>
      <c r="E34" s="19">
        <v>0.17302925136341102</v>
      </c>
      <c r="F34" s="19">
        <v>0.17894388346300283</v>
      </c>
      <c r="G34" s="19">
        <v>0.1794871794871795</v>
      </c>
      <c r="H34" s="19">
        <v>0.17910447761194032</v>
      </c>
      <c r="I34" s="19">
        <v>0.1998189997072054</v>
      </c>
    </row>
    <row r="35" spans="1:9" ht="14.25">
      <c r="A35" s="26">
        <v>50</v>
      </c>
      <c r="B35" s="27" t="s">
        <v>576</v>
      </c>
      <c r="C35" s="367">
        <v>0</v>
      </c>
      <c r="D35" s="368">
        <v>0.04256767370019374</v>
      </c>
      <c r="E35" s="368">
        <v>0.034209221616261776</v>
      </c>
      <c r="F35" s="368">
        <v>0.031451746399602715</v>
      </c>
      <c r="G35" s="368">
        <v>0</v>
      </c>
      <c r="H35" s="368">
        <v>0.03731343283582089</v>
      </c>
      <c r="I35" s="368">
        <v>0.03633314700950251</v>
      </c>
    </row>
    <row r="36" spans="1:9" ht="14.25">
      <c r="A36" s="26">
        <v>51</v>
      </c>
      <c r="B36" s="27" t="s">
        <v>577</v>
      </c>
      <c r="C36" s="367">
        <v>0.041472506989748366</v>
      </c>
      <c r="D36" s="368">
        <v>0.033876119168542856</v>
      </c>
      <c r="E36" s="368">
        <v>0.024293505205751114</v>
      </c>
      <c r="F36" s="368">
        <v>0.024333719582850525</v>
      </c>
      <c r="G36" s="368">
        <v>0.02564102564102564</v>
      </c>
      <c r="H36" s="368">
        <v>0.031054405392392875</v>
      </c>
      <c r="I36" s="368">
        <v>0.030903138225664775</v>
      </c>
    </row>
    <row r="37" spans="1:9" ht="14.25">
      <c r="A37" s="26">
        <v>52</v>
      </c>
      <c r="B37" s="27" t="s">
        <v>578</v>
      </c>
      <c r="C37" s="367">
        <v>0.1081081081081081</v>
      </c>
      <c r="D37" s="368">
        <v>0.14189224566731243</v>
      </c>
      <c r="E37" s="368">
        <v>0.10890761857544208</v>
      </c>
      <c r="F37" s="368">
        <v>0.11852342327429234</v>
      </c>
      <c r="G37" s="368">
        <v>0.15384615384615385</v>
      </c>
      <c r="H37" s="368">
        <v>0.10303322099181512</v>
      </c>
      <c r="I37" s="368">
        <v>0.12662035188586335</v>
      </c>
    </row>
    <row r="38" spans="1:9" ht="15" thickBot="1">
      <c r="A38" s="39">
        <v>59</v>
      </c>
      <c r="B38" s="40" t="s">
        <v>579</v>
      </c>
      <c r="C38" s="369">
        <v>0.010251630941286114</v>
      </c>
      <c r="D38" s="370">
        <v>0.005654746321796953</v>
      </c>
      <c r="E38" s="370">
        <v>0.00561890596595604</v>
      </c>
      <c r="F38" s="370">
        <v>0.004634994206257242</v>
      </c>
      <c r="G38" s="370">
        <v>0</v>
      </c>
      <c r="H38" s="370">
        <v>0.007703418391911412</v>
      </c>
      <c r="I38" s="370">
        <v>0.005962362586174772</v>
      </c>
    </row>
    <row r="39" spans="1:9" ht="27.75" thickBot="1">
      <c r="A39" s="132" t="s">
        <v>108</v>
      </c>
      <c r="B39" s="14" t="s">
        <v>580</v>
      </c>
      <c r="C39" s="197">
        <v>0.045200372786579686</v>
      </c>
      <c r="D39" s="19">
        <v>0.16943295460495314</v>
      </c>
      <c r="E39" s="19">
        <v>0.16691455957692944</v>
      </c>
      <c r="F39" s="19">
        <v>0.1925177950670419</v>
      </c>
      <c r="G39" s="19">
        <v>0.14102564102564102</v>
      </c>
      <c r="H39" s="19">
        <v>0.17958594126143473</v>
      </c>
      <c r="I39" s="19">
        <v>0.16670659320184195</v>
      </c>
    </row>
    <row r="40" spans="1:9" ht="27">
      <c r="A40" s="26">
        <v>60</v>
      </c>
      <c r="B40" s="27" t="s">
        <v>581</v>
      </c>
      <c r="C40" s="367">
        <v>0</v>
      </c>
      <c r="D40" s="368">
        <v>0.013875071993298078</v>
      </c>
      <c r="E40" s="368">
        <v>0.02231036192364898</v>
      </c>
      <c r="F40" s="368">
        <v>0.015725873199801357</v>
      </c>
      <c r="G40" s="368">
        <v>0</v>
      </c>
      <c r="H40" s="368">
        <v>0.025276841598459315</v>
      </c>
      <c r="I40" s="368">
        <v>0.015970614070110994</v>
      </c>
    </row>
    <row r="41" spans="1:9" ht="14.25">
      <c r="A41" s="26">
        <v>61</v>
      </c>
      <c r="B41" s="27" t="s">
        <v>582</v>
      </c>
      <c r="C41" s="367">
        <v>0</v>
      </c>
      <c r="D41" s="368">
        <v>0.0012042515314937957</v>
      </c>
      <c r="E41" s="368">
        <v>0.0008263097008758883</v>
      </c>
      <c r="F41" s="368">
        <v>0.0008276775368316504</v>
      </c>
      <c r="G41" s="368">
        <v>0</v>
      </c>
      <c r="H41" s="368">
        <v>0.0050553683196918634</v>
      </c>
      <c r="I41" s="368">
        <v>0.0014373552663099899</v>
      </c>
    </row>
    <row r="42" spans="1:9" ht="14.25">
      <c r="A42" s="26">
        <v>62</v>
      </c>
      <c r="B42" s="27" t="s">
        <v>583</v>
      </c>
      <c r="C42" s="367">
        <v>0.001863932898415657</v>
      </c>
      <c r="D42" s="368">
        <v>0.003665113356720247</v>
      </c>
      <c r="E42" s="368">
        <v>0.004462072384729797</v>
      </c>
      <c r="F42" s="368">
        <v>0.003972852176791923</v>
      </c>
      <c r="G42" s="368">
        <v>0</v>
      </c>
      <c r="H42" s="368">
        <v>0.0045739046701974</v>
      </c>
      <c r="I42" s="368">
        <v>0.0038329473768266386</v>
      </c>
    </row>
    <row r="43" spans="1:9" ht="14.25">
      <c r="A43" s="26">
        <v>63</v>
      </c>
      <c r="B43" s="27" t="s">
        <v>584</v>
      </c>
      <c r="C43" s="367">
        <v>0.0013979496738117428</v>
      </c>
      <c r="D43" s="368">
        <v>0.03937378920362323</v>
      </c>
      <c r="E43" s="368">
        <v>0.039993389522392994</v>
      </c>
      <c r="F43" s="368">
        <v>0.03707995365005794</v>
      </c>
      <c r="G43" s="368">
        <v>0.038461538461538464</v>
      </c>
      <c r="H43" s="368">
        <v>0.034424650938854114</v>
      </c>
      <c r="I43" s="368">
        <v>0.03638638238973622</v>
      </c>
    </row>
    <row r="44" spans="1:9" ht="14.25">
      <c r="A44" s="26">
        <v>64</v>
      </c>
      <c r="B44" s="27" t="s">
        <v>585</v>
      </c>
      <c r="C44" s="367">
        <v>0.02050326188257223</v>
      </c>
      <c r="D44" s="368">
        <v>0.1015759987433897</v>
      </c>
      <c r="E44" s="368">
        <v>0.07932573128408528</v>
      </c>
      <c r="F44" s="368">
        <v>0.11935110081112399</v>
      </c>
      <c r="G44" s="368">
        <v>0.08974358974358974</v>
      </c>
      <c r="H44" s="368">
        <v>0.09244102070293693</v>
      </c>
      <c r="I44" s="368">
        <v>0.09518485985786153</v>
      </c>
    </row>
    <row r="45" spans="1:9" ht="15" thickBot="1">
      <c r="A45" s="8">
        <v>69</v>
      </c>
      <c r="B45" s="33" t="s">
        <v>586</v>
      </c>
      <c r="C45" s="369">
        <v>0.021435228331780055</v>
      </c>
      <c r="D45" s="370">
        <v>0.009738729776428085</v>
      </c>
      <c r="E45" s="370">
        <v>0.019996694761196497</v>
      </c>
      <c r="F45" s="370">
        <v>0.015560337692435026</v>
      </c>
      <c r="G45" s="370">
        <v>0.01282051282051282</v>
      </c>
      <c r="H45" s="370">
        <v>0.01781415503129514</v>
      </c>
      <c r="I45" s="370">
        <v>0.013894434240996565</v>
      </c>
    </row>
    <row r="46" spans="1:9" ht="27.75" thickBot="1">
      <c r="A46" s="132" t="s">
        <v>116</v>
      </c>
      <c r="B46" s="14" t="s">
        <v>587</v>
      </c>
      <c r="C46" s="197">
        <v>0.15563839701770735</v>
      </c>
      <c r="D46" s="19">
        <v>0.16681501649301012</v>
      </c>
      <c r="E46" s="19">
        <v>0.19500908940670963</v>
      </c>
      <c r="F46" s="19">
        <v>0.1645422943221321</v>
      </c>
      <c r="G46" s="19">
        <v>0.19230769230769232</v>
      </c>
      <c r="H46" s="19">
        <v>0.18921521425132398</v>
      </c>
      <c r="I46" s="19">
        <v>0.17288189730895154</v>
      </c>
    </row>
    <row r="47" spans="1:9" ht="27">
      <c r="A47" s="188">
        <v>70</v>
      </c>
      <c r="B47" s="189" t="s">
        <v>588</v>
      </c>
      <c r="C47" s="373">
        <v>0</v>
      </c>
      <c r="D47" s="374">
        <v>0.03146761610555527</v>
      </c>
      <c r="E47" s="374">
        <v>0.02495455296645183</v>
      </c>
      <c r="F47" s="374">
        <v>0.018705512332395303</v>
      </c>
      <c r="G47" s="374">
        <v>0</v>
      </c>
      <c r="H47" s="374">
        <v>0.019258545979778524</v>
      </c>
      <c r="I47" s="374">
        <v>0.02515371716042482</v>
      </c>
    </row>
    <row r="48" spans="1:9" ht="14.25">
      <c r="A48" s="26">
        <v>71</v>
      </c>
      <c r="B48" s="27" t="s">
        <v>589</v>
      </c>
      <c r="C48" s="367">
        <v>0.026561043802423114</v>
      </c>
      <c r="D48" s="368">
        <v>0.04796062621079637</v>
      </c>
      <c r="E48" s="368">
        <v>0.08147413650636258</v>
      </c>
      <c r="F48" s="368">
        <v>0.06786955802019533</v>
      </c>
      <c r="G48" s="368">
        <v>0.08974358974358974</v>
      </c>
      <c r="H48" s="368">
        <v>0.08883004333172845</v>
      </c>
      <c r="I48" s="368">
        <v>0.05994303814314995</v>
      </c>
    </row>
    <row r="49" spans="1:9" ht="14.25">
      <c r="A49" s="26">
        <v>72</v>
      </c>
      <c r="B49" s="27" t="s">
        <v>590</v>
      </c>
      <c r="C49" s="367">
        <v>0.0195712954333644</v>
      </c>
      <c r="D49" s="368">
        <v>0.017592544112257188</v>
      </c>
      <c r="E49" s="368">
        <v>0.02578086266732772</v>
      </c>
      <c r="F49" s="368">
        <v>0.01969872537659328</v>
      </c>
      <c r="G49" s="368">
        <v>0.01282051282051282</v>
      </c>
      <c r="H49" s="368">
        <v>0.023591718825228692</v>
      </c>
      <c r="I49" s="368">
        <v>0.020016502967872447</v>
      </c>
    </row>
    <row r="50" spans="1:9" ht="14.25">
      <c r="A50" s="26">
        <v>73</v>
      </c>
      <c r="B50" s="27" t="s">
        <v>591</v>
      </c>
      <c r="C50" s="367">
        <v>0.002329916123019571</v>
      </c>
      <c r="D50" s="368">
        <v>0.0040839834546311325</v>
      </c>
      <c r="E50" s="368">
        <v>0.0072715253677078165</v>
      </c>
      <c r="F50" s="368">
        <v>0.006290349279920543</v>
      </c>
      <c r="G50" s="368">
        <v>0.038461538461538464</v>
      </c>
      <c r="H50" s="368">
        <v>0.004814636494944631</v>
      </c>
      <c r="I50" s="368">
        <v>0.005004125741968112</v>
      </c>
    </row>
    <row r="51" spans="1:9" ht="14.25">
      <c r="A51" s="26">
        <v>74</v>
      </c>
      <c r="B51" s="27" t="s">
        <v>592</v>
      </c>
      <c r="C51" s="367">
        <v>0.009319664492078284</v>
      </c>
      <c r="D51" s="368">
        <v>0.012094874077176816</v>
      </c>
      <c r="E51" s="368">
        <v>0.012229383572963149</v>
      </c>
      <c r="F51" s="368">
        <v>0.010097665949346135</v>
      </c>
      <c r="G51" s="368">
        <v>0</v>
      </c>
      <c r="H51" s="368">
        <v>0.012518054886856042</v>
      </c>
      <c r="I51" s="368">
        <v>0.011658548271181027</v>
      </c>
    </row>
    <row r="52" spans="1:9" ht="14.25">
      <c r="A52" s="26">
        <v>75</v>
      </c>
      <c r="B52" s="27" t="s">
        <v>593</v>
      </c>
      <c r="C52" s="367">
        <v>0.0750232991612302</v>
      </c>
      <c r="D52" s="368">
        <v>0.040054453112728414</v>
      </c>
      <c r="E52" s="368">
        <v>0.03206081639398446</v>
      </c>
      <c r="F52" s="368">
        <v>0.028637642774375104</v>
      </c>
      <c r="G52" s="368">
        <v>0.038461538461538464</v>
      </c>
      <c r="H52" s="368">
        <v>0.026480500722195474</v>
      </c>
      <c r="I52" s="368">
        <v>0.03742447230429343</v>
      </c>
    </row>
    <row r="53" spans="1:9" ht="15" thickBot="1">
      <c r="A53" s="39">
        <v>79</v>
      </c>
      <c r="B53" s="40" t="s">
        <v>594</v>
      </c>
      <c r="C53" s="369">
        <v>0.022833178005591797</v>
      </c>
      <c r="D53" s="370">
        <v>0.013560919419864915</v>
      </c>
      <c r="E53" s="370">
        <v>0.01123781193191208</v>
      </c>
      <c r="F53" s="370">
        <v>0.013242840589306406</v>
      </c>
      <c r="G53" s="370">
        <v>0.01282051282051282</v>
      </c>
      <c r="H53" s="370">
        <v>0.0137217140105922</v>
      </c>
      <c r="I53" s="370">
        <v>0.013681492720061755</v>
      </c>
    </row>
    <row r="54" spans="1:9" ht="15" thickBot="1">
      <c r="A54" s="132" t="s">
        <v>125</v>
      </c>
      <c r="B54" s="14" t="s">
        <v>595</v>
      </c>
      <c r="C54" s="197">
        <v>0.2870456663560112</v>
      </c>
      <c r="D54" s="19">
        <v>0.16859521440913136</v>
      </c>
      <c r="E54" s="19">
        <v>0.06627003801024624</v>
      </c>
      <c r="F54" s="19">
        <v>0.1150471776195994</v>
      </c>
      <c r="G54" s="19">
        <v>0.07692307692307691</v>
      </c>
      <c r="H54" s="19">
        <v>0.07607125662012518</v>
      </c>
      <c r="I54" s="19">
        <v>0.13984934387393863</v>
      </c>
    </row>
    <row r="55" spans="1:9" ht="27">
      <c r="A55" s="188">
        <v>80</v>
      </c>
      <c r="B55" s="189" t="s">
        <v>596</v>
      </c>
      <c r="C55" s="373">
        <v>0</v>
      </c>
      <c r="D55" s="374">
        <v>0.029635059427195142</v>
      </c>
      <c r="E55" s="374">
        <v>0.006610477607007106</v>
      </c>
      <c r="F55" s="374">
        <v>0.02350604204601887</v>
      </c>
      <c r="G55" s="374">
        <v>0.01282051282051282</v>
      </c>
      <c r="H55" s="374">
        <v>0.018777082330284064</v>
      </c>
      <c r="I55" s="374">
        <v>0.02201282972663632</v>
      </c>
    </row>
    <row r="56" spans="1:9" ht="14.25">
      <c r="A56" s="26">
        <v>81</v>
      </c>
      <c r="B56" s="27" t="s">
        <v>597</v>
      </c>
      <c r="C56" s="367">
        <v>0.14585274930102515</v>
      </c>
      <c r="D56" s="368">
        <v>0.010000523587622389</v>
      </c>
      <c r="E56" s="368">
        <v>0.01355147909436457</v>
      </c>
      <c r="F56" s="368">
        <v>0.008773381890415493</v>
      </c>
      <c r="G56" s="368">
        <v>0.01282051282051282</v>
      </c>
      <c r="H56" s="368">
        <v>0.014443909484833895</v>
      </c>
      <c r="I56" s="368">
        <v>0.018632383081796166</v>
      </c>
    </row>
    <row r="57" spans="1:9" ht="14.25">
      <c r="A57" s="26">
        <v>82</v>
      </c>
      <c r="B57" s="27" t="s">
        <v>598</v>
      </c>
      <c r="C57" s="367">
        <v>0.023299161230195712</v>
      </c>
      <c r="D57" s="368">
        <v>0.012042515314937954</v>
      </c>
      <c r="E57" s="368">
        <v>0.003305238803503553</v>
      </c>
      <c r="F57" s="368">
        <v>0.009766594934613475</v>
      </c>
      <c r="G57" s="368">
        <v>0.01282051282051282</v>
      </c>
      <c r="H57" s="368">
        <v>0.008425613866153106</v>
      </c>
      <c r="I57" s="368">
        <v>0.010513987596156406</v>
      </c>
    </row>
    <row r="58" spans="1:9" ht="27">
      <c r="A58" s="26">
        <v>83</v>
      </c>
      <c r="B58" s="27" t="s">
        <v>599</v>
      </c>
      <c r="C58" s="367">
        <v>0.11416589002795899</v>
      </c>
      <c r="D58" s="368">
        <v>0.09157547515576732</v>
      </c>
      <c r="E58" s="368">
        <v>0.020657742521897206</v>
      </c>
      <c r="F58" s="368">
        <v>0.05843403410031453</v>
      </c>
      <c r="G58" s="368">
        <v>0.02564102564102564</v>
      </c>
      <c r="H58" s="368">
        <v>0.016851227732306212</v>
      </c>
      <c r="I58" s="368">
        <v>0.06771540365727062</v>
      </c>
    </row>
    <row r="59" spans="1:9" ht="14.25">
      <c r="A59" s="26">
        <v>84</v>
      </c>
      <c r="B59" s="27" t="s">
        <v>600</v>
      </c>
      <c r="C59" s="367">
        <v>0</v>
      </c>
      <c r="D59" s="368">
        <v>0.01246138541284884</v>
      </c>
      <c r="E59" s="368">
        <v>0.01768302759874401</v>
      </c>
      <c r="F59" s="368">
        <v>0.004966065220989902</v>
      </c>
      <c r="G59" s="368">
        <v>0.01282051282051282</v>
      </c>
      <c r="H59" s="368">
        <v>0.009388541165142032</v>
      </c>
      <c r="I59" s="368">
        <v>0.01104634139849344</v>
      </c>
    </row>
    <row r="60" spans="1:9" ht="27">
      <c r="A60" s="26">
        <v>85</v>
      </c>
      <c r="B60" s="27" t="s">
        <v>601</v>
      </c>
      <c r="C60" s="367">
        <v>0.00046598322460391424</v>
      </c>
      <c r="D60" s="368">
        <v>0.00691135661552961</v>
      </c>
      <c r="E60" s="368">
        <v>0.0019831432821021317</v>
      </c>
      <c r="F60" s="368">
        <v>0.005297136235722563</v>
      </c>
      <c r="G60" s="368">
        <v>0</v>
      </c>
      <c r="H60" s="368">
        <v>0.0031295137217140106</v>
      </c>
      <c r="I60" s="368">
        <v>0.005057361122201815</v>
      </c>
    </row>
    <row r="61" spans="1:9" ht="15" thickBot="1">
      <c r="A61" s="8">
        <v>89</v>
      </c>
      <c r="B61" s="33" t="s">
        <v>602</v>
      </c>
      <c r="C61" s="369">
        <v>0.0032618825722274</v>
      </c>
      <c r="D61" s="370">
        <v>0.005968898895230117</v>
      </c>
      <c r="E61" s="370">
        <v>0.002478929102627665</v>
      </c>
      <c r="F61" s="370">
        <v>0.004303923191524582</v>
      </c>
      <c r="G61" s="370">
        <v>0</v>
      </c>
      <c r="H61" s="370">
        <v>0.0050553683196918634</v>
      </c>
      <c r="I61" s="370">
        <v>0.004871037291383854</v>
      </c>
    </row>
    <row r="62" spans="1:9" ht="15" thickBot="1">
      <c r="A62" s="132">
        <v>99</v>
      </c>
      <c r="B62" s="14" t="s">
        <v>603</v>
      </c>
      <c r="C62" s="197">
        <v>0.1700838769804287</v>
      </c>
      <c r="D62" s="19">
        <v>0.03628462223153045</v>
      </c>
      <c r="E62" s="19">
        <v>0.04495124772764832</v>
      </c>
      <c r="F62" s="19">
        <v>0.0539645754014236</v>
      </c>
      <c r="G62" s="19">
        <v>0.01282051282051282</v>
      </c>
      <c r="H62" s="19">
        <v>0.036350505536831966</v>
      </c>
      <c r="I62" s="19">
        <v>0.0481247837312678</v>
      </c>
    </row>
    <row r="63" spans="1:9" ht="15" thickBot="1">
      <c r="A63" s="428" t="s">
        <v>396</v>
      </c>
      <c r="B63" s="430"/>
      <c r="C63" s="375">
        <v>1</v>
      </c>
      <c r="D63" s="376">
        <v>1</v>
      </c>
      <c r="E63" s="376">
        <v>1</v>
      </c>
      <c r="F63" s="376">
        <v>1</v>
      </c>
      <c r="G63" s="376">
        <v>1</v>
      </c>
      <c r="H63" s="376">
        <v>1</v>
      </c>
      <c r="I63" s="376">
        <v>1</v>
      </c>
    </row>
  </sheetData>
  <sheetProtection/>
  <mergeCells count="2">
    <mergeCell ref="A1:I1"/>
    <mergeCell ref="A63:B6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5"/>
  <sheetViews>
    <sheetView zoomScalePageLayoutView="0" workbookViewId="0" topLeftCell="A45">
      <selection activeCell="H10" sqref="H10"/>
    </sheetView>
  </sheetViews>
  <sheetFormatPr defaultColWidth="9.140625" defaultRowHeight="15"/>
  <cols>
    <col min="1" max="1" width="7.7109375" style="262" customWidth="1"/>
    <col min="2" max="2" width="96.8515625" style="262" customWidth="1"/>
    <col min="3" max="3" width="9.28125" style="262" bestFit="1" customWidth="1"/>
    <col min="4" max="4" width="12.57421875" style="262" bestFit="1" customWidth="1"/>
    <col min="5" max="5" width="8.421875" style="262" customWidth="1"/>
    <col min="6" max="6" width="10.57421875" style="262" bestFit="1" customWidth="1"/>
    <col min="7" max="7" width="8.421875" style="262" customWidth="1"/>
    <col min="8" max="8" width="10.57421875" style="262" bestFit="1" customWidth="1"/>
    <col min="9" max="9" width="8.421875" style="262" customWidth="1"/>
    <col min="10" max="10" width="10.57421875" style="262" bestFit="1" customWidth="1"/>
    <col min="11" max="11" width="8.421875" style="262" customWidth="1"/>
    <col min="12" max="12" width="11.00390625" style="262" bestFit="1" customWidth="1"/>
    <col min="13" max="13" width="8.421875" style="262" customWidth="1"/>
    <col min="14" max="14" width="11.00390625" style="262" bestFit="1" customWidth="1"/>
    <col min="15" max="17" width="8.421875" style="262" customWidth="1"/>
    <col min="18" max="18" width="11.00390625" style="262" bestFit="1" customWidth="1"/>
    <col min="19" max="19" width="9.7109375" style="262" bestFit="1" customWidth="1"/>
    <col min="20" max="20" width="11.00390625" style="262" bestFit="1" customWidth="1"/>
    <col min="21" max="16384" width="9.140625" style="262" customWidth="1"/>
  </cols>
  <sheetData>
    <row r="1" spans="1:20" ht="16.5" thickBot="1" thickTop="1">
      <c r="A1" s="463" t="s">
        <v>611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92"/>
    </row>
    <row r="2" spans="1:20" ht="15" thickBot="1" thickTop="1">
      <c r="A2" s="436" t="s">
        <v>467</v>
      </c>
      <c r="B2" s="444" t="s">
        <v>428</v>
      </c>
      <c r="C2" s="497" t="s">
        <v>531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9"/>
    </row>
    <row r="3" spans="1:20" ht="14.25">
      <c r="A3" s="493"/>
      <c r="B3" s="495"/>
      <c r="C3" s="500" t="s">
        <v>532</v>
      </c>
      <c r="D3" s="487"/>
      <c r="E3" s="488" t="s">
        <v>533</v>
      </c>
      <c r="F3" s="489"/>
      <c r="G3" s="486" t="s">
        <v>534</v>
      </c>
      <c r="H3" s="487"/>
      <c r="I3" s="488" t="s">
        <v>535</v>
      </c>
      <c r="J3" s="489"/>
      <c r="K3" s="486" t="s">
        <v>536</v>
      </c>
      <c r="L3" s="487"/>
      <c r="M3" s="488" t="s">
        <v>537</v>
      </c>
      <c r="N3" s="489"/>
      <c r="O3" s="486" t="s">
        <v>538</v>
      </c>
      <c r="P3" s="487"/>
      <c r="Q3" s="488" t="s">
        <v>539</v>
      </c>
      <c r="R3" s="489"/>
      <c r="S3" s="486" t="s">
        <v>540</v>
      </c>
      <c r="T3" s="489"/>
    </row>
    <row r="4" spans="1:20" ht="15" thickBot="1">
      <c r="A4" s="494"/>
      <c r="B4" s="496"/>
      <c r="C4" s="95" t="s">
        <v>2</v>
      </c>
      <c r="D4" s="94" t="s">
        <v>3</v>
      </c>
      <c r="E4" s="95" t="s">
        <v>2</v>
      </c>
      <c r="F4" s="198" t="s">
        <v>3</v>
      </c>
      <c r="G4" s="93" t="s">
        <v>2</v>
      </c>
      <c r="H4" s="94" t="s">
        <v>3</v>
      </c>
      <c r="I4" s="95" t="s">
        <v>2</v>
      </c>
      <c r="J4" s="198" t="s">
        <v>3</v>
      </c>
      <c r="K4" s="93" t="s">
        <v>2</v>
      </c>
      <c r="L4" s="94" t="s">
        <v>3</v>
      </c>
      <c r="M4" s="95" t="s">
        <v>2</v>
      </c>
      <c r="N4" s="198" t="s">
        <v>3</v>
      </c>
      <c r="O4" s="93" t="s">
        <v>2</v>
      </c>
      <c r="P4" s="94" t="s">
        <v>3</v>
      </c>
      <c r="Q4" s="95" t="s">
        <v>2</v>
      </c>
      <c r="R4" s="198" t="s">
        <v>3</v>
      </c>
      <c r="S4" s="93" t="s">
        <v>2</v>
      </c>
      <c r="T4" s="198" t="s">
        <v>3</v>
      </c>
    </row>
    <row r="5" spans="1:20" ht="15" thickBot="1">
      <c r="A5" s="132" t="s">
        <v>46</v>
      </c>
      <c r="B5" s="14" t="s">
        <v>544</v>
      </c>
      <c r="C5" s="326">
        <v>190</v>
      </c>
      <c r="D5" s="147">
        <v>0.04144851657940663</v>
      </c>
      <c r="E5" s="326">
        <v>31</v>
      </c>
      <c r="F5" s="147">
        <v>0.02491961414790997</v>
      </c>
      <c r="G5" s="326">
        <v>23</v>
      </c>
      <c r="H5" s="147">
        <v>0.02346938775510204</v>
      </c>
      <c r="I5" s="326">
        <v>33</v>
      </c>
      <c r="J5" s="147">
        <v>0.03166986564299424</v>
      </c>
      <c r="K5" s="326">
        <v>16</v>
      </c>
      <c r="L5" s="147">
        <v>0.029250457038391228</v>
      </c>
      <c r="M5" s="326">
        <v>22</v>
      </c>
      <c r="N5" s="147">
        <v>0.025522041763341066</v>
      </c>
      <c r="O5" s="326">
        <v>5</v>
      </c>
      <c r="P5" s="147">
        <v>0.015576323987538943</v>
      </c>
      <c r="Q5" s="326">
        <v>7</v>
      </c>
      <c r="R5" s="147">
        <v>0.03431372549019608</v>
      </c>
      <c r="S5" s="326">
        <v>327</v>
      </c>
      <c r="T5" s="145">
        <v>0.033421913327882254</v>
      </c>
    </row>
    <row r="6" spans="1:20" ht="15" thickBot="1">
      <c r="A6" s="132" t="s">
        <v>68</v>
      </c>
      <c r="B6" s="14" t="s">
        <v>545</v>
      </c>
      <c r="C6" s="326">
        <v>13</v>
      </c>
      <c r="D6" s="147">
        <v>0.002835951134380453</v>
      </c>
      <c r="E6" s="326">
        <v>4</v>
      </c>
      <c r="F6" s="147">
        <v>0.003215434083601286</v>
      </c>
      <c r="G6" s="326">
        <v>2</v>
      </c>
      <c r="H6" s="147">
        <v>0.0020408163265306124</v>
      </c>
      <c r="I6" s="326">
        <v>3</v>
      </c>
      <c r="J6" s="147">
        <v>0.0028790786948176585</v>
      </c>
      <c r="K6" s="326">
        <v>3</v>
      </c>
      <c r="L6" s="147">
        <v>0.005484460694698355</v>
      </c>
      <c r="M6" s="326">
        <v>0</v>
      </c>
      <c r="N6" s="147">
        <v>0</v>
      </c>
      <c r="O6" s="326">
        <v>0</v>
      </c>
      <c r="P6" s="147">
        <v>0</v>
      </c>
      <c r="Q6" s="326">
        <v>0</v>
      </c>
      <c r="R6" s="147">
        <v>0</v>
      </c>
      <c r="S6" s="326">
        <v>25</v>
      </c>
      <c r="T6" s="145">
        <v>0.002555192150449714</v>
      </c>
    </row>
    <row r="7" spans="1:20" ht="27">
      <c r="A7" s="26">
        <v>10</v>
      </c>
      <c r="B7" s="27" t="s">
        <v>546</v>
      </c>
      <c r="C7" s="72">
        <v>2</v>
      </c>
      <c r="D7" s="73">
        <v>0.0004363001745200698</v>
      </c>
      <c r="E7" s="72">
        <v>1</v>
      </c>
      <c r="F7" s="73">
        <v>0.0008038585209003215</v>
      </c>
      <c r="G7" s="72">
        <v>0</v>
      </c>
      <c r="H7" s="73">
        <v>0</v>
      </c>
      <c r="I7" s="72">
        <v>0</v>
      </c>
      <c r="J7" s="73">
        <v>0</v>
      </c>
      <c r="K7" s="72">
        <v>1</v>
      </c>
      <c r="L7" s="73">
        <v>0.0018281535648994518</v>
      </c>
      <c r="M7" s="72">
        <v>0</v>
      </c>
      <c r="N7" s="73">
        <v>0</v>
      </c>
      <c r="O7" s="72">
        <v>0</v>
      </c>
      <c r="P7" s="73">
        <v>0</v>
      </c>
      <c r="Q7" s="72">
        <v>0</v>
      </c>
      <c r="R7" s="73">
        <v>0</v>
      </c>
      <c r="S7" s="72">
        <v>4</v>
      </c>
      <c r="T7" s="74">
        <v>0.0004088307440719542</v>
      </c>
    </row>
    <row r="8" spans="1:20" ht="14.25">
      <c r="A8" s="26">
        <v>11</v>
      </c>
      <c r="B8" s="27" t="s">
        <v>547</v>
      </c>
      <c r="C8" s="72">
        <v>2</v>
      </c>
      <c r="D8" s="73">
        <v>0.0004363001745200698</v>
      </c>
      <c r="E8" s="72">
        <v>0</v>
      </c>
      <c r="F8" s="73">
        <v>0</v>
      </c>
      <c r="G8" s="72">
        <v>0</v>
      </c>
      <c r="H8" s="73">
        <v>0</v>
      </c>
      <c r="I8" s="72">
        <v>0</v>
      </c>
      <c r="J8" s="73">
        <v>0</v>
      </c>
      <c r="K8" s="72">
        <v>0</v>
      </c>
      <c r="L8" s="73">
        <v>0</v>
      </c>
      <c r="M8" s="72">
        <v>0</v>
      </c>
      <c r="N8" s="73">
        <v>0</v>
      </c>
      <c r="O8" s="72">
        <v>0</v>
      </c>
      <c r="P8" s="73">
        <v>0</v>
      </c>
      <c r="Q8" s="72">
        <v>0</v>
      </c>
      <c r="R8" s="73">
        <v>0</v>
      </c>
      <c r="S8" s="72">
        <v>2</v>
      </c>
      <c r="T8" s="74">
        <v>0.0002044153720359771</v>
      </c>
    </row>
    <row r="9" spans="1:20" ht="14.25">
      <c r="A9" s="26">
        <v>12</v>
      </c>
      <c r="B9" s="27" t="s">
        <v>548</v>
      </c>
      <c r="C9" s="72">
        <v>0</v>
      </c>
      <c r="D9" s="73">
        <v>0</v>
      </c>
      <c r="E9" s="72">
        <v>0</v>
      </c>
      <c r="F9" s="73">
        <v>0</v>
      </c>
      <c r="G9" s="72">
        <v>0</v>
      </c>
      <c r="H9" s="73">
        <v>0</v>
      </c>
      <c r="I9" s="72">
        <v>0</v>
      </c>
      <c r="J9" s="73">
        <v>0</v>
      </c>
      <c r="K9" s="72">
        <v>0</v>
      </c>
      <c r="L9" s="73">
        <v>0</v>
      </c>
      <c r="M9" s="72">
        <v>0</v>
      </c>
      <c r="N9" s="73">
        <v>0</v>
      </c>
      <c r="O9" s="72">
        <v>0</v>
      </c>
      <c r="P9" s="73">
        <v>0</v>
      </c>
      <c r="Q9" s="72">
        <v>0</v>
      </c>
      <c r="R9" s="73">
        <v>0</v>
      </c>
      <c r="S9" s="72">
        <v>0</v>
      </c>
      <c r="T9" s="74">
        <v>0</v>
      </c>
    </row>
    <row r="10" spans="1:20" ht="14.25">
      <c r="A10" s="26">
        <v>13</v>
      </c>
      <c r="B10" s="27" t="s">
        <v>549</v>
      </c>
      <c r="C10" s="72">
        <v>9</v>
      </c>
      <c r="D10" s="73">
        <v>0.0019633507853403136</v>
      </c>
      <c r="E10" s="72">
        <v>3</v>
      </c>
      <c r="F10" s="73">
        <v>0.002411575562700965</v>
      </c>
      <c r="G10" s="72">
        <v>2</v>
      </c>
      <c r="H10" s="73">
        <v>0.0020408163265306124</v>
      </c>
      <c r="I10" s="72">
        <v>1</v>
      </c>
      <c r="J10" s="73">
        <v>0.0009596928982725527</v>
      </c>
      <c r="K10" s="72">
        <v>2</v>
      </c>
      <c r="L10" s="73">
        <v>0.0036563071297989035</v>
      </c>
      <c r="M10" s="72">
        <v>0</v>
      </c>
      <c r="N10" s="73">
        <v>0</v>
      </c>
      <c r="O10" s="72">
        <v>0</v>
      </c>
      <c r="P10" s="73">
        <v>0</v>
      </c>
      <c r="Q10" s="72">
        <v>0</v>
      </c>
      <c r="R10" s="73">
        <v>0</v>
      </c>
      <c r="S10" s="72">
        <v>17</v>
      </c>
      <c r="T10" s="74">
        <v>0.0017375306623058054</v>
      </c>
    </row>
    <row r="11" spans="1:20" ht="14.25">
      <c r="A11" s="26">
        <v>14</v>
      </c>
      <c r="B11" s="27" t="s">
        <v>550</v>
      </c>
      <c r="C11" s="72">
        <v>0</v>
      </c>
      <c r="D11" s="73">
        <v>0</v>
      </c>
      <c r="E11" s="72">
        <v>0</v>
      </c>
      <c r="F11" s="73">
        <v>0</v>
      </c>
      <c r="G11" s="72">
        <v>0</v>
      </c>
      <c r="H11" s="73">
        <v>0</v>
      </c>
      <c r="I11" s="72">
        <v>1</v>
      </c>
      <c r="J11" s="73">
        <v>0.0009596928982725527</v>
      </c>
      <c r="K11" s="72">
        <v>0</v>
      </c>
      <c r="L11" s="73">
        <v>0</v>
      </c>
      <c r="M11" s="72">
        <v>0</v>
      </c>
      <c r="N11" s="73">
        <v>0</v>
      </c>
      <c r="O11" s="72">
        <v>0</v>
      </c>
      <c r="P11" s="73">
        <v>0</v>
      </c>
      <c r="Q11" s="72">
        <v>0</v>
      </c>
      <c r="R11" s="73">
        <v>0</v>
      </c>
      <c r="S11" s="72">
        <v>1</v>
      </c>
      <c r="T11" s="74">
        <v>0.00010220768601798856</v>
      </c>
    </row>
    <row r="12" spans="1:20" ht="15" thickBot="1">
      <c r="A12" s="8">
        <v>19</v>
      </c>
      <c r="B12" s="33" t="s">
        <v>551</v>
      </c>
      <c r="C12" s="77">
        <v>0</v>
      </c>
      <c r="D12" s="78">
        <v>0</v>
      </c>
      <c r="E12" s="77">
        <v>0</v>
      </c>
      <c r="F12" s="78">
        <v>0</v>
      </c>
      <c r="G12" s="77">
        <v>0</v>
      </c>
      <c r="H12" s="78">
        <v>0</v>
      </c>
      <c r="I12" s="77">
        <v>1</v>
      </c>
      <c r="J12" s="78">
        <v>0.0009596928982725527</v>
      </c>
      <c r="K12" s="77">
        <v>0</v>
      </c>
      <c r="L12" s="78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1</v>
      </c>
      <c r="T12" s="79">
        <v>0.00010220768601798856</v>
      </c>
    </row>
    <row r="13" spans="1:20" ht="27.75" thickBot="1">
      <c r="A13" s="132" t="s">
        <v>76</v>
      </c>
      <c r="B13" s="14" t="s">
        <v>552</v>
      </c>
      <c r="C13" s="326">
        <v>7</v>
      </c>
      <c r="D13" s="147">
        <v>0.0015270506108202445</v>
      </c>
      <c r="E13" s="326">
        <v>3</v>
      </c>
      <c r="F13" s="147">
        <v>0.002411575562700965</v>
      </c>
      <c r="G13" s="326">
        <v>1</v>
      </c>
      <c r="H13" s="147">
        <v>0.0010204081632653062</v>
      </c>
      <c r="I13" s="326">
        <v>1</v>
      </c>
      <c r="J13" s="147">
        <v>0.0009596928982725527</v>
      </c>
      <c r="K13" s="326">
        <v>3</v>
      </c>
      <c r="L13" s="147">
        <v>0.005484460694698355</v>
      </c>
      <c r="M13" s="326">
        <v>0</v>
      </c>
      <c r="N13" s="147">
        <v>0</v>
      </c>
      <c r="O13" s="326">
        <v>0</v>
      </c>
      <c r="P13" s="147">
        <v>0</v>
      </c>
      <c r="Q13" s="326">
        <v>0</v>
      </c>
      <c r="R13" s="147">
        <v>0</v>
      </c>
      <c r="S13" s="326">
        <v>15</v>
      </c>
      <c r="T13" s="145">
        <v>0.0015331152902698282</v>
      </c>
    </row>
    <row r="14" spans="1:20" ht="27">
      <c r="A14" s="26">
        <v>20</v>
      </c>
      <c r="B14" s="27" t="s">
        <v>553</v>
      </c>
      <c r="C14" s="72">
        <v>1</v>
      </c>
      <c r="D14" s="73">
        <v>0.0002181500872600349</v>
      </c>
      <c r="E14" s="72">
        <v>1</v>
      </c>
      <c r="F14" s="73">
        <v>0.0008038585209003215</v>
      </c>
      <c r="G14" s="72">
        <v>0</v>
      </c>
      <c r="H14" s="73">
        <v>0</v>
      </c>
      <c r="I14" s="72">
        <v>0</v>
      </c>
      <c r="J14" s="73">
        <v>0</v>
      </c>
      <c r="K14" s="72">
        <v>2</v>
      </c>
      <c r="L14" s="73">
        <v>0.0036563071297989035</v>
      </c>
      <c r="M14" s="72">
        <v>0</v>
      </c>
      <c r="N14" s="73">
        <v>0</v>
      </c>
      <c r="O14" s="72">
        <v>0</v>
      </c>
      <c r="P14" s="73">
        <v>0</v>
      </c>
      <c r="Q14" s="72">
        <v>0</v>
      </c>
      <c r="R14" s="73">
        <v>0</v>
      </c>
      <c r="S14" s="72">
        <v>4</v>
      </c>
      <c r="T14" s="74">
        <v>0.0004088307440719542</v>
      </c>
    </row>
    <row r="15" spans="1:20" ht="14.25">
      <c r="A15" s="26">
        <v>21</v>
      </c>
      <c r="B15" s="27" t="s">
        <v>554</v>
      </c>
      <c r="C15" s="72">
        <v>2</v>
      </c>
      <c r="D15" s="73">
        <v>0.0004363001745200698</v>
      </c>
      <c r="E15" s="72">
        <v>1</v>
      </c>
      <c r="F15" s="73">
        <v>0.0008038585209003215</v>
      </c>
      <c r="G15" s="72">
        <v>0</v>
      </c>
      <c r="H15" s="73">
        <v>0</v>
      </c>
      <c r="I15" s="72">
        <v>0</v>
      </c>
      <c r="J15" s="73">
        <v>0</v>
      </c>
      <c r="K15" s="72">
        <v>0</v>
      </c>
      <c r="L15" s="73">
        <v>0</v>
      </c>
      <c r="M15" s="72">
        <v>0</v>
      </c>
      <c r="N15" s="73">
        <v>0</v>
      </c>
      <c r="O15" s="72">
        <v>0</v>
      </c>
      <c r="P15" s="73">
        <v>0</v>
      </c>
      <c r="Q15" s="72">
        <v>0</v>
      </c>
      <c r="R15" s="73">
        <v>0</v>
      </c>
      <c r="S15" s="72">
        <v>3</v>
      </c>
      <c r="T15" s="74">
        <v>0.0003066230580539657</v>
      </c>
    </row>
    <row r="16" spans="1:20" ht="14.25">
      <c r="A16" s="26">
        <v>22</v>
      </c>
      <c r="B16" s="27" t="s">
        <v>555</v>
      </c>
      <c r="C16" s="72">
        <v>1</v>
      </c>
      <c r="D16" s="73">
        <v>0.0002181500872600349</v>
      </c>
      <c r="E16" s="72">
        <v>0</v>
      </c>
      <c r="F16" s="73">
        <v>0</v>
      </c>
      <c r="G16" s="72">
        <v>0</v>
      </c>
      <c r="H16" s="73">
        <v>0</v>
      </c>
      <c r="I16" s="72">
        <v>1</v>
      </c>
      <c r="J16" s="73">
        <v>0.0009596928982725527</v>
      </c>
      <c r="K16" s="72">
        <v>0</v>
      </c>
      <c r="L16" s="73">
        <v>0</v>
      </c>
      <c r="M16" s="72">
        <v>0</v>
      </c>
      <c r="N16" s="73">
        <v>0</v>
      </c>
      <c r="O16" s="72">
        <v>0</v>
      </c>
      <c r="P16" s="73">
        <v>0</v>
      </c>
      <c r="Q16" s="72">
        <v>0</v>
      </c>
      <c r="R16" s="73">
        <v>0</v>
      </c>
      <c r="S16" s="72">
        <v>2</v>
      </c>
      <c r="T16" s="74">
        <v>0.0002044153720359771</v>
      </c>
    </row>
    <row r="17" spans="1:20" ht="14.25">
      <c r="A17" s="26">
        <v>23</v>
      </c>
      <c r="B17" s="27" t="s">
        <v>556</v>
      </c>
      <c r="C17" s="72">
        <v>0</v>
      </c>
      <c r="D17" s="73">
        <v>0</v>
      </c>
      <c r="E17" s="72">
        <v>0</v>
      </c>
      <c r="F17" s="73">
        <v>0</v>
      </c>
      <c r="G17" s="72">
        <v>0</v>
      </c>
      <c r="H17" s="73">
        <v>0</v>
      </c>
      <c r="I17" s="72">
        <v>0</v>
      </c>
      <c r="J17" s="73">
        <v>0</v>
      </c>
      <c r="K17" s="72">
        <v>0</v>
      </c>
      <c r="L17" s="73">
        <v>0</v>
      </c>
      <c r="M17" s="72">
        <v>0</v>
      </c>
      <c r="N17" s="73">
        <v>0</v>
      </c>
      <c r="O17" s="72">
        <v>0</v>
      </c>
      <c r="P17" s="73">
        <v>0</v>
      </c>
      <c r="Q17" s="72">
        <v>0</v>
      </c>
      <c r="R17" s="73">
        <v>0</v>
      </c>
      <c r="S17" s="72">
        <v>0</v>
      </c>
      <c r="T17" s="74">
        <v>0</v>
      </c>
    </row>
    <row r="18" spans="1:20" ht="14.25">
      <c r="A18" s="26">
        <v>24</v>
      </c>
      <c r="B18" s="27" t="s">
        <v>557</v>
      </c>
      <c r="C18" s="72">
        <v>3</v>
      </c>
      <c r="D18" s="73">
        <v>0.0006544502617801048</v>
      </c>
      <c r="E18" s="72">
        <v>1</v>
      </c>
      <c r="F18" s="73">
        <v>0.0008038585209003215</v>
      </c>
      <c r="G18" s="72">
        <v>1</v>
      </c>
      <c r="H18" s="73">
        <v>0.0010204081632653062</v>
      </c>
      <c r="I18" s="72">
        <v>0</v>
      </c>
      <c r="J18" s="73">
        <v>0</v>
      </c>
      <c r="K18" s="72">
        <v>0</v>
      </c>
      <c r="L18" s="73">
        <v>0</v>
      </c>
      <c r="M18" s="72">
        <v>0</v>
      </c>
      <c r="N18" s="73">
        <v>0</v>
      </c>
      <c r="O18" s="72">
        <v>0</v>
      </c>
      <c r="P18" s="73">
        <v>0</v>
      </c>
      <c r="Q18" s="72">
        <v>0</v>
      </c>
      <c r="R18" s="73">
        <v>0</v>
      </c>
      <c r="S18" s="72">
        <v>5</v>
      </c>
      <c r="T18" s="74">
        <v>0.0005110384300899426</v>
      </c>
    </row>
    <row r="19" spans="1:20" ht="15" thickBot="1">
      <c r="A19" s="8">
        <v>29</v>
      </c>
      <c r="B19" s="33" t="s">
        <v>558</v>
      </c>
      <c r="C19" s="77">
        <v>0</v>
      </c>
      <c r="D19" s="78">
        <v>0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7">
        <v>1</v>
      </c>
      <c r="L19" s="78">
        <v>0.0018281535648994518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1</v>
      </c>
      <c r="T19" s="79">
        <v>0.00010220768601798856</v>
      </c>
    </row>
    <row r="20" spans="1:20" ht="15" thickBot="1">
      <c r="A20" s="132" t="s">
        <v>84</v>
      </c>
      <c r="B20" s="14" t="s">
        <v>559</v>
      </c>
      <c r="C20" s="326">
        <v>171</v>
      </c>
      <c r="D20" s="147">
        <v>0.037303664921465966</v>
      </c>
      <c r="E20" s="326">
        <v>69</v>
      </c>
      <c r="F20" s="147">
        <v>0.05546623794212219</v>
      </c>
      <c r="G20" s="326">
        <v>59</v>
      </c>
      <c r="H20" s="147">
        <v>0.06020408163265306</v>
      </c>
      <c r="I20" s="326">
        <v>57</v>
      </c>
      <c r="J20" s="147">
        <v>0.05470249520153551</v>
      </c>
      <c r="K20" s="326">
        <v>34</v>
      </c>
      <c r="L20" s="147">
        <v>0.062157221206581355</v>
      </c>
      <c r="M20" s="326">
        <v>48</v>
      </c>
      <c r="N20" s="147">
        <v>0.0556844547563805</v>
      </c>
      <c r="O20" s="326">
        <v>15</v>
      </c>
      <c r="P20" s="147">
        <v>0.04672897196261683</v>
      </c>
      <c r="Q20" s="326">
        <v>10</v>
      </c>
      <c r="R20" s="147">
        <v>0.04901960784313725</v>
      </c>
      <c r="S20" s="326">
        <v>463</v>
      </c>
      <c r="T20" s="145">
        <v>0.0473221586263287</v>
      </c>
    </row>
    <row r="21" spans="1:20" ht="14.25">
      <c r="A21" s="26">
        <v>30</v>
      </c>
      <c r="B21" s="27" t="s">
        <v>560</v>
      </c>
      <c r="C21" s="72">
        <v>10</v>
      </c>
      <c r="D21" s="73">
        <v>0.002181500872600349</v>
      </c>
      <c r="E21" s="72">
        <v>4</v>
      </c>
      <c r="F21" s="73">
        <v>0.003215434083601286</v>
      </c>
      <c r="G21" s="72">
        <v>8</v>
      </c>
      <c r="H21" s="73">
        <v>0.00816326530612245</v>
      </c>
      <c r="I21" s="72">
        <v>10</v>
      </c>
      <c r="J21" s="73">
        <v>0.009596928982725527</v>
      </c>
      <c r="K21" s="72">
        <v>6</v>
      </c>
      <c r="L21" s="73">
        <v>0.010968921389396709</v>
      </c>
      <c r="M21" s="72">
        <v>10</v>
      </c>
      <c r="N21" s="73">
        <v>0.01160092807424594</v>
      </c>
      <c r="O21" s="72">
        <v>0</v>
      </c>
      <c r="P21" s="73">
        <v>0</v>
      </c>
      <c r="Q21" s="72">
        <v>3</v>
      </c>
      <c r="R21" s="73">
        <v>0.014705882352941173</v>
      </c>
      <c r="S21" s="72">
        <v>51</v>
      </c>
      <c r="T21" s="74">
        <v>0.005212591986917415</v>
      </c>
    </row>
    <row r="22" spans="1:20" ht="14.25">
      <c r="A22" s="26">
        <v>31</v>
      </c>
      <c r="B22" s="27" t="s">
        <v>561</v>
      </c>
      <c r="C22" s="72">
        <v>6</v>
      </c>
      <c r="D22" s="73">
        <v>0.0013089005235602095</v>
      </c>
      <c r="E22" s="72">
        <v>1</v>
      </c>
      <c r="F22" s="73">
        <v>0.0008038585209003215</v>
      </c>
      <c r="G22" s="72">
        <v>0</v>
      </c>
      <c r="H22" s="73">
        <v>0</v>
      </c>
      <c r="I22" s="72">
        <v>0</v>
      </c>
      <c r="J22" s="73">
        <v>0</v>
      </c>
      <c r="K22" s="72">
        <v>0</v>
      </c>
      <c r="L22" s="73">
        <v>0</v>
      </c>
      <c r="M22" s="72">
        <v>1</v>
      </c>
      <c r="N22" s="73">
        <v>0.001160092807424594</v>
      </c>
      <c r="O22" s="72">
        <v>0</v>
      </c>
      <c r="P22" s="73">
        <v>0</v>
      </c>
      <c r="Q22" s="72">
        <v>0</v>
      </c>
      <c r="R22" s="73">
        <v>0</v>
      </c>
      <c r="S22" s="72">
        <v>8</v>
      </c>
      <c r="T22" s="74">
        <v>0.0008176614881439084</v>
      </c>
    </row>
    <row r="23" spans="1:20" ht="27">
      <c r="A23" s="26">
        <v>32</v>
      </c>
      <c r="B23" s="27" t="s">
        <v>562</v>
      </c>
      <c r="C23" s="72">
        <v>1</v>
      </c>
      <c r="D23" s="73">
        <v>0.0002181500872600349</v>
      </c>
      <c r="E23" s="72">
        <v>2</v>
      </c>
      <c r="F23" s="73">
        <v>0.001607717041800643</v>
      </c>
      <c r="G23" s="72">
        <v>0</v>
      </c>
      <c r="H23" s="73">
        <v>0</v>
      </c>
      <c r="I23" s="72">
        <v>0</v>
      </c>
      <c r="J23" s="73">
        <v>0</v>
      </c>
      <c r="K23" s="72">
        <v>0</v>
      </c>
      <c r="L23" s="73">
        <v>0</v>
      </c>
      <c r="M23" s="72">
        <v>1</v>
      </c>
      <c r="N23" s="73">
        <v>0.001160092807424594</v>
      </c>
      <c r="O23" s="72">
        <v>0</v>
      </c>
      <c r="P23" s="73">
        <v>0</v>
      </c>
      <c r="Q23" s="72">
        <v>0</v>
      </c>
      <c r="R23" s="73">
        <v>0</v>
      </c>
      <c r="S23" s="72">
        <v>4</v>
      </c>
      <c r="T23" s="74">
        <v>0.0004088307440719542</v>
      </c>
    </row>
    <row r="24" spans="1:20" ht="27">
      <c r="A24" s="26">
        <v>33</v>
      </c>
      <c r="B24" s="27" t="s">
        <v>563</v>
      </c>
      <c r="C24" s="72">
        <v>29</v>
      </c>
      <c r="D24" s="73">
        <v>0.0063263525305410125</v>
      </c>
      <c r="E24" s="72">
        <v>14</v>
      </c>
      <c r="F24" s="73">
        <v>0.011254019292604502</v>
      </c>
      <c r="G24" s="72">
        <v>15</v>
      </c>
      <c r="H24" s="73">
        <v>0.015306122448979591</v>
      </c>
      <c r="I24" s="72">
        <v>7</v>
      </c>
      <c r="J24" s="73">
        <v>0.0067178502879078695</v>
      </c>
      <c r="K24" s="72">
        <v>6</v>
      </c>
      <c r="L24" s="73">
        <v>0.010968921389396709</v>
      </c>
      <c r="M24" s="72">
        <v>9</v>
      </c>
      <c r="N24" s="73">
        <v>0.010440835266821345</v>
      </c>
      <c r="O24" s="72">
        <v>5</v>
      </c>
      <c r="P24" s="73">
        <v>0.015576323987538943</v>
      </c>
      <c r="Q24" s="72">
        <v>0</v>
      </c>
      <c r="R24" s="73">
        <v>0</v>
      </c>
      <c r="S24" s="72">
        <v>85</v>
      </c>
      <c r="T24" s="74">
        <v>0.008687653311529027</v>
      </c>
    </row>
    <row r="25" spans="1:20" ht="27">
      <c r="A25" s="26">
        <v>34</v>
      </c>
      <c r="B25" s="27" t="s">
        <v>564</v>
      </c>
      <c r="C25" s="72">
        <v>22</v>
      </c>
      <c r="D25" s="73">
        <v>0.004799301919720768</v>
      </c>
      <c r="E25" s="72">
        <v>14</v>
      </c>
      <c r="F25" s="73">
        <v>0.011254019292604502</v>
      </c>
      <c r="G25" s="72">
        <v>2</v>
      </c>
      <c r="H25" s="73">
        <v>0.0020408163265306124</v>
      </c>
      <c r="I25" s="72">
        <v>8</v>
      </c>
      <c r="J25" s="73">
        <v>0.007677543186180422</v>
      </c>
      <c r="K25" s="72">
        <v>4</v>
      </c>
      <c r="L25" s="73">
        <v>0.007312614259597807</v>
      </c>
      <c r="M25" s="72">
        <v>2</v>
      </c>
      <c r="N25" s="73">
        <v>0.002320185614849188</v>
      </c>
      <c r="O25" s="72">
        <v>2</v>
      </c>
      <c r="P25" s="73">
        <v>0.006230529595015576</v>
      </c>
      <c r="Q25" s="72">
        <v>2</v>
      </c>
      <c r="R25" s="73">
        <v>0.00980392156862745</v>
      </c>
      <c r="S25" s="72">
        <v>56</v>
      </c>
      <c r="T25" s="74">
        <v>0.005723630417007358</v>
      </c>
    </row>
    <row r="26" spans="1:20" ht="14.25">
      <c r="A26" s="26">
        <v>35</v>
      </c>
      <c r="B26" s="27" t="s">
        <v>565</v>
      </c>
      <c r="C26" s="72">
        <v>95</v>
      </c>
      <c r="D26" s="73">
        <v>0.020724258289703316</v>
      </c>
      <c r="E26" s="72">
        <v>34</v>
      </c>
      <c r="F26" s="73">
        <v>0.02733118971061094</v>
      </c>
      <c r="G26" s="72">
        <v>30</v>
      </c>
      <c r="H26" s="73">
        <v>0.030612244897959183</v>
      </c>
      <c r="I26" s="72">
        <v>25</v>
      </c>
      <c r="J26" s="73">
        <v>0.02399232245681382</v>
      </c>
      <c r="K26" s="72">
        <v>17</v>
      </c>
      <c r="L26" s="73">
        <v>0.031078610603290677</v>
      </c>
      <c r="M26" s="72">
        <v>24</v>
      </c>
      <c r="N26" s="73">
        <v>0.02784222737819025</v>
      </c>
      <c r="O26" s="72">
        <v>8</v>
      </c>
      <c r="P26" s="73">
        <v>0.024922118380062305</v>
      </c>
      <c r="Q26" s="72">
        <v>4</v>
      </c>
      <c r="R26" s="73">
        <v>0.0196078431372549</v>
      </c>
      <c r="S26" s="72">
        <v>237</v>
      </c>
      <c r="T26" s="74">
        <v>0.024223221586263288</v>
      </c>
    </row>
    <row r="27" spans="1:20" ht="15" thickBot="1">
      <c r="A27" s="39">
        <v>39</v>
      </c>
      <c r="B27" s="40" t="s">
        <v>566</v>
      </c>
      <c r="C27" s="77">
        <v>8</v>
      </c>
      <c r="D27" s="78">
        <v>0.0017452006980802793</v>
      </c>
      <c r="E27" s="77">
        <v>0</v>
      </c>
      <c r="F27" s="78">
        <v>0</v>
      </c>
      <c r="G27" s="77">
        <v>4</v>
      </c>
      <c r="H27" s="78">
        <v>0.004081632653061225</v>
      </c>
      <c r="I27" s="77">
        <v>7</v>
      </c>
      <c r="J27" s="78">
        <v>0.0067178502879078695</v>
      </c>
      <c r="K27" s="77">
        <v>1</v>
      </c>
      <c r="L27" s="78">
        <v>0.0018281535648994518</v>
      </c>
      <c r="M27" s="77">
        <v>1</v>
      </c>
      <c r="N27" s="78">
        <v>0.001160092807424594</v>
      </c>
      <c r="O27" s="77">
        <v>0</v>
      </c>
      <c r="P27" s="78">
        <v>0</v>
      </c>
      <c r="Q27" s="77">
        <v>1</v>
      </c>
      <c r="R27" s="78">
        <v>0.004901960784313725</v>
      </c>
      <c r="S27" s="77">
        <v>22</v>
      </c>
      <c r="T27" s="79">
        <v>0.002248569092395748</v>
      </c>
    </row>
    <row r="28" spans="1:20" ht="27.75" thickBot="1">
      <c r="A28" s="132" t="s">
        <v>93</v>
      </c>
      <c r="B28" s="14" t="s">
        <v>567</v>
      </c>
      <c r="C28" s="326">
        <v>1904</v>
      </c>
      <c r="D28" s="147">
        <v>0.4153577661431064</v>
      </c>
      <c r="E28" s="326">
        <v>491</v>
      </c>
      <c r="F28" s="147">
        <v>0.3946945337620579</v>
      </c>
      <c r="G28" s="326">
        <v>405</v>
      </c>
      <c r="H28" s="147">
        <v>0.413265306122449</v>
      </c>
      <c r="I28" s="326">
        <v>390</v>
      </c>
      <c r="J28" s="147">
        <v>0.3742802303262956</v>
      </c>
      <c r="K28" s="326">
        <v>189</v>
      </c>
      <c r="L28" s="147">
        <v>0.34552102376599636</v>
      </c>
      <c r="M28" s="326">
        <v>339</v>
      </c>
      <c r="N28" s="147">
        <v>0.3932714617169374</v>
      </c>
      <c r="O28" s="326">
        <v>141</v>
      </c>
      <c r="P28" s="147">
        <v>0.4392523364485981</v>
      </c>
      <c r="Q28" s="326">
        <v>78</v>
      </c>
      <c r="R28" s="147">
        <v>0.38235294117647056</v>
      </c>
      <c r="S28" s="326">
        <v>3937</v>
      </c>
      <c r="T28" s="145">
        <v>0.4023916598528209</v>
      </c>
    </row>
    <row r="29" spans="1:20" ht="27">
      <c r="A29" s="26">
        <v>40</v>
      </c>
      <c r="B29" s="27" t="s">
        <v>568</v>
      </c>
      <c r="C29" s="72">
        <v>267</v>
      </c>
      <c r="D29" s="73">
        <v>0.05824607329842931</v>
      </c>
      <c r="E29" s="72">
        <v>83</v>
      </c>
      <c r="F29" s="73">
        <v>0.06672025723472669</v>
      </c>
      <c r="G29" s="72">
        <v>58</v>
      </c>
      <c r="H29" s="73">
        <v>0.059183673469387764</v>
      </c>
      <c r="I29" s="72">
        <v>52</v>
      </c>
      <c r="J29" s="73">
        <v>0.04990403071017274</v>
      </c>
      <c r="K29" s="72">
        <v>32</v>
      </c>
      <c r="L29" s="73">
        <v>0.058500914076782456</v>
      </c>
      <c r="M29" s="72">
        <v>68</v>
      </c>
      <c r="N29" s="73">
        <v>0.07888631090487239</v>
      </c>
      <c r="O29" s="72">
        <v>22</v>
      </c>
      <c r="P29" s="73">
        <v>0.06853582554517133</v>
      </c>
      <c r="Q29" s="72">
        <v>14</v>
      </c>
      <c r="R29" s="73">
        <v>0.06862745098039216</v>
      </c>
      <c r="S29" s="72">
        <v>596</v>
      </c>
      <c r="T29" s="74">
        <v>0.06091578086672118</v>
      </c>
    </row>
    <row r="30" spans="1:20" ht="27">
      <c r="A30" s="26">
        <v>41</v>
      </c>
      <c r="B30" s="27" t="s">
        <v>569</v>
      </c>
      <c r="C30" s="72">
        <v>5</v>
      </c>
      <c r="D30" s="73">
        <v>0.0010907504363001745</v>
      </c>
      <c r="E30" s="72">
        <v>3</v>
      </c>
      <c r="F30" s="73">
        <v>0.002411575562700965</v>
      </c>
      <c r="G30" s="72">
        <v>2</v>
      </c>
      <c r="H30" s="73">
        <v>0.0020408163265306124</v>
      </c>
      <c r="I30" s="72">
        <v>2</v>
      </c>
      <c r="J30" s="73">
        <v>0.0019193857965451055</v>
      </c>
      <c r="K30" s="72">
        <v>0</v>
      </c>
      <c r="L30" s="73">
        <v>0</v>
      </c>
      <c r="M30" s="72">
        <v>1</v>
      </c>
      <c r="N30" s="73">
        <v>0.001160092807424594</v>
      </c>
      <c r="O30" s="72">
        <v>1</v>
      </c>
      <c r="P30" s="73">
        <v>0.003115264797507788</v>
      </c>
      <c r="Q30" s="72">
        <v>0</v>
      </c>
      <c r="R30" s="73">
        <v>0</v>
      </c>
      <c r="S30" s="72">
        <v>14</v>
      </c>
      <c r="T30" s="74">
        <v>0.0014309076042518395</v>
      </c>
    </row>
    <row r="31" spans="1:20" ht="27">
      <c r="A31" s="26">
        <v>42</v>
      </c>
      <c r="B31" s="27" t="s">
        <v>570</v>
      </c>
      <c r="C31" s="72">
        <v>1584</v>
      </c>
      <c r="D31" s="73">
        <v>0.34554973821989526</v>
      </c>
      <c r="E31" s="72">
        <v>388</v>
      </c>
      <c r="F31" s="73">
        <v>0.31189710610932475</v>
      </c>
      <c r="G31" s="72">
        <v>337</v>
      </c>
      <c r="H31" s="73">
        <v>0.3438775510204082</v>
      </c>
      <c r="I31" s="72">
        <v>313</v>
      </c>
      <c r="J31" s="73">
        <v>0.30038387715930903</v>
      </c>
      <c r="K31" s="72">
        <v>152</v>
      </c>
      <c r="L31" s="73">
        <v>0.27787934186471663</v>
      </c>
      <c r="M31" s="72">
        <v>262</v>
      </c>
      <c r="N31" s="73">
        <v>0.3039443155452436</v>
      </c>
      <c r="O31" s="72">
        <v>115</v>
      </c>
      <c r="P31" s="73">
        <v>0.3582554517133956</v>
      </c>
      <c r="Q31" s="72">
        <v>62</v>
      </c>
      <c r="R31" s="73">
        <v>0.30392156862745096</v>
      </c>
      <c r="S31" s="72">
        <v>3213</v>
      </c>
      <c r="T31" s="74">
        <v>0.3283932951757972</v>
      </c>
    </row>
    <row r="32" spans="1:20" ht="27">
      <c r="A32" s="26">
        <v>43</v>
      </c>
      <c r="B32" s="27" t="s">
        <v>571</v>
      </c>
      <c r="C32" s="72">
        <v>4</v>
      </c>
      <c r="D32" s="73">
        <v>0.0008726003490401396</v>
      </c>
      <c r="E32" s="72">
        <v>0</v>
      </c>
      <c r="F32" s="73">
        <v>0</v>
      </c>
      <c r="G32" s="72">
        <v>1</v>
      </c>
      <c r="H32" s="73">
        <v>0.0010204081632653062</v>
      </c>
      <c r="I32" s="72">
        <v>0</v>
      </c>
      <c r="J32" s="73">
        <v>0</v>
      </c>
      <c r="K32" s="72">
        <v>0</v>
      </c>
      <c r="L32" s="73">
        <v>0</v>
      </c>
      <c r="M32" s="72">
        <v>0</v>
      </c>
      <c r="N32" s="73">
        <v>0</v>
      </c>
      <c r="O32" s="72">
        <v>0</v>
      </c>
      <c r="P32" s="73">
        <v>0</v>
      </c>
      <c r="Q32" s="72">
        <v>0</v>
      </c>
      <c r="R32" s="73">
        <v>0</v>
      </c>
      <c r="S32" s="72">
        <v>5</v>
      </c>
      <c r="T32" s="74">
        <v>0.0005110384300899426</v>
      </c>
    </row>
    <row r="33" spans="1:20" ht="27">
      <c r="A33" s="26">
        <v>44</v>
      </c>
      <c r="B33" s="27" t="s">
        <v>572</v>
      </c>
      <c r="C33" s="72">
        <v>23</v>
      </c>
      <c r="D33" s="73">
        <v>0.005017452006980803</v>
      </c>
      <c r="E33" s="72">
        <v>4</v>
      </c>
      <c r="F33" s="73">
        <v>0.003215434083601286</v>
      </c>
      <c r="G33" s="72">
        <v>3</v>
      </c>
      <c r="H33" s="73">
        <v>0.0030612244897959186</v>
      </c>
      <c r="I33" s="72">
        <v>9</v>
      </c>
      <c r="J33" s="73">
        <v>0.008637236084452975</v>
      </c>
      <c r="K33" s="72">
        <v>0</v>
      </c>
      <c r="L33" s="73">
        <v>0</v>
      </c>
      <c r="M33" s="72">
        <v>4</v>
      </c>
      <c r="N33" s="73">
        <v>0.004640371229698376</v>
      </c>
      <c r="O33" s="72">
        <v>2</v>
      </c>
      <c r="P33" s="73">
        <v>0.006230529595015576</v>
      </c>
      <c r="Q33" s="72">
        <v>1</v>
      </c>
      <c r="R33" s="73">
        <v>0.004901960784313725</v>
      </c>
      <c r="S33" s="72">
        <v>46</v>
      </c>
      <c r="T33" s="74">
        <v>0.004701553556827474</v>
      </c>
    </row>
    <row r="34" spans="1:20" ht="14.25">
      <c r="A34" s="26">
        <v>45</v>
      </c>
      <c r="B34" s="27" t="s">
        <v>573</v>
      </c>
      <c r="C34" s="72">
        <v>2</v>
      </c>
      <c r="D34" s="73">
        <v>0.0004363001745200698</v>
      </c>
      <c r="E34" s="72">
        <v>0</v>
      </c>
      <c r="F34" s="73">
        <v>0</v>
      </c>
      <c r="G34" s="72">
        <v>0</v>
      </c>
      <c r="H34" s="73">
        <v>0</v>
      </c>
      <c r="I34" s="72">
        <v>0</v>
      </c>
      <c r="J34" s="73">
        <v>0</v>
      </c>
      <c r="K34" s="72">
        <v>0</v>
      </c>
      <c r="L34" s="73">
        <v>0</v>
      </c>
      <c r="M34" s="72">
        <v>0</v>
      </c>
      <c r="N34" s="73">
        <v>0</v>
      </c>
      <c r="O34" s="72">
        <v>1</v>
      </c>
      <c r="P34" s="73">
        <v>0.003115264797507788</v>
      </c>
      <c r="Q34" s="72">
        <v>0</v>
      </c>
      <c r="R34" s="73">
        <v>0</v>
      </c>
      <c r="S34" s="72">
        <v>3</v>
      </c>
      <c r="T34" s="74">
        <v>0.0003066230580539657</v>
      </c>
    </row>
    <row r="35" spans="1:20" ht="15" thickBot="1">
      <c r="A35" s="8">
        <v>49</v>
      </c>
      <c r="B35" s="33" t="s">
        <v>574</v>
      </c>
      <c r="C35" s="77">
        <v>19</v>
      </c>
      <c r="D35" s="78">
        <v>0.0041448516579406635</v>
      </c>
      <c r="E35" s="77">
        <v>13</v>
      </c>
      <c r="F35" s="78">
        <v>0.01045016077170418</v>
      </c>
      <c r="G35" s="77">
        <v>4</v>
      </c>
      <c r="H35" s="78">
        <v>0.004081632653061225</v>
      </c>
      <c r="I35" s="77">
        <v>14</v>
      </c>
      <c r="J35" s="78">
        <v>0.013435700575815739</v>
      </c>
      <c r="K35" s="77">
        <v>5</v>
      </c>
      <c r="L35" s="78">
        <v>0.009140767824497256</v>
      </c>
      <c r="M35" s="77">
        <v>4</v>
      </c>
      <c r="N35" s="78">
        <v>0.004640371229698376</v>
      </c>
      <c r="O35" s="77">
        <v>0</v>
      </c>
      <c r="P35" s="78">
        <v>0</v>
      </c>
      <c r="Q35" s="77">
        <v>1</v>
      </c>
      <c r="R35" s="78">
        <v>0.004901960784313725</v>
      </c>
      <c r="S35" s="77">
        <v>60</v>
      </c>
      <c r="T35" s="79">
        <v>0.006132461161079314</v>
      </c>
    </row>
    <row r="36" spans="1:20" ht="15" thickBot="1">
      <c r="A36" s="132" t="s">
        <v>102</v>
      </c>
      <c r="B36" s="14" t="s">
        <v>575</v>
      </c>
      <c r="C36" s="326">
        <v>1079</v>
      </c>
      <c r="D36" s="147">
        <v>0.23538394415357766</v>
      </c>
      <c r="E36" s="326">
        <v>279</v>
      </c>
      <c r="F36" s="147">
        <v>0.2242765273311897</v>
      </c>
      <c r="G36" s="326">
        <v>252</v>
      </c>
      <c r="H36" s="147">
        <v>0.2571428571428572</v>
      </c>
      <c r="I36" s="326">
        <v>276</v>
      </c>
      <c r="J36" s="147">
        <v>0.26487523992322454</v>
      </c>
      <c r="K36" s="326">
        <v>170</v>
      </c>
      <c r="L36" s="147">
        <v>0.31078610603290674</v>
      </c>
      <c r="M36" s="326">
        <v>239</v>
      </c>
      <c r="N36" s="147">
        <v>0.2772621809744779</v>
      </c>
      <c r="O36" s="326">
        <v>82</v>
      </c>
      <c r="P36" s="147">
        <v>0.2554517133956386</v>
      </c>
      <c r="Q36" s="326">
        <v>59</v>
      </c>
      <c r="R36" s="147">
        <v>0.2892156862745098</v>
      </c>
      <c r="S36" s="326">
        <v>2436</v>
      </c>
      <c r="T36" s="145">
        <v>0.2489779231398201</v>
      </c>
    </row>
    <row r="37" spans="1:20" ht="14.25">
      <c r="A37" s="26">
        <v>50</v>
      </c>
      <c r="B37" s="27" t="s">
        <v>576</v>
      </c>
      <c r="C37" s="72">
        <v>168</v>
      </c>
      <c r="D37" s="73">
        <v>0.03664921465968586</v>
      </c>
      <c r="E37" s="72">
        <v>49</v>
      </c>
      <c r="F37" s="73">
        <v>0.039389067524115765</v>
      </c>
      <c r="G37" s="72">
        <v>53</v>
      </c>
      <c r="H37" s="73">
        <v>0.05408163265306123</v>
      </c>
      <c r="I37" s="72">
        <v>64</v>
      </c>
      <c r="J37" s="73">
        <v>0.061420345489443376</v>
      </c>
      <c r="K37" s="72">
        <v>30</v>
      </c>
      <c r="L37" s="73">
        <v>0.05484460694698354</v>
      </c>
      <c r="M37" s="72">
        <v>47</v>
      </c>
      <c r="N37" s="73">
        <v>0.054524361948955914</v>
      </c>
      <c r="O37" s="72">
        <v>13</v>
      </c>
      <c r="P37" s="73">
        <v>0.040498442367601244</v>
      </c>
      <c r="Q37" s="72">
        <v>12</v>
      </c>
      <c r="R37" s="73">
        <v>0.05882352941176469</v>
      </c>
      <c r="S37" s="72">
        <v>436</v>
      </c>
      <c r="T37" s="74">
        <v>0.044562551103843016</v>
      </c>
    </row>
    <row r="38" spans="1:20" ht="14.25">
      <c r="A38" s="26">
        <v>51</v>
      </c>
      <c r="B38" s="27" t="s">
        <v>577</v>
      </c>
      <c r="C38" s="72">
        <v>96</v>
      </c>
      <c r="D38" s="73">
        <v>0.020942408376963352</v>
      </c>
      <c r="E38" s="72">
        <v>31</v>
      </c>
      <c r="F38" s="73">
        <v>0.02491961414790997</v>
      </c>
      <c r="G38" s="72">
        <v>22</v>
      </c>
      <c r="H38" s="73">
        <v>0.022448979591836733</v>
      </c>
      <c r="I38" s="72">
        <v>20</v>
      </c>
      <c r="J38" s="73">
        <v>0.019193857965451054</v>
      </c>
      <c r="K38" s="72">
        <v>16</v>
      </c>
      <c r="L38" s="73">
        <v>0.029250457038391228</v>
      </c>
      <c r="M38" s="72">
        <v>20</v>
      </c>
      <c r="N38" s="73">
        <v>0.02320185614849188</v>
      </c>
      <c r="O38" s="72">
        <v>13</v>
      </c>
      <c r="P38" s="73">
        <v>0.040498442367601244</v>
      </c>
      <c r="Q38" s="72">
        <v>6</v>
      </c>
      <c r="R38" s="73">
        <v>0.029411764705882346</v>
      </c>
      <c r="S38" s="72">
        <v>224</v>
      </c>
      <c r="T38" s="74">
        <v>0.02289452166802943</v>
      </c>
    </row>
    <row r="39" spans="1:20" ht="14.25">
      <c r="A39" s="26">
        <v>52</v>
      </c>
      <c r="B39" s="27" t="s">
        <v>578</v>
      </c>
      <c r="C39" s="72">
        <v>790</v>
      </c>
      <c r="D39" s="73">
        <v>0.17233856893542757</v>
      </c>
      <c r="E39" s="72">
        <v>185</v>
      </c>
      <c r="F39" s="73">
        <v>0.14871382636655947</v>
      </c>
      <c r="G39" s="72">
        <v>166</v>
      </c>
      <c r="H39" s="73">
        <v>0.16938775510204082</v>
      </c>
      <c r="I39" s="72">
        <v>184</v>
      </c>
      <c r="J39" s="73">
        <v>0.1765834932821497</v>
      </c>
      <c r="K39" s="72">
        <v>117</v>
      </c>
      <c r="L39" s="73">
        <v>0.2138939670932358</v>
      </c>
      <c r="M39" s="72">
        <v>163</v>
      </c>
      <c r="N39" s="73">
        <v>0.1890951276102088</v>
      </c>
      <c r="O39" s="72">
        <v>56</v>
      </c>
      <c r="P39" s="73">
        <v>0.17445482866043613</v>
      </c>
      <c r="Q39" s="72">
        <v>39</v>
      </c>
      <c r="R39" s="73">
        <v>0.19117647058823528</v>
      </c>
      <c r="S39" s="72">
        <v>1700</v>
      </c>
      <c r="T39" s="74">
        <v>0.17375306623058054</v>
      </c>
    </row>
    <row r="40" spans="1:20" ht="15" thickBot="1">
      <c r="A40" s="39">
        <v>59</v>
      </c>
      <c r="B40" s="40" t="s">
        <v>579</v>
      </c>
      <c r="C40" s="77">
        <v>25</v>
      </c>
      <c r="D40" s="78">
        <v>0.005453752181500873</v>
      </c>
      <c r="E40" s="77">
        <v>14</v>
      </c>
      <c r="F40" s="78">
        <v>0.011254019292604502</v>
      </c>
      <c r="G40" s="77">
        <v>11</v>
      </c>
      <c r="H40" s="78">
        <v>0.011224489795918367</v>
      </c>
      <c r="I40" s="77">
        <v>8</v>
      </c>
      <c r="J40" s="78">
        <v>0.007677543186180422</v>
      </c>
      <c r="K40" s="77">
        <v>7</v>
      </c>
      <c r="L40" s="78">
        <v>0.012797074954296161</v>
      </c>
      <c r="M40" s="77">
        <v>9</v>
      </c>
      <c r="N40" s="78">
        <v>0.010440835266821345</v>
      </c>
      <c r="O40" s="77">
        <v>0</v>
      </c>
      <c r="P40" s="78">
        <v>0</v>
      </c>
      <c r="Q40" s="77">
        <v>2</v>
      </c>
      <c r="R40" s="78">
        <v>0.00980392156862745</v>
      </c>
      <c r="S40" s="77">
        <v>76</v>
      </c>
      <c r="T40" s="79">
        <v>0.00776778413736713</v>
      </c>
    </row>
    <row r="41" spans="1:20" ht="27.75" thickBot="1">
      <c r="A41" s="132" t="s">
        <v>108</v>
      </c>
      <c r="B41" s="14" t="s">
        <v>580</v>
      </c>
      <c r="C41" s="326">
        <v>611</v>
      </c>
      <c r="D41" s="147">
        <v>0.13328970331588133</v>
      </c>
      <c r="E41" s="326">
        <v>166</v>
      </c>
      <c r="F41" s="147">
        <v>0.13344051446945338</v>
      </c>
      <c r="G41" s="326">
        <v>111</v>
      </c>
      <c r="H41" s="147">
        <v>0.11326530612244898</v>
      </c>
      <c r="I41" s="326">
        <v>116</v>
      </c>
      <c r="J41" s="147">
        <v>0.11132437619961612</v>
      </c>
      <c r="K41" s="326">
        <v>56</v>
      </c>
      <c r="L41" s="147">
        <v>0.10237659963436928</v>
      </c>
      <c r="M41" s="326">
        <v>113</v>
      </c>
      <c r="N41" s="147">
        <v>0.1310904872389791</v>
      </c>
      <c r="O41" s="326">
        <v>39</v>
      </c>
      <c r="P41" s="147">
        <v>0.12149532710280374</v>
      </c>
      <c r="Q41" s="326">
        <v>26</v>
      </c>
      <c r="R41" s="147">
        <v>0.12745098039215685</v>
      </c>
      <c r="S41" s="326">
        <v>1238</v>
      </c>
      <c r="T41" s="145">
        <v>0.1265331152902698</v>
      </c>
    </row>
    <row r="42" spans="1:20" ht="27">
      <c r="A42" s="26">
        <v>60</v>
      </c>
      <c r="B42" s="27" t="s">
        <v>581</v>
      </c>
      <c r="C42" s="72">
        <v>16</v>
      </c>
      <c r="D42" s="73">
        <v>0.0034904013961605585</v>
      </c>
      <c r="E42" s="72">
        <v>9</v>
      </c>
      <c r="F42" s="73">
        <v>0.0072347266881028945</v>
      </c>
      <c r="G42" s="72">
        <v>6</v>
      </c>
      <c r="H42" s="73">
        <v>0.006122448979591837</v>
      </c>
      <c r="I42" s="72">
        <v>14</v>
      </c>
      <c r="J42" s="73">
        <v>0.013435700575815739</v>
      </c>
      <c r="K42" s="72">
        <v>3</v>
      </c>
      <c r="L42" s="73">
        <v>0.005484460694698354</v>
      </c>
      <c r="M42" s="72">
        <v>7</v>
      </c>
      <c r="N42" s="73">
        <v>0.008120649651972157</v>
      </c>
      <c r="O42" s="72">
        <v>3</v>
      </c>
      <c r="P42" s="73">
        <v>0.009345794392523364</v>
      </c>
      <c r="Q42" s="72">
        <v>1</v>
      </c>
      <c r="R42" s="73">
        <v>0.004901960784313725</v>
      </c>
      <c r="S42" s="72">
        <v>59</v>
      </c>
      <c r="T42" s="74">
        <v>0.006030253475061325</v>
      </c>
    </row>
    <row r="43" spans="1:20" ht="14.25">
      <c r="A43" s="26">
        <v>61</v>
      </c>
      <c r="B43" s="27" t="s">
        <v>582</v>
      </c>
      <c r="C43" s="72">
        <v>9</v>
      </c>
      <c r="D43" s="73">
        <v>0.0019633507853403136</v>
      </c>
      <c r="E43" s="72">
        <v>2</v>
      </c>
      <c r="F43" s="73">
        <v>0.001607717041800643</v>
      </c>
      <c r="G43" s="72">
        <v>2</v>
      </c>
      <c r="H43" s="73">
        <v>0.0020408163265306124</v>
      </c>
      <c r="I43" s="72">
        <v>0</v>
      </c>
      <c r="J43" s="73">
        <v>0</v>
      </c>
      <c r="K43" s="72">
        <v>0</v>
      </c>
      <c r="L43" s="73">
        <v>0</v>
      </c>
      <c r="M43" s="72">
        <v>0</v>
      </c>
      <c r="N43" s="73">
        <v>0</v>
      </c>
      <c r="O43" s="72">
        <v>0</v>
      </c>
      <c r="P43" s="73">
        <v>0</v>
      </c>
      <c r="Q43" s="72">
        <v>0</v>
      </c>
      <c r="R43" s="73">
        <v>0</v>
      </c>
      <c r="S43" s="72">
        <v>13</v>
      </c>
      <c r="T43" s="74">
        <v>0.0013286999182338514</v>
      </c>
    </row>
    <row r="44" spans="1:20" ht="14.25">
      <c r="A44" s="26">
        <v>62</v>
      </c>
      <c r="B44" s="27" t="s">
        <v>583</v>
      </c>
      <c r="C44" s="72">
        <v>2</v>
      </c>
      <c r="D44" s="73">
        <v>0.0004363001745200698</v>
      </c>
      <c r="E44" s="72">
        <v>1</v>
      </c>
      <c r="F44" s="73">
        <v>0.0008038585209003215</v>
      </c>
      <c r="G44" s="72">
        <v>1</v>
      </c>
      <c r="H44" s="73">
        <v>0.0010204081632653062</v>
      </c>
      <c r="I44" s="72">
        <v>0</v>
      </c>
      <c r="J44" s="73">
        <v>0</v>
      </c>
      <c r="K44" s="72">
        <v>1</v>
      </c>
      <c r="L44" s="73">
        <v>0.0018281535648994518</v>
      </c>
      <c r="M44" s="72">
        <v>0</v>
      </c>
      <c r="N44" s="73">
        <v>0</v>
      </c>
      <c r="O44" s="72">
        <v>0</v>
      </c>
      <c r="P44" s="73">
        <v>0</v>
      </c>
      <c r="Q44" s="72">
        <v>0</v>
      </c>
      <c r="R44" s="73">
        <v>0</v>
      </c>
      <c r="S44" s="72">
        <v>5</v>
      </c>
      <c r="T44" s="74">
        <v>0.0005110384300899426</v>
      </c>
    </row>
    <row r="45" spans="1:20" ht="14.25">
      <c r="A45" s="26">
        <v>63</v>
      </c>
      <c r="B45" s="27" t="s">
        <v>584</v>
      </c>
      <c r="C45" s="72">
        <v>393</v>
      </c>
      <c r="D45" s="73">
        <v>0.08573298429319372</v>
      </c>
      <c r="E45" s="72">
        <v>117</v>
      </c>
      <c r="F45" s="73">
        <v>0.09405144694533762</v>
      </c>
      <c r="G45" s="72">
        <v>77</v>
      </c>
      <c r="H45" s="73">
        <v>0.07857142857142857</v>
      </c>
      <c r="I45" s="72">
        <v>76</v>
      </c>
      <c r="J45" s="73">
        <v>0.07293666026871401</v>
      </c>
      <c r="K45" s="72">
        <v>31</v>
      </c>
      <c r="L45" s="73">
        <v>0.05667276051188299</v>
      </c>
      <c r="M45" s="72">
        <v>85</v>
      </c>
      <c r="N45" s="73">
        <v>0.09860788863109049</v>
      </c>
      <c r="O45" s="72">
        <v>27</v>
      </c>
      <c r="P45" s="73">
        <v>0.08411214953271028</v>
      </c>
      <c r="Q45" s="72">
        <v>15</v>
      </c>
      <c r="R45" s="73">
        <v>0.07352941176470588</v>
      </c>
      <c r="S45" s="72">
        <v>821</v>
      </c>
      <c r="T45" s="74">
        <v>0.0839125102207686</v>
      </c>
    </row>
    <row r="46" spans="1:20" ht="14.25">
      <c r="A46" s="26">
        <v>64</v>
      </c>
      <c r="B46" s="27" t="s">
        <v>585</v>
      </c>
      <c r="C46" s="72">
        <v>160</v>
      </c>
      <c r="D46" s="73">
        <v>0.034904013961605584</v>
      </c>
      <c r="E46" s="72">
        <v>23</v>
      </c>
      <c r="F46" s="73">
        <v>0.018488745980707395</v>
      </c>
      <c r="G46" s="72">
        <v>19</v>
      </c>
      <c r="H46" s="73">
        <v>0.019387755102040816</v>
      </c>
      <c r="I46" s="72">
        <v>18</v>
      </c>
      <c r="J46" s="73">
        <v>0.01727447216890595</v>
      </c>
      <c r="K46" s="72">
        <v>19</v>
      </c>
      <c r="L46" s="73">
        <v>0.03473491773308958</v>
      </c>
      <c r="M46" s="72">
        <v>19</v>
      </c>
      <c r="N46" s="73">
        <v>0.022041763341067284</v>
      </c>
      <c r="O46" s="72">
        <v>7</v>
      </c>
      <c r="P46" s="73">
        <v>0.021806853582554516</v>
      </c>
      <c r="Q46" s="72">
        <v>8</v>
      </c>
      <c r="R46" s="73">
        <v>0.0392156862745098</v>
      </c>
      <c r="S46" s="72">
        <v>273</v>
      </c>
      <c r="T46" s="74">
        <v>0.027902698282910875</v>
      </c>
    </row>
    <row r="47" spans="1:20" ht="15" thickBot="1">
      <c r="A47" s="8">
        <v>69</v>
      </c>
      <c r="B47" s="33" t="s">
        <v>586</v>
      </c>
      <c r="C47" s="77">
        <v>31</v>
      </c>
      <c r="D47" s="78">
        <v>0.006762652705061082</v>
      </c>
      <c r="E47" s="77">
        <v>14</v>
      </c>
      <c r="F47" s="78">
        <v>0.011254019292604502</v>
      </c>
      <c r="G47" s="77">
        <v>6</v>
      </c>
      <c r="H47" s="78">
        <v>0.006122448979591837</v>
      </c>
      <c r="I47" s="77">
        <v>8</v>
      </c>
      <c r="J47" s="78">
        <v>0.007677543186180422</v>
      </c>
      <c r="K47" s="77">
        <v>2</v>
      </c>
      <c r="L47" s="78">
        <v>0.0036563071297989035</v>
      </c>
      <c r="M47" s="77">
        <v>2</v>
      </c>
      <c r="N47" s="78">
        <v>0.002320185614849188</v>
      </c>
      <c r="O47" s="77">
        <v>2</v>
      </c>
      <c r="P47" s="78">
        <v>0.006230529595015576</v>
      </c>
      <c r="Q47" s="77">
        <v>2</v>
      </c>
      <c r="R47" s="78">
        <v>0.00980392156862745</v>
      </c>
      <c r="S47" s="77">
        <v>67</v>
      </c>
      <c r="T47" s="79">
        <v>0.006847914963205233</v>
      </c>
    </row>
    <row r="48" spans="1:20" ht="27.75" thickBot="1">
      <c r="A48" s="132" t="s">
        <v>116</v>
      </c>
      <c r="B48" s="14" t="s">
        <v>587</v>
      </c>
      <c r="C48" s="326">
        <v>205</v>
      </c>
      <c r="D48" s="147">
        <v>0.04472076788830715</v>
      </c>
      <c r="E48" s="326">
        <v>54</v>
      </c>
      <c r="F48" s="147">
        <v>0.04340836012861736</v>
      </c>
      <c r="G48" s="326">
        <v>45</v>
      </c>
      <c r="H48" s="147">
        <v>0.04591836734693877</v>
      </c>
      <c r="I48" s="326">
        <v>64</v>
      </c>
      <c r="J48" s="147">
        <v>0.061420345489443376</v>
      </c>
      <c r="K48" s="326">
        <v>30</v>
      </c>
      <c r="L48" s="147">
        <v>0.05484460694698355</v>
      </c>
      <c r="M48" s="326">
        <v>40</v>
      </c>
      <c r="N48" s="147">
        <v>0.04640371229698375</v>
      </c>
      <c r="O48" s="326">
        <v>9</v>
      </c>
      <c r="P48" s="147">
        <v>0.028037383177570093</v>
      </c>
      <c r="Q48" s="326">
        <v>6</v>
      </c>
      <c r="R48" s="147">
        <v>0.02941176470588235</v>
      </c>
      <c r="S48" s="326">
        <v>453</v>
      </c>
      <c r="T48" s="145">
        <v>0.04630008176614882</v>
      </c>
    </row>
    <row r="49" spans="1:20" ht="27">
      <c r="A49" s="26">
        <v>70</v>
      </c>
      <c r="B49" s="27" t="s">
        <v>588</v>
      </c>
      <c r="C49" s="72">
        <v>42</v>
      </c>
      <c r="D49" s="73">
        <v>0.009162303664921465</v>
      </c>
      <c r="E49" s="72">
        <v>19</v>
      </c>
      <c r="F49" s="73">
        <v>0.01527331189710611</v>
      </c>
      <c r="G49" s="72">
        <v>8</v>
      </c>
      <c r="H49" s="73">
        <v>0.00816326530612245</v>
      </c>
      <c r="I49" s="72">
        <v>11</v>
      </c>
      <c r="J49" s="73">
        <v>0.01055662188099808</v>
      </c>
      <c r="K49" s="72">
        <v>5</v>
      </c>
      <c r="L49" s="73">
        <v>0.009140767824497256</v>
      </c>
      <c r="M49" s="72">
        <v>9</v>
      </c>
      <c r="N49" s="73">
        <v>0.010440835266821345</v>
      </c>
      <c r="O49" s="72">
        <v>2</v>
      </c>
      <c r="P49" s="73">
        <v>0.006230529595015576</v>
      </c>
      <c r="Q49" s="72">
        <v>2</v>
      </c>
      <c r="R49" s="73">
        <v>0.00980392156862745</v>
      </c>
      <c r="S49" s="72">
        <v>98</v>
      </c>
      <c r="T49" s="74">
        <v>0.010016353229762878</v>
      </c>
    </row>
    <row r="50" spans="1:20" ht="14.25">
      <c r="A50" s="26">
        <v>71</v>
      </c>
      <c r="B50" s="27" t="s">
        <v>589</v>
      </c>
      <c r="C50" s="28">
        <v>5</v>
      </c>
      <c r="D50" s="73">
        <v>0.0010907504363001745</v>
      </c>
      <c r="E50" s="28">
        <v>1</v>
      </c>
      <c r="F50" s="73">
        <v>0.0008038585209003215</v>
      </c>
      <c r="G50" s="28">
        <v>1</v>
      </c>
      <c r="H50" s="73">
        <v>0.0010204081632653062</v>
      </c>
      <c r="I50" s="28">
        <v>2</v>
      </c>
      <c r="J50" s="73">
        <v>0.0019193857965451055</v>
      </c>
      <c r="K50" s="28">
        <v>0</v>
      </c>
      <c r="L50" s="73">
        <v>0</v>
      </c>
      <c r="M50" s="28">
        <v>0</v>
      </c>
      <c r="N50" s="73">
        <v>0</v>
      </c>
      <c r="O50" s="28">
        <v>2</v>
      </c>
      <c r="P50" s="73">
        <v>0.006230529595015576</v>
      </c>
      <c r="Q50" s="28">
        <v>0</v>
      </c>
      <c r="R50" s="73">
        <v>0</v>
      </c>
      <c r="S50" s="28">
        <v>11</v>
      </c>
      <c r="T50" s="74">
        <v>0.001124284546197874</v>
      </c>
    </row>
    <row r="51" spans="1:20" ht="14.25">
      <c r="A51" s="26">
        <v>72</v>
      </c>
      <c r="B51" s="27" t="s">
        <v>590</v>
      </c>
      <c r="C51" s="28">
        <v>8</v>
      </c>
      <c r="D51" s="73">
        <v>0.0017452006980802793</v>
      </c>
      <c r="E51" s="28">
        <v>1</v>
      </c>
      <c r="F51" s="73">
        <v>0.0008038585209003215</v>
      </c>
      <c r="G51" s="28">
        <v>0</v>
      </c>
      <c r="H51" s="73">
        <v>0</v>
      </c>
      <c r="I51" s="28">
        <v>4</v>
      </c>
      <c r="J51" s="73">
        <v>0.003838771593090211</v>
      </c>
      <c r="K51" s="28">
        <v>1</v>
      </c>
      <c r="L51" s="73">
        <v>0.0018281535648994518</v>
      </c>
      <c r="M51" s="28">
        <v>2</v>
      </c>
      <c r="N51" s="73">
        <v>0.002320185614849188</v>
      </c>
      <c r="O51" s="28">
        <v>1</v>
      </c>
      <c r="P51" s="73">
        <v>0.003115264797507788</v>
      </c>
      <c r="Q51" s="28">
        <v>0</v>
      </c>
      <c r="R51" s="73">
        <v>0</v>
      </c>
      <c r="S51" s="28">
        <v>17</v>
      </c>
      <c r="T51" s="74">
        <v>0.0017375306623058054</v>
      </c>
    </row>
    <row r="52" spans="1:20" ht="14.25">
      <c r="A52" s="26">
        <v>73</v>
      </c>
      <c r="B52" s="27" t="s">
        <v>591</v>
      </c>
      <c r="C52" s="28">
        <v>2</v>
      </c>
      <c r="D52" s="73">
        <v>0.0004363001745200698</v>
      </c>
      <c r="E52" s="28">
        <v>1</v>
      </c>
      <c r="F52" s="73">
        <v>0.0008038585209003215</v>
      </c>
      <c r="G52" s="28">
        <v>1</v>
      </c>
      <c r="H52" s="73">
        <v>0.0010204081632653062</v>
      </c>
      <c r="I52" s="28">
        <v>1</v>
      </c>
      <c r="J52" s="73">
        <v>0.0009596928982725527</v>
      </c>
      <c r="K52" s="28">
        <v>0</v>
      </c>
      <c r="L52" s="73">
        <v>0</v>
      </c>
      <c r="M52" s="28">
        <v>1</v>
      </c>
      <c r="N52" s="73">
        <v>0.001160092807424594</v>
      </c>
      <c r="O52" s="28">
        <v>0</v>
      </c>
      <c r="P52" s="73">
        <v>0</v>
      </c>
      <c r="Q52" s="28">
        <v>0</v>
      </c>
      <c r="R52" s="73">
        <v>0</v>
      </c>
      <c r="S52" s="28">
        <v>6</v>
      </c>
      <c r="T52" s="74">
        <v>0.0006132461161079314</v>
      </c>
    </row>
    <row r="53" spans="1:20" ht="14.25">
      <c r="A53" s="26">
        <v>74</v>
      </c>
      <c r="B53" s="27" t="s">
        <v>592</v>
      </c>
      <c r="C53" s="28">
        <v>12</v>
      </c>
      <c r="D53" s="73">
        <v>0.002617801047120419</v>
      </c>
      <c r="E53" s="28">
        <v>2</v>
      </c>
      <c r="F53" s="73">
        <v>0.001607717041800643</v>
      </c>
      <c r="G53" s="28">
        <v>0</v>
      </c>
      <c r="H53" s="73">
        <v>0</v>
      </c>
      <c r="I53" s="28">
        <v>3</v>
      </c>
      <c r="J53" s="73">
        <v>0.0028790786948176585</v>
      </c>
      <c r="K53" s="28">
        <v>2</v>
      </c>
      <c r="L53" s="73">
        <v>0.0036563071297989035</v>
      </c>
      <c r="M53" s="28">
        <v>2</v>
      </c>
      <c r="N53" s="73">
        <v>0.002320185614849188</v>
      </c>
      <c r="O53" s="28">
        <v>1</v>
      </c>
      <c r="P53" s="73">
        <v>0.003115264797507788</v>
      </c>
      <c r="Q53" s="28">
        <v>0</v>
      </c>
      <c r="R53" s="73">
        <v>0</v>
      </c>
      <c r="S53" s="28">
        <v>22</v>
      </c>
      <c r="T53" s="74">
        <v>0.002248569092395748</v>
      </c>
    </row>
    <row r="54" spans="1:20" ht="14.25">
      <c r="A54" s="26">
        <v>75</v>
      </c>
      <c r="B54" s="27" t="s">
        <v>593</v>
      </c>
      <c r="C54" s="28">
        <v>115</v>
      </c>
      <c r="D54" s="73">
        <v>0.025087260034904014</v>
      </c>
      <c r="E54" s="28">
        <v>22</v>
      </c>
      <c r="F54" s="73">
        <v>0.017684887459807074</v>
      </c>
      <c r="G54" s="28">
        <v>33</v>
      </c>
      <c r="H54" s="73">
        <v>0.0336734693877551</v>
      </c>
      <c r="I54" s="28">
        <v>37</v>
      </c>
      <c r="J54" s="73">
        <v>0.03550863723608445</v>
      </c>
      <c r="K54" s="28">
        <v>18</v>
      </c>
      <c r="L54" s="73">
        <v>0.03290676416819013</v>
      </c>
      <c r="M54" s="28">
        <v>21</v>
      </c>
      <c r="N54" s="73">
        <v>0.02436194895591647</v>
      </c>
      <c r="O54" s="28">
        <v>2</v>
      </c>
      <c r="P54" s="73">
        <v>0.006230529595015576</v>
      </c>
      <c r="Q54" s="28">
        <v>3</v>
      </c>
      <c r="R54" s="73">
        <v>0.014705882352941173</v>
      </c>
      <c r="S54" s="28">
        <v>251</v>
      </c>
      <c r="T54" s="74">
        <v>0.025654129190515126</v>
      </c>
    </row>
    <row r="55" spans="1:20" ht="15" thickBot="1">
      <c r="A55" s="39">
        <v>79</v>
      </c>
      <c r="B55" s="40" t="s">
        <v>594</v>
      </c>
      <c r="C55" s="34">
        <v>21</v>
      </c>
      <c r="D55" s="78">
        <v>0.004581151832460733</v>
      </c>
      <c r="E55" s="34">
        <v>8</v>
      </c>
      <c r="F55" s="78">
        <v>0.006430868167202572</v>
      </c>
      <c r="G55" s="34">
        <v>2</v>
      </c>
      <c r="H55" s="78">
        <v>0.0020408163265306124</v>
      </c>
      <c r="I55" s="34">
        <v>6</v>
      </c>
      <c r="J55" s="78">
        <v>0.005758157389635317</v>
      </c>
      <c r="K55" s="34">
        <v>4</v>
      </c>
      <c r="L55" s="78">
        <v>0.007312614259597807</v>
      </c>
      <c r="M55" s="34">
        <v>5</v>
      </c>
      <c r="N55" s="78">
        <v>0.00580046403712297</v>
      </c>
      <c r="O55" s="34">
        <v>1</v>
      </c>
      <c r="P55" s="78">
        <v>0.003115264797507788</v>
      </c>
      <c r="Q55" s="34">
        <v>1</v>
      </c>
      <c r="R55" s="78">
        <v>0.004901960784313725</v>
      </c>
      <c r="S55" s="34">
        <v>48</v>
      </c>
      <c r="T55" s="79">
        <v>0.004905968928863452</v>
      </c>
    </row>
    <row r="56" spans="1:20" ht="15" thickBot="1">
      <c r="A56" s="132" t="s">
        <v>125</v>
      </c>
      <c r="B56" s="14" t="s">
        <v>595</v>
      </c>
      <c r="C56" s="326">
        <v>170</v>
      </c>
      <c r="D56" s="147">
        <v>0.03708551483420594</v>
      </c>
      <c r="E56" s="326">
        <v>66</v>
      </c>
      <c r="F56" s="147">
        <v>0.05305466237942122</v>
      </c>
      <c r="G56" s="326">
        <v>36</v>
      </c>
      <c r="H56" s="147">
        <v>0.03673469387755102</v>
      </c>
      <c r="I56" s="326">
        <v>43</v>
      </c>
      <c r="J56" s="147">
        <v>0.04126679462571977</v>
      </c>
      <c r="K56" s="326">
        <v>23</v>
      </c>
      <c r="L56" s="147">
        <v>0.04204753199268739</v>
      </c>
      <c r="M56" s="326">
        <v>20</v>
      </c>
      <c r="N56" s="147">
        <v>0.02320185614849188</v>
      </c>
      <c r="O56" s="326">
        <v>17</v>
      </c>
      <c r="P56" s="147">
        <v>0.052959501557632405</v>
      </c>
      <c r="Q56" s="326">
        <v>8</v>
      </c>
      <c r="R56" s="147">
        <v>0.0392156862745098</v>
      </c>
      <c r="S56" s="326">
        <v>383</v>
      </c>
      <c r="T56" s="145">
        <v>0.03914554374488962</v>
      </c>
    </row>
    <row r="57" spans="1:20" ht="14.25">
      <c r="A57" s="26">
        <v>80</v>
      </c>
      <c r="B57" s="27" t="s">
        <v>596</v>
      </c>
      <c r="C57" s="72">
        <v>39</v>
      </c>
      <c r="D57" s="73">
        <v>0.008507853403141362</v>
      </c>
      <c r="E57" s="72">
        <v>8</v>
      </c>
      <c r="F57" s="73">
        <v>0.006430868167202572</v>
      </c>
      <c r="G57" s="72">
        <v>9</v>
      </c>
      <c r="H57" s="73">
        <v>0.009183673469387756</v>
      </c>
      <c r="I57" s="72">
        <v>9</v>
      </c>
      <c r="J57" s="73">
        <v>0.008637236084452975</v>
      </c>
      <c r="K57" s="72">
        <v>1</v>
      </c>
      <c r="L57" s="73">
        <v>0.0018281535648994518</v>
      </c>
      <c r="M57" s="72">
        <v>4</v>
      </c>
      <c r="N57" s="73">
        <v>0.004640371229698376</v>
      </c>
      <c r="O57" s="72">
        <v>1</v>
      </c>
      <c r="P57" s="73">
        <v>0.003115264797507788</v>
      </c>
      <c r="Q57" s="72">
        <v>4</v>
      </c>
      <c r="R57" s="73">
        <v>0.0196078431372549</v>
      </c>
      <c r="S57" s="72">
        <v>75</v>
      </c>
      <c r="T57" s="74">
        <v>0.007665576451349142</v>
      </c>
    </row>
    <row r="58" spans="1:20" ht="14.25">
      <c r="A58" s="26">
        <v>81</v>
      </c>
      <c r="B58" s="27" t="s">
        <v>597</v>
      </c>
      <c r="C58" s="28">
        <v>55</v>
      </c>
      <c r="D58" s="73">
        <v>0.01199825479930192</v>
      </c>
      <c r="E58" s="28">
        <v>25</v>
      </c>
      <c r="F58" s="73">
        <v>0.02009646302250804</v>
      </c>
      <c r="G58" s="28">
        <v>10</v>
      </c>
      <c r="H58" s="73">
        <v>0.010204081632653062</v>
      </c>
      <c r="I58" s="28">
        <v>10</v>
      </c>
      <c r="J58" s="73">
        <v>0.009596928982725527</v>
      </c>
      <c r="K58" s="28">
        <v>10</v>
      </c>
      <c r="L58" s="73">
        <v>0.018281535648994512</v>
      </c>
      <c r="M58" s="28">
        <v>7</v>
      </c>
      <c r="N58" s="73">
        <v>0.008120649651972157</v>
      </c>
      <c r="O58" s="28">
        <v>6</v>
      </c>
      <c r="P58" s="73">
        <v>0.018691588785046728</v>
      </c>
      <c r="Q58" s="28">
        <v>1</v>
      </c>
      <c r="R58" s="73">
        <v>0.004901960784313725</v>
      </c>
      <c r="S58" s="28">
        <v>124</v>
      </c>
      <c r="T58" s="74">
        <v>0.012673753066230581</v>
      </c>
    </row>
    <row r="59" spans="1:20" ht="14.25">
      <c r="A59" s="26">
        <v>82</v>
      </c>
      <c r="B59" s="27" t="s">
        <v>598</v>
      </c>
      <c r="C59" s="28">
        <v>6</v>
      </c>
      <c r="D59" s="73">
        <v>0.0013089005235602095</v>
      </c>
      <c r="E59" s="28">
        <v>1</v>
      </c>
      <c r="F59" s="73">
        <v>0.0008038585209003215</v>
      </c>
      <c r="G59" s="28">
        <v>0</v>
      </c>
      <c r="H59" s="73">
        <v>0</v>
      </c>
      <c r="I59" s="28">
        <v>0</v>
      </c>
      <c r="J59" s="73">
        <v>0</v>
      </c>
      <c r="K59" s="28">
        <v>1</v>
      </c>
      <c r="L59" s="73">
        <v>0.0018281535648994518</v>
      </c>
      <c r="M59" s="28">
        <v>1</v>
      </c>
      <c r="N59" s="73">
        <v>0.001160092807424594</v>
      </c>
      <c r="O59" s="28">
        <v>1</v>
      </c>
      <c r="P59" s="73">
        <v>0.003115264797507788</v>
      </c>
      <c r="Q59" s="28">
        <v>0</v>
      </c>
      <c r="R59" s="73">
        <v>0</v>
      </c>
      <c r="S59" s="28">
        <v>10</v>
      </c>
      <c r="T59" s="74">
        <v>0.0010220768601798852</v>
      </c>
    </row>
    <row r="60" spans="1:20" ht="27">
      <c r="A60" s="26">
        <v>83</v>
      </c>
      <c r="B60" s="27" t="s">
        <v>599</v>
      </c>
      <c r="C60" s="28">
        <v>33</v>
      </c>
      <c r="D60" s="73">
        <v>0.007198952879581152</v>
      </c>
      <c r="E60" s="28">
        <v>17</v>
      </c>
      <c r="F60" s="73">
        <v>0.01366559485530547</v>
      </c>
      <c r="G60" s="28">
        <v>8</v>
      </c>
      <c r="H60" s="73">
        <v>0.00816326530612245</v>
      </c>
      <c r="I60" s="28">
        <v>14</v>
      </c>
      <c r="J60" s="73">
        <v>0.013435700575815739</v>
      </c>
      <c r="K60" s="28">
        <v>6</v>
      </c>
      <c r="L60" s="73">
        <v>0.010968921389396709</v>
      </c>
      <c r="M60" s="28">
        <v>2</v>
      </c>
      <c r="N60" s="73">
        <v>0.002320185614849188</v>
      </c>
      <c r="O60" s="28">
        <v>5</v>
      </c>
      <c r="P60" s="73">
        <v>0.015576323987538943</v>
      </c>
      <c r="Q60" s="28">
        <v>3</v>
      </c>
      <c r="R60" s="73">
        <v>0.014705882352941173</v>
      </c>
      <c r="S60" s="28">
        <v>88</v>
      </c>
      <c r="T60" s="74">
        <v>0.008994276369582992</v>
      </c>
    </row>
    <row r="61" spans="1:20" ht="14.25">
      <c r="A61" s="26">
        <v>84</v>
      </c>
      <c r="B61" s="27" t="s">
        <v>600</v>
      </c>
      <c r="C61" s="28">
        <v>12</v>
      </c>
      <c r="D61" s="73">
        <v>0.002617801047120419</v>
      </c>
      <c r="E61" s="28">
        <v>8</v>
      </c>
      <c r="F61" s="73">
        <v>0.006430868167202572</v>
      </c>
      <c r="G61" s="28">
        <v>1</v>
      </c>
      <c r="H61" s="73">
        <v>0.0010204081632653062</v>
      </c>
      <c r="I61" s="28">
        <v>2</v>
      </c>
      <c r="J61" s="73">
        <v>0.0019193857965451055</v>
      </c>
      <c r="K61" s="28">
        <v>1</v>
      </c>
      <c r="L61" s="73">
        <v>0.0018281535648994518</v>
      </c>
      <c r="M61" s="28">
        <v>0</v>
      </c>
      <c r="N61" s="73">
        <v>0</v>
      </c>
      <c r="O61" s="28">
        <v>2</v>
      </c>
      <c r="P61" s="73">
        <v>0.006230529595015576</v>
      </c>
      <c r="Q61" s="28">
        <v>0</v>
      </c>
      <c r="R61" s="73">
        <v>0</v>
      </c>
      <c r="S61" s="28">
        <v>26</v>
      </c>
      <c r="T61" s="74">
        <v>0.002657399836467703</v>
      </c>
    </row>
    <row r="62" spans="1:20" ht="27">
      <c r="A62" s="26">
        <v>85</v>
      </c>
      <c r="B62" s="27" t="s">
        <v>601</v>
      </c>
      <c r="C62" s="28">
        <v>10</v>
      </c>
      <c r="D62" s="73">
        <v>0.002181500872600349</v>
      </c>
      <c r="E62" s="28">
        <v>2</v>
      </c>
      <c r="F62" s="73">
        <v>0.001607717041800643</v>
      </c>
      <c r="G62" s="28">
        <v>6</v>
      </c>
      <c r="H62" s="73">
        <v>0.006122448979591837</v>
      </c>
      <c r="I62" s="28">
        <v>4</v>
      </c>
      <c r="J62" s="73">
        <v>0.003838771593090211</v>
      </c>
      <c r="K62" s="28">
        <v>2</v>
      </c>
      <c r="L62" s="73">
        <v>0.0036563071297989035</v>
      </c>
      <c r="M62" s="28">
        <v>4</v>
      </c>
      <c r="N62" s="73">
        <v>0.004640371229698376</v>
      </c>
      <c r="O62" s="28">
        <v>1</v>
      </c>
      <c r="P62" s="73">
        <v>0.003115264797507788</v>
      </c>
      <c r="Q62" s="28">
        <v>0</v>
      </c>
      <c r="R62" s="73">
        <v>0</v>
      </c>
      <c r="S62" s="28">
        <v>29</v>
      </c>
      <c r="T62" s="74">
        <v>0.002964022894521668</v>
      </c>
    </row>
    <row r="63" spans="1:20" ht="15" thickBot="1">
      <c r="A63" s="8">
        <v>89</v>
      </c>
      <c r="B63" s="33" t="s">
        <v>602</v>
      </c>
      <c r="C63" s="34">
        <v>15</v>
      </c>
      <c r="D63" s="78">
        <v>0.0032722513089005235</v>
      </c>
      <c r="E63" s="34">
        <v>5</v>
      </c>
      <c r="F63" s="78">
        <v>0.0040192926045016075</v>
      </c>
      <c r="G63" s="34">
        <v>2</v>
      </c>
      <c r="H63" s="78">
        <v>0.0020408163265306124</v>
      </c>
      <c r="I63" s="34">
        <v>4</v>
      </c>
      <c r="J63" s="78">
        <v>0.003838771593090211</v>
      </c>
      <c r="K63" s="34">
        <v>2</v>
      </c>
      <c r="L63" s="78">
        <v>0.0036563071297989035</v>
      </c>
      <c r="M63" s="34">
        <v>2</v>
      </c>
      <c r="N63" s="78">
        <v>0.002320185614849188</v>
      </c>
      <c r="O63" s="34">
        <v>1</v>
      </c>
      <c r="P63" s="78">
        <v>0.003115264797507788</v>
      </c>
      <c r="Q63" s="34">
        <v>0</v>
      </c>
      <c r="R63" s="78">
        <v>0</v>
      </c>
      <c r="S63" s="34">
        <v>31</v>
      </c>
      <c r="T63" s="79">
        <v>0.0031684382665576453</v>
      </c>
    </row>
    <row r="64" spans="1:20" ht="15" thickBot="1">
      <c r="A64" s="132">
        <v>99</v>
      </c>
      <c r="B64" s="14" t="s">
        <v>603</v>
      </c>
      <c r="C64" s="326">
        <v>234</v>
      </c>
      <c r="D64" s="147">
        <v>0.051047120418848166</v>
      </c>
      <c r="E64" s="326">
        <v>81</v>
      </c>
      <c r="F64" s="147">
        <v>0.06511254019292605</v>
      </c>
      <c r="G64" s="326">
        <v>46</v>
      </c>
      <c r="H64" s="147">
        <v>0.04693877551020408</v>
      </c>
      <c r="I64" s="326">
        <v>59</v>
      </c>
      <c r="J64" s="147">
        <v>0.05662188099808062</v>
      </c>
      <c r="K64" s="326">
        <v>23</v>
      </c>
      <c r="L64" s="147">
        <v>0.04204753199268738</v>
      </c>
      <c r="M64" s="326">
        <v>41</v>
      </c>
      <c r="N64" s="147">
        <v>0.04756380510440836</v>
      </c>
      <c r="O64" s="326">
        <v>13</v>
      </c>
      <c r="P64" s="147">
        <v>0.040498442367601244</v>
      </c>
      <c r="Q64" s="326">
        <v>10</v>
      </c>
      <c r="R64" s="147">
        <v>0.04901960784313726</v>
      </c>
      <c r="S64" s="326">
        <v>507</v>
      </c>
      <c r="T64" s="145">
        <v>0.051819296811120207</v>
      </c>
    </row>
    <row r="65" spans="1:20" ht="15" thickBot="1">
      <c r="A65" s="490" t="s">
        <v>396</v>
      </c>
      <c r="B65" s="491"/>
      <c r="C65" s="192">
        <v>4584</v>
      </c>
      <c r="D65" s="199">
        <v>1</v>
      </c>
      <c r="E65" s="192">
        <v>1244</v>
      </c>
      <c r="F65" s="199">
        <v>1</v>
      </c>
      <c r="G65" s="192">
        <v>980</v>
      </c>
      <c r="H65" s="199">
        <v>1</v>
      </c>
      <c r="I65" s="192">
        <v>1042</v>
      </c>
      <c r="J65" s="199">
        <v>1</v>
      </c>
      <c r="K65" s="192">
        <v>547</v>
      </c>
      <c r="L65" s="199">
        <v>1</v>
      </c>
      <c r="M65" s="192">
        <v>862</v>
      </c>
      <c r="N65" s="199">
        <v>1</v>
      </c>
      <c r="O65" s="192">
        <v>321</v>
      </c>
      <c r="P65" s="199">
        <v>1</v>
      </c>
      <c r="Q65" s="192">
        <v>204</v>
      </c>
      <c r="R65" s="199">
        <v>1</v>
      </c>
      <c r="S65" s="192">
        <v>9784</v>
      </c>
      <c r="T65" s="141">
        <v>1</v>
      </c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65:B65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62" customWidth="1"/>
    <col min="2" max="2" width="65.8515625" style="262" customWidth="1"/>
    <col min="3" max="3" width="9.7109375" style="262" bestFit="1" customWidth="1"/>
    <col min="4" max="20" width="8.421875" style="262" customWidth="1"/>
    <col min="21" max="21" width="9.7109375" style="262" bestFit="1" customWidth="1"/>
    <col min="22" max="22" width="8.421875" style="262" customWidth="1"/>
    <col min="23" max="16384" width="9.140625" style="262" customWidth="1"/>
  </cols>
  <sheetData>
    <row r="1" spans="1:22" ht="24.75" customHeight="1" thickBot="1" thickTop="1">
      <c r="A1" s="463" t="s">
        <v>236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92"/>
    </row>
    <row r="2" spans="1:22" ht="24.75" customHeight="1" thickBot="1" thickTop="1">
      <c r="A2" s="436" t="s">
        <v>50</v>
      </c>
      <c r="B2" s="444" t="s">
        <v>67</v>
      </c>
      <c r="C2" s="445" t="s">
        <v>59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501"/>
    </row>
    <row r="3" spans="1:22" ht="24.75" customHeight="1">
      <c r="A3" s="493"/>
      <c r="B3" s="495"/>
      <c r="C3" s="502">
        <v>0</v>
      </c>
      <c r="D3" s="487"/>
      <c r="E3" s="488" t="s">
        <v>60</v>
      </c>
      <c r="F3" s="489"/>
      <c r="G3" s="486" t="s">
        <v>61</v>
      </c>
      <c r="H3" s="487"/>
      <c r="I3" s="488" t="s">
        <v>62</v>
      </c>
      <c r="J3" s="489"/>
      <c r="K3" s="486" t="s">
        <v>63</v>
      </c>
      <c r="L3" s="487"/>
      <c r="M3" s="488" t="s">
        <v>64</v>
      </c>
      <c r="N3" s="489"/>
      <c r="O3" s="486" t="s">
        <v>65</v>
      </c>
      <c r="P3" s="487"/>
      <c r="Q3" s="488" t="s">
        <v>66</v>
      </c>
      <c r="R3" s="489"/>
      <c r="S3" s="488" t="s">
        <v>52</v>
      </c>
      <c r="T3" s="503"/>
      <c r="U3" s="488" t="s">
        <v>58</v>
      </c>
      <c r="V3" s="489"/>
    </row>
    <row r="4" spans="1:22" ht="24.75" customHeight="1" thickBot="1">
      <c r="A4" s="494"/>
      <c r="B4" s="496"/>
      <c r="C4" s="200" t="s">
        <v>2</v>
      </c>
      <c r="D4" s="201" t="s">
        <v>3</v>
      </c>
      <c r="E4" s="202" t="s">
        <v>2</v>
      </c>
      <c r="F4" s="203" t="s">
        <v>3</v>
      </c>
      <c r="G4" s="200" t="s">
        <v>2</v>
      </c>
      <c r="H4" s="201" t="s">
        <v>3</v>
      </c>
      <c r="I4" s="202" t="s">
        <v>2</v>
      </c>
      <c r="J4" s="203" t="s">
        <v>3</v>
      </c>
      <c r="K4" s="200" t="s">
        <v>2</v>
      </c>
      <c r="L4" s="201" t="s">
        <v>3</v>
      </c>
      <c r="M4" s="202" t="s">
        <v>2</v>
      </c>
      <c r="N4" s="203" t="s">
        <v>3</v>
      </c>
      <c r="O4" s="200" t="s">
        <v>2</v>
      </c>
      <c r="P4" s="201" t="s">
        <v>3</v>
      </c>
      <c r="Q4" s="202" t="s">
        <v>2</v>
      </c>
      <c r="R4" s="203" t="s">
        <v>3</v>
      </c>
      <c r="S4" s="202" t="s">
        <v>2</v>
      </c>
      <c r="T4" s="203" t="s">
        <v>3</v>
      </c>
      <c r="U4" s="202" t="s">
        <v>2</v>
      </c>
      <c r="V4" s="203" t="s">
        <v>3</v>
      </c>
    </row>
    <row r="5" spans="1:23" ht="15" thickBot="1">
      <c r="A5" s="132" t="s">
        <v>46</v>
      </c>
      <c r="B5" s="14" t="s">
        <v>47</v>
      </c>
      <c r="C5" s="15">
        <f>VLOOKUP(W5,'[1]Sheet1'!$A$838:$U$890,2,FALSE)</f>
        <v>5326</v>
      </c>
      <c r="D5" s="147">
        <f>VLOOKUP(W5,'[1]Sheet1'!$A$838:$U$890,3,FALSE)/100</f>
        <v>0.049335828223132074</v>
      </c>
      <c r="E5" s="15">
        <f>VLOOKUP(W5,'[1]Sheet1'!$A$838:$U$890,4,FALSE)</f>
        <v>321</v>
      </c>
      <c r="F5" s="147">
        <f>VLOOKUP(W5,'[1]Sheet1'!$A$838:$U$890,5,FALSE)/100</f>
        <v>0.05146705146705147</v>
      </c>
      <c r="G5" s="15">
        <f>VLOOKUP(W5,'[1]Sheet1'!$A$838:$U$890,6,FALSE)</f>
        <v>151</v>
      </c>
      <c r="H5" s="147">
        <f>VLOOKUP(W5,'[1]Sheet1'!$A$838:$U$890,7,FALSE)/100</f>
        <v>0.036115761779478596</v>
      </c>
      <c r="I5" s="15">
        <f>VLOOKUP(W5,'[1]Sheet1'!$A$838:$U$890,8,FALSE)</f>
        <v>56</v>
      </c>
      <c r="J5" s="147">
        <f>VLOOKUP(W5,'[1]Sheet1'!$A$838:$U$890,9,FALSE)/100</f>
        <v>0.05067873303167421</v>
      </c>
      <c r="K5" s="15">
        <f>VLOOKUP(W5,'[1]Sheet1'!$A$838:$U$890,10,FALSE)</f>
        <v>2</v>
      </c>
      <c r="L5" s="147">
        <f>VLOOKUP(W5,'[1]Sheet1'!$A$838:$U$890,11,FALSE)/100</f>
        <v>0.025</v>
      </c>
      <c r="M5" s="15">
        <f>VLOOKUP(W5,'[1]Sheet1'!$A$838:$U$890,12,FALSE)</f>
        <v>7</v>
      </c>
      <c r="N5" s="147">
        <f>VLOOKUP(W5,'[1]Sheet1'!$A$838:$U$890,13,FALSE)/100</f>
        <v>0.0374331550802139</v>
      </c>
      <c r="O5" s="15">
        <f>VLOOKUP(W5,'[1]Sheet1'!$A$838:$U$890,14,FALSE)</f>
        <v>2</v>
      </c>
      <c r="P5" s="147">
        <f>VLOOKUP(W5,'[1]Sheet1'!$A$838:$U$890,15,FALSE)/100</f>
        <v>0.04081632653061225</v>
      </c>
      <c r="Q5" s="15">
        <f>VLOOKUP(W5,'[1]Sheet1'!$A$838:$U$890,16,FALSE)</f>
        <v>2</v>
      </c>
      <c r="R5" s="147">
        <f>VLOOKUP(W5,'[1]Sheet1'!$A$838:$U$890,17,FALSE)/100</f>
        <v>0.08695652173913043</v>
      </c>
      <c r="S5" s="15">
        <f>VLOOKUP(W5,'[1]Sheet1'!$A$838:$U$890,18,FALSE)</f>
        <v>7</v>
      </c>
      <c r="T5" s="147">
        <f>VLOOKUP(W5,'[1]Sheet1'!$A$838:$U$890,19,FALSE)/100</f>
        <v>0.10606060606060605</v>
      </c>
      <c r="U5" s="15">
        <f>VLOOKUP(W5,'[1]Sheet1'!$A$838:$U$890,20,FALSE)</f>
        <v>5874</v>
      </c>
      <c r="V5" s="145">
        <f>VLOOKUP(W5,'[1]Sheet1'!$A$838:$U$890,21,FALSE)/100</f>
        <v>0.0489981815451861</v>
      </c>
      <c r="W5" s="262" t="s">
        <v>241</v>
      </c>
    </row>
    <row r="6" spans="1:23" ht="15" thickBot="1">
      <c r="A6" s="132" t="s">
        <v>68</v>
      </c>
      <c r="B6" s="14" t="s">
        <v>69</v>
      </c>
      <c r="C6" s="15">
        <f>SUM(C7:C12)</f>
        <v>1035</v>
      </c>
      <c r="D6" s="147">
        <f aca="true" t="shared" si="0" ref="D6:T6">SUM(D7:D12)</f>
        <v>0.009587416862737834</v>
      </c>
      <c r="E6" s="15">
        <f t="shared" si="0"/>
        <v>84</v>
      </c>
      <c r="F6" s="147">
        <f t="shared" si="0"/>
        <v>0.013468013468013466</v>
      </c>
      <c r="G6" s="15">
        <f t="shared" si="0"/>
        <v>125</v>
      </c>
      <c r="H6" s="147">
        <f t="shared" si="0"/>
        <v>0.029897153790959103</v>
      </c>
      <c r="I6" s="15">
        <f t="shared" si="0"/>
        <v>54</v>
      </c>
      <c r="J6" s="147">
        <f t="shared" si="0"/>
        <v>0.048868778280542986</v>
      </c>
      <c r="K6" s="15">
        <f t="shared" si="0"/>
        <v>3</v>
      </c>
      <c r="L6" s="147">
        <f t="shared" si="0"/>
        <v>0.037500000000000006</v>
      </c>
      <c r="M6" s="15">
        <f t="shared" si="0"/>
        <v>9</v>
      </c>
      <c r="N6" s="147">
        <f t="shared" si="0"/>
        <v>0.0481283422459893</v>
      </c>
      <c r="O6" s="15">
        <f t="shared" si="0"/>
        <v>6</v>
      </c>
      <c r="P6" s="147">
        <f t="shared" si="0"/>
        <v>0.12244897959183673</v>
      </c>
      <c r="Q6" s="15">
        <f t="shared" si="0"/>
        <v>1</v>
      </c>
      <c r="R6" s="147">
        <f t="shared" si="0"/>
        <v>0.043478260869565216</v>
      </c>
      <c r="S6" s="15">
        <f t="shared" si="0"/>
        <v>4</v>
      </c>
      <c r="T6" s="147">
        <f t="shared" si="0"/>
        <v>0.06060606060606061</v>
      </c>
      <c r="U6" s="15">
        <f>SUM(U7:U12)</f>
        <v>1321</v>
      </c>
      <c r="V6" s="145">
        <f>SUM(V7:V12)</f>
        <v>0.011019168849368545</v>
      </c>
      <c r="W6" s="262">
        <f>SUM(W7:W12)</f>
        <v>0</v>
      </c>
    </row>
    <row r="7" spans="1:23" ht="14.25">
      <c r="A7" s="26">
        <v>10</v>
      </c>
      <c r="B7" s="27" t="s">
        <v>70</v>
      </c>
      <c r="C7" s="72">
        <f>VLOOKUP(W7,'[1]Sheet1'!$A$838:$U$890,2,FALSE)</f>
        <v>99</v>
      </c>
      <c r="D7" s="73">
        <f>VLOOKUP(W7,'[1]Sheet1'!$A$838:$U$890,3,FALSE)/100</f>
        <v>0.000917057265131445</v>
      </c>
      <c r="E7" s="72">
        <f>VLOOKUP(W7,'[1]Sheet1'!$A$838:$U$890,4,FALSE)</f>
        <v>5</v>
      </c>
      <c r="F7" s="73">
        <f>VLOOKUP(W7,'[1]Sheet1'!$A$838:$U$890,5,FALSE)/100</f>
        <v>0.000801667468334135</v>
      </c>
      <c r="G7" s="72">
        <f>VLOOKUP(W7,'[1]Sheet1'!$A$838:$U$890,6,FALSE)</f>
        <v>1</v>
      </c>
      <c r="H7" s="73">
        <f>VLOOKUP(W7,'[1]Sheet1'!$A$838:$U$890,7,FALSE)/100</f>
        <v>0.0002391772303276728</v>
      </c>
      <c r="I7" s="72">
        <f>VLOOKUP(W7,'[1]Sheet1'!$A$838:$U$890,8,FALSE)</f>
        <v>1</v>
      </c>
      <c r="J7" s="73">
        <f>VLOOKUP(W7,'[1]Sheet1'!$A$838:$U$890,9,FALSE)/100</f>
        <v>0.0009049773755656108</v>
      </c>
      <c r="K7" s="72">
        <f>VLOOKUP(W7,'[1]Sheet1'!$A$838:$U$890,10,FALSE)</f>
        <v>0</v>
      </c>
      <c r="L7" s="73">
        <f>VLOOKUP(W7,'[1]Sheet1'!$A$838:$U$890,11,FALSE)/100</f>
        <v>0</v>
      </c>
      <c r="M7" s="72">
        <f>VLOOKUP(W7,'[1]Sheet1'!$A$838:$U$890,12,FALSE)</f>
        <v>0</v>
      </c>
      <c r="N7" s="73">
        <f>VLOOKUP(W7,'[1]Sheet1'!$A$838:$U$890,13,FALSE)/100</f>
        <v>0</v>
      </c>
      <c r="O7" s="72">
        <f>VLOOKUP(W7,'[1]Sheet1'!$A$838:$U$890,14,FALSE)</f>
        <v>0</v>
      </c>
      <c r="P7" s="73">
        <f>VLOOKUP(W7,'[1]Sheet1'!$A$838:$U$890,15,FALSE)/100</f>
        <v>0</v>
      </c>
      <c r="Q7" s="72">
        <f>VLOOKUP(W7,'[1]Sheet1'!$A$838:$U$890,16,FALSE)</f>
        <v>0</v>
      </c>
      <c r="R7" s="73">
        <f>VLOOKUP(W7,'[1]Sheet1'!$A$838:$U$890,17,FALSE)/100</f>
        <v>0</v>
      </c>
      <c r="S7" s="72">
        <f>VLOOKUP(W7,'[1]Sheet1'!$A$838:$U$890,18,FALSE)</f>
        <v>0</v>
      </c>
      <c r="T7" s="73">
        <f>VLOOKUP(W7,'[1]Sheet1'!$A$838:$U$890,19,FALSE)/100</f>
        <v>0</v>
      </c>
      <c r="U7" s="72">
        <f>VLOOKUP(W7,'[1]Sheet1'!$A$838:$U$890,20,FALSE)</f>
        <v>106</v>
      </c>
      <c r="V7" s="74">
        <f>VLOOKUP(W7,'[1]Sheet1'!$A$838:$U$890,21,FALSE)/100</f>
        <v>0.0008842027994194291</v>
      </c>
      <c r="W7" s="262" t="s">
        <v>296</v>
      </c>
    </row>
    <row r="8" spans="1:23" ht="27">
      <c r="A8" s="26">
        <v>11</v>
      </c>
      <c r="B8" s="27" t="s">
        <v>71</v>
      </c>
      <c r="C8" s="72">
        <f>VLOOKUP(W8,'[1]Sheet1'!$A$838:$U$890,2,FALSE)</f>
        <v>107</v>
      </c>
      <c r="D8" s="73">
        <f>VLOOKUP(W8,'[1]Sheet1'!$A$838:$U$890,3,FALSE)/100</f>
        <v>0.0009911629027178242</v>
      </c>
      <c r="E8" s="72">
        <f>VLOOKUP(W8,'[1]Sheet1'!$A$838:$U$890,4,FALSE)</f>
        <v>4</v>
      </c>
      <c r="F8" s="73">
        <f>VLOOKUP(W8,'[1]Sheet1'!$A$838:$U$890,5,FALSE)/100</f>
        <v>0.000641333974667308</v>
      </c>
      <c r="G8" s="72">
        <f>VLOOKUP(W8,'[1]Sheet1'!$A$838:$U$890,6,FALSE)</f>
        <v>3</v>
      </c>
      <c r="H8" s="73">
        <f>VLOOKUP(W8,'[1]Sheet1'!$A$838:$U$890,7,FALSE)/100</f>
        <v>0.0007175316909830184</v>
      </c>
      <c r="I8" s="72">
        <f>VLOOKUP(W8,'[1]Sheet1'!$A$838:$U$890,8,FALSE)</f>
        <v>0</v>
      </c>
      <c r="J8" s="73">
        <f>VLOOKUP(W8,'[1]Sheet1'!$A$838:$U$890,9,FALSE)/100</f>
        <v>0</v>
      </c>
      <c r="K8" s="72">
        <f>VLOOKUP(W8,'[1]Sheet1'!$A$838:$U$890,10,FALSE)</f>
        <v>0</v>
      </c>
      <c r="L8" s="73">
        <f>VLOOKUP(W8,'[1]Sheet1'!$A$838:$U$890,11,FALSE)/100</f>
        <v>0</v>
      </c>
      <c r="M8" s="72">
        <f>VLOOKUP(W8,'[1]Sheet1'!$A$838:$U$890,12,FALSE)</f>
        <v>0</v>
      </c>
      <c r="N8" s="73">
        <f>VLOOKUP(W8,'[1]Sheet1'!$A$838:$U$890,13,FALSE)/100</f>
        <v>0</v>
      </c>
      <c r="O8" s="72">
        <f>VLOOKUP(W8,'[1]Sheet1'!$A$838:$U$890,14,FALSE)</f>
        <v>0</v>
      </c>
      <c r="P8" s="73">
        <f>VLOOKUP(W8,'[1]Sheet1'!$A$838:$U$890,15,FALSE)/100</f>
        <v>0</v>
      </c>
      <c r="Q8" s="72">
        <f>VLOOKUP(W8,'[1]Sheet1'!$A$838:$U$890,16,FALSE)</f>
        <v>0</v>
      </c>
      <c r="R8" s="73">
        <f>VLOOKUP(W8,'[1]Sheet1'!$A$838:$U$890,17,FALSE)/100</f>
        <v>0</v>
      </c>
      <c r="S8" s="72">
        <f>VLOOKUP(W8,'[1]Sheet1'!$A$838:$U$890,18,FALSE)</f>
        <v>0</v>
      </c>
      <c r="T8" s="73">
        <f>VLOOKUP(W8,'[1]Sheet1'!$A$838:$U$890,19,FALSE)/100</f>
        <v>0</v>
      </c>
      <c r="U8" s="72">
        <f>VLOOKUP(W8,'[1]Sheet1'!$A$838:$U$890,20,FALSE)</f>
        <v>114</v>
      </c>
      <c r="V8" s="74">
        <f>VLOOKUP(W8,'[1]Sheet1'!$A$838:$U$890,21,FALSE)/100</f>
        <v>0.0009509350861680653</v>
      </c>
      <c r="W8" s="262" t="s">
        <v>297</v>
      </c>
    </row>
    <row r="9" spans="1:23" ht="14.25">
      <c r="A9" s="26">
        <v>12</v>
      </c>
      <c r="B9" s="27" t="s">
        <v>72</v>
      </c>
      <c r="C9" s="72">
        <f>VLOOKUP(W9,'[1]Sheet1'!$A$838:$U$890,2,FALSE)</f>
        <v>126</v>
      </c>
      <c r="D9" s="73">
        <f>VLOOKUP(W9,'[1]Sheet1'!$A$838:$U$890,3,FALSE)/100</f>
        <v>0.0011671637919854754</v>
      </c>
      <c r="E9" s="72">
        <f>VLOOKUP(W9,'[1]Sheet1'!$A$838:$U$890,4,FALSE)</f>
        <v>4</v>
      </c>
      <c r="F9" s="73">
        <f>VLOOKUP(W9,'[1]Sheet1'!$A$838:$U$890,5,FALSE)/100</f>
        <v>0.000641333974667308</v>
      </c>
      <c r="G9" s="72">
        <f>VLOOKUP(W9,'[1]Sheet1'!$A$838:$U$890,6,FALSE)</f>
        <v>9</v>
      </c>
      <c r="H9" s="73">
        <f>VLOOKUP(W9,'[1]Sheet1'!$A$838:$U$890,7,FALSE)/100</f>
        <v>0.0021525950729490554</v>
      </c>
      <c r="I9" s="72">
        <f>VLOOKUP(W9,'[1]Sheet1'!$A$838:$U$890,8,FALSE)</f>
        <v>3</v>
      </c>
      <c r="J9" s="73">
        <f>VLOOKUP(W9,'[1]Sheet1'!$A$838:$U$890,9,FALSE)/100</f>
        <v>0.0027149321266968325</v>
      </c>
      <c r="K9" s="72">
        <f>VLOOKUP(W9,'[1]Sheet1'!$A$838:$U$890,10,FALSE)</f>
        <v>0</v>
      </c>
      <c r="L9" s="73">
        <f>VLOOKUP(W9,'[1]Sheet1'!$A$838:$U$890,11,FALSE)/100</f>
        <v>0</v>
      </c>
      <c r="M9" s="72">
        <f>VLOOKUP(W9,'[1]Sheet1'!$A$838:$U$890,12,FALSE)</f>
        <v>0</v>
      </c>
      <c r="N9" s="73">
        <f>VLOOKUP(W9,'[1]Sheet1'!$A$838:$U$890,13,FALSE)/100</f>
        <v>0</v>
      </c>
      <c r="O9" s="72">
        <f>VLOOKUP(W9,'[1]Sheet1'!$A$838:$U$890,14,FALSE)</f>
        <v>0</v>
      </c>
      <c r="P9" s="73">
        <f>VLOOKUP(W9,'[1]Sheet1'!$A$838:$U$890,15,FALSE)/100</f>
        <v>0</v>
      </c>
      <c r="Q9" s="72">
        <f>VLOOKUP(W9,'[1]Sheet1'!$A$838:$U$890,16,FALSE)</f>
        <v>0</v>
      </c>
      <c r="R9" s="73">
        <f>VLOOKUP(W9,'[1]Sheet1'!$A$838:$U$890,17,FALSE)/100</f>
        <v>0</v>
      </c>
      <c r="S9" s="72">
        <f>VLOOKUP(W9,'[1]Sheet1'!$A$838:$U$890,18,FALSE)</f>
        <v>0</v>
      </c>
      <c r="T9" s="73">
        <f>VLOOKUP(W9,'[1]Sheet1'!$A$838:$U$890,19,FALSE)/100</f>
        <v>0</v>
      </c>
      <c r="U9" s="72">
        <f>VLOOKUP(W9,'[1]Sheet1'!$A$838:$U$890,20,FALSE)</f>
        <v>142</v>
      </c>
      <c r="V9" s="74">
        <f>VLOOKUP(W9,'[1]Sheet1'!$A$838:$U$890,21,FALSE)/100</f>
        <v>0.0011844980897882918</v>
      </c>
      <c r="W9" s="262" t="s">
        <v>298</v>
      </c>
    </row>
    <row r="10" spans="1:23" ht="14.25">
      <c r="A10" s="26">
        <v>13</v>
      </c>
      <c r="B10" s="27" t="s">
        <v>73</v>
      </c>
      <c r="C10" s="72">
        <f>VLOOKUP(W10,'[1]Sheet1'!$A$838:$U$890,2,FALSE)</f>
        <v>291</v>
      </c>
      <c r="D10" s="73">
        <f>VLOOKUP(W10,'[1]Sheet1'!$A$838:$U$890,3,FALSE)/100</f>
        <v>0.00269559256720455</v>
      </c>
      <c r="E10" s="72">
        <f>VLOOKUP(W10,'[1]Sheet1'!$A$838:$U$890,4,FALSE)</f>
        <v>21</v>
      </c>
      <c r="F10" s="73">
        <f>VLOOKUP(W10,'[1]Sheet1'!$A$838:$U$890,5,FALSE)/100</f>
        <v>0.003367003367003367</v>
      </c>
      <c r="G10" s="72">
        <f>VLOOKUP(W10,'[1]Sheet1'!$A$838:$U$890,6,FALSE)</f>
        <v>86</v>
      </c>
      <c r="H10" s="73">
        <f>VLOOKUP(W10,'[1]Sheet1'!$A$838:$U$890,7,FALSE)/100</f>
        <v>0.020569241808179862</v>
      </c>
      <c r="I10" s="72">
        <f>VLOOKUP(W10,'[1]Sheet1'!$A$838:$U$890,8,FALSE)</f>
        <v>39</v>
      </c>
      <c r="J10" s="73">
        <f>VLOOKUP(W10,'[1]Sheet1'!$A$838:$U$890,9,FALSE)/100</f>
        <v>0.03529411764705882</v>
      </c>
      <c r="K10" s="72">
        <f>VLOOKUP(W10,'[1]Sheet1'!$A$838:$U$890,10,FALSE)</f>
        <v>1</v>
      </c>
      <c r="L10" s="73">
        <f>VLOOKUP(W10,'[1]Sheet1'!$A$838:$U$890,11,FALSE)/100</f>
        <v>0.0125</v>
      </c>
      <c r="M10" s="72">
        <f>VLOOKUP(W10,'[1]Sheet1'!$A$838:$U$890,12,FALSE)</f>
        <v>9</v>
      </c>
      <c r="N10" s="73">
        <f>VLOOKUP(W10,'[1]Sheet1'!$A$838:$U$890,13,FALSE)/100</f>
        <v>0.0481283422459893</v>
      </c>
      <c r="O10" s="72">
        <f>VLOOKUP(W10,'[1]Sheet1'!$A$838:$U$890,14,FALSE)</f>
        <v>5</v>
      </c>
      <c r="P10" s="73">
        <f>VLOOKUP(W10,'[1]Sheet1'!$A$838:$U$890,15,FALSE)/100</f>
        <v>0.10204081632653061</v>
      </c>
      <c r="Q10" s="72">
        <f>VLOOKUP(W10,'[1]Sheet1'!$A$838:$U$890,16,FALSE)</f>
        <v>1</v>
      </c>
      <c r="R10" s="73">
        <f>VLOOKUP(W10,'[1]Sheet1'!$A$838:$U$890,17,FALSE)/100</f>
        <v>0.043478260869565216</v>
      </c>
      <c r="S10" s="72">
        <f>VLOOKUP(W10,'[1]Sheet1'!$A$838:$U$890,18,FALSE)</f>
        <v>1</v>
      </c>
      <c r="T10" s="73">
        <f>VLOOKUP(W10,'[1]Sheet1'!$A$838:$U$890,19,FALSE)/100</f>
        <v>0.015151515151515148</v>
      </c>
      <c r="U10" s="72">
        <f>VLOOKUP(W10,'[1]Sheet1'!$A$838:$U$890,20,FALSE)</f>
        <v>454</v>
      </c>
      <c r="V10" s="74">
        <f>VLOOKUP(W10,'[1]Sheet1'!$A$838:$U$890,21,FALSE)/100</f>
        <v>0.003787057272985102</v>
      </c>
      <c r="W10" s="262" t="s">
        <v>299</v>
      </c>
    </row>
    <row r="11" spans="1:23" ht="14.25">
      <c r="A11" s="26">
        <v>14</v>
      </c>
      <c r="B11" s="27" t="s">
        <v>74</v>
      </c>
      <c r="C11" s="72">
        <f>VLOOKUP(W11,'[1]Sheet1'!$A$838:$U$890,2,FALSE)</f>
        <v>89</v>
      </c>
      <c r="D11" s="73">
        <f>VLOOKUP(W11,'[1]Sheet1'!$A$838:$U$890,3,FALSE)/100</f>
        <v>0.0008244252181484707</v>
      </c>
      <c r="E11" s="72">
        <f>VLOOKUP(W11,'[1]Sheet1'!$A$838:$U$890,4,FALSE)</f>
        <v>6</v>
      </c>
      <c r="F11" s="73">
        <f>VLOOKUP(W11,'[1]Sheet1'!$A$838:$U$890,5,FALSE)/100</f>
        <v>0.000962000962000962</v>
      </c>
      <c r="G11" s="72">
        <f>VLOOKUP(W11,'[1]Sheet1'!$A$838:$U$890,6,FALSE)</f>
        <v>1</v>
      </c>
      <c r="H11" s="73">
        <f>VLOOKUP(W11,'[1]Sheet1'!$A$838:$U$890,7,FALSE)/100</f>
        <v>0.0002391772303276728</v>
      </c>
      <c r="I11" s="72">
        <f>VLOOKUP(W11,'[1]Sheet1'!$A$838:$U$890,8,FALSE)</f>
        <v>2</v>
      </c>
      <c r="J11" s="73">
        <f>VLOOKUP(W11,'[1]Sheet1'!$A$838:$U$890,9,FALSE)/100</f>
        <v>0.0018099547511312216</v>
      </c>
      <c r="K11" s="72">
        <f>VLOOKUP(W11,'[1]Sheet1'!$A$838:$U$890,10,FALSE)</f>
        <v>0</v>
      </c>
      <c r="L11" s="73">
        <f>VLOOKUP(W11,'[1]Sheet1'!$A$838:$U$890,11,FALSE)/100</f>
        <v>0</v>
      </c>
      <c r="M11" s="72">
        <f>VLOOKUP(W11,'[1]Sheet1'!$A$838:$U$890,12,FALSE)</f>
        <v>0</v>
      </c>
      <c r="N11" s="73">
        <f>VLOOKUP(W11,'[1]Sheet1'!$A$838:$U$890,13,FALSE)/100</f>
        <v>0</v>
      </c>
      <c r="O11" s="72">
        <f>VLOOKUP(W11,'[1]Sheet1'!$A$838:$U$890,14,FALSE)</f>
        <v>0</v>
      </c>
      <c r="P11" s="73">
        <f>VLOOKUP(W11,'[1]Sheet1'!$A$838:$U$890,15,FALSE)/100</f>
        <v>0</v>
      </c>
      <c r="Q11" s="72">
        <f>VLOOKUP(W11,'[1]Sheet1'!$A$838:$U$890,16,FALSE)</f>
        <v>0</v>
      </c>
      <c r="R11" s="73">
        <f>VLOOKUP(W11,'[1]Sheet1'!$A$838:$U$890,17,FALSE)/100</f>
        <v>0</v>
      </c>
      <c r="S11" s="72">
        <f>VLOOKUP(W11,'[1]Sheet1'!$A$838:$U$890,18,FALSE)</f>
        <v>0</v>
      </c>
      <c r="T11" s="73">
        <f>VLOOKUP(W11,'[1]Sheet1'!$A$838:$U$890,19,FALSE)/100</f>
        <v>0</v>
      </c>
      <c r="U11" s="72">
        <f>VLOOKUP(W11,'[1]Sheet1'!$A$838:$U$890,20,FALSE)</f>
        <v>98</v>
      </c>
      <c r="V11" s="74">
        <f>VLOOKUP(W11,'[1]Sheet1'!$A$838:$U$890,21,FALSE)/100</f>
        <v>0.0008174705126707929</v>
      </c>
      <c r="W11" s="262" t="s">
        <v>300</v>
      </c>
    </row>
    <row r="12" spans="1:23" ht="15" thickBot="1">
      <c r="A12" s="8">
        <v>19</v>
      </c>
      <c r="B12" s="33" t="s">
        <v>75</v>
      </c>
      <c r="C12" s="77">
        <f>VLOOKUP(W12,'[1]Sheet1'!$A$838:$U$890,2,FALSE)</f>
        <v>323</v>
      </c>
      <c r="D12" s="78">
        <f>VLOOKUP(W12,'[1]Sheet1'!$A$838:$U$890,3,FALSE)/100</f>
        <v>0.0029920151175500675</v>
      </c>
      <c r="E12" s="77">
        <f>VLOOKUP(W12,'[1]Sheet1'!$A$838:$U$890,4,FALSE)</f>
        <v>44</v>
      </c>
      <c r="F12" s="78">
        <f>VLOOKUP(W12,'[1]Sheet1'!$A$838:$U$890,5,FALSE)/100</f>
        <v>0.007054673721340388</v>
      </c>
      <c r="G12" s="77">
        <f>VLOOKUP(W12,'[1]Sheet1'!$A$838:$U$890,6,FALSE)</f>
        <v>25</v>
      </c>
      <c r="H12" s="78">
        <f>VLOOKUP(W12,'[1]Sheet1'!$A$838:$U$890,7,FALSE)/100</f>
        <v>0.00597943075819182</v>
      </c>
      <c r="I12" s="77">
        <f>VLOOKUP(W12,'[1]Sheet1'!$A$838:$U$890,8,FALSE)</f>
        <v>9</v>
      </c>
      <c r="J12" s="78">
        <f>VLOOKUP(W12,'[1]Sheet1'!$A$838:$U$890,9,FALSE)/100</f>
        <v>0.008144796380090498</v>
      </c>
      <c r="K12" s="77">
        <f>VLOOKUP(W12,'[1]Sheet1'!$A$838:$U$890,10,FALSE)</f>
        <v>2</v>
      </c>
      <c r="L12" s="78">
        <f>VLOOKUP(W12,'[1]Sheet1'!$A$838:$U$890,11,FALSE)/100</f>
        <v>0.025</v>
      </c>
      <c r="M12" s="77">
        <f>VLOOKUP(W12,'[1]Sheet1'!$A$838:$U$890,12,FALSE)</f>
        <v>0</v>
      </c>
      <c r="N12" s="78">
        <f>VLOOKUP(W12,'[1]Sheet1'!$A$838:$U$890,13,FALSE)/100</f>
        <v>0</v>
      </c>
      <c r="O12" s="77">
        <f>VLOOKUP(W12,'[1]Sheet1'!$A$838:$U$890,14,FALSE)</f>
        <v>1</v>
      </c>
      <c r="P12" s="78">
        <f>VLOOKUP(W12,'[1]Sheet1'!$A$838:$U$890,15,FALSE)/100</f>
        <v>0.020408163265306124</v>
      </c>
      <c r="Q12" s="77">
        <f>VLOOKUP(W12,'[1]Sheet1'!$A$838:$U$890,16,FALSE)</f>
        <v>0</v>
      </c>
      <c r="R12" s="78">
        <f>VLOOKUP(W12,'[1]Sheet1'!$A$838:$U$890,17,FALSE)/100</f>
        <v>0</v>
      </c>
      <c r="S12" s="77">
        <f>VLOOKUP(W12,'[1]Sheet1'!$A$838:$U$890,18,FALSE)</f>
        <v>3</v>
      </c>
      <c r="T12" s="78">
        <f>VLOOKUP(W12,'[1]Sheet1'!$A$838:$U$890,19,FALSE)/100</f>
        <v>0.045454545454545456</v>
      </c>
      <c r="U12" s="77">
        <f>VLOOKUP(W12,'[1]Sheet1'!$A$838:$U$890,20,FALSE)</f>
        <v>407</v>
      </c>
      <c r="V12" s="79">
        <f>VLOOKUP(W12,'[1]Sheet1'!$A$838:$U$890,21,FALSE)/100</f>
        <v>0.0033950050883368647</v>
      </c>
      <c r="W12" s="262" t="s">
        <v>301</v>
      </c>
    </row>
    <row r="13" spans="1:23" ht="27.75" thickBot="1">
      <c r="A13" s="132" t="s">
        <v>76</v>
      </c>
      <c r="B13" s="14" t="s">
        <v>77</v>
      </c>
      <c r="C13" s="15">
        <f>SUM(C14:C19)</f>
        <v>5467</v>
      </c>
      <c r="D13" s="147">
        <f aca="true" t="shared" si="1" ref="D13:T13">SUM(D14:D19)</f>
        <v>0.05064194008559201</v>
      </c>
      <c r="E13" s="15">
        <f t="shared" si="1"/>
        <v>77</v>
      </c>
      <c r="F13" s="147">
        <f t="shared" si="1"/>
        <v>0.012345679012345678</v>
      </c>
      <c r="G13" s="15">
        <f t="shared" si="1"/>
        <v>55</v>
      </c>
      <c r="H13" s="147">
        <f t="shared" si="1"/>
        <v>0.013154747668022005</v>
      </c>
      <c r="I13" s="15">
        <f t="shared" si="1"/>
        <v>22</v>
      </c>
      <c r="J13" s="147">
        <f t="shared" si="1"/>
        <v>0.01990950226244344</v>
      </c>
      <c r="K13" s="15">
        <f t="shared" si="1"/>
        <v>2</v>
      </c>
      <c r="L13" s="147">
        <f t="shared" si="1"/>
        <v>0.025</v>
      </c>
      <c r="M13" s="15">
        <f t="shared" si="1"/>
        <v>1</v>
      </c>
      <c r="N13" s="147">
        <f t="shared" si="1"/>
        <v>0.005347593582887699</v>
      </c>
      <c r="O13" s="15">
        <f t="shared" si="1"/>
        <v>0</v>
      </c>
      <c r="P13" s="147">
        <f t="shared" si="1"/>
        <v>0</v>
      </c>
      <c r="Q13" s="15">
        <f t="shared" si="1"/>
        <v>2</v>
      </c>
      <c r="R13" s="147">
        <f t="shared" si="1"/>
        <v>0.08695652173913043</v>
      </c>
      <c r="S13" s="15">
        <f t="shared" si="1"/>
        <v>0</v>
      </c>
      <c r="T13" s="147">
        <f t="shared" si="1"/>
        <v>0</v>
      </c>
      <c r="U13" s="15">
        <f>SUM(U14:U19)</f>
        <v>5626</v>
      </c>
      <c r="V13" s="145">
        <f>SUM(V14:V19)</f>
        <v>0.04692948065597837</v>
      </c>
      <c r="W13" s="262">
        <f>SUM(W14:W19)</f>
        <v>0</v>
      </c>
    </row>
    <row r="14" spans="1:23" ht="27">
      <c r="A14" s="26">
        <v>20</v>
      </c>
      <c r="B14" s="27" t="s">
        <v>78</v>
      </c>
      <c r="C14" s="72">
        <f>VLOOKUP(W14,'[1]Sheet1'!$A$838:$U$890,2,FALSE)</f>
        <v>488</v>
      </c>
      <c r="D14" s="73">
        <f>VLOOKUP(W14,'[1]Sheet1'!$A$838:$U$890,3,FALSE)/100</f>
        <v>0.004520443892769142</v>
      </c>
      <c r="E14" s="72">
        <f>VLOOKUP(W14,'[1]Sheet1'!$A$838:$U$890,4,FALSE)</f>
        <v>14</v>
      </c>
      <c r="F14" s="73">
        <f>VLOOKUP(W14,'[1]Sheet1'!$A$838:$U$890,5,FALSE)/100</f>
        <v>0.002244668911335578</v>
      </c>
      <c r="G14" s="72">
        <f>VLOOKUP(W14,'[1]Sheet1'!$A$838:$U$890,6,FALSE)</f>
        <v>7</v>
      </c>
      <c r="H14" s="73">
        <f>VLOOKUP(W14,'[1]Sheet1'!$A$838:$U$890,7,FALSE)/100</f>
        <v>0.0016742406122937099</v>
      </c>
      <c r="I14" s="72">
        <f>VLOOKUP(W14,'[1]Sheet1'!$A$838:$U$890,8,FALSE)</f>
        <v>0</v>
      </c>
      <c r="J14" s="73">
        <f>VLOOKUP(W14,'[1]Sheet1'!$A$838:$U$890,9,FALSE)/100</f>
        <v>0</v>
      </c>
      <c r="K14" s="72">
        <f>VLOOKUP(W14,'[1]Sheet1'!$A$838:$U$890,10,FALSE)</f>
        <v>1</v>
      </c>
      <c r="L14" s="73">
        <f>VLOOKUP(W14,'[1]Sheet1'!$A$838:$U$890,11,FALSE)/100</f>
        <v>0.0125</v>
      </c>
      <c r="M14" s="72">
        <f>VLOOKUP(W14,'[1]Sheet1'!$A$838:$U$890,12,FALSE)</f>
        <v>0</v>
      </c>
      <c r="N14" s="73">
        <f>VLOOKUP(W14,'[1]Sheet1'!$A$838:$U$890,13,FALSE)/100</f>
        <v>0</v>
      </c>
      <c r="O14" s="72">
        <f>VLOOKUP(W14,'[1]Sheet1'!$A$838:$U$890,14,FALSE)</f>
        <v>0</v>
      </c>
      <c r="P14" s="73">
        <f>VLOOKUP(W14,'[1]Sheet1'!$A$838:$U$890,15,FALSE)/100</f>
        <v>0</v>
      </c>
      <c r="Q14" s="72">
        <f>VLOOKUP(W14,'[1]Sheet1'!$A$838:$U$890,16,FALSE)</f>
        <v>0</v>
      </c>
      <c r="R14" s="73">
        <f>VLOOKUP(W14,'[1]Sheet1'!$A$838:$U$890,17,FALSE)/100</f>
        <v>0</v>
      </c>
      <c r="S14" s="72">
        <f>VLOOKUP(W14,'[1]Sheet1'!$A$838:$U$890,18,FALSE)</f>
        <v>0</v>
      </c>
      <c r="T14" s="73">
        <f>VLOOKUP(W14,'[1]Sheet1'!$A$838:$U$890,19,FALSE)/100</f>
        <v>0</v>
      </c>
      <c r="U14" s="72">
        <f>VLOOKUP(W14,'[1]Sheet1'!$A$838:$U$890,20,FALSE)</f>
        <v>510</v>
      </c>
      <c r="V14" s="74">
        <f>VLOOKUP(W14,'[1]Sheet1'!$A$838:$U$890,21,FALSE)/100</f>
        <v>0.004254183280225556</v>
      </c>
      <c r="W14" s="262" t="s">
        <v>302</v>
      </c>
    </row>
    <row r="15" spans="1:23" ht="14.25">
      <c r="A15" s="26">
        <v>21</v>
      </c>
      <c r="B15" s="27" t="s">
        <v>79</v>
      </c>
      <c r="C15" s="72">
        <f>VLOOKUP(W15,'[1]Sheet1'!$A$838:$U$890,2,FALSE)</f>
        <v>502</v>
      </c>
      <c r="D15" s="73">
        <f>VLOOKUP(W15,'[1]Sheet1'!$A$838:$U$890,3,FALSE)/100</f>
        <v>0.004650128758545306</v>
      </c>
      <c r="E15" s="72">
        <f>VLOOKUP(W15,'[1]Sheet1'!$A$838:$U$890,4,FALSE)</f>
        <v>24</v>
      </c>
      <c r="F15" s="73">
        <f>VLOOKUP(W15,'[1]Sheet1'!$A$838:$U$890,5,FALSE)/100</f>
        <v>0.003848003848003848</v>
      </c>
      <c r="G15" s="72">
        <f>VLOOKUP(W15,'[1]Sheet1'!$A$838:$U$890,6,FALSE)</f>
        <v>27</v>
      </c>
      <c r="H15" s="73">
        <f>VLOOKUP(W15,'[1]Sheet1'!$A$838:$U$890,7,FALSE)/100</f>
        <v>0.006457785218847167</v>
      </c>
      <c r="I15" s="72">
        <f>VLOOKUP(W15,'[1]Sheet1'!$A$838:$U$890,8,FALSE)</f>
        <v>9</v>
      </c>
      <c r="J15" s="73">
        <f>VLOOKUP(W15,'[1]Sheet1'!$A$838:$U$890,9,FALSE)/100</f>
        <v>0.008144796380090498</v>
      </c>
      <c r="K15" s="72">
        <f>VLOOKUP(W15,'[1]Sheet1'!$A$838:$U$890,10,FALSE)</f>
        <v>0</v>
      </c>
      <c r="L15" s="73">
        <f>VLOOKUP(W15,'[1]Sheet1'!$A$838:$U$890,11,FALSE)/100</f>
        <v>0</v>
      </c>
      <c r="M15" s="72">
        <f>VLOOKUP(W15,'[1]Sheet1'!$A$838:$U$890,12,FALSE)</f>
        <v>0</v>
      </c>
      <c r="N15" s="73">
        <f>VLOOKUP(W15,'[1]Sheet1'!$A$838:$U$890,13,FALSE)/100</f>
        <v>0</v>
      </c>
      <c r="O15" s="72">
        <f>VLOOKUP(W15,'[1]Sheet1'!$A$838:$U$890,14,FALSE)</f>
        <v>0</v>
      </c>
      <c r="P15" s="73">
        <f>VLOOKUP(W15,'[1]Sheet1'!$A$838:$U$890,15,FALSE)/100</f>
        <v>0</v>
      </c>
      <c r="Q15" s="72">
        <f>VLOOKUP(W15,'[1]Sheet1'!$A$838:$U$890,16,FALSE)</f>
        <v>0</v>
      </c>
      <c r="R15" s="73">
        <f>VLOOKUP(W15,'[1]Sheet1'!$A$838:$U$890,17,FALSE)/100</f>
        <v>0</v>
      </c>
      <c r="S15" s="72">
        <f>VLOOKUP(W15,'[1]Sheet1'!$A$838:$U$890,18,FALSE)</f>
        <v>0</v>
      </c>
      <c r="T15" s="73">
        <f>VLOOKUP(W15,'[1]Sheet1'!$A$838:$U$890,19,FALSE)/100</f>
        <v>0</v>
      </c>
      <c r="U15" s="72">
        <f>VLOOKUP(W15,'[1]Sheet1'!$A$838:$U$890,20,FALSE)</f>
        <v>562</v>
      </c>
      <c r="V15" s="74">
        <f>VLOOKUP(W15,'[1]Sheet1'!$A$838:$U$890,21,FALSE)/100</f>
        <v>0.00468794314409169</v>
      </c>
      <c r="W15" s="262" t="s">
        <v>303</v>
      </c>
    </row>
    <row r="16" spans="1:23" ht="27">
      <c r="A16" s="26">
        <v>22</v>
      </c>
      <c r="B16" s="27" t="s">
        <v>80</v>
      </c>
      <c r="C16" s="72">
        <f>VLOOKUP(W16,'[1]Sheet1'!$A$838:$U$890,2,FALSE)</f>
        <v>2019</v>
      </c>
      <c r="D16" s="73">
        <f>VLOOKUP(W16,'[1]Sheet1'!$A$838:$U$890,3,FALSE)/100</f>
        <v>0.018702410285862496</v>
      </c>
      <c r="E16" s="72">
        <f>VLOOKUP(W16,'[1]Sheet1'!$A$838:$U$890,4,FALSE)</f>
        <v>26</v>
      </c>
      <c r="F16" s="73">
        <f>VLOOKUP(W16,'[1]Sheet1'!$A$838:$U$890,5,FALSE)/100</f>
        <v>0.004168670835337502</v>
      </c>
      <c r="G16" s="72">
        <f>VLOOKUP(W16,'[1]Sheet1'!$A$838:$U$890,6,FALSE)</f>
        <v>14</v>
      </c>
      <c r="H16" s="73">
        <f>VLOOKUP(W16,'[1]Sheet1'!$A$838:$U$890,7,FALSE)/100</f>
        <v>0.0033484812245874198</v>
      </c>
      <c r="I16" s="72">
        <f>VLOOKUP(W16,'[1]Sheet1'!$A$838:$U$890,8,FALSE)</f>
        <v>6</v>
      </c>
      <c r="J16" s="73">
        <f>VLOOKUP(W16,'[1]Sheet1'!$A$838:$U$890,9,FALSE)/100</f>
        <v>0.005429864253393665</v>
      </c>
      <c r="K16" s="72">
        <f>VLOOKUP(W16,'[1]Sheet1'!$A$838:$U$890,10,FALSE)</f>
        <v>0</v>
      </c>
      <c r="L16" s="73">
        <f>VLOOKUP(W16,'[1]Sheet1'!$A$838:$U$890,11,FALSE)/100</f>
        <v>0</v>
      </c>
      <c r="M16" s="72">
        <f>VLOOKUP(W16,'[1]Sheet1'!$A$838:$U$890,12,FALSE)</f>
        <v>1</v>
      </c>
      <c r="N16" s="73">
        <f>VLOOKUP(W16,'[1]Sheet1'!$A$838:$U$890,13,FALSE)/100</f>
        <v>0.005347593582887699</v>
      </c>
      <c r="O16" s="72">
        <f>VLOOKUP(W16,'[1]Sheet1'!$A$838:$U$890,14,FALSE)</f>
        <v>0</v>
      </c>
      <c r="P16" s="73">
        <f>VLOOKUP(W16,'[1]Sheet1'!$A$838:$U$890,15,FALSE)/100</f>
        <v>0</v>
      </c>
      <c r="Q16" s="72">
        <f>VLOOKUP(W16,'[1]Sheet1'!$A$838:$U$890,16,FALSE)</f>
        <v>0</v>
      </c>
      <c r="R16" s="73">
        <f>VLOOKUP(W16,'[1]Sheet1'!$A$838:$U$890,17,FALSE)/100</f>
        <v>0</v>
      </c>
      <c r="S16" s="72">
        <f>VLOOKUP(W16,'[1]Sheet1'!$A$838:$U$890,18,FALSE)</f>
        <v>0</v>
      </c>
      <c r="T16" s="73">
        <f>VLOOKUP(W16,'[1]Sheet1'!$A$838:$U$890,19,FALSE)/100</f>
        <v>0</v>
      </c>
      <c r="U16" s="72">
        <f>VLOOKUP(W16,'[1]Sheet1'!$A$838:$U$890,20,FALSE)</f>
        <v>2066</v>
      </c>
      <c r="V16" s="74">
        <f>VLOOKUP(W16,'[1]Sheet1'!$A$838:$U$890,21,FALSE)/100</f>
        <v>0.017233613052835287</v>
      </c>
      <c r="W16" s="262" t="s">
        <v>304</v>
      </c>
    </row>
    <row r="17" spans="1:23" ht="27">
      <c r="A17" s="26">
        <v>23</v>
      </c>
      <c r="B17" s="27" t="s">
        <v>81</v>
      </c>
      <c r="C17" s="72">
        <f>VLOOKUP(W17,'[1]Sheet1'!$A$838:$U$890,2,FALSE)</f>
        <v>315</v>
      </c>
      <c r="D17" s="73">
        <f>VLOOKUP(W17,'[1]Sheet1'!$A$838:$U$890,3,FALSE)/100</f>
        <v>0.0029179094799636884</v>
      </c>
      <c r="E17" s="72">
        <f>VLOOKUP(W17,'[1]Sheet1'!$A$838:$U$890,4,FALSE)</f>
        <v>3</v>
      </c>
      <c r="F17" s="73">
        <f>VLOOKUP(W17,'[1]Sheet1'!$A$838:$U$890,5,FALSE)/100</f>
        <v>0.000481000481000481</v>
      </c>
      <c r="G17" s="72">
        <f>VLOOKUP(W17,'[1]Sheet1'!$A$838:$U$890,6,FALSE)</f>
        <v>4</v>
      </c>
      <c r="H17" s="73">
        <f>VLOOKUP(W17,'[1]Sheet1'!$A$838:$U$890,7,FALSE)/100</f>
        <v>0.0009567089213106912</v>
      </c>
      <c r="I17" s="72">
        <f>VLOOKUP(W17,'[1]Sheet1'!$A$838:$U$890,8,FALSE)</f>
        <v>3</v>
      </c>
      <c r="J17" s="73">
        <f>VLOOKUP(W17,'[1]Sheet1'!$A$838:$U$890,9,FALSE)/100</f>
        <v>0.0027149321266968325</v>
      </c>
      <c r="K17" s="72">
        <f>VLOOKUP(W17,'[1]Sheet1'!$A$838:$U$890,10,FALSE)</f>
        <v>0</v>
      </c>
      <c r="L17" s="73">
        <f>VLOOKUP(W17,'[1]Sheet1'!$A$838:$U$890,11,FALSE)/100</f>
        <v>0</v>
      </c>
      <c r="M17" s="72">
        <f>VLOOKUP(W17,'[1]Sheet1'!$A$838:$U$890,12,FALSE)</f>
        <v>0</v>
      </c>
      <c r="N17" s="73">
        <f>VLOOKUP(W17,'[1]Sheet1'!$A$838:$U$890,13,FALSE)/100</f>
        <v>0</v>
      </c>
      <c r="O17" s="72">
        <f>VLOOKUP(W17,'[1]Sheet1'!$A$838:$U$890,14,FALSE)</f>
        <v>0</v>
      </c>
      <c r="P17" s="73">
        <f>VLOOKUP(W17,'[1]Sheet1'!$A$838:$U$890,15,FALSE)/100</f>
        <v>0</v>
      </c>
      <c r="Q17" s="72">
        <f>VLOOKUP(W17,'[1]Sheet1'!$A$838:$U$890,16,FALSE)</f>
        <v>1</v>
      </c>
      <c r="R17" s="73">
        <f>VLOOKUP(W17,'[1]Sheet1'!$A$838:$U$890,17,FALSE)/100</f>
        <v>0.043478260869565216</v>
      </c>
      <c r="S17" s="72">
        <f>VLOOKUP(W17,'[1]Sheet1'!$A$838:$U$890,18,FALSE)</f>
        <v>0</v>
      </c>
      <c r="T17" s="73">
        <f>VLOOKUP(W17,'[1]Sheet1'!$A$838:$U$890,19,FALSE)/100</f>
        <v>0</v>
      </c>
      <c r="U17" s="72">
        <f>VLOOKUP(W17,'[1]Sheet1'!$A$838:$U$890,20,FALSE)</f>
        <v>326</v>
      </c>
      <c r="V17" s="74">
        <f>VLOOKUP(W17,'[1]Sheet1'!$A$838:$U$890,21,FALSE)/100</f>
        <v>0.0027193406850069234</v>
      </c>
      <c r="W17" s="262" t="s">
        <v>305</v>
      </c>
    </row>
    <row r="18" spans="1:23" ht="27">
      <c r="A18" s="26">
        <v>24</v>
      </c>
      <c r="B18" s="27" t="s">
        <v>82</v>
      </c>
      <c r="C18" s="72">
        <f>VLOOKUP(W18,'[1]Sheet1'!$A$838:$U$890,2,FALSE)</f>
        <v>1861</v>
      </c>
      <c r="D18" s="73">
        <f>VLOOKUP(W18,'[1]Sheet1'!$A$838:$U$890,3,FALSE)/100</f>
        <v>0.017238823943531503</v>
      </c>
      <c r="E18" s="72">
        <f>VLOOKUP(W18,'[1]Sheet1'!$A$838:$U$890,4,FALSE)</f>
        <v>5</v>
      </c>
      <c r="F18" s="73">
        <f>VLOOKUP(W18,'[1]Sheet1'!$A$838:$U$890,5,FALSE)/100</f>
        <v>0.000801667468334135</v>
      </c>
      <c r="G18" s="72">
        <f>VLOOKUP(W18,'[1]Sheet1'!$A$838:$U$890,6,FALSE)</f>
        <v>3</v>
      </c>
      <c r="H18" s="73">
        <f>VLOOKUP(W18,'[1]Sheet1'!$A$838:$U$890,7,FALSE)/100</f>
        <v>0.0007175316909830184</v>
      </c>
      <c r="I18" s="72">
        <f>VLOOKUP(W18,'[1]Sheet1'!$A$838:$U$890,8,FALSE)</f>
        <v>2</v>
      </c>
      <c r="J18" s="73">
        <f>VLOOKUP(W18,'[1]Sheet1'!$A$838:$U$890,9,FALSE)/100</f>
        <v>0.0018099547511312216</v>
      </c>
      <c r="K18" s="72">
        <f>VLOOKUP(W18,'[1]Sheet1'!$A$838:$U$890,10,FALSE)</f>
        <v>1</v>
      </c>
      <c r="L18" s="73">
        <f>VLOOKUP(W18,'[1]Sheet1'!$A$838:$U$890,11,FALSE)/100</f>
        <v>0.0125</v>
      </c>
      <c r="M18" s="72">
        <f>VLOOKUP(W18,'[1]Sheet1'!$A$838:$U$890,12,FALSE)</f>
        <v>0</v>
      </c>
      <c r="N18" s="73">
        <f>VLOOKUP(W18,'[1]Sheet1'!$A$838:$U$890,13,FALSE)/100</f>
        <v>0</v>
      </c>
      <c r="O18" s="72">
        <f>VLOOKUP(W18,'[1]Sheet1'!$A$838:$U$890,14,FALSE)</f>
        <v>0</v>
      </c>
      <c r="P18" s="73">
        <f>VLOOKUP(W18,'[1]Sheet1'!$A$838:$U$890,15,FALSE)/100</f>
        <v>0</v>
      </c>
      <c r="Q18" s="72">
        <f>VLOOKUP(W18,'[1]Sheet1'!$A$838:$U$890,16,FALSE)</f>
        <v>1</v>
      </c>
      <c r="R18" s="73">
        <f>VLOOKUP(W18,'[1]Sheet1'!$A$838:$U$890,17,FALSE)/100</f>
        <v>0.043478260869565216</v>
      </c>
      <c r="S18" s="72">
        <f>VLOOKUP(W18,'[1]Sheet1'!$A$838:$U$890,18,FALSE)</f>
        <v>0</v>
      </c>
      <c r="T18" s="73">
        <f>VLOOKUP(W18,'[1]Sheet1'!$A$838:$U$890,19,FALSE)/100</f>
        <v>0</v>
      </c>
      <c r="U18" s="72">
        <f>VLOOKUP(W18,'[1]Sheet1'!$A$838:$U$890,20,FALSE)</f>
        <v>1873</v>
      </c>
      <c r="V18" s="74">
        <f>VLOOKUP(W18,'[1]Sheet1'!$A$838:$U$890,21,FALSE)/100</f>
        <v>0.015623696635024437</v>
      </c>
      <c r="W18" s="262" t="s">
        <v>306</v>
      </c>
    </row>
    <row r="19" spans="1:23" ht="15" thickBot="1">
      <c r="A19" s="8">
        <v>29</v>
      </c>
      <c r="B19" s="33" t="s">
        <v>83</v>
      </c>
      <c r="C19" s="77">
        <f>VLOOKUP(W19,'[1]Sheet1'!$A$838:$U$890,2,FALSE)</f>
        <v>282</v>
      </c>
      <c r="D19" s="78">
        <f>VLOOKUP(W19,'[1]Sheet1'!$A$838:$U$890,3,FALSE)/100</f>
        <v>0.002612223724919873</v>
      </c>
      <c r="E19" s="77">
        <f>VLOOKUP(W19,'[1]Sheet1'!$A$838:$U$890,4,FALSE)</f>
        <v>5</v>
      </c>
      <c r="F19" s="78">
        <f>VLOOKUP(W19,'[1]Sheet1'!$A$838:$U$890,5,FALSE)/100</f>
        <v>0.000801667468334135</v>
      </c>
      <c r="G19" s="77">
        <f>VLOOKUP(W19,'[1]Sheet1'!$A$838:$U$890,6,FALSE)</f>
        <v>0</v>
      </c>
      <c r="H19" s="78">
        <f>VLOOKUP(W19,'[1]Sheet1'!$A$838:$U$890,7,FALSE)/100</f>
        <v>0</v>
      </c>
      <c r="I19" s="77">
        <f>VLOOKUP(W19,'[1]Sheet1'!$A$838:$U$890,8,FALSE)</f>
        <v>2</v>
      </c>
      <c r="J19" s="78">
        <f>VLOOKUP(W19,'[1]Sheet1'!$A$838:$U$890,9,FALSE)/100</f>
        <v>0.0018099547511312216</v>
      </c>
      <c r="K19" s="77">
        <f>VLOOKUP(W19,'[1]Sheet1'!$A$838:$U$890,10,FALSE)</f>
        <v>0</v>
      </c>
      <c r="L19" s="78">
        <f>VLOOKUP(W19,'[1]Sheet1'!$A$838:$U$890,11,FALSE)/100</f>
        <v>0</v>
      </c>
      <c r="M19" s="77">
        <f>VLOOKUP(W19,'[1]Sheet1'!$A$838:$U$890,12,FALSE)</f>
        <v>0</v>
      </c>
      <c r="N19" s="78">
        <f>VLOOKUP(W19,'[1]Sheet1'!$A$838:$U$890,13,FALSE)/100</f>
        <v>0</v>
      </c>
      <c r="O19" s="77">
        <f>VLOOKUP(W19,'[1]Sheet1'!$A$838:$U$890,14,FALSE)</f>
        <v>0</v>
      </c>
      <c r="P19" s="78">
        <f>VLOOKUP(W19,'[1]Sheet1'!$A$838:$U$890,15,FALSE)/100</f>
        <v>0</v>
      </c>
      <c r="Q19" s="77">
        <f>VLOOKUP(W19,'[1]Sheet1'!$A$838:$U$890,16,FALSE)</f>
        <v>0</v>
      </c>
      <c r="R19" s="78">
        <f>VLOOKUP(W19,'[1]Sheet1'!$A$838:$U$890,17,FALSE)/100</f>
        <v>0</v>
      </c>
      <c r="S19" s="77">
        <f>VLOOKUP(W19,'[1]Sheet1'!$A$838:$U$890,18,FALSE)</f>
        <v>0</v>
      </c>
      <c r="T19" s="78">
        <f>VLOOKUP(W19,'[1]Sheet1'!$A$838:$U$890,19,FALSE)/100</f>
        <v>0</v>
      </c>
      <c r="U19" s="77">
        <f>VLOOKUP(W19,'[1]Sheet1'!$A$838:$U$890,20,FALSE)</f>
        <v>289</v>
      </c>
      <c r="V19" s="79">
        <f>VLOOKUP(W19,'[1]Sheet1'!$A$838:$U$890,21,FALSE)/100</f>
        <v>0.0024107038587944814</v>
      </c>
      <c r="W19" s="262" t="s">
        <v>307</v>
      </c>
    </row>
    <row r="20" spans="1:23" ht="27.75" thickBot="1">
      <c r="A20" s="132" t="s">
        <v>84</v>
      </c>
      <c r="B20" s="14" t="s">
        <v>85</v>
      </c>
      <c r="C20" s="15">
        <f>SUM(C21:C27)</f>
        <v>12566</v>
      </c>
      <c r="D20" s="147">
        <f aca="true" t="shared" si="2" ref="D20:T20">SUM(D21:D27)</f>
        <v>0.1164014302388054</v>
      </c>
      <c r="E20" s="15">
        <f t="shared" si="2"/>
        <v>695</v>
      </c>
      <c r="F20" s="147">
        <f t="shared" si="2"/>
        <v>0.11143177809844476</v>
      </c>
      <c r="G20" s="15">
        <f t="shared" si="2"/>
        <v>422</v>
      </c>
      <c r="H20" s="147">
        <f t="shared" si="2"/>
        <v>0.10093279119827792</v>
      </c>
      <c r="I20" s="15">
        <f t="shared" si="2"/>
        <v>118</v>
      </c>
      <c r="J20" s="147">
        <f t="shared" si="2"/>
        <v>0.10678733031674208</v>
      </c>
      <c r="K20" s="15">
        <f t="shared" si="2"/>
        <v>12</v>
      </c>
      <c r="L20" s="147">
        <f t="shared" si="2"/>
        <v>0.15</v>
      </c>
      <c r="M20" s="15">
        <f t="shared" si="2"/>
        <v>26</v>
      </c>
      <c r="N20" s="147">
        <f t="shared" si="2"/>
        <v>0.1390374331550802</v>
      </c>
      <c r="O20" s="15">
        <f t="shared" si="2"/>
        <v>3</v>
      </c>
      <c r="P20" s="147">
        <f t="shared" si="2"/>
        <v>0.06122448979591837</v>
      </c>
      <c r="Q20" s="15">
        <f t="shared" si="2"/>
        <v>6</v>
      </c>
      <c r="R20" s="147">
        <f t="shared" si="2"/>
        <v>0.2608695652173913</v>
      </c>
      <c r="S20" s="15">
        <f t="shared" si="2"/>
        <v>13855</v>
      </c>
      <c r="T20" s="147">
        <f t="shared" si="2"/>
        <v>0.11557197911279424</v>
      </c>
      <c r="U20" s="15">
        <f>SUM(U21:U27)</f>
        <v>13855</v>
      </c>
      <c r="V20" s="145">
        <f>SUM(V21:V27)</f>
        <v>0.11557197911279424</v>
      </c>
      <c r="W20" s="262">
        <f>SUM(W21:W27)</f>
        <v>0</v>
      </c>
    </row>
    <row r="21" spans="1:23" ht="27">
      <c r="A21" s="26">
        <v>30</v>
      </c>
      <c r="B21" s="27" t="s">
        <v>86</v>
      </c>
      <c r="C21" s="72">
        <f>VLOOKUP(W21,'[1]Sheet1'!$A$838:$U$890,2,FALSE)</f>
        <v>1672</v>
      </c>
      <c r="D21" s="73">
        <f>VLOOKUP(W21,'[1]Sheet1'!$A$838:$U$890,3,FALSE)/100</f>
        <v>0.015488078255553291</v>
      </c>
      <c r="E21" s="72">
        <f>VLOOKUP(W21,'[1]Sheet1'!$A$838:$U$890,4,FALSE)</f>
        <v>86</v>
      </c>
      <c r="F21" s="73">
        <f>VLOOKUP(W21,'[1]Sheet1'!$A$838:$U$890,5,FALSE)/100</f>
        <v>0.013788680455347122</v>
      </c>
      <c r="G21" s="72">
        <f>VLOOKUP(W21,'[1]Sheet1'!$A$838:$U$890,6,FALSE)</f>
        <v>38</v>
      </c>
      <c r="H21" s="73">
        <f>VLOOKUP(W21,'[1]Sheet1'!$A$838:$U$890,7,FALSE)/100</f>
        <v>0.009088734752451567</v>
      </c>
      <c r="I21" s="72">
        <f>VLOOKUP(W21,'[1]Sheet1'!$A$838:$U$890,8,FALSE)</f>
        <v>9</v>
      </c>
      <c r="J21" s="73">
        <f>VLOOKUP(W21,'[1]Sheet1'!$A$838:$U$890,9,FALSE)/100</f>
        <v>0.008144796380090498</v>
      </c>
      <c r="K21" s="72">
        <f>VLOOKUP(W21,'[1]Sheet1'!$A$838:$U$890,10,FALSE)</f>
        <v>1</v>
      </c>
      <c r="L21" s="73">
        <f>VLOOKUP(W21,'[1]Sheet1'!$A$838:$U$890,11,FALSE)/100</f>
        <v>0.0125</v>
      </c>
      <c r="M21" s="72">
        <f>VLOOKUP(W21,'[1]Sheet1'!$A$838:$U$890,12,FALSE)</f>
        <v>4</v>
      </c>
      <c r="N21" s="73">
        <f>VLOOKUP(W21,'[1]Sheet1'!$A$838:$U$890,13,FALSE)/100</f>
        <v>0.021390374331550797</v>
      </c>
      <c r="O21" s="72">
        <f>VLOOKUP(W21,'[1]Sheet1'!$A$838:$U$890,14,FALSE)</f>
        <v>0</v>
      </c>
      <c r="P21" s="73">
        <f>VLOOKUP(W21,'[1]Sheet1'!$A$838:$U$890,15,FALSE)/100</f>
        <v>0</v>
      </c>
      <c r="Q21" s="72">
        <f>VLOOKUP(W21,'[1]Sheet1'!$A$838:$U$890,16,FALSE)</f>
        <v>2</v>
      </c>
      <c r="R21" s="73">
        <f>VLOOKUP(W21,'[1]Sheet1'!$A$838:$U$890,17,FALSE)/100</f>
        <v>0.08695652173913043</v>
      </c>
      <c r="S21" s="72">
        <f>VLOOKUP(W21,'[1]Sheet1'!$A$838:$U$890,20,FALSE)</f>
        <v>1813</v>
      </c>
      <c r="T21" s="73">
        <f>VLOOKUP(W21,'[1]Sheet1'!$A$838:$U$890,21,FALSE)/100</f>
        <v>0.01512320448440967</v>
      </c>
      <c r="U21" s="72">
        <f>VLOOKUP(W21,'[1]Sheet1'!$A$838:$U$890,20,FALSE)</f>
        <v>1813</v>
      </c>
      <c r="V21" s="74">
        <f>VLOOKUP(W21,'[1]Sheet1'!$A$838:$U$890,21,FALSE)/100</f>
        <v>0.01512320448440967</v>
      </c>
      <c r="W21" s="262" t="s">
        <v>308</v>
      </c>
    </row>
    <row r="22" spans="1:23" ht="14.25">
      <c r="A22" s="26">
        <v>31</v>
      </c>
      <c r="B22" s="27" t="s">
        <v>87</v>
      </c>
      <c r="C22" s="72">
        <f>VLOOKUP(W22,'[1]Sheet1'!$A$838:$U$890,2,FALSE)</f>
        <v>489</v>
      </c>
      <c r="D22" s="73">
        <f>VLOOKUP(W22,'[1]Sheet1'!$A$838:$U$890,3,FALSE)/100</f>
        <v>0.0045297070974674395</v>
      </c>
      <c r="E22" s="72">
        <f>VLOOKUP(W22,'[1]Sheet1'!$A$838:$U$890,4,FALSE)</f>
        <v>29</v>
      </c>
      <c r="F22" s="73">
        <f>VLOOKUP(W22,'[1]Sheet1'!$A$838:$U$890,5,FALSE)/100</f>
        <v>0.004649671316337983</v>
      </c>
      <c r="G22" s="72">
        <f>VLOOKUP(W22,'[1]Sheet1'!$A$838:$U$890,6,FALSE)</f>
        <v>16</v>
      </c>
      <c r="H22" s="73">
        <f>VLOOKUP(W22,'[1]Sheet1'!$A$838:$U$890,7,FALSE)/100</f>
        <v>0.0038268356852427647</v>
      </c>
      <c r="I22" s="72">
        <f>VLOOKUP(W22,'[1]Sheet1'!$A$838:$U$890,8,FALSE)</f>
        <v>3</v>
      </c>
      <c r="J22" s="73">
        <f>VLOOKUP(W22,'[1]Sheet1'!$A$838:$U$890,9,FALSE)/100</f>
        <v>0.0027149321266968325</v>
      </c>
      <c r="K22" s="72">
        <f>VLOOKUP(W22,'[1]Sheet1'!$A$838:$U$890,10,FALSE)</f>
        <v>0</v>
      </c>
      <c r="L22" s="73">
        <f>VLOOKUP(W22,'[1]Sheet1'!$A$838:$U$890,11,FALSE)/100</f>
        <v>0</v>
      </c>
      <c r="M22" s="72">
        <f>VLOOKUP(W22,'[1]Sheet1'!$A$838:$U$890,12,FALSE)</f>
        <v>0</v>
      </c>
      <c r="N22" s="73">
        <f>VLOOKUP(W22,'[1]Sheet1'!$A$838:$U$890,13,FALSE)/100</f>
        <v>0</v>
      </c>
      <c r="O22" s="72">
        <f>VLOOKUP(W22,'[1]Sheet1'!$A$838:$U$890,14,FALSE)</f>
        <v>1</v>
      </c>
      <c r="P22" s="73">
        <f>VLOOKUP(W22,'[1]Sheet1'!$A$838:$U$890,15,FALSE)/100</f>
        <v>0.020408163265306124</v>
      </c>
      <c r="Q22" s="72">
        <f>VLOOKUP(W22,'[1]Sheet1'!$A$838:$U$890,16,FALSE)</f>
        <v>0</v>
      </c>
      <c r="R22" s="73">
        <f>VLOOKUP(W22,'[1]Sheet1'!$A$838:$U$890,17,FALSE)/100</f>
        <v>0</v>
      </c>
      <c r="S22" s="72">
        <f>VLOOKUP(W22,'[1]Sheet1'!$A$838:$U$890,20,FALSE)</f>
        <v>538</v>
      </c>
      <c r="T22" s="73">
        <f>VLOOKUP(W22,'[1]Sheet1'!$A$838:$U$890,21,FALSE)/100</f>
        <v>0.004487746283845782</v>
      </c>
      <c r="U22" s="72">
        <f>VLOOKUP(W22,'[1]Sheet1'!$A$838:$U$890,20,FALSE)</f>
        <v>538</v>
      </c>
      <c r="V22" s="74">
        <f>VLOOKUP(W22,'[1]Sheet1'!$A$838:$U$890,21,FALSE)/100</f>
        <v>0.004487746283845782</v>
      </c>
      <c r="W22" s="262" t="s">
        <v>309</v>
      </c>
    </row>
    <row r="23" spans="1:23" ht="27">
      <c r="A23" s="26">
        <v>32</v>
      </c>
      <c r="B23" s="27" t="s">
        <v>88</v>
      </c>
      <c r="C23" s="72">
        <f>VLOOKUP(W23,'[1]Sheet1'!$A$838:$U$890,2,FALSE)</f>
        <v>1770</v>
      </c>
      <c r="D23" s="73">
        <f>VLOOKUP(W23,'[1]Sheet1'!$A$838:$U$890,3,FALSE)/100</f>
        <v>0.016395872315986437</v>
      </c>
      <c r="E23" s="72">
        <f>VLOOKUP(W23,'[1]Sheet1'!$A$838:$U$890,4,FALSE)</f>
        <v>35</v>
      </c>
      <c r="F23" s="73">
        <f>VLOOKUP(W23,'[1]Sheet1'!$A$838:$U$890,5,FALSE)/100</f>
        <v>0.005611672278338945</v>
      </c>
      <c r="G23" s="72">
        <f>VLOOKUP(W23,'[1]Sheet1'!$A$838:$U$890,6,FALSE)</f>
        <v>21</v>
      </c>
      <c r="H23" s="73">
        <f>VLOOKUP(W23,'[1]Sheet1'!$A$838:$U$890,7,FALSE)/100</f>
        <v>0.005022721836881129</v>
      </c>
      <c r="I23" s="72">
        <f>VLOOKUP(W23,'[1]Sheet1'!$A$838:$U$890,8,FALSE)</f>
        <v>12</v>
      </c>
      <c r="J23" s="73">
        <f>VLOOKUP(W23,'[1]Sheet1'!$A$838:$U$890,9,FALSE)/100</f>
        <v>0.01085972850678733</v>
      </c>
      <c r="K23" s="72">
        <f>VLOOKUP(W23,'[1]Sheet1'!$A$838:$U$890,10,FALSE)</f>
        <v>0</v>
      </c>
      <c r="L23" s="73">
        <f>VLOOKUP(W23,'[1]Sheet1'!$A$838:$U$890,11,FALSE)/100</f>
        <v>0</v>
      </c>
      <c r="M23" s="72">
        <f>VLOOKUP(W23,'[1]Sheet1'!$A$838:$U$890,12,FALSE)</f>
        <v>2</v>
      </c>
      <c r="N23" s="73">
        <f>VLOOKUP(W23,'[1]Sheet1'!$A$838:$U$890,13,FALSE)/100</f>
        <v>0.010695187165775399</v>
      </c>
      <c r="O23" s="72">
        <f>VLOOKUP(W23,'[1]Sheet1'!$A$838:$U$890,14,FALSE)</f>
        <v>0</v>
      </c>
      <c r="P23" s="73">
        <f>VLOOKUP(W23,'[1]Sheet1'!$A$838:$U$890,15,FALSE)/100</f>
        <v>0</v>
      </c>
      <c r="Q23" s="72">
        <f>VLOOKUP(W23,'[1]Sheet1'!$A$838:$U$890,16,FALSE)</f>
        <v>0</v>
      </c>
      <c r="R23" s="73">
        <f>VLOOKUP(W23,'[1]Sheet1'!$A$838:$U$890,17,FALSE)/100</f>
        <v>0</v>
      </c>
      <c r="S23" s="72">
        <f>VLOOKUP(W23,'[1]Sheet1'!$A$838:$U$890,20,FALSE)</f>
        <v>1840</v>
      </c>
      <c r="T23" s="73">
        <f>VLOOKUP(W23,'[1]Sheet1'!$A$838:$U$890,21,FALSE)/100</f>
        <v>0.015348425952186318</v>
      </c>
      <c r="U23" s="72">
        <f>VLOOKUP(W23,'[1]Sheet1'!$A$838:$U$890,20,FALSE)</f>
        <v>1840</v>
      </c>
      <c r="V23" s="74">
        <f>VLOOKUP(W23,'[1]Sheet1'!$A$838:$U$890,21,FALSE)/100</f>
        <v>0.015348425952186318</v>
      </c>
      <c r="W23" s="262" t="s">
        <v>310</v>
      </c>
    </row>
    <row r="24" spans="1:23" ht="27">
      <c r="A24" s="26">
        <v>33</v>
      </c>
      <c r="B24" s="27" t="s">
        <v>89</v>
      </c>
      <c r="C24" s="72">
        <f>VLOOKUP(W24,'[1]Sheet1'!$A$838:$U$890,2,FALSE)</f>
        <v>4666</v>
      </c>
      <c r="D24" s="73">
        <f>VLOOKUP(W24,'[1]Sheet1'!$A$838:$U$890,3,FALSE)/100</f>
        <v>0.043222113122255774</v>
      </c>
      <c r="E24" s="72">
        <f>VLOOKUP(W24,'[1]Sheet1'!$A$838:$U$890,4,FALSE)</f>
        <v>280</v>
      </c>
      <c r="F24" s="73">
        <f>VLOOKUP(W24,'[1]Sheet1'!$A$838:$U$890,5,FALSE)/100</f>
        <v>0.04489337822671156</v>
      </c>
      <c r="G24" s="72">
        <f>VLOOKUP(W24,'[1]Sheet1'!$A$838:$U$890,6,FALSE)</f>
        <v>148</v>
      </c>
      <c r="H24" s="73">
        <f>VLOOKUP(W24,'[1]Sheet1'!$A$838:$U$890,7,FALSE)/100</f>
        <v>0.035398230088495575</v>
      </c>
      <c r="I24" s="72">
        <f>VLOOKUP(W24,'[1]Sheet1'!$A$838:$U$890,8,FALSE)</f>
        <v>37</v>
      </c>
      <c r="J24" s="73">
        <f>VLOOKUP(W24,'[1]Sheet1'!$A$838:$U$890,9,FALSE)/100</f>
        <v>0.0334841628959276</v>
      </c>
      <c r="K24" s="72">
        <f>VLOOKUP(W24,'[1]Sheet1'!$A$838:$U$890,10,FALSE)</f>
        <v>6</v>
      </c>
      <c r="L24" s="73">
        <f>VLOOKUP(W24,'[1]Sheet1'!$A$838:$U$890,11,FALSE)/100</f>
        <v>0.075</v>
      </c>
      <c r="M24" s="72">
        <f>VLOOKUP(W24,'[1]Sheet1'!$A$838:$U$890,12,FALSE)</f>
        <v>10</v>
      </c>
      <c r="N24" s="73">
        <f>VLOOKUP(W24,'[1]Sheet1'!$A$838:$U$890,13,FALSE)/100</f>
        <v>0.053475935828877004</v>
      </c>
      <c r="O24" s="72">
        <f>VLOOKUP(W24,'[1]Sheet1'!$A$838:$U$890,14,FALSE)</f>
        <v>2</v>
      </c>
      <c r="P24" s="73">
        <f>VLOOKUP(W24,'[1]Sheet1'!$A$838:$U$890,15,FALSE)/100</f>
        <v>0.04081632653061225</v>
      </c>
      <c r="Q24" s="72">
        <f>VLOOKUP(W24,'[1]Sheet1'!$A$838:$U$890,16,FALSE)</f>
        <v>4</v>
      </c>
      <c r="R24" s="73">
        <f>VLOOKUP(W24,'[1]Sheet1'!$A$838:$U$890,17,FALSE)/100</f>
        <v>0.17391304347826086</v>
      </c>
      <c r="S24" s="72">
        <f>VLOOKUP(W24,'[1]Sheet1'!$A$838:$U$890,20,FALSE)</f>
        <v>5159</v>
      </c>
      <c r="T24" s="73">
        <f>VLOOKUP(W24,'[1]Sheet1'!$A$838:$U$890,21,FALSE)/100</f>
        <v>0.043033983417026744</v>
      </c>
      <c r="U24" s="72">
        <f>VLOOKUP(W24,'[1]Sheet1'!$A$838:$U$890,20,FALSE)</f>
        <v>5159</v>
      </c>
      <c r="V24" s="74">
        <f>VLOOKUP(W24,'[1]Sheet1'!$A$838:$U$890,21,FALSE)/100</f>
        <v>0.043033983417026744</v>
      </c>
      <c r="W24" s="262" t="s">
        <v>311</v>
      </c>
    </row>
    <row r="25" spans="1:23" ht="27">
      <c r="A25" s="26">
        <v>34</v>
      </c>
      <c r="B25" s="27" t="s">
        <v>90</v>
      </c>
      <c r="C25" s="72">
        <f>VLOOKUP(W25,'[1]Sheet1'!$A$838:$U$890,2,FALSE)</f>
        <v>661</v>
      </c>
      <c r="D25" s="73">
        <f>VLOOKUP(W25,'[1]Sheet1'!$A$838:$U$890,3,FALSE)/100</f>
        <v>0.006122978305574597</v>
      </c>
      <c r="E25" s="72">
        <f>VLOOKUP(W25,'[1]Sheet1'!$A$838:$U$890,4,FALSE)</f>
        <v>55</v>
      </c>
      <c r="F25" s="73">
        <f>VLOOKUP(W25,'[1]Sheet1'!$A$838:$U$890,5,FALSE)/100</f>
        <v>0.008818342151675485</v>
      </c>
      <c r="G25" s="72">
        <f>VLOOKUP(W25,'[1]Sheet1'!$A$838:$U$890,6,FALSE)</f>
        <v>53</v>
      </c>
      <c r="H25" s="73">
        <f>VLOOKUP(W25,'[1]Sheet1'!$A$838:$U$890,7,FALSE)/100</f>
        <v>0.012676393207366658</v>
      </c>
      <c r="I25" s="72">
        <f>VLOOKUP(W25,'[1]Sheet1'!$A$838:$U$890,8,FALSE)</f>
        <v>19</v>
      </c>
      <c r="J25" s="73">
        <f>VLOOKUP(W25,'[1]Sheet1'!$A$838:$U$890,9,FALSE)/100</f>
        <v>0.017194570135746608</v>
      </c>
      <c r="K25" s="72">
        <f>VLOOKUP(W25,'[1]Sheet1'!$A$838:$U$890,10,FALSE)</f>
        <v>1</v>
      </c>
      <c r="L25" s="73">
        <f>VLOOKUP(W25,'[1]Sheet1'!$A$838:$U$890,11,FALSE)/100</f>
        <v>0.0125</v>
      </c>
      <c r="M25" s="72">
        <f>VLOOKUP(W25,'[1]Sheet1'!$A$838:$U$890,12,FALSE)</f>
        <v>5</v>
      </c>
      <c r="N25" s="73">
        <f>VLOOKUP(W25,'[1]Sheet1'!$A$838:$U$890,13,FALSE)/100</f>
        <v>0.026737967914438502</v>
      </c>
      <c r="O25" s="72">
        <f>VLOOKUP(W25,'[1]Sheet1'!$A$838:$U$890,14,FALSE)</f>
        <v>0</v>
      </c>
      <c r="P25" s="73">
        <f>VLOOKUP(W25,'[1]Sheet1'!$A$838:$U$890,15,FALSE)/100</f>
        <v>0</v>
      </c>
      <c r="Q25" s="72">
        <f>VLOOKUP(W25,'[1]Sheet1'!$A$838:$U$890,16,FALSE)</f>
        <v>0</v>
      </c>
      <c r="R25" s="73">
        <f>VLOOKUP(W25,'[1]Sheet1'!$A$838:$U$890,17,FALSE)/100</f>
        <v>0</v>
      </c>
      <c r="S25" s="72">
        <f>VLOOKUP(W25,'[1]Sheet1'!$A$838:$U$890,20,FALSE)</f>
        <v>794</v>
      </c>
      <c r="T25" s="73">
        <f>VLOOKUP(W25,'[1]Sheet1'!$A$838:$U$890,21,FALSE)/100</f>
        <v>0.006623179459802137</v>
      </c>
      <c r="U25" s="72">
        <f>VLOOKUP(W25,'[1]Sheet1'!$A$838:$U$890,20,FALSE)</f>
        <v>794</v>
      </c>
      <c r="V25" s="74">
        <f>VLOOKUP(W25,'[1]Sheet1'!$A$838:$U$890,21,FALSE)/100</f>
        <v>0.006623179459802137</v>
      </c>
      <c r="W25" s="262" t="s">
        <v>312</v>
      </c>
    </row>
    <row r="26" spans="1:23" ht="14.25">
      <c r="A26" s="26">
        <v>35</v>
      </c>
      <c r="B26" s="27" t="s">
        <v>91</v>
      </c>
      <c r="C26" s="72">
        <f>VLOOKUP(W26,'[1]Sheet1'!$A$838:$U$890,2,FALSE)</f>
        <v>2591</v>
      </c>
      <c r="D26" s="73">
        <f>VLOOKUP(W26,'[1]Sheet1'!$A$838:$U$890,3,FALSE)/100</f>
        <v>0.024000963373288622</v>
      </c>
      <c r="E26" s="72">
        <f>VLOOKUP(W26,'[1]Sheet1'!$A$838:$U$890,4,FALSE)</f>
        <v>177</v>
      </c>
      <c r="F26" s="73">
        <f>VLOOKUP(W26,'[1]Sheet1'!$A$838:$U$890,5,FALSE)/100</f>
        <v>0.02837902837902838</v>
      </c>
      <c r="G26" s="72">
        <f>VLOOKUP(W26,'[1]Sheet1'!$A$838:$U$890,6,FALSE)</f>
        <v>122</v>
      </c>
      <c r="H26" s="73">
        <f>VLOOKUP(W26,'[1]Sheet1'!$A$838:$U$890,7,FALSE)/100</f>
        <v>0.02917962209997609</v>
      </c>
      <c r="I26" s="72">
        <f>VLOOKUP(W26,'[1]Sheet1'!$A$838:$U$890,8,FALSE)</f>
        <v>25</v>
      </c>
      <c r="J26" s="73">
        <f>VLOOKUP(W26,'[1]Sheet1'!$A$838:$U$890,9,FALSE)/100</f>
        <v>0.02262443438914027</v>
      </c>
      <c r="K26" s="72">
        <f>VLOOKUP(W26,'[1]Sheet1'!$A$838:$U$890,10,FALSE)</f>
        <v>4</v>
      </c>
      <c r="L26" s="73">
        <f>VLOOKUP(W26,'[1]Sheet1'!$A$838:$U$890,11,FALSE)/100</f>
        <v>0.05</v>
      </c>
      <c r="M26" s="72">
        <f>VLOOKUP(W26,'[1]Sheet1'!$A$838:$U$890,12,FALSE)</f>
        <v>4</v>
      </c>
      <c r="N26" s="73">
        <f>VLOOKUP(W26,'[1]Sheet1'!$A$838:$U$890,13,FALSE)/100</f>
        <v>0.021390374331550797</v>
      </c>
      <c r="O26" s="72">
        <f>VLOOKUP(W26,'[1]Sheet1'!$A$838:$U$890,14,FALSE)</f>
        <v>0</v>
      </c>
      <c r="P26" s="73">
        <f>VLOOKUP(W26,'[1]Sheet1'!$A$838:$U$890,15,FALSE)/100</f>
        <v>0</v>
      </c>
      <c r="Q26" s="72">
        <f>VLOOKUP(W26,'[1]Sheet1'!$A$838:$U$890,16,FALSE)</f>
        <v>0</v>
      </c>
      <c r="R26" s="73">
        <f>VLOOKUP(W26,'[1]Sheet1'!$A$838:$U$890,17,FALSE)/100</f>
        <v>0</v>
      </c>
      <c r="S26" s="72">
        <f>VLOOKUP(W26,'[1]Sheet1'!$A$838:$U$890,20,FALSE)</f>
        <v>2923</v>
      </c>
      <c r="T26" s="73">
        <f>VLOOKUP(W26,'[1]Sheet1'!$A$838:$U$890,21,FALSE)/100</f>
        <v>0.024382309270782936</v>
      </c>
      <c r="U26" s="72">
        <f>VLOOKUP(W26,'[1]Sheet1'!$A$838:$U$890,20,FALSE)</f>
        <v>2923</v>
      </c>
      <c r="V26" s="74">
        <f>VLOOKUP(W26,'[1]Sheet1'!$A$838:$U$890,21,FALSE)/100</f>
        <v>0.024382309270782936</v>
      </c>
      <c r="W26" s="262" t="s">
        <v>313</v>
      </c>
    </row>
    <row r="27" spans="1:23" ht="15" thickBot="1">
      <c r="A27" s="39">
        <v>39</v>
      </c>
      <c r="B27" s="40" t="s">
        <v>92</v>
      </c>
      <c r="C27" s="77">
        <f>VLOOKUP(W27,'[1]Sheet1'!$A$838:$U$890,2,FALSE)</f>
        <v>717</v>
      </c>
      <c r="D27" s="78">
        <f>VLOOKUP(W27,'[1]Sheet1'!$A$838:$U$890,3,FALSE)/100</f>
        <v>0.006641717768679253</v>
      </c>
      <c r="E27" s="77">
        <f>VLOOKUP(W27,'[1]Sheet1'!$A$838:$U$890,4,FALSE)</f>
        <v>33</v>
      </c>
      <c r="F27" s="78">
        <f>VLOOKUP(W27,'[1]Sheet1'!$A$838:$U$890,5,FALSE)/100</f>
        <v>0.005291005291005291</v>
      </c>
      <c r="G27" s="77">
        <f>VLOOKUP(W27,'[1]Sheet1'!$A$838:$U$890,6,FALSE)</f>
        <v>24</v>
      </c>
      <c r="H27" s="78">
        <f>VLOOKUP(W27,'[1]Sheet1'!$A$838:$U$890,7,FALSE)/100</f>
        <v>0.005740253527864147</v>
      </c>
      <c r="I27" s="77">
        <f>VLOOKUP(W27,'[1]Sheet1'!$A$838:$U$890,8,FALSE)</f>
        <v>13</v>
      </c>
      <c r="J27" s="78">
        <f>VLOOKUP(W27,'[1]Sheet1'!$A$838:$U$890,9,FALSE)/100</f>
        <v>0.011764705882352941</v>
      </c>
      <c r="K27" s="77">
        <f>VLOOKUP(W27,'[1]Sheet1'!$A$838:$U$890,10,FALSE)</f>
        <v>0</v>
      </c>
      <c r="L27" s="78">
        <f>VLOOKUP(W27,'[1]Sheet1'!$A$838:$U$890,11,FALSE)/100</f>
        <v>0</v>
      </c>
      <c r="M27" s="77">
        <f>VLOOKUP(W27,'[1]Sheet1'!$A$838:$U$890,12,FALSE)</f>
        <v>1</v>
      </c>
      <c r="N27" s="78">
        <f>VLOOKUP(W27,'[1]Sheet1'!$A$838:$U$890,13,FALSE)/100</f>
        <v>0.005347593582887699</v>
      </c>
      <c r="O27" s="77">
        <f>VLOOKUP(W27,'[1]Sheet1'!$A$838:$U$890,14,FALSE)</f>
        <v>0</v>
      </c>
      <c r="P27" s="78">
        <f>VLOOKUP(W27,'[1]Sheet1'!$A$838:$U$890,15,FALSE)/100</f>
        <v>0</v>
      </c>
      <c r="Q27" s="77">
        <f>VLOOKUP(W27,'[1]Sheet1'!$A$838:$U$890,16,FALSE)</f>
        <v>0</v>
      </c>
      <c r="R27" s="78">
        <f>VLOOKUP(W27,'[1]Sheet1'!$A$838:$U$890,17,FALSE)/100</f>
        <v>0</v>
      </c>
      <c r="S27" s="77">
        <f>VLOOKUP(W27,'[1]Sheet1'!$A$838:$U$890,20,FALSE)</f>
        <v>788</v>
      </c>
      <c r="T27" s="78">
        <f>VLOOKUP(W27,'[1]Sheet1'!$A$838:$U$890,21,FALSE)/100</f>
        <v>0.006573130244740662</v>
      </c>
      <c r="U27" s="77">
        <f>VLOOKUP(W27,'[1]Sheet1'!$A$838:$U$890,20,FALSE)</f>
        <v>788</v>
      </c>
      <c r="V27" s="79">
        <f>VLOOKUP(W27,'[1]Sheet1'!$A$838:$U$890,21,FALSE)/100</f>
        <v>0.006573130244740662</v>
      </c>
      <c r="W27" s="262" t="s">
        <v>314</v>
      </c>
    </row>
    <row r="28" spans="1:23" ht="27.75" thickBot="1">
      <c r="A28" s="132" t="s">
        <v>93</v>
      </c>
      <c r="B28" s="14" t="s">
        <v>94</v>
      </c>
      <c r="C28" s="15">
        <f>SUM(C29:C35)</f>
        <v>22485</v>
      </c>
      <c r="D28" s="147">
        <f aca="true" t="shared" si="3" ref="D28:T28">SUM(D29:D35)</f>
        <v>0.20828315764121755</v>
      </c>
      <c r="E28" s="15">
        <f t="shared" si="3"/>
        <v>1084</v>
      </c>
      <c r="F28" s="147">
        <f t="shared" si="3"/>
        <v>0.17380150713484047</v>
      </c>
      <c r="G28" s="15">
        <f t="shared" si="3"/>
        <v>601</v>
      </c>
      <c r="H28" s="147">
        <f t="shared" si="3"/>
        <v>0.14374551542693134</v>
      </c>
      <c r="I28" s="15">
        <f t="shared" si="3"/>
        <v>193</v>
      </c>
      <c r="J28" s="147">
        <f t="shared" si="3"/>
        <v>0.1746606334841629</v>
      </c>
      <c r="K28" s="15">
        <f t="shared" si="3"/>
        <v>19</v>
      </c>
      <c r="L28" s="147">
        <f t="shared" si="3"/>
        <v>0.23750000000000004</v>
      </c>
      <c r="M28" s="15">
        <f t="shared" si="3"/>
        <v>40</v>
      </c>
      <c r="N28" s="147">
        <f t="shared" si="3"/>
        <v>0.21390374331550804</v>
      </c>
      <c r="O28" s="15">
        <f t="shared" si="3"/>
        <v>14</v>
      </c>
      <c r="P28" s="147">
        <f t="shared" si="3"/>
        <v>0.28571428571428575</v>
      </c>
      <c r="Q28" s="15">
        <f t="shared" si="3"/>
        <v>7</v>
      </c>
      <c r="R28" s="147">
        <f t="shared" si="3"/>
        <v>0.30434782608695654</v>
      </c>
      <c r="S28" s="15">
        <f t="shared" si="3"/>
        <v>24459</v>
      </c>
      <c r="T28" s="147">
        <f t="shared" si="3"/>
        <v>0.20402562519811146</v>
      </c>
      <c r="U28" s="15">
        <f>SUM(U29:U35)</f>
        <v>24459</v>
      </c>
      <c r="V28" s="145">
        <f>SUM(V29:V35)</f>
        <v>0.20402562519811146</v>
      </c>
      <c r="W28" s="262">
        <f>SUM(W29:W35)</f>
        <v>0</v>
      </c>
    </row>
    <row r="29" spans="1:23" ht="41.25">
      <c r="A29" s="26">
        <v>40</v>
      </c>
      <c r="B29" s="27" t="s">
        <v>95</v>
      </c>
      <c r="C29" s="72">
        <f>VLOOKUP(W29,'[1]Sheet1'!$A$838:$U$890,2,FALSE)</f>
        <v>2137</v>
      </c>
      <c r="D29" s="73">
        <f>VLOOKUP(W29,'[1]Sheet1'!$A$838:$U$890,3,FALSE)/100</f>
        <v>0.019795468440261595</v>
      </c>
      <c r="E29" s="72">
        <f>VLOOKUP(W29,'[1]Sheet1'!$A$838:$U$890,4,FALSE)</f>
        <v>102</v>
      </c>
      <c r="F29" s="73">
        <f>VLOOKUP(W29,'[1]Sheet1'!$A$838:$U$890,5,FALSE)/100</f>
        <v>0.016354016354016353</v>
      </c>
      <c r="G29" s="72">
        <f>VLOOKUP(W29,'[1]Sheet1'!$A$838:$U$890,6,FALSE)</f>
        <v>62</v>
      </c>
      <c r="H29" s="73">
        <f>VLOOKUP(W29,'[1]Sheet1'!$A$838:$U$890,7,FALSE)/100</f>
        <v>0.014828988280315713</v>
      </c>
      <c r="I29" s="72">
        <f>VLOOKUP(W29,'[1]Sheet1'!$A$838:$U$890,8,FALSE)</f>
        <v>17</v>
      </c>
      <c r="J29" s="73">
        <f>VLOOKUP(W29,'[1]Sheet1'!$A$838:$U$890,9,FALSE)/100</f>
        <v>0.015384615384615387</v>
      </c>
      <c r="K29" s="72">
        <f>VLOOKUP(W29,'[1]Sheet1'!$A$838:$U$890,10,FALSE)</f>
        <v>1</v>
      </c>
      <c r="L29" s="73">
        <f>VLOOKUP(W29,'[1]Sheet1'!$A$838:$U$890,11,FALSE)/100</f>
        <v>0.0125</v>
      </c>
      <c r="M29" s="72">
        <f>VLOOKUP(W29,'[1]Sheet1'!$A$838:$U$890,12,FALSE)</f>
        <v>6</v>
      </c>
      <c r="N29" s="73">
        <f>VLOOKUP(W29,'[1]Sheet1'!$A$838:$U$890,13,FALSE)/100</f>
        <v>0.03208556149732621</v>
      </c>
      <c r="O29" s="72">
        <f>VLOOKUP(W29,'[1]Sheet1'!$A$838:$U$890,14,FALSE)</f>
        <v>4</v>
      </c>
      <c r="P29" s="73">
        <f>VLOOKUP(W29,'[1]Sheet1'!$A$838:$U$890,15,FALSE)/100</f>
        <v>0.0816326530612245</v>
      </c>
      <c r="Q29" s="72">
        <f>VLOOKUP(W29,'[1]Sheet1'!$A$838:$U$890,16,FALSE)</f>
        <v>0</v>
      </c>
      <c r="R29" s="73">
        <f>VLOOKUP(W29,'[1]Sheet1'!$A$838:$U$890,17,FALSE)/100</f>
        <v>0</v>
      </c>
      <c r="S29" s="72">
        <f>VLOOKUP(W29,'[1]Sheet1'!$A$838:$U$890,20,FALSE)</f>
        <v>2332</v>
      </c>
      <c r="T29" s="73">
        <f>VLOOKUP(W29,'[1]Sheet1'!$A$838:$U$890,21,FALSE)/100</f>
        <v>0.01945246158722744</v>
      </c>
      <c r="U29" s="72">
        <f>VLOOKUP(W29,'[1]Sheet1'!$A$838:$U$890,20,FALSE)</f>
        <v>2332</v>
      </c>
      <c r="V29" s="74">
        <f>VLOOKUP(W29,'[1]Sheet1'!$A$838:$U$890,21,FALSE)/100</f>
        <v>0.01945246158722744</v>
      </c>
      <c r="W29" s="262" t="s">
        <v>315</v>
      </c>
    </row>
    <row r="30" spans="1:23" ht="41.25">
      <c r="A30" s="26">
        <v>41</v>
      </c>
      <c r="B30" s="27" t="s">
        <v>96</v>
      </c>
      <c r="C30" s="72">
        <f>VLOOKUP(W30,'[1]Sheet1'!$A$838:$U$890,2,FALSE)</f>
        <v>1404</v>
      </c>
      <c r="D30" s="73">
        <f>VLOOKUP(W30,'[1]Sheet1'!$A$838:$U$890,3,FALSE)/100</f>
        <v>0.013005539396409582</v>
      </c>
      <c r="E30" s="72">
        <f>VLOOKUP(W30,'[1]Sheet1'!$A$838:$U$890,4,FALSE)</f>
        <v>143</v>
      </c>
      <c r="F30" s="73">
        <f>VLOOKUP(W30,'[1]Sheet1'!$A$838:$U$890,5,FALSE)/100</f>
        <v>0.022927689594356256</v>
      </c>
      <c r="G30" s="72">
        <f>VLOOKUP(W30,'[1]Sheet1'!$A$838:$U$890,6,FALSE)</f>
        <v>53</v>
      </c>
      <c r="H30" s="73">
        <f>VLOOKUP(W30,'[1]Sheet1'!$A$838:$U$890,7,FALSE)/100</f>
        <v>0.012676393207366658</v>
      </c>
      <c r="I30" s="72">
        <f>VLOOKUP(W30,'[1]Sheet1'!$A$838:$U$890,8,FALSE)</f>
        <v>26</v>
      </c>
      <c r="J30" s="73">
        <f>VLOOKUP(W30,'[1]Sheet1'!$A$838:$U$890,9,FALSE)/100</f>
        <v>0.023529411764705882</v>
      </c>
      <c r="K30" s="72">
        <f>VLOOKUP(W30,'[1]Sheet1'!$A$838:$U$890,10,FALSE)</f>
        <v>3</v>
      </c>
      <c r="L30" s="73">
        <f>VLOOKUP(W30,'[1]Sheet1'!$A$838:$U$890,11,FALSE)/100</f>
        <v>0.0375</v>
      </c>
      <c r="M30" s="72">
        <f>VLOOKUP(W30,'[1]Sheet1'!$A$838:$U$890,12,FALSE)</f>
        <v>10</v>
      </c>
      <c r="N30" s="73">
        <f>VLOOKUP(W30,'[1]Sheet1'!$A$838:$U$890,13,FALSE)/100</f>
        <v>0.053475935828877004</v>
      </c>
      <c r="O30" s="72">
        <f>VLOOKUP(W30,'[1]Sheet1'!$A$838:$U$890,14,FALSE)</f>
        <v>5</v>
      </c>
      <c r="P30" s="73">
        <f>VLOOKUP(W30,'[1]Sheet1'!$A$838:$U$890,15,FALSE)/100</f>
        <v>0.10204081632653061</v>
      </c>
      <c r="Q30" s="72">
        <f>VLOOKUP(W30,'[1]Sheet1'!$A$838:$U$890,16,FALSE)</f>
        <v>3</v>
      </c>
      <c r="R30" s="73">
        <f>VLOOKUP(W30,'[1]Sheet1'!$A$838:$U$890,17,FALSE)/100</f>
        <v>0.13043478260869565</v>
      </c>
      <c r="S30" s="72">
        <f>VLOOKUP(W30,'[1]Sheet1'!$A$838:$U$890,20,FALSE)</f>
        <v>1649</v>
      </c>
      <c r="T30" s="73">
        <f>VLOOKUP(W30,'[1]Sheet1'!$A$838:$U$890,21,FALSE)/100</f>
        <v>0.013755192606062627</v>
      </c>
      <c r="U30" s="72">
        <f>VLOOKUP(W30,'[1]Sheet1'!$A$838:$U$890,20,FALSE)</f>
        <v>1649</v>
      </c>
      <c r="V30" s="74">
        <f>VLOOKUP(W30,'[1]Sheet1'!$A$838:$U$890,21,FALSE)/100</f>
        <v>0.013755192606062627</v>
      </c>
      <c r="W30" s="262" t="s">
        <v>316</v>
      </c>
    </row>
    <row r="31" spans="1:23" ht="27">
      <c r="A31" s="26">
        <v>42</v>
      </c>
      <c r="B31" s="27" t="s">
        <v>97</v>
      </c>
      <c r="C31" s="72">
        <f>VLOOKUP(W31,'[1]Sheet1'!$A$838:$U$890,2,FALSE)</f>
        <v>3280</v>
      </c>
      <c r="D31" s="73">
        <f>VLOOKUP(W31,'[1]Sheet1'!$A$838:$U$890,3,FALSE)/100</f>
        <v>0.03038331141041555</v>
      </c>
      <c r="E31" s="72">
        <f>VLOOKUP(W31,'[1]Sheet1'!$A$838:$U$890,4,FALSE)</f>
        <v>198</v>
      </c>
      <c r="F31" s="73">
        <f>VLOOKUP(W31,'[1]Sheet1'!$A$838:$U$890,5,FALSE)/100</f>
        <v>0.03174603174603175</v>
      </c>
      <c r="G31" s="72">
        <f>VLOOKUP(W31,'[1]Sheet1'!$A$838:$U$890,6,FALSE)</f>
        <v>162</v>
      </c>
      <c r="H31" s="73">
        <f>VLOOKUP(W31,'[1]Sheet1'!$A$838:$U$890,7,FALSE)/100</f>
        <v>0.03874671131308299</v>
      </c>
      <c r="I31" s="72">
        <f>VLOOKUP(W31,'[1]Sheet1'!$A$838:$U$890,8,FALSE)</f>
        <v>54</v>
      </c>
      <c r="J31" s="73">
        <f>VLOOKUP(W31,'[1]Sheet1'!$A$838:$U$890,9,FALSE)/100</f>
        <v>0.04886877828054299</v>
      </c>
      <c r="K31" s="72">
        <f>VLOOKUP(W31,'[1]Sheet1'!$A$838:$U$890,10,FALSE)</f>
        <v>7</v>
      </c>
      <c r="L31" s="73">
        <f>VLOOKUP(W31,'[1]Sheet1'!$A$838:$U$890,11,FALSE)/100</f>
        <v>0.0875</v>
      </c>
      <c r="M31" s="72">
        <f>VLOOKUP(W31,'[1]Sheet1'!$A$838:$U$890,12,FALSE)</f>
        <v>9</v>
      </c>
      <c r="N31" s="73">
        <f>VLOOKUP(W31,'[1]Sheet1'!$A$838:$U$890,13,FALSE)/100</f>
        <v>0.0481283422459893</v>
      </c>
      <c r="O31" s="72">
        <f>VLOOKUP(W31,'[1]Sheet1'!$A$838:$U$890,14,FALSE)</f>
        <v>2</v>
      </c>
      <c r="P31" s="73">
        <f>VLOOKUP(W31,'[1]Sheet1'!$A$838:$U$890,15,FALSE)/100</f>
        <v>0.04081632653061225</v>
      </c>
      <c r="Q31" s="72">
        <f>VLOOKUP(W31,'[1]Sheet1'!$A$838:$U$890,16,FALSE)</f>
        <v>4</v>
      </c>
      <c r="R31" s="73">
        <f>VLOOKUP(W31,'[1]Sheet1'!$A$838:$U$890,17,FALSE)/100</f>
        <v>0.17391304347826086</v>
      </c>
      <c r="S31" s="72">
        <f>VLOOKUP(W31,'[1]Sheet1'!$A$838:$U$890,20,FALSE)</f>
        <v>3727</v>
      </c>
      <c r="T31" s="73">
        <f>VLOOKUP(W31,'[1]Sheet1'!$A$838:$U$890,21,FALSE)/100</f>
        <v>0.03108890408902087</v>
      </c>
      <c r="U31" s="72">
        <f>VLOOKUP(W31,'[1]Sheet1'!$A$838:$U$890,20,FALSE)</f>
        <v>3727</v>
      </c>
      <c r="V31" s="74">
        <f>VLOOKUP(W31,'[1]Sheet1'!$A$838:$U$890,21,FALSE)/100</f>
        <v>0.03108890408902087</v>
      </c>
      <c r="W31" s="262" t="s">
        <v>317</v>
      </c>
    </row>
    <row r="32" spans="1:23" ht="27">
      <c r="A32" s="26">
        <v>43</v>
      </c>
      <c r="B32" s="27" t="s">
        <v>98</v>
      </c>
      <c r="C32" s="72">
        <f>VLOOKUP(W32,'[1]Sheet1'!$A$838:$U$890,2,FALSE)</f>
        <v>6686</v>
      </c>
      <c r="D32" s="73">
        <f>VLOOKUP(W32,'[1]Sheet1'!$A$838:$U$890,3,FALSE)/100</f>
        <v>0.06193378661281657</v>
      </c>
      <c r="E32" s="72">
        <f>VLOOKUP(W32,'[1]Sheet1'!$A$838:$U$890,4,FALSE)</f>
        <v>212</v>
      </c>
      <c r="F32" s="73">
        <f>VLOOKUP(W32,'[1]Sheet1'!$A$838:$U$890,5,FALSE)/100</f>
        <v>0.033990700657367326</v>
      </c>
      <c r="G32" s="72">
        <f>VLOOKUP(W32,'[1]Sheet1'!$A$838:$U$890,6,FALSE)</f>
        <v>103</v>
      </c>
      <c r="H32" s="73">
        <f>VLOOKUP(W32,'[1]Sheet1'!$A$838:$U$890,7,FALSE)/100</f>
        <v>0.024635254723750298</v>
      </c>
      <c r="I32" s="72">
        <f>VLOOKUP(W32,'[1]Sheet1'!$A$838:$U$890,8,FALSE)</f>
        <v>32</v>
      </c>
      <c r="J32" s="73">
        <f>VLOOKUP(W32,'[1]Sheet1'!$A$838:$U$890,9,FALSE)/100</f>
        <v>0.028959276018099545</v>
      </c>
      <c r="K32" s="72">
        <f>VLOOKUP(W32,'[1]Sheet1'!$A$838:$U$890,10,FALSE)</f>
        <v>1</v>
      </c>
      <c r="L32" s="73">
        <f>VLOOKUP(W32,'[1]Sheet1'!$A$838:$U$890,11,FALSE)/100</f>
        <v>0.0125</v>
      </c>
      <c r="M32" s="72">
        <f>VLOOKUP(W32,'[1]Sheet1'!$A$838:$U$890,12,FALSE)</f>
        <v>7</v>
      </c>
      <c r="N32" s="73">
        <f>VLOOKUP(W32,'[1]Sheet1'!$A$838:$U$890,13,FALSE)/100</f>
        <v>0.0374331550802139</v>
      </c>
      <c r="O32" s="72">
        <f>VLOOKUP(W32,'[1]Sheet1'!$A$838:$U$890,14,FALSE)</f>
        <v>0</v>
      </c>
      <c r="P32" s="73">
        <f>VLOOKUP(W32,'[1]Sheet1'!$A$838:$U$890,15,FALSE)/100</f>
        <v>0</v>
      </c>
      <c r="Q32" s="72">
        <f>VLOOKUP(W32,'[1]Sheet1'!$A$838:$U$890,16,FALSE)</f>
        <v>0</v>
      </c>
      <c r="R32" s="73">
        <f>VLOOKUP(W32,'[1]Sheet1'!$A$838:$U$890,17,FALSE)/100</f>
        <v>0</v>
      </c>
      <c r="S32" s="72">
        <f>VLOOKUP(W32,'[1]Sheet1'!$A$838:$U$890,20,FALSE)</f>
        <v>7041</v>
      </c>
      <c r="T32" s="73">
        <f>VLOOKUP(W32,'[1]Sheet1'!$A$838:$U$890,21,FALSE)/100</f>
        <v>0.058732753874643405</v>
      </c>
      <c r="U32" s="72">
        <f>VLOOKUP(W32,'[1]Sheet1'!$A$838:$U$890,20,FALSE)</f>
        <v>7041</v>
      </c>
      <c r="V32" s="74">
        <f>VLOOKUP(W32,'[1]Sheet1'!$A$838:$U$890,21,FALSE)/100</f>
        <v>0.058732753874643405</v>
      </c>
      <c r="W32" s="262" t="s">
        <v>318</v>
      </c>
    </row>
    <row r="33" spans="1:23" ht="27">
      <c r="A33" s="26">
        <v>44</v>
      </c>
      <c r="B33" s="27" t="s">
        <v>99</v>
      </c>
      <c r="C33" s="72">
        <f>VLOOKUP(W33,'[1]Sheet1'!$A$838:$U$890,2,FALSE)</f>
        <v>8239</v>
      </c>
      <c r="D33" s="73">
        <f>VLOOKUP(W33,'[1]Sheet1'!$A$838:$U$890,3,FALSE)/100</f>
        <v>0.07631954350927246</v>
      </c>
      <c r="E33" s="72">
        <f>VLOOKUP(W33,'[1]Sheet1'!$A$838:$U$890,4,FALSE)</f>
        <v>386</v>
      </c>
      <c r="F33" s="73">
        <f>VLOOKUP(W33,'[1]Sheet1'!$A$838:$U$890,5,FALSE)/100</f>
        <v>0.06188872855539522</v>
      </c>
      <c r="G33" s="72">
        <f>VLOOKUP(W33,'[1]Sheet1'!$A$838:$U$890,6,FALSE)</f>
        <v>199</v>
      </c>
      <c r="H33" s="73">
        <f>VLOOKUP(W33,'[1]Sheet1'!$A$838:$U$890,7,FALSE)/100</f>
        <v>0.04759626883520689</v>
      </c>
      <c r="I33" s="72">
        <f>VLOOKUP(W33,'[1]Sheet1'!$A$838:$U$890,8,FALSE)</f>
        <v>56</v>
      </c>
      <c r="J33" s="73">
        <f>VLOOKUP(W33,'[1]Sheet1'!$A$838:$U$890,9,FALSE)/100</f>
        <v>0.05067873303167421</v>
      </c>
      <c r="K33" s="72">
        <f>VLOOKUP(W33,'[1]Sheet1'!$A$838:$U$890,10,FALSE)</f>
        <v>6</v>
      </c>
      <c r="L33" s="73">
        <f>VLOOKUP(W33,'[1]Sheet1'!$A$838:$U$890,11,FALSE)/100</f>
        <v>0.075</v>
      </c>
      <c r="M33" s="72">
        <f>VLOOKUP(W33,'[1]Sheet1'!$A$838:$U$890,12,FALSE)</f>
        <v>6</v>
      </c>
      <c r="N33" s="73">
        <f>VLOOKUP(W33,'[1]Sheet1'!$A$838:$U$890,13,FALSE)/100</f>
        <v>0.03208556149732621</v>
      </c>
      <c r="O33" s="72">
        <f>VLOOKUP(W33,'[1]Sheet1'!$A$838:$U$890,14,FALSE)</f>
        <v>3</v>
      </c>
      <c r="P33" s="73">
        <f>VLOOKUP(W33,'[1]Sheet1'!$A$838:$U$890,15,FALSE)/100</f>
        <v>0.061224489795918366</v>
      </c>
      <c r="Q33" s="72">
        <f>VLOOKUP(W33,'[1]Sheet1'!$A$838:$U$890,16,FALSE)</f>
        <v>0</v>
      </c>
      <c r="R33" s="73">
        <f>VLOOKUP(W33,'[1]Sheet1'!$A$838:$U$890,17,FALSE)/100</f>
        <v>0</v>
      </c>
      <c r="S33" s="72">
        <f>VLOOKUP(W33,'[1]Sheet1'!$A$838:$U$890,20,FALSE)</f>
        <v>8895</v>
      </c>
      <c r="T33" s="73">
        <f>VLOOKUP(W33,'[1]Sheet1'!$A$838:$U$890,21,FALSE)/100</f>
        <v>0.07419796132863983</v>
      </c>
      <c r="U33" s="72">
        <f>VLOOKUP(W33,'[1]Sheet1'!$A$838:$U$890,20,FALSE)</f>
        <v>8895</v>
      </c>
      <c r="V33" s="74">
        <f>VLOOKUP(W33,'[1]Sheet1'!$A$838:$U$890,21,FALSE)/100</f>
        <v>0.07419796132863983</v>
      </c>
      <c r="W33" s="262" t="s">
        <v>319</v>
      </c>
    </row>
    <row r="34" spans="1:23" ht="14.25">
      <c r="A34" s="26">
        <v>45</v>
      </c>
      <c r="B34" s="27" t="s">
        <v>100</v>
      </c>
      <c r="C34" s="72">
        <f>VLOOKUP(W34,'[1]Sheet1'!$A$838:$U$890,2,FALSE)</f>
        <v>121</v>
      </c>
      <c r="D34" s="73">
        <f>VLOOKUP(W34,'[1]Sheet1'!$A$838:$U$890,3,FALSE)/100</f>
        <v>0.0011208477684939882</v>
      </c>
      <c r="E34" s="72">
        <f>VLOOKUP(W34,'[1]Sheet1'!$A$838:$U$890,4,FALSE)</f>
        <v>4</v>
      </c>
      <c r="F34" s="73">
        <f>VLOOKUP(W34,'[1]Sheet1'!$A$838:$U$890,5,FALSE)/100</f>
        <v>0.000641333974667308</v>
      </c>
      <c r="G34" s="72">
        <f>VLOOKUP(W34,'[1]Sheet1'!$A$838:$U$890,6,FALSE)</f>
        <v>6</v>
      </c>
      <c r="H34" s="73">
        <f>VLOOKUP(W34,'[1]Sheet1'!$A$838:$U$890,7,FALSE)/100</f>
        <v>0.0014350633819660368</v>
      </c>
      <c r="I34" s="72">
        <f>VLOOKUP(W34,'[1]Sheet1'!$A$838:$U$890,8,FALSE)</f>
        <v>0</v>
      </c>
      <c r="J34" s="73">
        <f>VLOOKUP(W34,'[1]Sheet1'!$A$838:$U$890,9,FALSE)/100</f>
        <v>0</v>
      </c>
      <c r="K34" s="72">
        <f>VLOOKUP(W34,'[1]Sheet1'!$A$838:$U$890,10,FALSE)</f>
        <v>0</v>
      </c>
      <c r="L34" s="73">
        <f>VLOOKUP(W34,'[1]Sheet1'!$A$838:$U$890,11,FALSE)/100</f>
        <v>0</v>
      </c>
      <c r="M34" s="72">
        <f>VLOOKUP(W34,'[1]Sheet1'!$A$838:$U$890,12,FALSE)</f>
        <v>0</v>
      </c>
      <c r="N34" s="73">
        <f>VLOOKUP(W34,'[1]Sheet1'!$A$838:$U$890,13,FALSE)/100</f>
        <v>0</v>
      </c>
      <c r="O34" s="72">
        <f>VLOOKUP(W34,'[1]Sheet1'!$A$838:$U$890,14,FALSE)</f>
        <v>0</v>
      </c>
      <c r="P34" s="73">
        <f>VLOOKUP(W34,'[1]Sheet1'!$A$838:$U$890,15,FALSE)/100</f>
        <v>0</v>
      </c>
      <c r="Q34" s="72">
        <f>VLOOKUP(W34,'[1]Sheet1'!$A$838:$U$890,16,FALSE)</f>
        <v>0</v>
      </c>
      <c r="R34" s="73">
        <f>VLOOKUP(W34,'[1]Sheet1'!$A$838:$U$890,17,FALSE)/100</f>
        <v>0</v>
      </c>
      <c r="S34" s="72">
        <f>VLOOKUP(W34,'[1]Sheet1'!$A$838:$U$890,20,FALSE)</f>
        <v>131</v>
      </c>
      <c r="T34" s="73">
        <f>VLOOKUP(W34,'[1]Sheet1'!$A$838:$U$890,21,FALSE)/100</f>
        <v>0.0010927411955089172</v>
      </c>
      <c r="U34" s="72">
        <f>VLOOKUP(W34,'[1]Sheet1'!$A$838:$U$890,20,FALSE)</f>
        <v>131</v>
      </c>
      <c r="V34" s="74">
        <f>VLOOKUP(W34,'[1]Sheet1'!$A$838:$U$890,21,FALSE)/100</f>
        <v>0.0010927411955089172</v>
      </c>
      <c r="W34" s="262" t="s">
        <v>320</v>
      </c>
    </row>
    <row r="35" spans="1:23" ht="15" thickBot="1">
      <c r="A35" s="8">
        <v>49</v>
      </c>
      <c r="B35" s="33" t="s">
        <v>101</v>
      </c>
      <c r="C35" s="77">
        <f>VLOOKUP(W35,'[1]Sheet1'!$A$838:$U$890,2,FALSE)</f>
        <v>618</v>
      </c>
      <c r="D35" s="78">
        <f>VLOOKUP(W35,'[1]Sheet1'!$A$838:$U$890,3,FALSE)/100</f>
        <v>0.005724660503547807</v>
      </c>
      <c r="E35" s="77">
        <f>VLOOKUP(W35,'[1]Sheet1'!$A$838:$U$890,4,FALSE)</f>
        <v>39</v>
      </c>
      <c r="F35" s="78">
        <f>VLOOKUP(W35,'[1]Sheet1'!$A$838:$U$890,5,FALSE)/100</f>
        <v>0.006253006253006253</v>
      </c>
      <c r="G35" s="77">
        <f>VLOOKUP(W35,'[1]Sheet1'!$A$838:$U$890,6,FALSE)</f>
        <v>16</v>
      </c>
      <c r="H35" s="78">
        <f>VLOOKUP(W35,'[1]Sheet1'!$A$838:$U$890,7,FALSE)/100</f>
        <v>0.0038268356852427647</v>
      </c>
      <c r="I35" s="77">
        <f>VLOOKUP(W35,'[1]Sheet1'!$A$838:$U$890,8,FALSE)</f>
        <v>8</v>
      </c>
      <c r="J35" s="78">
        <f>VLOOKUP(W35,'[1]Sheet1'!$A$838:$U$890,9,FALSE)/100</f>
        <v>0.007239819004524886</v>
      </c>
      <c r="K35" s="77">
        <f>VLOOKUP(W35,'[1]Sheet1'!$A$838:$U$890,10,FALSE)</f>
        <v>1</v>
      </c>
      <c r="L35" s="78">
        <f>VLOOKUP(W35,'[1]Sheet1'!$A$838:$U$890,11,FALSE)/100</f>
        <v>0.0125</v>
      </c>
      <c r="M35" s="77">
        <f>VLOOKUP(W35,'[1]Sheet1'!$A$838:$U$890,12,FALSE)</f>
        <v>2</v>
      </c>
      <c r="N35" s="78">
        <f>VLOOKUP(W35,'[1]Sheet1'!$A$838:$U$890,13,FALSE)/100</f>
        <v>0.010695187165775399</v>
      </c>
      <c r="O35" s="77">
        <f>VLOOKUP(W35,'[1]Sheet1'!$A$838:$U$890,14,FALSE)</f>
        <v>0</v>
      </c>
      <c r="P35" s="78">
        <f>VLOOKUP(W35,'[1]Sheet1'!$A$838:$U$890,15,FALSE)/100</f>
        <v>0</v>
      </c>
      <c r="Q35" s="77">
        <f>VLOOKUP(W35,'[1]Sheet1'!$A$838:$U$890,16,FALSE)</f>
        <v>0</v>
      </c>
      <c r="R35" s="78">
        <f>VLOOKUP(W35,'[1]Sheet1'!$A$838:$U$890,17,FALSE)/100</f>
        <v>0</v>
      </c>
      <c r="S35" s="77">
        <f>VLOOKUP(W35,'[1]Sheet1'!$A$838:$U$890,20,FALSE)</f>
        <v>684</v>
      </c>
      <c r="T35" s="78">
        <f>VLOOKUP(W35,'[1]Sheet1'!$A$838:$U$890,21,FALSE)/100</f>
        <v>0.005705610517008392</v>
      </c>
      <c r="U35" s="77">
        <f>VLOOKUP(W35,'[1]Sheet1'!$A$838:$U$890,20,FALSE)</f>
        <v>684</v>
      </c>
      <c r="V35" s="79">
        <f>VLOOKUP(W35,'[1]Sheet1'!$A$838:$U$890,21,FALSE)/100</f>
        <v>0.005705610517008392</v>
      </c>
      <c r="W35" s="262" t="s">
        <v>321</v>
      </c>
    </row>
    <row r="36" spans="1:23" ht="27.75" thickBot="1">
      <c r="A36" s="132" t="s">
        <v>102</v>
      </c>
      <c r="B36" s="14" t="s">
        <v>103</v>
      </c>
      <c r="C36" s="15">
        <f>SUM(C37:C40)</f>
        <v>17839</v>
      </c>
      <c r="D36" s="147">
        <f aca="true" t="shared" si="4" ref="D36:T36">SUM(D37:D40)</f>
        <v>0.16524630861292774</v>
      </c>
      <c r="E36" s="15">
        <f t="shared" si="4"/>
        <v>1532</v>
      </c>
      <c r="F36" s="147">
        <f t="shared" si="4"/>
        <v>0.24563091229757894</v>
      </c>
      <c r="G36" s="15">
        <f t="shared" si="4"/>
        <v>1310</v>
      </c>
      <c r="H36" s="147">
        <f t="shared" si="4"/>
        <v>0.31332217172925136</v>
      </c>
      <c r="I36" s="15">
        <f t="shared" si="4"/>
        <v>374</v>
      </c>
      <c r="J36" s="147">
        <f t="shared" si="4"/>
        <v>0.3384615384615385</v>
      </c>
      <c r="K36" s="15">
        <f t="shared" si="4"/>
        <v>26</v>
      </c>
      <c r="L36" s="147">
        <f t="shared" si="4"/>
        <v>0.32499999999999996</v>
      </c>
      <c r="M36" s="15">
        <f t="shared" si="4"/>
        <v>59</v>
      </c>
      <c r="N36" s="147">
        <f t="shared" si="4"/>
        <v>0.3155080213903743</v>
      </c>
      <c r="O36" s="15">
        <f t="shared" si="4"/>
        <v>9</v>
      </c>
      <c r="P36" s="147">
        <f t="shared" si="4"/>
        <v>0.1836734693877551</v>
      </c>
      <c r="Q36" s="15">
        <f t="shared" si="4"/>
        <v>2</v>
      </c>
      <c r="R36" s="147">
        <f t="shared" si="4"/>
        <v>0.08695652173913043</v>
      </c>
      <c r="S36" s="15">
        <f t="shared" si="4"/>
        <v>21161</v>
      </c>
      <c r="T36" s="147">
        <f t="shared" si="4"/>
        <v>0.17651523998598623</v>
      </c>
      <c r="U36" s="15">
        <f>SUM(U37:U40)</f>
        <v>21161</v>
      </c>
      <c r="V36" s="145">
        <f>SUM(V37:V40)</f>
        <v>0.17651523998598623</v>
      </c>
      <c r="W36" s="262">
        <f>SUM(W37:W40)</f>
        <v>0</v>
      </c>
    </row>
    <row r="37" spans="1:23" ht="27">
      <c r="A37" s="26">
        <v>50</v>
      </c>
      <c r="B37" s="27" t="s">
        <v>104</v>
      </c>
      <c r="C37" s="72">
        <f>VLOOKUP(W37,'[1]Sheet1'!$A$838:$U$890,2,FALSE)</f>
        <v>3693</v>
      </c>
      <c r="D37" s="73">
        <f>VLOOKUP(W37,'[1]Sheet1'!$A$838:$U$890,3,FALSE)/100</f>
        <v>0.03420901495081238</v>
      </c>
      <c r="E37" s="72">
        <f>VLOOKUP(W37,'[1]Sheet1'!$A$838:$U$890,4,FALSE)</f>
        <v>321</v>
      </c>
      <c r="F37" s="73">
        <f>VLOOKUP(W37,'[1]Sheet1'!$A$838:$U$890,5,FALSE)/100</f>
        <v>0.05146705146705147</v>
      </c>
      <c r="G37" s="72">
        <f>VLOOKUP(W37,'[1]Sheet1'!$A$838:$U$890,6,FALSE)</f>
        <v>219</v>
      </c>
      <c r="H37" s="73">
        <f>VLOOKUP(W37,'[1]Sheet1'!$A$838:$U$890,7,FALSE)/100</f>
        <v>0.05237981344176035</v>
      </c>
      <c r="I37" s="72">
        <f>VLOOKUP(W37,'[1]Sheet1'!$A$838:$U$890,8,FALSE)</f>
        <v>41</v>
      </c>
      <c r="J37" s="73">
        <f>VLOOKUP(W37,'[1]Sheet1'!$A$838:$U$890,9,FALSE)/100</f>
        <v>0.037104072398190045</v>
      </c>
      <c r="K37" s="72">
        <f>VLOOKUP(W37,'[1]Sheet1'!$A$838:$U$890,10,FALSE)</f>
        <v>7</v>
      </c>
      <c r="L37" s="73">
        <f>VLOOKUP(W37,'[1]Sheet1'!$A$838:$U$890,11,FALSE)/100</f>
        <v>0.0875</v>
      </c>
      <c r="M37" s="72">
        <f>VLOOKUP(W37,'[1]Sheet1'!$A$838:$U$890,12,FALSE)</f>
        <v>4</v>
      </c>
      <c r="N37" s="73">
        <f>VLOOKUP(W37,'[1]Sheet1'!$A$838:$U$890,13,FALSE)/100</f>
        <v>0.021390374331550797</v>
      </c>
      <c r="O37" s="72">
        <f>VLOOKUP(W37,'[1]Sheet1'!$A$838:$U$890,14,FALSE)</f>
        <v>2</v>
      </c>
      <c r="P37" s="73">
        <f>VLOOKUP(W37,'[1]Sheet1'!$A$838:$U$890,15,FALSE)/100</f>
        <v>0.04081632653061225</v>
      </c>
      <c r="Q37" s="72">
        <f>VLOOKUP(W37,'[1]Sheet1'!$A$838:$U$890,16,FALSE)</f>
        <v>0</v>
      </c>
      <c r="R37" s="73">
        <f>VLOOKUP(W37,'[1]Sheet1'!$A$838:$U$890,17,FALSE)/100</f>
        <v>0</v>
      </c>
      <c r="S37" s="72">
        <f>VLOOKUP(W37,'[1]Sheet1'!$A$838:$U$890,20,FALSE)</f>
        <v>4287</v>
      </c>
      <c r="T37" s="73">
        <f>VLOOKUP(W37,'[1]Sheet1'!$A$838:$U$890,21,FALSE)/100</f>
        <v>0.035760164161425405</v>
      </c>
      <c r="U37" s="72">
        <f>VLOOKUP(W37,'[1]Sheet1'!$A$838:$U$890,20,FALSE)</f>
        <v>4287</v>
      </c>
      <c r="V37" s="74">
        <f>VLOOKUP(W37,'[1]Sheet1'!$A$838:$U$890,21,FALSE)/100</f>
        <v>0.035760164161425405</v>
      </c>
      <c r="W37" s="262" t="s">
        <v>322</v>
      </c>
    </row>
    <row r="38" spans="1:23" ht="14.25">
      <c r="A38" s="26">
        <v>51</v>
      </c>
      <c r="B38" s="27" t="s">
        <v>105</v>
      </c>
      <c r="C38" s="72">
        <f>VLOOKUP(W38,'[1]Sheet1'!$A$838:$U$890,2,FALSE)</f>
        <v>3447</v>
      </c>
      <c r="D38" s="73">
        <f>VLOOKUP(W38,'[1]Sheet1'!$A$838:$U$890,3,FALSE)/100</f>
        <v>0.03193026659503121</v>
      </c>
      <c r="E38" s="72">
        <f>VLOOKUP(W38,'[1]Sheet1'!$A$838:$U$890,4,FALSE)</f>
        <v>341</v>
      </c>
      <c r="F38" s="73">
        <f>VLOOKUP(W38,'[1]Sheet1'!$A$838:$U$890,5,FALSE)/100</f>
        <v>0.054673721340388004</v>
      </c>
      <c r="G38" s="72">
        <f>VLOOKUP(W38,'[1]Sheet1'!$A$838:$U$890,6,FALSE)</f>
        <v>344</v>
      </c>
      <c r="H38" s="73">
        <f>VLOOKUP(W38,'[1]Sheet1'!$A$838:$U$890,7,FALSE)/100</f>
        <v>0.08227696723271945</v>
      </c>
      <c r="I38" s="72">
        <f>VLOOKUP(W38,'[1]Sheet1'!$A$838:$U$890,8,FALSE)</f>
        <v>170</v>
      </c>
      <c r="J38" s="73">
        <f>VLOOKUP(W38,'[1]Sheet1'!$A$838:$U$890,9,FALSE)/100</f>
        <v>0.15384615384615385</v>
      </c>
      <c r="K38" s="72">
        <f>VLOOKUP(W38,'[1]Sheet1'!$A$838:$U$890,10,FALSE)</f>
        <v>12</v>
      </c>
      <c r="L38" s="73">
        <f>VLOOKUP(W38,'[1]Sheet1'!$A$838:$U$890,11,FALSE)/100</f>
        <v>0.15</v>
      </c>
      <c r="M38" s="72">
        <f>VLOOKUP(W38,'[1]Sheet1'!$A$838:$U$890,12,FALSE)</f>
        <v>35</v>
      </c>
      <c r="N38" s="73">
        <f>VLOOKUP(W38,'[1]Sheet1'!$A$838:$U$890,13,FALSE)/100</f>
        <v>0.1871657754010695</v>
      </c>
      <c r="O38" s="72">
        <f>VLOOKUP(W38,'[1]Sheet1'!$A$838:$U$890,14,FALSE)</f>
        <v>6</v>
      </c>
      <c r="P38" s="73">
        <f>VLOOKUP(W38,'[1]Sheet1'!$A$838:$U$890,15,FALSE)/100</f>
        <v>0.12244897959183673</v>
      </c>
      <c r="Q38" s="72">
        <f>VLOOKUP(W38,'[1]Sheet1'!$A$838:$U$890,16,FALSE)</f>
        <v>2</v>
      </c>
      <c r="R38" s="73">
        <f>VLOOKUP(W38,'[1]Sheet1'!$A$838:$U$890,17,FALSE)/100</f>
        <v>0.08695652173913043</v>
      </c>
      <c r="S38" s="72">
        <f>VLOOKUP(W38,'[1]Sheet1'!$A$838:$U$890,20,FALSE)</f>
        <v>4366</v>
      </c>
      <c r="T38" s="73">
        <f>VLOOKUP(W38,'[1]Sheet1'!$A$838:$U$890,21,FALSE)/100</f>
        <v>0.036419145493068183</v>
      </c>
      <c r="U38" s="72">
        <f>VLOOKUP(W38,'[1]Sheet1'!$A$838:$U$890,20,FALSE)</f>
        <v>4366</v>
      </c>
      <c r="V38" s="74">
        <f>VLOOKUP(W38,'[1]Sheet1'!$A$838:$U$890,21,FALSE)/100</f>
        <v>0.036419145493068183</v>
      </c>
      <c r="W38" s="262" t="s">
        <v>323</v>
      </c>
    </row>
    <row r="39" spans="1:23" ht="27">
      <c r="A39" s="26">
        <v>52</v>
      </c>
      <c r="B39" s="27" t="s">
        <v>106</v>
      </c>
      <c r="C39" s="72">
        <f>VLOOKUP(W39,'[1]Sheet1'!$A$838:$U$890,2,FALSE)</f>
        <v>10295</v>
      </c>
      <c r="D39" s="73">
        <f>VLOOKUP(W39,'[1]Sheet1'!$A$838:$U$890,3,FALSE)/100</f>
        <v>0.09536469236897198</v>
      </c>
      <c r="E39" s="72">
        <f>VLOOKUP(W39,'[1]Sheet1'!$A$838:$U$890,4,FALSE)</f>
        <v>845</v>
      </c>
      <c r="F39" s="73">
        <f>VLOOKUP(W39,'[1]Sheet1'!$A$838:$U$890,5,FALSE)/100</f>
        <v>0.1354818021484688</v>
      </c>
      <c r="G39" s="72">
        <f>VLOOKUP(W39,'[1]Sheet1'!$A$838:$U$890,6,FALSE)</f>
        <v>725</v>
      </c>
      <c r="H39" s="73">
        <f>VLOOKUP(W39,'[1]Sheet1'!$A$838:$U$890,7,FALSE)/100</f>
        <v>0.17340349198756277</v>
      </c>
      <c r="I39" s="72">
        <f>VLOOKUP(W39,'[1]Sheet1'!$A$838:$U$890,8,FALSE)</f>
        <v>158</v>
      </c>
      <c r="J39" s="73">
        <f>VLOOKUP(W39,'[1]Sheet1'!$A$838:$U$890,9,FALSE)/100</f>
        <v>0.1429864253393665</v>
      </c>
      <c r="K39" s="72">
        <f>VLOOKUP(W39,'[1]Sheet1'!$A$838:$U$890,10,FALSE)</f>
        <v>7</v>
      </c>
      <c r="L39" s="73">
        <f>VLOOKUP(W39,'[1]Sheet1'!$A$838:$U$890,11,FALSE)/100</f>
        <v>0.0875</v>
      </c>
      <c r="M39" s="72">
        <f>VLOOKUP(W39,'[1]Sheet1'!$A$838:$U$890,12,FALSE)</f>
        <v>19</v>
      </c>
      <c r="N39" s="73">
        <f>VLOOKUP(W39,'[1]Sheet1'!$A$838:$U$890,13,FALSE)/100</f>
        <v>0.10160427807486631</v>
      </c>
      <c r="O39" s="72">
        <f>VLOOKUP(W39,'[1]Sheet1'!$A$838:$U$890,14,FALSE)</f>
        <v>1</v>
      </c>
      <c r="P39" s="73">
        <f>VLOOKUP(W39,'[1]Sheet1'!$A$838:$U$890,15,FALSE)/100</f>
        <v>0.020408163265306124</v>
      </c>
      <c r="Q39" s="72">
        <f>VLOOKUP(W39,'[1]Sheet1'!$A$838:$U$890,16,FALSE)</f>
        <v>0</v>
      </c>
      <c r="R39" s="73">
        <f>VLOOKUP(W39,'[1]Sheet1'!$A$838:$U$890,17,FALSE)/100</f>
        <v>0</v>
      </c>
      <c r="S39" s="72">
        <f>VLOOKUP(W39,'[1]Sheet1'!$A$838:$U$890,20,FALSE)</f>
        <v>12051</v>
      </c>
      <c r="T39" s="73">
        <f>VLOOKUP(W39,'[1]Sheet1'!$A$838:$U$890,21,FALSE)/100</f>
        <v>0.10052384845097678</v>
      </c>
      <c r="U39" s="72">
        <f>VLOOKUP(W39,'[1]Sheet1'!$A$838:$U$890,20,FALSE)</f>
        <v>12051</v>
      </c>
      <c r="V39" s="74">
        <f>VLOOKUP(W39,'[1]Sheet1'!$A$838:$U$890,21,FALSE)/100</f>
        <v>0.10052384845097678</v>
      </c>
      <c r="W39" s="262" t="s">
        <v>324</v>
      </c>
    </row>
    <row r="40" spans="1:23" ht="15" thickBot="1">
      <c r="A40" s="39">
        <v>59</v>
      </c>
      <c r="B40" s="40" t="s">
        <v>107</v>
      </c>
      <c r="C40" s="77">
        <f>VLOOKUP(W40,'[1]Sheet1'!$A$838:$U$890,2,FALSE)</f>
        <v>404</v>
      </c>
      <c r="D40" s="78">
        <f>VLOOKUP(W40,'[1]Sheet1'!$A$838:$U$890,3,FALSE)/100</f>
        <v>0.003742334698112158</v>
      </c>
      <c r="E40" s="77">
        <f>VLOOKUP(W40,'[1]Sheet1'!$A$838:$U$890,4,FALSE)</f>
        <v>25</v>
      </c>
      <c r="F40" s="78">
        <f>VLOOKUP(W40,'[1]Sheet1'!$A$838:$U$890,5,FALSE)/100</f>
        <v>0.004008337341670675</v>
      </c>
      <c r="G40" s="77">
        <f>VLOOKUP(W40,'[1]Sheet1'!$A$838:$U$890,6,FALSE)</f>
        <v>22</v>
      </c>
      <c r="H40" s="78">
        <f>VLOOKUP(W40,'[1]Sheet1'!$A$838:$U$890,7,FALSE)/100</f>
        <v>0.0052618990672088015</v>
      </c>
      <c r="I40" s="77">
        <f>VLOOKUP(W40,'[1]Sheet1'!$A$838:$U$890,8,FALSE)</f>
        <v>5</v>
      </c>
      <c r="J40" s="78">
        <f>VLOOKUP(W40,'[1]Sheet1'!$A$838:$U$890,9,FALSE)/100</f>
        <v>0.004524886877828055</v>
      </c>
      <c r="K40" s="77">
        <f>VLOOKUP(W40,'[1]Sheet1'!$A$838:$U$890,10,FALSE)</f>
        <v>0</v>
      </c>
      <c r="L40" s="78">
        <f>VLOOKUP(W40,'[1]Sheet1'!$A$838:$U$890,11,FALSE)/100</f>
        <v>0</v>
      </c>
      <c r="M40" s="77">
        <f>VLOOKUP(W40,'[1]Sheet1'!$A$838:$U$890,12,FALSE)</f>
        <v>1</v>
      </c>
      <c r="N40" s="78">
        <f>VLOOKUP(W40,'[1]Sheet1'!$A$838:$U$890,13,FALSE)/100</f>
        <v>0.005347593582887699</v>
      </c>
      <c r="O40" s="77">
        <f>VLOOKUP(W40,'[1]Sheet1'!$A$838:$U$890,14,FALSE)</f>
        <v>0</v>
      </c>
      <c r="P40" s="78">
        <f>VLOOKUP(W40,'[1]Sheet1'!$A$838:$U$890,15,FALSE)/100</f>
        <v>0</v>
      </c>
      <c r="Q40" s="77">
        <f>VLOOKUP(W40,'[1]Sheet1'!$A$838:$U$890,16,FALSE)</f>
        <v>0</v>
      </c>
      <c r="R40" s="78">
        <f>VLOOKUP(W40,'[1]Sheet1'!$A$838:$U$890,17,FALSE)/100</f>
        <v>0</v>
      </c>
      <c r="S40" s="77">
        <f>VLOOKUP(W40,'[1]Sheet1'!$A$838:$U$890,20,FALSE)</f>
        <v>457</v>
      </c>
      <c r="T40" s="78">
        <f>VLOOKUP(W40,'[1]Sheet1'!$A$838:$U$890,21,FALSE)/100</f>
        <v>0.003812081880515841</v>
      </c>
      <c r="U40" s="77">
        <f>VLOOKUP(W40,'[1]Sheet1'!$A$838:$U$890,20,FALSE)</f>
        <v>457</v>
      </c>
      <c r="V40" s="79">
        <f>VLOOKUP(W40,'[1]Sheet1'!$A$838:$U$890,21,FALSE)/100</f>
        <v>0.003812081880515841</v>
      </c>
      <c r="W40" s="262" t="s">
        <v>325</v>
      </c>
    </row>
    <row r="41" spans="1:23" ht="27.75" thickBot="1">
      <c r="A41" s="132" t="s">
        <v>108</v>
      </c>
      <c r="B41" s="14" t="s">
        <v>109</v>
      </c>
      <c r="C41" s="15">
        <f>SUM(C42:C47)</f>
        <v>20692</v>
      </c>
      <c r="D41" s="147">
        <f aca="true" t="shared" si="5" ref="D41:T41">SUM(D42:D47)</f>
        <v>0.1916742316171703</v>
      </c>
      <c r="E41" s="15">
        <f t="shared" si="5"/>
        <v>1112</v>
      </c>
      <c r="F41" s="147">
        <f t="shared" si="5"/>
        <v>0.17829084495751163</v>
      </c>
      <c r="G41" s="15">
        <f t="shared" si="5"/>
        <v>582</v>
      </c>
      <c r="H41" s="147">
        <f t="shared" si="5"/>
        <v>0.13920114805070558</v>
      </c>
      <c r="I41" s="15">
        <f t="shared" si="5"/>
        <v>127</v>
      </c>
      <c r="J41" s="147">
        <f t="shared" si="5"/>
        <v>0.11493212669683257</v>
      </c>
      <c r="K41" s="15">
        <f t="shared" si="5"/>
        <v>8</v>
      </c>
      <c r="L41" s="147">
        <f t="shared" si="5"/>
        <v>0.1</v>
      </c>
      <c r="M41" s="15">
        <f t="shared" si="5"/>
        <v>23</v>
      </c>
      <c r="N41" s="147">
        <f t="shared" si="5"/>
        <v>0.1229946524064171</v>
      </c>
      <c r="O41" s="15">
        <f t="shared" si="5"/>
        <v>11</v>
      </c>
      <c r="P41" s="147">
        <f t="shared" si="5"/>
        <v>0.22448979591836735</v>
      </c>
      <c r="Q41" s="15">
        <f t="shared" si="5"/>
        <v>3</v>
      </c>
      <c r="R41" s="147">
        <f t="shared" si="5"/>
        <v>0.13043478260869565</v>
      </c>
      <c r="S41" s="15">
        <f t="shared" si="5"/>
        <v>22567</v>
      </c>
      <c r="T41" s="147">
        <f t="shared" si="5"/>
        <v>0.18824343938205904</v>
      </c>
      <c r="U41" s="15">
        <f>SUM(U42:U47)</f>
        <v>22567</v>
      </c>
      <c r="V41" s="145">
        <f>SUM(V42:V47)</f>
        <v>0.18824343938205904</v>
      </c>
      <c r="W41" s="262">
        <f>SUM(W42:W47)</f>
        <v>0</v>
      </c>
    </row>
    <row r="42" spans="1:23" ht="27">
      <c r="A42" s="26">
        <v>60</v>
      </c>
      <c r="B42" s="27" t="s">
        <v>110</v>
      </c>
      <c r="C42" s="72">
        <f>VLOOKUP(W42,'[1]Sheet1'!$A$838:$U$890,2,FALSE)</f>
        <v>1813</v>
      </c>
      <c r="D42" s="73">
        <f>VLOOKUP(W42,'[1]Sheet1'!$A$838:$U$890,3,FALSE)/100</f>
        <v>0.016794190118013228</v>
      </c>
      <c r="E42" s="72">
        <f>VLOOKUP(W42,'[1]Sheet1'!$A$838:$U$890,4,FALSE)</f>
        <v>77</v>
      </c>
      <c r="F42" s="73">
        <f>VLOOKUP(W42,'[1]Sheet1'!$A$838:$U$890,5,FALSE)/100</f>
        <v>0.012345679012345678</v>
      </c>
      <c r="G42" s="72">
        <f>VLOOKUP(W42,'[1]Sheet1'!$A$838:$U$890,6,FALSE)</f>
        <v>37</v>
      </c>
      <c r="H42" s="73">
        <f>VLOOKUP(W42,'[1]Sheet1'!$A$838:$U$890,7,FALSE)/100</f>
        <v>0.008849557522123894</v>
      </c>
      <c r="I42" s="72">
        <f>VLOOKUP(W42,'[1]Sheet1'!$A$838:$U$890,8,FALSE)</f>
        <v>3</v>
      </c>
      <c r="J42" s="73">
        <f>VLOOKUP(W42,'[1]Sheet1'!$A$838:$U$890,9,FALSE)/100</f>
        <v>0.0027149321266968325</v>
      </c>
      <c r="K42" s="72">
        <f>VLOOKUP(W42,'[1]Sheet1'!$A$838:$U$890,10,FALSE)</f>
        <v>0</v>
      </c>
      <c r="L42" s="73">
        <f>VLOOKUP(W42,'[1]Sheet1'!$A$838:$U$890,11,FALSE)/100</f>
        <v>0</v>
      </c>
      <c r="M42" s="72">
        <f>VLOOKUP(W42,'[1]Sheet1'!$A$838:$U$890,12,FALSE)</f>
        <v>0</v>
      </c>
      <c r="N42" s="73">
        <f>VLOOKUP(W42,'[1]Sheet1'!$A$838:$U$890,13,FALSE)/100</f>
        <v>0</v>
      </c>
      <c r="O42" s="72">
        <f>VLOOKUP(W42,'[1]Sheet1'!$A$838:$U$890,14,FALSE)</f>
        <v>0</v>
      </c>
      <c r="P42" s="73">
        <f>VLOOKUP(W42,'[1]Sheet1'!$A$838:$U$890,15,FALSE)/100</f>
        <v>0</v>
      </c>
      <c r="Q42" s="72">
        <f>VLOOKUP(W42,'[1]Sheet1'!$A$838:$U$890,16,FALSE)</f>
        <v>0</v>
      </c>
      <c r="R42" s="73">
        <f>VLOOKUP(W42,'[1]Sheet1'!$A$838:$U$890,17,FALSE)/100</f>
        <v>0</v>
      </c>
      <c r="S42" s="72">
        <f>VLOOKUP(W42,'[1]Sheet1'!$A$838:$U$890,20,FALSE)</f>
        <v>1930</v>
      </c>
      <c r="T42" s="73">
        <f>VLOOKUP(W42,'[1]Sheet1'!$A$838:$U$890,21,FALSE)/100</f>
        <v>0.016099164178108475</v>
      </c>
      <c r="U42" s="72">
        <f>VLOOKUP(W42,'[1]Sheet1'!$A$838:$U$890,20,FALSE)</f>
        <v>1930</v>
      </c>
      <c r="V42" s="74">
        <f>VLOOKUP(W42,'[1]Sheet1'!$A$838:$U$890,21,FALSE)/100</f>
        <v>0.016099164178108475</v>
      </c>
      <c r="W42" s="262" t="s">
        <v>326</v>
      </c>
    </row>
    <row r="43" spans="1:23" ht="14.25">
      <c r="A43" s="26">
        <v>61</v>
      </c>
      <c r="B43" s="27" t="s">
        <v>111</v>
      </c>
      <c r="C43" s="72">
        <f>VLOOKUP(W43,'[1]Sheet1'!$A$838:$U$890,2,FALSE)</f>
        <v>228</v>
      </c>
      <c r="D43" s="73">
        <f>VLOOKUP(W43,'[1]Sheet1'!$A$838:$U$890,3,FALSE)/100</f>
        <v>0.0021120106712118124</v>
      </c>
      <c r="E43" s="72">
        <f>VLOOKUP(W43,'[1]Sheet1'!$A$838:$U$890,4,FALSE)</f>
        <v>4</v>
      </c>
      <c r="F43" s="73">
        <f>VLOOKUP(W43,'[1]Sheet1'!$A$838:$U$890,5,FALSE)/100</f>
        <v>0.000641333974667308</v>
      </c>
      <c r="G43" s="72">
        <f>VLOOKUP(W43,'[1]Sheet1'!$A$838:$U$890,6,FALSE)</f>
        <v>0</v>
      </c>
      <c r="H43" s="73">
        <f>VLOOKUP(W43,'[1]Sheet1'!$A$838:$U$890,7,FALSE)/100</f>
        <v>0</v>
      </c>
      <c r="I43" s="72">
        <f>VLOOKUP(W43,'[1]Sheet1'!$A$838:$U$890,8,FALSE)</f>
        <v>2</v>
      </c>
      <c r="J43" s="73">
        <f>VLOOKUP(W43,'[1]Sheet1'!$A$838:$U$890,9,FALSE)/100</f>
        <v>0.0018099547511312216</v>
      </c>
      <c r="K43" s="72">
        <f>VLOOKUP(W43,'[1]Sheet1'!$A$838:$U$890,10,FALSE)</f>
        <v>0</v>
      </c>
      <c r="L43" s="73">
        <f>VLOOKUP(W43,'[1]Sheet1'!$A$838:$U$890,11,FALSE)/100</f>
        <v>0</v>
      </c>
      <c r="M43" s="72">
        <f>VLOOKUP(W43,'[1]Sheet1'!$A$838:$U$890,12,FALSE)</f>
        <v>0</v>
      </c>
      <c r="N43" s="73">
        <f>VLOOKUP(W43,'[1]Sheet1'!$A$838:$U$890,13,FALSE)/100</f>
        <v>0</v>
      </c>
      <c r="O43" s="72">
        <f>VLOOKUP(W43,'[1]Sheet1'!$A$838:$U$890,14,FALSE)</f>
        <v>0</v>
      </c>
      <c r="P43" s="73">
        <f>VLOOKUP(W43,'[1]Sheet1'!$A$838:$U$890,15,FALSE)/100</f>
        <v>0</v>
      </c>
      <c r="Q43" s="72">
        <f>VLOOKUP(W43,'[1]Sheet1'!$A$838:$U$890,16,FALSE)</f>
        <v>0</v>
      </c>
      <c r="R43" s="73">
        <f>VLOOKUP(W43,'[1]Sheet1'!$A$838:$U$890,17,FALSE)/100</f>
        <v>0</v>
      </c>
      <c r="S43" s="72">
        <f>VLOOKUP(W43,'[1]Sheet1'!$A$838:$U$890,20,FALSE)</f>
        <v>234</v>
      </c>
      <c r="T43" s="73">
        <f>VLOOKUP(W43,'[1]Sheet1'!$A$838:$U$890,21,FALSE)/100</f>
        <v>0.0019519193873976076</v>
      </c>
      <c r="U43" s="72">
        <f>VLOOKUP(W43,'[1]Sheet1'!$A$838:$U$890,20,FALSE)</f>
        <v>234</v>
      </c>
      <c r="V43" s="74">
        <f>VLOOKUP(W43,'[1]Sheet1'!$A$838:$U$890,21,FALSE)/100</f>
        <v>0.0019519193873976076</v>
      </c>
      <c r="W43" s="262" t="s">
        <v>327</v>
      </c>
    </row>
    <row r="44" spans="1:23" ht="14.25">
      <c r="A44" s="26">
        <v>62</v>
      </c>
      <c r="B44" s="27" t="s">
        <v>112</v>
      </c>
      <c r="C44" s="72">
        <f>VLOOKUP(W44,'[1]Sheet1'!$A$838:$U$890,2,FALSE)</f>
        <v>315</v>
      </c>
      <c r="D44" s="73">
        <f>VLOOKUP(W44,'[1]Sheet1'!$A$838:$U$890,3,FALSE)/100</f>
        <v>0.0029179094799636884</v>
      </c>
      <c r="E44" s="72">
        <f>VLOOKUP(W44,'[1]Sheet1'!$A$838:$U$890,4,FALSE)</f>
        <v>14</v>
      </c>
      <c r="F44" s="73">
        <f>VLOOKUP(W44,'[1]Sheet1'!$A$838:$U$890,5,FALSE)/100</f>
        <v>0.002244668911335578</v>
      </c>
      <c r="G44" s="72">
        <f>VLOOKUP(W44,'[1]Sheet1'!$A$838:$U$890,6,FALSE)</f>
        <v>7</v>
      </c>
      <c r="H44" s="73">
        <f>VLOOKUP(W44,'[1]Sheet1'!$A$838:$U$890,7,FALSE)/100</f>
        <v>0.0016742406122937099</v>
      </c>
      <c r="I44" s="72">
        <f>VLOOKUP(W44,'[1]Sheet1'!$A$838:$U$890,8,FALSE)</f>
        <v>2</v>
      </c>
      <c r="J44" s="73">
        <f>VLOOKUP(W44,'[1]Sheet1'!$A$838:$U$890,9,FALSE)/100</f>
        <v>0.0018099547511312216</v>
      </c>
      <c r="K44" s="72">
        <f>VLOOKUP(W44,'[1]Sheet1'!$A$838:$U$890,10,FALSE)</f>
        <v>0</v>
      </c>
      <c r="L44" s="73">
        <f>VLOOKUP(W44,'[1]Sheet1'!$A$838:$U$890,11,FALSE)/100</f>
        <v>0</v>
      </c>
      <c r="M44" s="72">
        <f>VLOOKUP(W44,'[1]Sheet1'!$A$838:$U$890,12,FALSE)</f>
        <v>0</v>
      </c>
      <c r="N44" s="73">
        <f>VLOOKUP(W44,'[1]Sheet1'!$A$838:$U$890,13,FALSE)/100</f>
        <v>0</v>
      </c>
      <c r="O44" s="72">
        <f>VLOOKUP(W44,'[1]Sheet1'!$A$838:$U$890,14,FALSE)</f>
        <v>0</v>
      </c>
      <c r="P44" s="73">
        <f>VLOOKUP(W44,'[1]Sheet1'!$A$838:$U$890,15,FALSE)/100</f>
        <v>0</v>
      </c>
      <c r="Q44" s="72">
        <f>VLOOKUP(W44,'[1]Sheet1'!$A$838:$U$890,16,FALSE)</f>
        <v>0</v>
      </c>
      <c r="R44" s="73">
        <f>VLOOKUP(W44,'[1]Sheet1'!$A$838:$U$890,17,FALSE)/100</f>
        <v>0</v>
      </c>
      <c r="S44" s="72">
        <f>VLOOKUP(W44,'[1]Sheet1'!$A$838:$U$890,20,FALSE)</f>
        <v>338</v>
      </c>
      <c r="T44" s="73">
        <f>VLOOKUP(W44,'[1]Sheet1'!$A$838:$U$890,21,FALSE)/100</f>
        <v>0.0028194391151298783</v>
      </c>
      <c r="U44" s="72">
        <f>VLOOKUP(W44,'[1]Sheet1'!$A$838:$U$890,20,FALSE)</f>
        <v>338</v>
      </c>
      <c r="V44" s="74">
        <f>VLOOKUP(W44,'[1]Sheet1'!$A$838:$U$890,21,FALSE)/100</f>
        <v>0.0028194391151298783</v>
      </c>
      <c r="W44" s="262" t="s">
        <v>328</v>
      </c>
    </row>
    <row r="45" spans="1:23" ht="14.25">
      <c r="A45" s="26">
        <v>63</v>
      </c>
      <c r="B45" s="27" t="s">
        <v>113</v>
      </c>
      <c r="C45" s="72">
        <f>VLOOKUP(W45,'[1]Sheet1'!$A$838:$U$890,2,FALSE)</f>
        <v>3132</v>
      </c>
      <c r="D45" s="73">
        <f>VLOOKUP(W45,'[1]Sheet1'!$A$838:$U$890,3,FALSE)/100</f>
        <v>0.029012357115067527</v>
      </c>
      <c r="E45" s="72">
        <f>VLOOKUP(W45,'[1]Sheet1'!$A$838:$U$890,4,FALSE)</f>
        <v>203</v>
      </c>
      <c r="F45" s="73">
        <f>VLOOKUP(W45,'[1]Sheet1'!$A$838:$U$890,5,FALSE)/100</f>
        <v>0.03254769921436588</v>
      </c>
      <c r="G45" s="72">
        <f>VLOOKUP(W45,'[1]Sheet1'!$A$838:$U$890,6,FALSE)</f>
        <v>141</v>
      </c>
      <c r="H45" s="73">
        <f>VLOOKUP(W45,'[1]Sheet1'!$A$838:$U$890,7,FALSE)/100</f>
        <v>0.033723989476201865</v>
      </c>
      <c r="I45" s="72">
        <f>VLOOKUP(W45,'[1]Sheet1'!$A$838:$U$890,8,FALSE)</f>
        <v>41</v>
      </c>
      <c r="J45" s="73">
        <f>VLOOKUP(W45,'[1]Sheet1'!$A$838:$U$890,9,FALSE)/100</f>
        <v>0.037104072398190045</v>
      </c>
      <c r="K45" s="72">
        <f>VLOOKUP(W45,'[1]Sheet1'!$A$838:$U$890,10,FALSE)</f>
        <v>5</v>
      </c>
      <c r="L45" s="73">
        <f>VLOOKUP(W45,'[1]Sheet1'!$A$838:$U$890,11,FALSE)/100</f>
        <v>0.0625</v>
      </c>
      <c r="M45" s="72">
        <f>VLOOKUP(W45,'[1]Sheet1'!$A$838:$U$890,12,FALSE)</f>
        <v>12</v>
      </c>
      <c r="N45" s="73">
        <f>VLOOKUP(W45,'[1]Sheet1'!$A$838:$U$890,13,FALSE)/100</f>
        <v>0.06417112299465241</v>
      </c>
      <c r="O45" s="72">
        <f>VLOOKUP(W45,'[1]Sheet1'!$A$838:$U$890,14,FALSE)</f>
        <v>7</v>
      </c>
      <c r="P45" s="73">
        <f>VLOOKUP(W45,'[1]Sheet1'!$A$838:$U$890,15,FALSE)/100</f>
        <v>0.14285714285714285</v>
      </c>
      <c r="Q45" s="72">
        <f>VLOOKUP(W45,'[1]Sheet1'!$A$838:$U$890,16,FALSE)</f>
        <v>3</v>
      </c>
      <c r="R45" s="73">
        <f>VLOOKUP(W45,'[1]Sheet1'!$A$838:$U$890,17,FALSE)/100</f>
        <v>0.13043478260869565</v>
      </c>
      <c r="S45" s="72">
        <f>VLOOKUP(W45,'[1]Sheet1'!$A$838:$U$890,20,FALSE)</f>
        <v>3553</v>
      </c>
      <c r="T45" s="73">
        <f>VLOOKUP(W45,'[1]Sheet1'!$A$838:$U$890,21,FALSE)/100</f>
        <v>0.029637476852238026</v>
      </c>
      <c r="U45" s="72">
        <f>VLOOKUP(W45,'[1]Sheet1'!$A$838:$U$890,20,FALSE)</f>
        <v>3553</v>
      </c>
      <c r="V45" s="74">
        <f>VLOOKUP(W45,'[1]Sheet1'!$A$838:$U$890,21,FALSE)/100</f>
        <v>0.029637476852238026</v>
      </c>
      <c r="W45" s="262" t="s">
        <v>329</v>
      </c>
    </row>
    <row r="46" spans="1:23" ht="14.25">
      <c r="A46" s="26">
        <v>64</v>
      </c>
      <c r="B46" s="27" t="s">
        <v>114</v>
      </c>
      <c r="C46" s="72">
        <f>VLOOKUP(W46,'[1]Sheet1'!$A$838:$U$890,2,FALSE)</f>
        <v>13973</v>
      </c>
      <c r="D46" s="73">
        <f>VLOOKUP(W46,'[1]Sheet1'!$A$838:$U$890,3,FALSE)/100</f>
        <v>0.1294347592493099</v>
      </c>
      <c r="E46" s="72">
        <f>VLOOKUP(W46,'[1]Sheet1'!$A$838:$U$890,4,FALSE)</f>
        <v>767</v>
      </c>
      <c r="F46" s="73">
        <f>VLOOKUP(W46,'[1]Sheet1'!$A$838:$U$890,5,FALSE)/100</f>
        <v>0.12297578964245631</v>
      </c>
      <c r="G46" s="72">
        <f>VLOOKUP(W46,'[1]Sheet1'!$A$838:$U$890,6,FALSE)</f>
        <v>382</v>
      </c>
      <c r="H46" s="73">
        <f>VLOOKUP(W46,'[1]Sheet1'!$A$838:$U$890,7,FALSE)/100</f>
        <v>0.09136570198517101</v>
      </c>
      <c r="I46" s="72">
        <f>VLOOKUP(W46,'[1]Sheet1'!$A$838:$U$890,8,FALSE)</f>
        <v>78</v>
      </c>
      <c r="J46" s="73">
        <f>VLOOKUP(W46,'[1]Sheet1'!$A$838:$U$890,9,FALSE)/100</f>
        <v>0.07058823529411765</v>
      </c>
      <c r="K46" s="72">
        <f>VLOOKUP(W46,'[1]Sheet1'!$A$838:$U$890,10,FALSE)</f>
        <v>3</v>
      </c>
      <c r="L46" s="73">
        <f>VLOOKUP(W46,'[1]Sheet1'!$A$838:$U$890,11,FALSE)/100</f>
        <v>0.0375</v>
      </c>
      <c r="M46" s="72">
        <f>VLOOKUP(W46,'[1]Sheet1'!$A$838:$U$890,12,FALSE)</f>
        <v>10</v>
      </c>
      <c r="N46" s="73">
        <f>VLOOKUP(W46,'[1]Sheet1'!$A$838:$U$890,13,FALSE)/100</f>
        <v>0.053475935828877004</v>
      </c>
      <c r="O46" s="72">
        <f>VLOOKUP(W46,'[1]Sheet1'!$A$838:$U$890,14,FALSE)</f>
        <v>4</v>
      </c>
      <c r="P46" s="73">
        <f>VLOOKUP(W46,'[1]Sheet1'!$A$838:$U$890,15,FALSE)/100</f>
        <v>0.0816326530612245</v>
      </c>
      <c r="Q46" s="72">
        <f>VLOOKUP(W46,'[1]Sheet1'!$A$838:$U$890,16,FALSE)</f>
        <v>0</v>
      </c>
      <c r="R46" s="73">
        <f>VLOOKUP(W46,'[1]Sheet1'!$A$838:$U$890,17,FALSE)/100</f>
        <v>0</v>
      </c>
      <c r="S46" s="72">
        <f>VLOOKUP(W46,'[1]Sheet1'!$A$838:$U$890,20,FALSE)</f>
        <v>15217</v>
      </c>
      <c r="T46" s="73">
        <f>VLOOKUP(W46,'[1]Sheet1'!$A$838:$U$890,21,FALSE)/100</f>
        <v>0.12693315093174956</v>
      </c>
      <c r="U46" s="72">
        <f>VLOOKUP(W46,'[1]Sheet1'!$A$838:$U$890,20,FALSE)</f>
        <v>15217</v>
      </c>
      <c r="V46" s="74">
        <f>VLOOKUP(W46,'[1]Sheet1'!$A$838:$U$890,21,FALSE)/100</f>
        <v>0.12693315093174956</v>
      </c>
      <c r="W46" s="262" t="s">
        <v>330</v>
      </c>
    </row>
    <row r="47" spans="1:23" ht="15" thickBot="1">
      <c r="A47" s="8">
        <v>69</v>
      </c>
      <c r="B47" s="33" t="s">
        <v>115</v>
      </c>
      <c r="C47" s="77">
        <f>VLOOKUP(W47,'[1]Sheet1'!$A$838:$U$890,2,FALSE)</f>
        <v>1231</v>
      </c>
      <c r="D47" s="78">
        <f>VLOOKUP(W47,'[1]Sheet1'!$A$838:$U$890,3,FALSE)/100</f>
        <v>0.011403004983604128</v>
      </c>
      <c r="E47" s="77">
        <f>VLOOKUP(W47,'[1]Sheet1'!$A$838:$U$890,4,FALSE)</f>
        <v>47</v>
      </c>
      <c r="F47" s="78">
        <f>VLOOKUP(W47,'[1]Sheet1'!$A$838:$U$890,5,FALSE)/100</f>
        <v>0.007535674202340869</v>
      </c>
      <c r="G47" s="77">
        <f>VLOOKUP(W47,'[1]Sheet1'!$A$838:$U$890,6,FALSE)</f>
        <v>15</v>
      </c>
      <c r="H47" s="78">
        <f>VLOOKUP(W47,'[1]Sheet1'!$A$838:$U$890,7,FALSE)/100</f>
        <v>0.0035876584549150927</v>
      </c>
      <c r="I47" s="77">
        <f>VLOOKUP(W47,'[1]Sheet1'!$A$838:$U$890,8,FALSE)</f>
        <v>1</v>
      </c>
      <c r="J47" s="78">
        <f>VLOOKUP(W47,'[1]Sheet1'!$A$838:$U$890,9,FALSE)/100</f>
        <v>0.0009049773755656108</v>
      </c>
      <c r="K47" s="77">
        <f>VLOOKUP(W47,'[1]Sheet1'!$A$838:$U$890,10,FALSE)</f>
        <v>0</v>
      </c>
      <c r="L47" s="78">
        <f>VLOOKUP(W47,'[1]Sheet1'!$A$838:$U$890,11,FALSE)/100</f>
        <v>0</v>
      </c>
      <c r="M47" s="77">
        <f>VLOOKUP(W47,'[1]Sheet1'!$A$838:$U$890,12,FALSE)</f>
        <v>1</v>
      </c>
      <c r="N47" s="78">
        <f>VLOOKUP(W47,'[1]Sheet1'!$A$838:$U$890,13,FALSE)/100</f>
        <v>0.005347593582887699</v>
      </c>
      <c r="O47" s="77">
        <f>VLOOKUP(W47,'[1]Sheet1'!$A$838:$U$890,14,FALSE)</f>
        <v>0</v>
      </c>
      <c r="P47" s="78">
        <f>VLOOKUP(W47,'[1]Sheet1'!$A$838:$U$890,15,FALSE)/100</f>
        <v>0</v>
      </c>
      <c r="Q47" s="77">
        <f>VLOOKUP(W47,'[1]Sheet1'!$A$838:$U$890,16,FALSE)</f>
        <v>0</v>
      </c>
      <c r="R47" s="78">
        <f>VLOOKUP(W47,'[1]Sheet1'!$A$838:$U$890,17,FALSE)/100</f>
        <v>0</v>
      </c>
      <c r="S47" s="77">
        <f>VLOOKUP(W47,'[1]Sheet1'!$A$838:$U$890,20,FALSE)</f>
        <v>1295</v>
      </c>
      <c r="T47" s="78">
        <f>VLOOKUP(W47,'[1]Sheet1'!$A$838:$U$890,21,FALSE)/100</f>
        <v>0.010802288917435478</v>
      </c>
      <c r="U47" s="77">
        <f>VLOOKUP(W47,'[1]Sheet1'!$A$838:$U$890,20,FALSE)</f>
        <v>1295</v>
      </c>
      <c r="V47" s="79">
        <f>VLOOKUP(W47,'[1]Sheet1'!$A$838:$U$890,21,FALSE)/100</f>
        <v>0.010802288917435478</v>
      </c>
      <c r="W47" s="262" t="s">
        <v>331</v>
      </c>
    </row>
    <row r="48" spans="1:23" ht="27.75" thickBot="1">
      <c r="A48" s="132" t="s">
        <v>116</v>
      </c>
      <c r="B48" s="14" t="s">
        <v>117</v>
      </c>
      <c r="C48" s="15">
        <f>SUM(C49:C55)</f>
        <v>14272</v>
      </c>
      <c r="D48" s="147">
        <f aca="true" t="shared" si="6" ref="D48:T48">SUM(D49:D55)</f>
        <v>0.1322044574541008</v>
      </c>
      <c r="E48" s="15">
        <f t="shared" si="6"/>
        <v>1028</v>
      </c>
      <c r="F48" s="147">
        <f t="shared" si="6"/>
        <v>0.16482283148949814</v>
      </c>
      <c r="G48" s="15">
        <f t="shared" si="6"/>
        <v>647</v>
      </c>
      <c r="H48" s="147">
        <f t="shared" si="6"/>
        <v>0.15474766802200432</v>
      </c>
      <c r="I48" s="15">
        <f t="shared" si="6"/>
        <v>96</v>
      </c>
      <c r="J48" s="147">
        <f t="shared" si="6"/>
        <v>0.08687782805429864</v>
      </c>
      <c r="K48" s="15">
        <f t="shared" si="6"/>
        <v>3</v>
      </c>
      <c r="L48" s="147">
        <f t="shared" si="6"/>
        <v>0.037500000000000006</v>
      </c>
      <c r="M48" s="15">
        <f t="shared" si="6"/>
        <v>12</v>
      </c>
      <c r="N48" s="147">
        <f t="shared" si="6"/>
        <v>0.0641711229946524</v>
      </c>
      <c r="O48" s="15">
        <f t="shared" si="6"/>
        <v>1</v>
      </c>
      <c r="P48" s="147">
        <f t="shared" si="6"/>
        <v>0.020408163265306124</v>
      </c>
      <c r="Q48" s="15">
        <f t="shared" si="6"/>
        <v>0</v>
      </c>
      <c r="R48" s="147">
        <f t="shared" si="6"/>
        <v>0</v>
      </c>
      <c r="S48" s="15">
        <f t="shared" si="6"/>
        <v>16059</v>
      </c>
      <c r="T48" s="147">
        <f t="shared" si="6"/>
        <v>0.1339567241120435</v>
      </c>
      <c r="U48" s="15">
        <f>SUM(U49:U55)</f>
        <v>16059</v>
      </c>
      <c r="V48" s="145">
        <f>SUM(V49:V55)</f>
        <v>0.1339567241120435</v>
      </c>
      <c r="W48" s="262">
        <f>SUM(W49:W55)</f>
        <v>0</v>
      </c>
    </row>
    <row r="49" spans="1:23" ht="27">
      <c r="A49" s="26">
        <v>70</v>
      </c>
      <c r="B49" s="27" t="s">
        <v>118</v>
      </c>
      <c r="C49" s="72">
        <f>VLOOKUP(W49,'[1]Sheet1'!$A$838:$U$890,2,FALSE)</f>
        <v>1813</v>
      </c>
      <c r="D49" s="73">
        <f>VLOOKUP(W49,'[1]Sheet1'!$A$838:$U$890,3,FALSE)/100</f>
        <v>0.016794190118013228</v>
      </c>
      <c r="E49" s="72">
        <f>VLOOKUP(W49,'[1]Sheet1'!$A$838:$U$890,4,FALSE)</f>
        <v>142</v>
      </c>
      <c r="F49" s="73">
        <f>VLOOKUP(W49,'[1]Sheet1'!$A$838:$U$890,5,FALSE)/100</f>
        <v>0.02276735610068943</v>
      </c>
      <c r="G49" s="72">
        <f>VLOOKUP(W49,'[1]Sheet1'!$A$838:$U$890,6,FALSE)</f>
        <v>81</v>
      </c>
      <c r="H49" s="73">
        <f>VLOOKUP(W49,'[1]Sheet1'!$A$838:$U$890,7,FALSE)/100</f>
        <v>0.019373355656541497</v>
      </c>
      <c r="I49" s="72">
        <f>VLOOKUP(W49,'[1]Sheet1'!$A$838:$U$890,8,FALSE)</f>
        <v>18</v>
      </c>
      <c r="J49" s="73">
        <f>VLOOKUP(W49,'[1]Sheet1'!$A$838:$U$890,9,FALSE)/100</f>
        <v>0.016289592760180997</v>
      </c>
      <c r="K49" s="72">
        <f>VLOOKUP(W49,'[1]Sheet1'!$A$838:$U$890,10,FALSE)</f>
        <v>1</v>
      </c>
      <c r="L49" s="73">
        <f>VLOOKUP(W49,'[1]Sheet1'!$A$838:$U$890,11,FALSE)/100</f>
        <v>0.0125</v>
      </c>
      <c r="M49" s="72">
        <f>VLOOKUP(W49,'[1]Sheet1'!$A$838:$U$890,12,FALSE)</f>
        <v>2</v>
      </c>
      <c r="N49" s="73">
        <f>VLOOKUP(W49,'[1]Sheet1'!$A$838:$U$890,13,FALSE)/100</f>
        <v>0.010695187165775399</v>
      </c>
      <c r="O49" s="72">
        <f>VLOOKUP(W49,'[1]Sheet1'!$A$838:$U$890,14,FALSE)</f>
        <v>1</v>
      </c>
      <c r="P49" s="73">
        <f>VLOOKUP(W49,'[1]Sheet1'!$A$838:$U$890,15,FALSE)/100</f>
        <v>0.020408163265306124</v>
      </c>
      <c r="Q49" s="72">
        <f>VLOOKUP(W49,'[1]Sheet1'!$A$838:$U$890,16,FALSE)</f>
        <v>0</v>
      </c>
      <c r="R49" s="73">
        <f>VLOOKUP(W49,'[1]Sheet1'!$A$838:$U$890,17,FALSE)/100</f>
        <v>0</v>
      </c>
      <c r="S49" s="72">
        <f>VLOOKUP(W49,'[1]Sheet1'!$A$838:$U$890,20,FALSE)</f>
        <v>2058</v>
      </c>
      <c r="T49" s="73">
        <f>VLOOKUP(W49,'[1]Sheet1'!$A$838:$U$890,21,FALSE)/100</f>
        <v>0.01716688076608665</v>
      </c>
      <c r="U49" s="72">
        <f>VLOOKUP(W49,'[1]Sheet1'!$A$838:$U$890,20,FALSE)</f>
        <v>2058</v>
      </c>
      <c r="V49" s="74">
        <f>VLOOKUP(W49,'[1]Sheet1'!$A$838:$U$890,21,FALSE)/100</f>
        <v>0.01716688076608665</v>
      </c>
      <c r="W49" s="262" t="s">
        <v>332</v>
      </c>
    </row>
    <row r="50" spans="1:23" ht="14.25">
      <c r="A50" s="26">
        <v>71</v>
      </c>
      <c r="B50" s="27" t="s">
        <v>119</v>
      </c>
      <c r="C50" s="28">
        <f>VLOOKUP(W50,'[1]Sheet1'!$A$838:$U$890,2,FALSE)</f>
        <v>5205</v>
      </c>
      <c r="D50" s="73">
        <f>VLOOKUP(W50,'[1]Sheet1'!$A$838:$U$890,3,FALSE)/100</f>
        <v>0.04821498045463809</v>
      </c>
      <c r="E50" s="28">
        <f>VLOOKUP(W50,'[1]Sheet1'!$A$838:$U$890,4,FALSE)</f>
        <v>343</v>
      </c>
      <c r="F50" s="73">
        <f>VLOOKUP(W50,'[1]Sheet1'!$A$838:$U$890,5,FALSE)/100</f>
        <v>0.05499438832772166</v>
      </c>
      <c r="G50" s="28">
        <f>VLOOKUP(W50,'[1]Sheet1'!$A$838:$U$890,6,FALSE)</f>
        <v>254</v>
      </c>
      <c r="H50" s="73">
        <f>VLOOKUP(W50,'[1]Sheet1'!$A$838:$U$890,7,FALSE)/100</f>
        <v>0.06075101650322889</v>
      </c>
      <c r="I50" s="28">
        <f>VLOOKUP(W50,'[1]Sheet1'!$A$838:$U$890,8,FALSE)</f>
        <v>41</v>
      </c>
      <c r="J50" s="73">
        <f>VLOOKUP(W50,'[1]Sheet1'!$A$838:$U$890,9,FALSE)/100</f>
        <v>0.037104072398190045</v>
      </c>
      <c r="K50" s="28">
        <f>VLOOKUP(W50,'[1]Sheet1'!$A$838:$U$890,10,FALSE)</f>
        <v>1</v>
      </c>
      <c r="L50" s="73">
        <f>VLOOKUP(W50,'[1]Sheet1'!$A$838:$U$890,11,FALSE)/100</f>
        <v>0.0125</v>
      </c>
      <c r="M50" s="28">
        <f>VLOOKUP(W50,'[1]Sheet1'!$A$838:$U$890,12,FALSE)</f>
        <v>2</v>
      </c>
      <c r="N50" s="73">
        <f>VLOOKUP(W50,'[1]Sheet1'!$A$838:$U$890,13,FALSE)/100</f>
        <v>0.010695187165775399</v>
      </c>
      <c r="O50" s="28">
        <f>VLOOKUP(W50,'[1]Sheet1'!$A$838:$U$890,14,FALSE)</f>
        <v>0</v>
      </c>
      <c r="P50" s="73">
        <f>VLOOKUP(W50,'[1]Sheet1'!$A$838:$U$890,15,FALSE)/100</f>
        <v>0</v>
      </c>
      <c r="Q50" s="28">
        <f>VLOOKUP(W50,'[1]Sheet1'!$A$838:$U$890,16,FALSE)</f>
        <v>0</v>
      </c>
      <c r="R50" s="73">
        <f>VLOOKUP(W50,'[1]Sheet1'!$A$838:$U$890,17,FALSE)/100</f>
        <v>0</v>
      </c>
      <c r="S50" s="28">
        <f>VLOOKUP(W50,'[1]Sheet1'!$A$838:$U$890,20,FALSE)</f>
        <v>5846</v>
      </c>
      <c r="T50" s="73">
        <f>VLOOKUP(W50,'[1]Sheet1'!$A$838:$U$890,21,FALSE)/100</f>
        <v>0.04876461854156587</v>
      </c>
      <c r="U50" s="28">
        <f>VLOOKUP(W50,'[1]Sheet1'!$A$838:$U$890,20,FALSE)</f>
        <v>5846</v>
      </c>
      <c r="V50" s="74">
        <f>VLOOKUP(W50,'[1]Sheet1'!$A$838:$U$890,21,FALSE)/100</f>
        <v>0.04876461854156587</v>
      </c>
      <c r="W50" s="262" t="s">
        <v>333</v>
      </c>
    </row>
    <row r="51" spans="1:23" ht="14.25">
      <c r="A51" s="26">
        <v>72</v>
      </c>
      <c r="B51" s="27" t="s">
        <v>120</v>
      </c>
      <c r="C51" s="28">
        <f>VLOOKUP(W51,'[1]Sheet1'!$A$838:$U$890,2,FALSE)</f>
        <v>2363</v>
      </c>
      <c r="D51" s="73">
        <f>VLOOKUP(W51,'[1]Sheet1'!$A$838:$U$890,3,FALSE)/100</f>
        <v>0.021888952702076813</v>
      </c>
      <c r="E51" s="28">
        <f>VLOOKUP(W51,'[1]Sheet1'!$A$838:$U$890,4,FALSE)</f>
        <v>190</v>
      </c>
      <c r="F51" s="73">
        <f>VLOOKUP(W51,'[1]Sheet1'!$A$838:$U$890,5,FALSE)/100</f>
        <v>0.03046336379669713</v>
      </c>
      <c r="G51" s="28">
        <f>VLOOKUP(W51,'[1]Sheet1'!$A$838:$U$890,6,FALSE)</f>
        <v>100</v>
      </c>
      <c r="H51" s="73">
        <f>VLOOKUP(W51,'[1]Sheet1'!$A$838:$U$890,7,FALSE)/100</f>
        <v>0.02391772303276728</v>
      </c>
      <c r="I51" s="28">
        <f>VLOOKUP(W51,'[1]Sheet1'!$A$838:$U$890,8,FALSE)</f>
        <v>14</v>
      </c>
      <c r="J51" s="73">
        <f>VLOOKUP(W51,'[1]Sheet1'!$A$838:$U$890,9,FALSE)/100</f>
        <v>0.012669683257918552</v>
      </c>
      <c r="K51" s="28">
        <f>VLOOKUP(W51,'[1]Sheet1'!$A$838:$U$890,10,FALSE)</f>
        <v>1</v>
      </c>
      <c r="L51" s="73">
        <f>VLOOKUP(W51,'[1]Sheet1'!$A$838:$U$890,11,FALSE)/100</f>
        <v>0.0125</v>
      </c>
      <c r="M51" s="28">
        <f>VLOOKUP(W51,'[1]Sheet1'!$A$838:$U$890,12,FALSE)</f>
        <v>2</v>
      </c>
      <c r="N51" s="73">
        <f>VLOOKUP(W51,'[1]Sheet1'!$A$838:$U$890,13,FALSE)/100</f>
        <v>0.010695187165775399</v>
      </c>
      <c r="O51" s="28">
        <f>VLOOKUP(W51,'[1]Sheet1'!$A$838:$U$890,14,FALSE)</f>
        <v>0</v>
      </c>
      <c r="P51" s="73">
        <f>VLOOKUP(W51,'[1]Sheet1'!$A$838:$U$890,15,FALSE)/100</f>
        <v>0</v>
      </c>
      <c r="Q51" s="28">
        <f>VLOOKUP(W51,'[1]Sheet1'!$A$838:$U$890,16,FALSE)</f>
        <v>0</v>
      </c>
      <c r="R51" s="73">
        <f>VLOOKUP(W51,'[1]Sheet1'!$A$838:$U$890,17,FALSE)/100</f>
        <v>0</v>
      </c>
      <c r="S51" s="28">
        <f>VLOOKUP(W51,'[1]Sheet1'!$A$838:$U$890,20,FALSE)</f>
        <v>2670</v>
      </c>
      <c r="T51" s="73">
        <f>VLOOKUP(W51,'[1]Sheet1'!$A$838:$U$890,21,FALSE)/100</f>
        <v>0.022271900702357315</v>
      </c>
      <c r="U51" s="28">
        <f>VLOOKUP(W51,'[1]Sheet1'!$A$838:$U$890,20,FALSE)</f>
        <v>2670</v>
      </c>
      <c r="V51" s="74">
        <f>VLOOKUP(W51,'[1]Sheet1'!$A$838:$U$890,21,FALSE)/100</f>
        <v>0.022271900702357315</v>
      </c>
      <c r="W51" s="262" t="s">
        <v>334</v>
      </c>
    </row>
    <row r="52" spans="1:23" ht="14.25">
      <c r="A52" s="26">
        <v>73</v>
      </c>
      <c r="B52" s="27" t="s">
        <v>121</v>
      </c>
      <c r="C52" s="28">
        <f>VLOOKUP(W52,'[1]Sheet1'!$A$838:$U$890,2,FALSE)</f>
        <v>544</v>
      </c>
      <c r="D52" s="73">
        <f>VLOOKUP(W52,'[1]Sheet1'!$A$838:$U$890,3,FALSE)/100</f>
        <v>0.005039183355873798</v>
      </c>
      <c r="E52" s="28">
        <f>VLOOKUP(W52,'[1]Sheet1'!$A$838:$U$890,4,FALSE)</f>
        <v>19</v>
      </c>
      <c r="F52" s="73">
        <f>VLOOKUP(W52,'[1]Sheet1'!$A$838:$U$890,5,FALSE)/100</f>
        <v>0.003046336379669713</v>
      </c>
      <c r="G52" s="28">
        <f>VLOOKUP(W52,'[1]Sheet1'!$A$838:$U$890,6,FALSE)</f>
        <v>20</v>
      </c>
      <c r="H52" s="73">
        <f>VLOOKUP(W52,'[1]Sheet1'!$A$838:$U$890,7,FALSE)/100</f>
        <v>0.004783544606553456</v>
      </c>
      <c r="I52" s="28">
        <f>VLOOKUP(W52,'[1]Sheet1'!$A$838:$U$890,8,FALSE)</f>
        <v>1</v>
      </c>
      <c r="J52" s="73">
        <f>VLOOKUP(W52,'[1]Sheet1'!$A$838:$U$890,9,FALSE)/100</f>
        <v>0.0009049773755656108</v>
      </c>
      <c r="K52" s="28">
        <f>VLOOKUP(W52,'[1]Sheet1'!$A$838:$U$890,10,FALSE)</f>
        <v>0</v>
      </c>
      <c r="L52" s="73">
        <f>VLOOKUP(W52,'[1]Sheet1'!$A$838:$U$890,11,FALSE)/100</f>
        <v>0</v>
      </c>
      <c r="M52" s="28">
        <f>VLOOKUP(W52,'[1]Sheet1'!$A$838:$U$890,12,FALSE)</f>
        <v>0</v>
      </c>
      <c r="N52" s="73">
        <f>VLOOKUP(W52,'[1]Sheet1'!$A$838:$U$890,13,FALSE)/100</f>
        <v>0</v>
      </c>
      <c r="O52" s="28">
        <f>VLOOKUP(W52,'[1]Sheet1'!$A$838:$U$890,14,FALSE)</f>
        <v>0</v>
      </c>
      <c r="P52" s="73">
        <f>VLOOKUP(W52,'[1]Sheet1'!$A$838:$U$890,15,FALSE)/100</f>
        <v>0</v>
      </c>
      <c r="Q52" s="28">
        <f>VLOOKUP(W52,'[1]Sheet1'!$A$838:$U$890,16,FALSE)</f>
        <v>0</v>
      </c>
      <c r="R52" s="73">
        <f>VLOOKUP(W52,'[1]Sheet1'!$A$838:$U$890,17,FALSE)/100</f>
        <v>0</v>
      </c>
      <c r="S52" s="28">
        <f>VLOOKUP(W52,'[1]Sheet1'!$A$838:$U$890,20,FALSE)</f>
        <v>584</v>
      </c>
      <c r="T52" s="73">
        <f>VLOOKUP(W52,'[1]Sheet1'!$A$838:$U$890,21,FALSE)/100</f>
        <v>0.004871456932650438</v>
      </c>
      <c r="U52" s="28">
        <f>VLOOKUP(W52,'[1]Sheet1'!$A$838:$U$890,20,FALSE)</f>
        <v>584</v>
      </c>
      <c r="V52" s="74">
        <f>VLOOKUP(W52,'[1]Sheet1'!$A$838:$U$890,21,FALSE)/100</f>
        <v>0.004871456932650438</v>
      </c>
      <c r="W52" s="262" t="s">
        <v>335</v>
      </c>
    </row>
    <row r="53" spans="1:23" ht="14.25">
      <c r="A53" s="26">
        <v>74</v>
      </c>
      <c r="B53" s="27" t="s">
        <v>122</v>
      </c>
      <c r="C53" s="28">
        <f>VLOOKUP(W53,'[1]Sheet1'!$A$838:$U$890,2,FALSE)</f>
        <v>824</v>
      </c>
      <c r="D53" s="73">
        <f>VLOOKUP(W53,'[1]Sheet1'!$A$838:$U$890,3,FALSE)/100</f>
        <v>0.007632880671397077</v>
      </c>
      <c r="E53" s="28">
        <f>VLOOKUP(W53,'[1]Sheet1'!$A$838:$U$890,4,FALSE)</f>
        <v>56</v>
      </c>
      <c r="F53" s="73">
        <f>VLOOKUP(W53,'[1]Sheet1'!$A$838:$U$890,5,FALSE)/100</f>
        <v>0.008978675645342313</v>
      </c>
      <c r="G53" s="28">
        <f>VLOOKUP(W53,'[1]Sheet1'!$A$838:$U$890,6,FALSE)</f>
        <v>36</v>
      </c>
      <c r="H53" s="73">
        <f>VLOOKUP(W53,'[1]Sheet1'!$A$838:$U$890,7,FALSE)/100</f>
        <v>0.008610380291796222</v>
      </c>
      <c r="I53" s="28">
        <f>VLOOKUP(W53,'[1]Sheet1'!$A$838:$U$890,8,FALSE)</f>
        <v>6</v>
      </c>
      <c r="J53" s="73">
        <f>VLOOKUP(W53,'[1]Sheet1'!$A$838:$U$890,9,FALSE)/100</f>
        <v>0.005429864253393665</v>
      </c>
      <c r="K53" s="28">
        <f>VLOOKUP(W53,'[1]Sheet1'!$A$838:$U$890,10,FALSE)</f>
        <v>0</v>
      </c>
      <c r="L53" s="73">
        <f>VLOOKUP(W53,'[1]Sheet1'!$A$838:$U$890,11,FALSE)/100</f>
        <v>0</v>
      </c>
      <c r="M53" s="28">
        <f>VLOOKUP(W53,'[1]Sheet1'!$A$838:$U$890,12,FALSE)</f>
        <v>1</v>
      </c>
      <c r="N53" s="73">
        <f>VLOOKUP(W53,'[1]Sheet1'!$A$838:$U$890,13,FALSE)/100</f>
        <v>0.005347593582887699</v>
      </c>
      <c r="O53" s="28">
        <f>VLOOKUP(W53,'[1]Sheet1'!$A$838:$U$890,14,FALSE)</f>
        <v>0</v>
      </c>
      <c r="P53" s="73">
        <f>VLOOKUP(W53,'[1]Sheet1'!$A$838:$U$890,15,FALSE)/100</f>
        <v>0</v>
      </c>
      <c r="Q53" s="28">
        <f>VLOOKUP(W53,'[1]Sheet1'!$A$838:$U$890,16,FALSE)</f>
        <v>0</v>
      </c>
      <c r="R53" s="73">
        <f>VLOOKUP(W53,'[1]Sheet1'!$A$838:$U$890,17,FALSE)/100</f>
        <v>0</v>
      </c>
      <c r="S53" s="28">
        <f>VLOOKUP(W53,'[1]Sheet1'!$A$838:$U$890,20,FALSE)</f>
        <v>923</v>
      </c>
      <c r="T53" s="73">
        <f>VLOOKUP(W53,'[1]Sheet1'!$A$838:$U$890,21,FALSE)/100</f>
        <v>0.007699237583623897</v>
      </c>
      <c r="U53" s="28">
        <f>VLOOKUP(W53,'[1]Sheet1'!$A$838:$U$890,20,FALSE)</f>
        <v>923</v>
      </c>
      <c r="V53" s="74">
        <f>VLOOKUP(W53,'[1]Sheet1'!$A$838:$U$890,21,FALSE)/100</f>
        <v>0.007699237583623897</v>
      </c>
      <c r="W53" s="262" t="s">
        <v>336</v>
      </c>
    </row>
    <row r="54" spans="1:23" ht="14.25">
      <c r="A54" s="26">
        <v>75</v>
      </c>
      <c r="B54" s="27" t="s">
        <v>123</v>
      </c>
      <c r="C54" s="28">
        <f>VLOOKUP(W54,'[1]Sheet1'!$A$838:$U$890,2,FALSE)</f>
        <v>2575</v>
      </c>
      <c r="D54" s="73">
        <f>VLOOKUP(W54,'[1]Sheet1'!$A$838:$U$890,3,FALSE)/100</f>
        <v>0.023852752098115864</v>
      </c>
      <c r="E54" s="28">
        <f>VLOOKUP(W54,'[1]Sheet1'!$A$838:$U$890,4,FALSE)</f>
        <v>225</v>
      </c>
      <c r="F54" s="73">
        <f>VLOOKUP(W54,'[1]Sheet1'!$A$838:$U$890,5,FALSE)/100</f>
        <v>0.03607503607503608</v>
      </c>
      <c r="G54" s="28">
        <f>VLOOKUP(W54,'[1]Sheet1'!$A$838:$U$890,6,FALSE)</f>
        <v>131</v>
      </c>
      <c r="H54" s="73">
        <f>VLOOKUP(W54,'[1]Sheet1'!$A$838:$U$890,7,FALSE)/100</f>
        <v>0.031332217172925135</v>
      </c>
      <c r="I54" s="28">
        <f>VLOOKUP(W54,'[1]Sheet1'!$A$838:$U$890,8,FALSE)</f>
        <v>15</v>
      </c>
      <c r="J54" s="73">
        <f>VLOOKUP(W54,'[1]Sheet1'!$A$838:$U$890,9,FALSE)/100</f>
        <v>0.013574660633484163</v>
      </c>
      <c r="K54" s="28">
        <f>VLOOKUP(W54,'[1]Sheet1'!$A$838:$U$890,10,FALSE)</f>
        <v>0</v>
      </c>
      <c r="L54" s="73">
        <f>VLOOKUP(W54,'[1]Sheet1'!$A$838:$U$890,11,FALSE)/100</f>
        <v>0</v>
      </c>
      <c r="M54" s="28">
        <f>VLOOKUP(W54,'[1]Sheet1'!$A$838:$U$890,12,FALSE)</f>
        <v>3</v>
      </c>
      <c r="N54" s="73">
        <f>VLOOKUP(W54,'[1]Sheet1'!$A$838:$U$890,13,FALSE)/100</f>
        <v>0.016042780748663103</v>
      </c>
      <c r="O54" s="28">
        <f>VLOOKUP(W54,'[1]Sheet1'!$A$838:$U$890,14,FALSE)</f>
        <v>0</v>
      </c>
      <c r="P54" s="73">
        <f>VLOOKUP(W54,'[1]Sheet1'!$A$838:$U$890,15,FALSE)/100</f>
        <v>0</v>
      </c>
      <c r="Q54" s="28">
        <f>VLOOKUP(W54,'[1]Sheet1'!$A$838:$U$890,16,FALSE)</f>
        <v>0</v>
      </c>
      <c r="R54" s="73">
        <f>VLOOKUP(W54,'[1]Sheet1'!$A$838:$U$890,17,FALSE)/100</f>
        <v>0</v>
      </c>
      <c r="S54" s="28">
        <f>VLOOKUP(W54,'[1]Sheet1'!$A$838:$U$890,20,FALSE)</f>
        <v>2949</v>
      </c>
      <c r="T54" s="73">
        <f>VLOOKUP(W54,'[1]Sheet1'!$A$838:$U$890,21,FALSE)/100</f>
        <v>0.024599189202716004</v>
      </c>
      <c r="U54" s="28">
        <f>VLOOKUP(W54,'[1]Sheet1'!$A$838:$U$890,20,FALSE)</f>
        <v>2949</v>
      </c>
      <c r="V54" s="74">
        <f>VLOOKUP(W54,'[1]Sheet1'!$A$838:$U$890,21,FALSE)/100</f>
        <v>0.024599189202716004</v>
      </c>
      <c r="W54" s="262" t="s">
        <v>337</v>
      </c>
    </row>
    <row r="55" spans="1:23" ht="15" thickBot="1">
      <c r="A55" s="39">
        <v>79</v>
      </c>
      <c r="B55" s="40" t="s">
        <v>124</v>
      </c>
      <c r="C55" s="34">
        <f>VLOOKUP(W55,'[1]Sheet1'!$A$838:$U$890,2,FALSE)</f>
        <v>948</v>
      </c>
      <c r="D55" s="78">
        <f>VLOOKUP(W55,'[1]Sheet1'!$A$838:$U$890,3,FALSE)/100</f>
        <v>0.008781518053985957</v>
      </c>
      <c r="E55" s="34">
        <f>VLOOKUP(W55,'[1]Sheet1'!$A$838:$U$890,4,FALSE)</f>
        <v>53</v>
      </c>
      <c r="F55" s="78">
        <f>VLOOKUP(W55,'[1]Sheet1'!$A$838:$U$890,5,FALSE)/100</f>
        <v>0.008497675164341831</v>
      </c>
      <c r="G55" s="34">
        <f>VLOOKUP(W55,'[1]Sheet1'!$A$838:$U$890,6,FALSE)</f>
        <v>25</v>
      </c>
      <c r="H55" s="78">
        <f>VLOOKUP(W55,'[1]Sheet1'!$A$838:$U$890,7,FALSE)/100</f>
        <v>0.00597943075819182</v>
      </c>
      <c r="I55" s="34">
        <f>VLOOKUP(W55,'[1]Sheet1'!$A$838:$U$890,8,FALSE)</f>
        <v>1</v>
      </c>
      <c r="J55" s="78">
        <f>VLOOKUP(W55,'[1]Sheet1'!$A$838:$U$890,9,FALSE)/100</f>
        <v>0.0009049773755656108</v>
      </c>
      <c r="K55" s="34">
        <f>VLOOKUP(W55,'[1]Sheet1'!$A$838:$U$890,10,FALSE)</f>
        <v>0</v>
      </c>
      <c r="L55" s="78">
        <f>VLOOKUP(W55,'[1]Sheet1'!$A$838:$U$890,11,FALSE)/100</f>
        <v>0</v>
      </c>
      <c r="M55" s="34">
        <f>VLOOKUP(W55,'[1]Sheet1'!$A$838:$U$890,12,FALSE)</f>
        <v>2</v>
      </c>
      <c r="N55" s="78">
        <f>VLOOKUP(W55,'[1]Sheet1'!$A$838:$U$890,13,FALSE)/100</f>
        <v>0.010695187165775399</v>
      </c>
      <c r="O55" s="34">
        <f>VLOOKUP(W55,'[1]Sheet1'!$A$838:$U$890,14,FALSE)</f>
        <v>0</v>
      </c>
      <c r="P55" s="78">
        <f>VLOOKUP(W55,'[1]Sheet1'!$A$838:$U$890,15,FALSE)/100</f>
        <v>0</v>
      </c>
      <c r="Q55" s="34">
        <f>VLOOKUP(W55,'[1]Sheet1'!$A$838:$U$890,16,FALSE)</f>
        <v>0</v>
      </c>
      <c r="R55" s="78">
        <f>VLOOKUP(W55,'[1]Sheet1'!$A$838:$U$890,17,FALSE)/100</f>
        <v>0</v>
      </c>
      <c r="S55" s="34">
        <f>VLOOKUP(W55,'[1]Sheet1'!$A$838:$U$890,20,FALSE)</f>
        <v>1029</v>
      </c>
      <c r="T55" s="78">
        <f>VLOOKUP(W55,'[1]Sheet1'!$A$838:$U$890,21,FALSE)/100</f>
        <v>0.008583440383043326</v>
      </c>
      <c r="U55" s="34">
        <f>VLOOKUP(W55,'[1]Sheet1'!$A$838:$U$890,20,FALSE)</f>
        <v>1029</v>
      </c>
      <c r="V55" s="79">
        <f>VLOOKUP(W55,'[1]Sheet1'!$A$838:$U$890,21,FALSE)/100</f>
        <v>0.008583440383043326</v>
      </c>
      <c r="W55" s="262" t="s">
        <v>338</v>
      </c>
    </row>
    <row r="56" spans="1:23" ht="27.75" thickBot="1">
      <c r="A56" s="132" t="s">
        <v>125</v>
      </c>
      <c r="B56" s="14" t="s">
        <v>126</v>
      </c>
      <c r="C56" s="15">
        <f>SUM(C57:C63)</f>
        <v>4280</v>
      </c>
      <c r="D56" s="147">
        <f aca="true" t="shared" si="7" ref="D56:T56">SUM(D57:D63)</f>
        <v>0.03964651610871297</v>
      </c>
      <c r="E56" s="15">
        <f t="shared" si="7"/>
        <v>136</v>
      </c>
      <c r="F56" s="147">
        <f t="shared" si="7"/>
        <v>0.021805355138688472</v>
      </c>
      <c r="G56" s="15">
        <f t="shared" si="7"/>
        <v>200</v>
      </c>
      <c r="H56" s="147">
        <f t="shared" si="7"/>
        <v>0.04783544606553456</v>
      </c>
      <c r="I56" s="15">
        <f t="shared" si="7"/>
        <v>40</v>
      </c>
      <c r="J56" s="147">
        <f t="shared" si="7"/>
        <v>0.03619909502262444</v>
      </c>
      <c r="K56" s="15">
        <f t="shared" si="7"/>
        <v>3</v>
      </c>
      <c r="L56" s="147">
        <f t="shared" si="7"/>
        <v>0.0375</v>
      </c>
      <c r="M56" s="15">
        <f t="shared" si="7"/>
        <v>0</v>
      </c>
      <c r="N56" s="147">
        <f t="shared" si="7"/>
        <v>0</v>
      </c>
      <c r="O56" s="15">
        <f t="shared" si="7"/>
        <v>3</v>
      </c>
      <c r="P56" s="147">
        <f t="shared" si="7"/>
        <v>0.06122448979591837</v>
      </c>
      <c r="Q56" s="15">
        <f t="shared" si="7"/>
        <v>0</v>
      </c>
      <c r="R56" s="147">
        <f t="shared" si="7"/>
        <v>0</v>
      </c>
      <c r="S56" s="15">
        <f t="shared" si="7"/>
        <v>4</v>
      </c>
      <c r="T56" s="147">
        <f t="shared" si="7"/>
        <v>0.060606060606060594</v>
      </c>
      <c r="U56" s="15">
        <f>SUM(U57:U63)</f>
        <v>4666</v>
      </c>
      <c r="V56" s="145">
        <f>SUM(V57:V63)</f>
        <v>0.038921606246142035</v>
      </c>
      <c r="W56" s="262">
        <f>SUM(W57:W63)</f>
        <v>0</v>
      </c>
    </row>
    <row r="57" spans="1:23" ht="27">
      <c r="A57" s="26">
        <v>80</v>
      </c>
      <c r="B57" s="27" t="s">
        <v>127</v>
      </c>
      <c r="C57" s="72">
        <f>VLOOKUP(W57,'[1]Sheet1'!$A$838:$U$890,2,FALSE)</f>
        <v>752</v>
      </c>
      <c r="D57" s="73">
        <f>VLOOKUP(W57,'[1]Sheet1'!$A$838:$U$890,3,FALSE)/100</f>
        <v>0.006965929933119662</v>
      </c>
      <c r="E57" s="72">
        <f>VLOOKUP(W57,'[1]Sheet1'!$A$838:$U$890,4,FALSE)</f>
        <v>28</v>
      </c>
      <c r="F57" s="73">
        <f>VLOOKUP(W57,'[1]Sheet1'!$A$838:$U$890,5,FALSE)/100</f>
        <v>0.004489337822671156</v>
      </c>
      <c r="G57" s="72">
        <f>VLOOKUP(W57,'[1]Sheet1'!$A$838:$U$890,6,FALSE)</f>
        <v>20</v>
      </c>
      <c r="H57" s="73">
        <f>VLOOKUP(W57,'[1]Sheet1'!$A$838:$U$890,7,FALSE)/100</f>
        <v>0.004783544606553456</v>
      </c>
      <c r="I57" s="72">
        <f>VLOOKUP(W57,'[1]Sheet1'!$A$838:$U$890,8,FALSE)</f>
        <v>4</v>
      </c>
      <c r="J57" s="73">
        <f>VLOOKUP(W57,'[1]Sheet1'!$A$838:$U$890,9,FALSE)/100</f>
        <v>0.003619909502262443</v>
      </c>
      <c r="K57" s="72">
        <f>VLOOKUP(W57,'[1]Sheet1'!$A$838:$U$890,10,FALSE)</f>
        <v>0</v>
      </c>
      <c r="L57" s="73">
        <f>VLOOKUP(W57,'[1]Sheet1'!$A$838:$U$890,11,FALSE)/100</f>
        <v>0</v>
      </c>
      <c r="M57" s="72">
        <f>VLOOKUP(W57,'[1]Sheet1'!$A$838:$U$890,12,FALSE)</f>
        <v>0</v>
      </c>
      <c r="N57" s="73">
        <f>VLOOKUP(W57,'[1]Sheet1'!$A$838:$U$890,13,FALSE)/100</f>
        <v>0</v>
      </c>
      <c r="O57" s="72">
        <f>VLOOKUP(W57,'[1]Sheet1'!$A$838:$U$890,14,FALSE)</f>
        <v>1</v>
      </c>
      <c r="P57" s="73">
        <f>VLOOKUP(W57,'[1]Sheet1'!$A$838:$U$890,15,FALSE)/100</f>
        <v>0.020408163265306124</v>
      </c>
      <c r="Q57" s="72">
        <f>VLOOKUP(W57,'[1]Sheet1'!$A$838:$U$890,16,FALSE)</f>
        <v>0</v>
      </c>
      <c r="R57" s="73">
        <f>VLOOKUP(W57,'[1]Sheet1'!$A$838:$U$890,17,FALSE)/100</f>
        <v>0</v>
      </c>
      <c r="S57" s="72">
        <f>VLOOKUP(W57,'[1]Sheet1'!$A$838:$U$890,18,FALSE)</f>
        <v>0</v>
      </c>
      <c r="T57" s="73">
        <f>VLOOKUP(W57,'[1]Sheet1'!$A$838:$U$890,19,FALSE)/100</f>
        <v>0</v>
      </c>
      <c r="U57" s="72">
        <f>VLOOKUP(W57,'[1]Sheet1'!$A$838:$U$890,20,FALSE)</f>
        <v>805</v>
      </c>
      <c r="V57" s="74">
        <f>VLOOKUP(W57,'[1]Sheet1'!$A$838:$U$890,21,FALSE)/100</f>
        <v>0.006714936354081514</v>
      </c>
      <c r="W57" s="262" t="s">
        <v>339</v>
      </c>
    </row>
    <row r="58" spans="1:23" ht="14.25">
      <c r="A58" s="26">
        <v>81</v>
      </c>
      <c r="B58" s="27" t="s">
        <v>128</v>
      </c>
      <c r="C58" s="28">
        <f>VLOOKUP(W58,'[1]Sheet1'!$A$838:$U$890,2,FALSE)</f>
        <v>423</v>
      </c>
      <c r="D58" s="73">
        <f>VLOOKUP(W58,'[1]Sheet1'!$A$838:$U$890,3,FALSE)/100</f>
        <v>0.00391833558737981</v>
      </c>
      <c r="E58" s="28">
        <f>VLOOKUP(W58,'[1]Sheet1'!$A$838:$U$890,4,FALSE)</f>
        <v>15</v>
      </c>
      <c r="F58" s="73">
        <f>VLOOKUP(W58,'[1]Sheet1'!$A$838:$U$890,5,FALSE)/100</f>
        <v>0.002405002405002405</v>
      </c>
      <c r="G58" s="28">
        <f>VLOOKUP(W58,'[1]Sheet1'!$A$838:$U$890,6,FALSE)</f>
        <v>28</v>
      </c>
      <c r="H58" s="73">
        <f>VLOOKUP(W58,'[1]Sheet1'!$A$838:$U$890,7,FALSE)/100</f>
        <v>0.0066969624491748396</v>
      </c>
      <c r="I58" s="28">
        <f>VLOOKUP(W58,'[1]Sheet1'!$A$838:$U$890,8,FALSE)</f>
        <v>5</v>
      </c>
      <c r="J58" s="73">
        <f>VLOOKUP(W58,'[1]Sheet1'!$A$838:$U$890,9,FALSE)/100</f>
        <v>0.004524886877828055</v>
      </c>
      <c r="K58" s="28">
        <f>VLOOKUP(W58,'[1]Sheet1'!$A$838:$U$890,10,FALSE)</f>
        <v>0</v>
      </c>
      <c r="L58" s="73">
        <f>VLOOKUP(W58,'[1]Sheet1'!$A$838:$U$890,11,FALSE)/100</f>
        <v>0</v>
      </c>
      <c r="M58" s="28">
        <f>VLOOKUP(W58,'[1]Sheet1'!$A$838:$U$890,12,FALSE)</f>
        <v>0</v>
      </c>
      <c r="N58" s="73">
        <f>VLOOKUP(W58,'[1]Sheet1'!$A$838:$U$890,13,FALSE)/100</f>
        <v>0</v>
      </c>
      <c r="O58" s="28">
        <f>VLOOKUP(W58,'[1]Sheet1'!$A$838:$U$890,14,FALSE)</f>
        <v>1</v>
      </c>
      <c r="P58" s="73">
        <f>VLOOKUP(W58,'[1]Sheet1'!$A$838:$U$890,15,FALSE)/100</f>
        <v>0.020408163265306124</v>
      </c>
      <c r="Q58" s="28">
        <f>VLOOKUP(W58,'[1]Sheet1'!$A$838:$U$890,16,FALSE)</f>
        <v>0</v>
      </c>
      <c r="R58" s="73">
        <f>VLOOKUP(W58,'[1]Sheet1'!$A$838:$U$890,17,FALSE)/100</f>
        <v>0</v>
      </c>
      <c r="S58" s="28">
        <f>VLOOKUP(W58,'[1]Sheet1'!$A$838:$U$890,18,FALSE)</f>
        <v>0</v>
      </c>
      <c r="T58" s="73">
        <f>VLOOKUP(W58,'[1]Sheet1'!$A$838:$U$890,19,FALSE)/100</f>
        <v>0</v>
      </c>
      <c r="U58" s="28">
        <f>VLOOKUP(W58,'[1]Sheet1'!$A$838:$U$890,20,FALSE)</f>
        <v>472</v>
      </c>
      <c r="V58" s="74">
        <f>VLOOKUP(W58,'[1]Sheet1'!$A$838:$U$890,21,FALSE)/100</f>
        <v>0.003937204918169533</v>
      </c>
      <c r="W58" s="262" t="s">
        <v>340</v>
      </c>
    </row>
    <row r="59" spans="1:23" ht="27">
      <c r="A59" s="26">
        <v>82</v>
      </c>
      <c r="B59" s="27" t="s">
        <v>129</v>
      </c>
      <c r="C59" s="28">
        <f>VLOOKUP(W59,'[1]Sheet1'!$A$838:$U$890,2,FALSE)</f>
        <v>210</v>
      </c>
      <c r="D59" s="73">
        <f>VLOOKUP(W59,'[1]Sheet1'!$A$838:$U$890,3,FALSE)/100</f>
        <v>0.0019452729866424588</v>
      </c>
      <c r="E59" s="28">
        <f>VLOOKUP(W59,'[1]Sheet1'!$A$838:$U$890,4,FALSE)</f>
        <v>8</v>
      </c>
      <c r="F59" s="73">
        <f>VLOOKUP(W59,'[1]Sheet1'!$A$838:$U$890,5,FALSE)/100</f>
        <v>0.001282667949334616</v>
      </c>
      <c r="G59" s="28">
        <f>VLOOKUP(W59,'[1]Sheet1'!$A$838:$U$890,6,FALSE)</f>
        <v>9</v>
      </c>
      <c r="H59" s="73">
        <f>VLOOKUP(W59,'[1]Sheet1'!$A$838:$U$890,7,FALSE)/100</f>
        <v>0.0021525950729490554</v>
      </c>
      <c r="I59" s="28">
        <f>VLOOKUP(W59,'[1]Sheet1'!$A$838:$U$890,8,FALSE)</f>
        <v>1</v>
      </c>
      <c r="J59" s="73">
        <f>VLOOKUP(W59,'[1]Sheet1'!$A$838:$U$890,9,FALSE)/100</f>
        <v>0.0009049773755656108</v>
      </c>
      <c r="K59" s="28">
        <f>VLOOKUP(W59,'[1]Sheet1'!$A$838:$U$890,10,FALSE)</f>
        <v>0</v>
      </c>
      <c r="L59" s="73">
        <f>VLOOKUP(W59,'[1]Sheet1'!$A$838:$U$890,11,FALSE)/100</f>
        <v>0</v>
      </c>
      <c r="M59" s="28">
        <f>VLOOKUP(W59,'[1]Sheet1'!$A$838:$U$890,12,FALSE)</f>
        <v>0</v>
      </c>
      <c r="N59" s="73">
        <f>VLOOKUP(W59,'[1]Sheet1'!$A$838:$U$890,13,FALSE)/100</f>
        <v>0</v>
      </c>
      <c r="O59" s="28">
        <f>VLOOKUP(W59,'[1]Sheet1'!$A$838:$U$890,14,FALSE)</f>
        <v>0</v>
      </c>
      <c r="P59" s="73">
        <f>VLOOKUP(W59,'[1]Sheet1'!$A$838:$U$890,15,FALSE)/100</f>
        <v>0</v>
      </c>
      <c r="Q59" s="28">
        <f>VLOOKUP(W59,'[1]Sheet1'!$A$838:$U$890,16,FALSE)</f>
        <v>0</v>
      </c>
      <c r="R59" s="73">
        <f>VLOOKUP(W59,'[1]Sheet1'!$A$838:$U$890,17,FALSE)/100</f>
        <v>0</v>
      </c>
      <c r="S59" s="28">
        <f>VLOOKUP(W59,'[1]Sheet1'!$A$838:$U$890,18,FALSE)</f>
        <v>0</v>
      </c>
      <c r="T59" s="73">
        <f>VLOOKUP(W59,'[1]Sheet1'!$A$838:$U$890,19,FALSE)/100</f>
        <v>0</v>
      </c>
      <c r="U59" s="28">
        <f>VLOOKUP(W59,'[1]Sheet1'!$A$838:$U$890,20,FALSE)</f>
        <v>228</v>
      </c>
      <c r="V59" s="74">
        <f>VLOOKUP(W59,'[1]Sheet1'!$A$838:$U$890,21,FALSE)/100</f>
        <v>0.0019018701723361306</v>
      </c>
      <c r="W59" s="262" t="s">
        <v>341</v>
      </c>
    </row>
    <row r="60" spans="1:23" ht="41.25">
      <c r="A60" s="26">
        <v>83</v>
      </c>
      <c r="B60" s="27" t="s">
        <v>130</v>
      </c>
      <c r="C60" s="28">
        <f>VLOOKUP(W60,'[1]Sheet1'!$A$838:$U$890,2,FALSE)</f>
        <v>1762</v>
      </c>
      <c r="D60" s="73">
        <f>VLOOKUP(W60,'[1]Sheet1'!$A$838:$U$890,3,FALSE)/100</f>
        <v>0.01632176667840006</v>
      </c>
      <c r="E60" s="28">
        <f>VLOOKUP(W60,'[1]Sheet1'!$A$838:$U$890,4,FALSE)</f>
        <v>56</v>
      </c>
      <c r="F60" s="73">
        <f>VLOOKUP(W60,'[1]Sheet1'!$A$838:$U$890,5,FALSE)/100</f>
        <v>0.008978675645342313</v>
      </c>
      <c r="G60" s="28">
        <f>VLOOKUP(W60,'[1]Sheet1'!$A$838:$U$890,6,FALSE)</f>
        <v>95</v>
      </c>
      <c r="H60" s="73">
        <f>VLOOKUP(W60,'[1]Sheet1'!$A$838:$U$890,7,FALSE)/100</f>
        <v>0.022721836881128915</v>
      </c>
      <c r="I60" s="28">
        <f>VLOOKUP(W60,'[1]Sheet1'!$A$838:$U$890,8,FALSE)</f>
        <v>17</v>
      </c>
      <c r="J60" s="73">
        <f>VLOOKUP(W60,'[1]Sheet1'!$A$838:$U$890,9,FALSE)/100</f>
        <v>0.015384615384615387</v>
      </c>
      <c r="K60" s="28">
        <f>VLOOKUP(W60,'[1]Sheet1'!$A$838:$U$890,10,FALSE)</f>
        <v>3</v>
      </c>
      <c r="L60" s="73">
        <f>VLOOKUP(W60,'[1]Sheet1'!$A$838:$U$890,11,FALSE)/100</f>
        <v>0.0375</v>
      </c>
      <c r="M60" s="28">
        <f>VLOOKUP(W60,'[1]Sheet1'!$A$838:$U$890,12,FALSE)</f>
        <v>0</v>
      </c>
      <c r="N60" s="73">
        <f>VLOOKUP(W60,'[1]Sheet1'!$A$838:$U$890,13,FALSE)/100</f>
        <v>0</v>
      </c>
      <c r="O60" s="28">
        <f>VLOOKUP(W60,'[1]Sheet1'!$A$838:$U$890,14,FALSE)</f>
        <v>1</v>
      </c>
      <c r="P60" s="73">
        <f>VLOOKUP(W60,'[1]Sheet1'!$A$838:$U$890,15,FALSE)/100</f>
        <v>0.020408163265306124</v>
      </c>
      <c r="Q60" s="28">
        <f>VLOOKUP(W60,'[1]Sheet1'!$A$838:$U$890,16,FALSE)</f>
        <v>0</v>
      </c>
      <c r="R60" s="73">
        <f>VLOOKUP(W60,'[1]Sheet1'!$A$838:$U$890,17,FALSE)/100</f>
        <v>0</v>
      </c>
      <c r="S60" s="28">
        <f>VLOOKUP(W60,'[1]Sheet1'!$A$838:$U$890,18,FALSE)</f>
        <v>2</v>
      </c>
      <c r="T60" s="73">
        <f>VLOOKUP(W60,'[1]Sheet1'!$A$838:$U$890,19,FALSE)/100</f>
        <v>0.030303030303030297</v>
      </c>
      <c r="U60" s="28">
        <f>VLOOKUP(W60,'[1]Sheet1'!$A$838:$U$890,20,FALSE)</f>
        <v>1936</v>
      </c>
      <c r="V60" s="74">
        <f>VLOOKUP(W60,'[1]Sheet1'!$A$838:$U$890,21,FALSE)/100</f>
        <v>0.01614921339316995</v>
      </c>
      <c r="W60" s="262" t="s">
        <v>342</v>
      </c>
    </row>
    <row r="61" spans="1:23" ht="14.25">
      <c r="A61" s="26">
        <v>84</v>
      </c>
      <c r="B61" s="27" t="s">
        <v>131</v>
      </c>
      <c r="C61" s="28">
        <f>VLOOKUP(W61,'[1]Sheet1'!$A$838:$U$890,2,FALSE)</f>
        <v>592</v>
      </c>
      <c r="D61" s="73">
        <f>VLOOKUP(W61,'[1]Sheet1'!$A$838:$U$890,3,FALSE)/100</f>
        <v>0.005483817181392074</v>
      </c>
      <c r="E61" s="28">
        <f>VLOOKUP(W61,'[1]Sheet1'!$A$838:$U$890,4,FALSE)</f>
        <v>8</v>
      </c>
      <c r="F61" s="73">
        <f>VLOOKUP(W61,'[1]Sheet1'!$A$838:$U$890,5,FALSE)/100</f>
        <v>0.001282667949334616</v>
      </c>
      <c r="G61" s="28">
        <f>VLOOKUP(W61,'[1]Sheet1'!$A$838:$U$890,6,FALSE)</f>
        <v>8</v>
      </c>
      <c r="H61" s="73">
        <f>VLOOKUP(W61,'[1]Sheet1'!$A$838:$U$890,7,FALSE)/100</f>
        <v>0.0019134178426213823</v>
      </c>
      <c r="I61" s="28">
        <f>VLOOKUP(W61,'[1]Sheet1'!$A$838:$U$890,8,FALSE)</f>
        <v>2</v>
      </c>
      <c r="J61" s="73">
        <f>VLOOKUP(W61,'[1]Sheet1'!$A$838:$U$890,9,FALSE)/100</f>
        <v>0.0018099547511312216</v>
      </c>
      <c r="K61" s="28">
        <f>VLOOKUP(W61,'[1]Sheet1'!$A$838:$U$890,10,FALSE)</f>
        <v>0</v>
      </c>
      <c r="L61" s="73">
        <f>VLOOKUP(W61,'[1]Sheet1'!$A$838:$U$890,11,FALSE)/100</f>
        <v>0</v>
      </c>
      <c r="M61" s="28">
        <f>VLOOKUP(W61,'[1]Sheet1'!$A$838:$U$890,12,FALSE)</f>
        <v>0</v>
      </c>
      <c r="N61" s="73">
        <f>VLOOKUP(W61,'[1]Sheet1'!$A$838:$U$890,13,FALSE)/100</f>
        <v>0</v>
      </c>
      <c r="O61" s="28">
        <f>VLOOKUP(W61,'[1]Sheet1'!$A$838:$U$890,14,FALSE)</f>
        <v>0</v>
      </c>
      <c r="P61" s="73">
        <f>VLOOKUP(W61,'[1]Sheet1'!$A$838:$U$890,15,FALSE)/100</f>
        <v>0</v>
      </c>
      <c r="Q61" s="28">
        <f>VLOOKUP(W61,'[1]Sheet1'!$A$838:$U$890,16,FALSE)</f>
        <v>0</v>
      </c>
      <c r="R61" s="73">
        <f>VLOOKUP(W61,'[1]Sheet1'!$A$838:$U$890,17,FALSE)/100</f>
        <v>0</v>
      </c>
      <c r="S61" s="28">
        <f>VLOOKUP(W61,'[1]Sheet1'!$A$838:$U$890,18,FALSE)</f>
        <v>0</v>
      </c>
      <c r="T61" s="73">
        <f>VLOOKUP(W61,'[1]Sheet1'!$A$838:$U$890,19,FALSE)/100</f>
        <v>0</v>
      </c>
      <c r="U61" s="28">
        <f>VLOOKUP(W61,'[1]Sheet1'!$A$838:$U$890,20,FALSE)</f>
        <v>610</v>
      </c>
      <c r="V61" s="74">
        <f>VLOOKUP(W61,'[1]Sheet1'!$A$838:$U$890,21,FALSE)/100</f>
        <v>0.005088336864583507</v>
      </c>
      <c r="W61" s="262" t="s">
        <v>343</v>
      </c>
    </row>
    <row r="62" spans="1:23" ht="27">
      <c r="A62" s="26">
        <v>85</v>
      </c>
      <c r="B62" s="27" t="s">
        <v>132</v>
      </c>
      <c r="C62" s="28">
        <f>VLOOKUP(W62,'[1]Sheet1'!$A$838:$U$890,2,FALSE)</f>
        <v>206</v>
      </c>
      <c r="D62" s="73">
        <f>VLOOKUP(W62,'[1]Sheet1'!$A$838:$U$890,3,FALSE)/100</f>
        <v>0.0019082201678492692</v>
      </c>
      <c r="E62" s="28">
        <f>VLOOKUP(W62,'[1]Sheet1'!$A$838:$U$890,4,FALSE)</f>
        <v>10</v>
      </c>
      <c r="F62" s="73">
        <f>VLOOKUP(W62,'[1]Sheet1'!$A$838:$U$890,5,FALSE)/100</f>
        <v>0.00160333493666827</v>
      </c>
      <c r="G62" s="28">
        <f>VLOOKUP(W62,'[1]Sheet1'!$A$838:$U$890,6,FALSE)</f>
        <v>17</v>
      </c>
      <c r="H62" s="73">
        <f>VLOOKUP(W62,'[1]Sheet1'!$A$838:$U$890,7,FALSE)/100</f>
        <v>0.004066012915570438</v>
      </c>
      <c r="I62" s="28">
        <f>VLOOKUP(W62,'[1]Sheet1'!$A$838:$U$890,8,FALSE)</f>
        <v>6</v>
      </c>
      <c r="J62" s="73">
        <f>VLOOKUP(W62,'[1]Sheet1'!$A$838:$U$890,9,FALSE)/100</f>
        <v>0.005429864253393665</v>
      </c>
      <c r="K62" s="28">
        <f>VLOOKUP(W62,'[1]Sheet1'!$A$838:$U$890,10,FALSE)</f>
        <v>0</v>
      </c>
      <c r="L62" s="73">
        <f>VLOOKUP(W62,'[1]Sheet1'!$A$838:$U$890,11,FALSE)/100</f>
        <v>0</v>
      </c>
      <c r="M62" s="28">
        <f>VLOOKUP(W62,'[1]Sheet1'!$A$838:$U$890,12,FALSE)</f>
        <v>0</v>
      </c>
      <c r="N62" s="73">
        <f>VLOOKUP(W62,'[1]Sheet1'!$A$838:$U$890,13,FALSE)/100</f>
        <v>0</v>
      </c>
      <c r="O62" s="28">
        <f>VLOOKUP(W62,'[1]Sheet1'!$A$838:$U$890,14,FALSE)</f>
        <v>0</v>
      </c>
      <c r="P62" s="73">
        <f>VLOOKUP(W62,'[1]Sheet1'!$A$838:$U$890,15,FALSE)/100</f>
        <v>0</v>
      </c>
      <c r="Q62" s="28">
        <f>VLOOKUP(W62,'[1]Sheet1'!$A$838:$U$890,16,FALSE)</f>
        <v>0</v>
      </c>
      <c r="R62" s="73">
        <f>VLOOKUP(W62,'[1]Sheet1'!$A$838:$U$890,17,FALSE)/100</f>
        <v>0</v>
      </c>
      <c r="S62" s="28">
        <f>VLOOKUP(W62,'[1]Sheet1'!$A$838:$U$890,18,FALSE)</f>
        <v>1</v>
      </c>
      <c r="T62" s="73">
        <f>VLOOKUP(W62,'[1]Sheet1'!$A$838:$U$890,19,FALSE)/100</f>
        <v>0.015151515151515148</v>
      </c>
      <c r="U62" s="28">
        <f>VLOOKUP(W62,'[1]Sheet1'!$A$838:$U$890,20,FALSE)</f>
        <v>240</v>
      </c>
      <c r="V62" s="74">
        <f>VLOOKUP(W62,'[1]Sheet1'!$A$838:$U$890,21,FALSE)/100</f>
        <v>0.0020019686024590846</v>
      </c>
      <c r="W62" s="262" t="s">
        <v>344</v>
      </c>
    </row>
    <row r="63" spans="1:23" ht="15" thickBot="1">
      <c r="A63" s="8">
        <v>89</v>
      </c>
      <c r="B63" s="33" t="s">
        <v>133</v>
      </c>
      <c r="C63" s="34">
        <f>VLOOKUP(W63,'[1]Sheet1'!$A$838:$U$890,2,FALSE)</f>
        <v>335</v>
      </c>
      <c r="D63" s="78">
        <f>VLOOKUP(W63,'[1]Sheet1'!$A$838:$U$890,3,FALSE)/100</f>
        <v>0.0031031735739296368</v>
      </c>
      <c r="E63" s="34">
        <f>VLOOKUP(W63,'[1]Sheet1'!$A$838:$U$890,4,FALSE)</f>
        <v>11</v>
      </c>
      <c r="F63" s="78">
        <f>VLOOKUP(W63,'[1]Sheet1'!$A$838:$U$890,5,FALSE)/100</f>
        <v>0.001763668430335097</v>
      </c>
      <c r="G63" s="34">
        <f>VLOOKUP(W63,'[1]Sheet1'!$A$838:$U$890,6,FALSE)</f>
        <v>23</v>
      </c>
      <c r="H63" s="78">
        <f>VLOOKUP(W63,'[1]Sheet1'!$A$838:$U$890,7,FALSE)/100</f>
        <v>0.005501076297536474</v>
      </c>
      <c r="I63" s="34">
        <f>VLOOKUP(W63,'[1]Sheet1'!$A$838:$U$890,8,FALSE)</f>
        <v>5</v>
      </c>
      <c r="J63" s="78">
        <f>VLOOKUP(W63,'[1]Sheet1'!$A$838:$U$890,9,FALSE)/100</f>
        <v>0.004524886877828055</v>
      </c>
      <c r="K63" s="34">
        <f>VLOOKUP(W63,'[1]Sheet1'!$A$838:$U$890,10,FALSE)</f>
        <v>0</v>
      </c>
      <c r="L63" s="78">
        <f>VLOOKUP(W63,'[1]Sheet1'!$A$838:$U$890,11,FALSE)/100</f>
        <v>0</v>
      </c>
      <c r="M63" s="34">
        <f>VLOOKUP(W63,'[1]Sheet1'!$A$838:$U$890,12,FALSE)</f>
        <v>0</v>
      </c>
      <c r="N63" s="78">
        <f>VLOOKUP(W63,'[1]Sheet1'!$A$838:$U$890,13,FALSE)/100</f>
        <v>0</v>
      </c>
      <c r="O63" s="34">
        <f>VLOOKUP(W63,'[1]Sheet1'!$A$838:$U$890,14,FALSE)</f>
        <v>0</v>
      </c>
      <c r="P63" s="78">
        <f>VLOOKUP(W63,'[1]Sheet1'!$A$838:$U$890,15,FALSE)/100</f>
        <v>0</v>
      </c>
      <c r="Q63" s="34">
        <f>VLOOKUP(W63,'[1]Sheet1'!$A$838:$U$890,16,FALSE)</f>
        <v>0</v>
      </c>
      <c r="R63" s="78">
        <f>VLOOKUP(W63,'[1]Sheet1'!$A$838:$U$890,17,FALSE)/100</f>
        <v>0</v>
      </c>
      <c r="S63" s="34">
        <f>VLOOKUP(W63,'[1]Sheet1'!$A$838:$U$890,18,FALSE)</f>
        <v>1</v>
      </c>
      <c r="T63" s="78">
        <f>VLOOKUP(W63,'[1]Sheet1'!$A$838:$U$890,19,FALSE)/100</f>
        <v>0.015151515151515148</v>
      </c>
      <c r="U63" s="34">
        <f>VLOOKUP(W63,'[1]Sheet1'!$A$838:$U$890,20,FALSE)</f>
        <v>375</v>
      </c>
      <c r="V63" s="79">
        <f>VLOOKUP(W63,'[1]Sheet1'!$A$838:$U$890,21,FALSE)/100</f>
        <v>0.0031280759413423198</v>
      </c>
      <c r="W63" s="262" t="s">
        <v>345</v>
      </c>
    </row>
    <row r="64" spans="1:23" ht="15" thickBot="1">
      <c r="A64" s="132">
        <v>99</v>
      </c>
      <c r="B64" s="14" t="s">
        <v>134</v>
      </c>
      <c r="C64" s="15">
        <f>VLOOKUP(W64,'[1]Sheet1'!$A$838:$U$890,2,FALSE)</f>
        <v>3992</v>
      </c>
      <c r="D64" s="147">
        <f>VLOOKUP(W64,'[1]Sheet1'!$A$838:$U$890,3,FALSE)/100</f>
        <v>0.03697871315560332</v>
      </c>
      <c r="E64" s="15">
        <f>VLOOKUP(W64,'[1]Sheet1'!$A$838:$U$890,4,FALSE)</f>
        <v>168</v>
      </c>
      <c r="F64" s="147">
        <f>VLOOKUP(W64,'[1]Sheet1'!$A$838:$U$890,5,FALSE)/100</f>
        <v>0.026936026936026935</v>
      </c>
      <c r="G64" s="15">
        <f>VLOOKUP(W64,'[1]Sheet1'!$A$838:$U$890,6,FALSE)</f>
        <v>88</v>
      </c>
      <c r="H64" s="147">
        <f>VLOOKUP(W64,'[1]Sheet1'!$A$838:$U$890,7,FALSE)/100</f>
        <v>0.021047596268835206</v>
      </c>
      <c r="I64" s="15">
        <f>VLOOKUP(W64,'[1]Sheet1'!$A$838:$U$890,8,FALSE)</f>
        <v>25</v>
      </c>
      <c r="J64" s="147">
        <f>VLOOKUP(W64,'[1]Sheet1'!$A$838:$U$890,9,FALSE)/100</f>
        <v>0.02262443438914027</v>
      </c>
      <c r="K64" s="15">
        <f>VLOOKUP(W64,'[1]Sheet1'!$A$838:$U$890,10,FALSE)</f>
        <v>2</v>
      </c>
      <c r="L64" s="147">
        <f>VLOOKUP(W64,'[1]Sheet1'!$A$838:$U$890,11,FALSE)/100</f>
        <v>0.025</v>
      </c>
      <c r="M64" s="15">
        <f>VLOOKUP(W64,'[1]Sheet1'!$A$838:$U$890,12,FALSE)</f>
        <v>10</v>
      </c>
      <c r="N64" s="147">
        <f>VLOOKUP(W64,'[1]Sheet1'!$A$838:$U$890,13,FALSE)/100</f>
        <v>0.053475935828877004</v>
      </c>
      <c r="O64" s="15">
        <f>VLOOKUP(W64,'[1]Sheet1'!$A$838:$U$890,14,FALSE)</f>
        <v>0</v>
      </c>
      <c r="P64" s="147">
        <f>VLOOKUP(W64,'[1]Sheet1'!$A$838:$U$890,15,FALSE)/100</f>
        <v>0</v>
      </c>
      <c r="Q64" s="15">
        <f>VLOOKUP(W64,'[1]Sheet1'!$A$838:$U$890,16,FALSE)</f>
        <v>0</v>
      </c>
      <c r="R64" s="147">
        <f>VLOOKUP(W64,'[1]Sheet1'!$A$838:$U$890,17,FALSE)/100</f>
        <v>0</v>
      </c>
      <c r="S64" s="15">
        <f>VLOOKUP(W64,'[1]Sheet1'!$A$838:$U$890,18,FALSE)</f>
        <v>9</v>
      </c>
      <c r="T64" s="147">
        <f>VLOOKUP(W64,'[1]Sheet1'!$A$838:$U$890,19,FALSE)/100</f>
        <v>0.13636363636363635</v>
      </c>
      <c r="U64" s="15">
        <f>VLOOKUP(W64,'[1]Sheet1'!$A$838:$U$890,20,FALSE)</f>
        <v>4294</v>
      </c>
      <c r="V64" s="145">
        <f>VLOOKUP(W64,'[1]Sheet1'!$A$838:$U$890,21,FALSE)/100</f>
        <v>0.03581855491233046</v>
      </c>
      <c r="W64" s="262" t="s">
        <v>346</v>
      </c>
    </row>
    <row r="65" spans="1:23" ht="15" thickBot="1">
      <c r="A65" s="490" t="s">
        <v>48</v>
      </c>
      <c r="B65" s="491"/>
      <c r="C65" s="192">
        <f>VLOOKUP(W65,'[1]Sheet1'!$A$838:$U$890,2,FALSE)</f>
        <v>107954</v>
      </c>
      <c r="D65" s="199">
        <f>VLOOKUP(W65,'[1]Sheet1'!$A$838:$U$890,3,FALSE)/100</f>
        <v>1</v>
      </c>
      <c r="E65" s="192">
        <f>VLOOKUP(W65,'[1]Sheet1'!$A$838:$U$890,4,FALSE)</f>
        <v>6237</v>
      </c>
      <c r="F65" s="199">
        <f>VLOOKUP(W65,'[1]Sheet1'!$A$838:$U$890,5,FALSE)/100</f>
        <v>1</v>
      </c>
      <c r="G65" s="192">
        <f>VLOOKUP(W65,'[1]Sheet1'!$A$838:$U$890,6,FALSE)</f>
        <v>4181</v>
      </c>
      <c r="H65" s="199">
        <f>VLOOKUP(W65,'[1]Sheet1'!$A$838:$U$890,7,FALSE)/100</f>
        <v>1</v>
      </c>
      <c r="I65" s="192">
        <f>VLOOKUP(W65,'[1]Sheet1'!$A$838:$U$890,8,FALSE)</f>
        <v>1105</v>
      </c>
      <c r="J65" s="199">
        <f>VLOOKUP(W65,'[1]Sheet1'!$A$838:$U$890,9,FALSE)/100</f>
        <v>1</v>
      </c>
      <c r="K65" s="192">
        <f>VLOOKUP(W65,'[1]Sheet1'!$A$838:$U$890,10,FALSE)</f>
        <v>80</v>
      </c>
      <c r="L65" s="199">
        <f>VLOOKUP(W65,'[1]Sheet1'!$A$838:$U$890,11,FALSE)/100</f>
        <v>1</v>
      </c>
      <c r="M65" s="192">
        <f>VLOOKUP(W65,'[1]Sheet1'!$A$838:$U$890,12,FALSE)</f>
        <v>187</v>
      </c>
      <c r="N65" s="199">
        <f>VLOOKUP(W65,'[1]Sheet1'!$A$838:$U$890,13,FALSE)/100</f>
        <v>1</v>
      </c>
      <c r="O65" s="192">
        <f>VLOOKUP(W65,'[1]Sheet1'!$A$838:$U$890,14,FALSE)</f>
        <v>49</v>
      </c>
      <c r="P65" s="199">
        <f>VLOOKUP(W65,'[1]Sheet1'!$A$838:$U$890,15,FALSE)/100</f>
        <v>1</v>
      </c>
      <c r="Q65" s="192">
        <f>VLOOKUP(W65,'[1]Sheet1'!$A$838:$U$890,16,FALSE)</f>
        <v>23</v>
      </c>
      <c r="R65" s="199">
        <f>VLOOKUP(W65,'[1]Sheet1'!$A$838:$U$890,17,FALSE)/100</f>
        <v>1</v>
      </c>
      <c r="S65" s="192">
        <f>VLOOKUP(W65,'[1]Sheet1'!$A$838:$U$890,18,FALSE)</f>
        <v>66</v>
      </c>
      <c r="T65" s="199">
        <f>VLOOKUP(W65,'[1]Sheet1'!$A$838:$U$890,19,FALSE)/100</f>
        <v>1</v>
      </c>
      <c r="U65" s="192">
        <f>VLOOKUP(W65,'[1]Sheet1'!$A$838:$U$890,20,FALSE)</f>
        <v>119882</v>
      </c>
      <c r="V65" s="141">
        <f>VLOOKUP(W65,'[1]Sheet1'!$A$838:$U$890,21,FALSE)/100</f>
        <v>1</v>
      </c>
      <c r="W65" s="262" t="s">
        <v>58</v>
      </c>
    </row>
    <row r="66" spans="1:22" ht="14.25">
      <c r="A66" s="61"/>
      <c r="B66" s="62"/>
      <c r="C66" s="113"/>
      <c r="D66" s="113"/>
      <c r="E66" s="113"/>
      <c r="F66" s="113"/>
      <c r="G66" s="114"/>
      <c r="H66" s="113"/>
      <c r="I66" s="113"/>
      <c r="J66" s="113"/>
      <c r="K66" s="113"/>
      <c r="L66" s="114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3:21" ht="14.25">
      <c r="C67" s="341"/>
      <c r="U67" s="341"/>
    </row>
  </sheetData>
  <sheetProtection/>
  <mergeCells count="15">
    <mergeCell ref="O3:P3"/>
    <mergeCell ref="Q3:R3"/>
    <mergeCell ref="S3:T3"/>
    <mergeCell ref="U3:V3"/>
    <mergeCell ref="A65:B65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8"/>
  <sheetViews>
    <sheetView zoomScalePageLayoutView="0" workbookViewId="0" topLeftCell="A3">
      <selection activeCell="F7" sqref="F7"/>
    </sheetView>
  </sheetViews>
  <sheetFormatPr defaultColWidth="9.140625" defaultRowHeight="15"/>
  <cols>
    <col min="1" max="1" width="7.7109375" style="262" customWidth="1"/>
    <col min="2" max="2" width="70.7109375" style="262" customWidth="1"/>
    <col min="3" max="9" width="12.57421875" style="262" customWidth="1"/>
    <col min="10" max="10" width="90.28125" style="262" customWidth="1"/>
    <col min="11" max="16384" width="9.140625" style="262" customWidth="1"/>
  </cols>
  <sheetData>
    <row r="1" spans="1:9" ht="16.5" thickBot="1" thickTop="1">
      <c r="A1" s="414" t="s">
        <v>612</v>
      </c>
      <c r="B1" s="415"/>
      <c r="C1" s="415"/>
      <c r="D1" s="415"/>
      <c r="E1" s="415"/>
      <c r="F1" s="415"/>
      <c r="G1" s="415"/>
      <c r="H1" s="415"/>
      <c r="I1" s="442"/>
    </row>
    <row r="2" spans="1:9" ht="16.5" thickBot="1" thickTop="1">
      <c r="A2" s="414" t="s">
        <v>636</v>
      </c>
      <c r="B2" s="415"/>
      <c r="C2" s="415"/>
      <c r="D2" s="415"/>
      <c r="E2" s="415"/>
      <c r="F2" s="415"/>
      <c r="G2" s="415"/>
      <c r="H2" s="415"/>
      <c r="I2" s="442"/>
    </row>
    <row r="3" spans="1:9" ht="16.5" thickBot="1" thickTop="1">
      <c r="A3" s="436" t="s">
        <v>467</v>
      </c>
      <c r="B3" s="444" t="s">
        <v>613</v>
      </c>
      <c r="C3" s="420" t="s">
        <v>543</v>
      </c>
      <c r="D3" s="420"/>
      <c r="E3" s="420"/>
      <c r="F3" s="420"/>
      <c r="G3" s="420"/>
      <c r="H3" s="421"/>
      <c r="I3" s="417" t="s">
        <v>468</v>
      </c>
    </row>
    <row r="4" spans="1:9" ht="14.25">
      <c r="A4" s="438"/>
      <c r="B4" s="432"/>
      <c r="C4" s="505">
        <v>2014</v>
      </c>
      <c r="D4" s="506"/>
      <c r="E4" s="505">
        <v>2015</v>
      </c>
      <c r="F4" s="506"/>
      <c r="G4" s="505">
        <v>2016</v>
      </c>
      <c r="H4" s="506"/>
      <c r="I4" s="418"/>
    </row>
    <row r="5" spans="1:9" ht="30" customHeight="1" thickBot="1">
      <c r="A5" s="504"/>
      <c r="B5" s="478"/>
      <c r="C5" s="205" t="s">
        <v>2</v>
      </c>
      <c r="D5" s="68" t="s">
        <v>3</v>
      </c>
      <c r="E5" s="204" t="s">
        <v>2</v>
      </c>
      <c r="F5" s="9" t="s">
        <v>3</v>
      </c>
      <c r="G5" s="205" t="s">
        <v>2</v>
      </c>
      <c r="H5" s="68" t="s">
        <v>3</v>
      </c>
      <c r="I5" s="419"/>
    </row>
    <row r="6" spans="1:9" ht="14.25">
      <c r="A6" s="7" t="s">
        <v>135</v>
      </c>
      <c r="B6" s="412" t="s">
        <v>614</v>
      </c>
      <c r="C6" s="206">
        <v>901</v>
      </c>
      <c r="D6" s="207">
        <v>0.09904364076069033</v>
      </c>
      <c r="E6" s="206">
        <v>846</v>
      </c>
      <c r="F6" s="207">
        <v>0.08914646996838778</v>
      </c>
      <c r="G6" s="206">
        <v>880</v>
      </c>
      <c r="H6" s="213">
        <v>0.08994276369582993</v>
      </c>
      <c r="I6" s="208">
        <v>0.04018912529550828</v>
      </c>
    </row>
    <row r="7" spans="1:9" ht="27">
      <c r="A7" s="26" t="s">
        <v>137</v>
      </c>
      <c r="B7" s="413" t="s">
        <v>615</v>
      </c>
      <c r="C7" s="209">
        <v>1721</v>
      </c>
      <c r="D7" s="162">
        <v>0.18918324722435967</v>
      </c>
      <c r="E7" s="209">
        <v>1906</v>
      </c>
      <c r="F7" s="162">
        <v>0.20084299262381455</v>
      </c>
      <c r="G7" s="209">
        <v>1782</v>
      </c>
      <c r="H7" s="161">
        <v>0.1821340964840556</v>
      </c>
      <c r="I7" s="210">
        <v>-0.06505771248688352</v>
      </c>
    </row>
    <row r="8" spans="1:9" ht="14.25">
      <c r="A8" s="26" t="s">
        <v>139</v>
      </c>
      <c r="B8" s="413" t="s">
        <v>616</v>
      </c>
      <c r="C8" s="209">
        <v>256</v>
      </c>
      <c r="D8" s="162">
        <v>0.028141145432560185</v>
      </c>
      <c r="E8" s="209">
        <v>290</v>
      </c>
      <c r="F8" s="162">
        <v>0.030558482613277135</v>
      </c>
      <c r="G8" s="209">
        <v>256</v>
      </c>
      <c r="H8" s="161">
        <v>0.02616516762060507</v>
      </c>
      <c r="I8" s="210">
        <v>-0.11724137931034483</v>
      </c>
    </row>
    <row r="9" spans="1:9" ht="14.25">
      <c r="A9" s="26" t="s">
        <v>141</v>
      </c>
      <c r="B9" s="413" t="s">
        <v>617</v>
      </c>
      <c r="C9" s="209">
        <v>38</v>
      </c>
      <c r="D9" s="162">
        <v>0.004177201275145652</v>
      </c>
      <c r="E9" s="209">
        <v>41</v>
      </c>
      <c r="F9" s="162">
        <v>0.004320337197049526</v>
      </c>
      <c r="G9" s="209">
        <v>31</v>
      </c>
      <c r="H9" s="161">
        <v>0.0031684382665576453</v>
      </c>
      <c r="I9" s="210">
        <v>-0.24390243902439024</v>
      </c>
    </row>
    <row r="10" spans="1:9" ht="14.25">
      <c r="A10" s="26" t="s">
        <v>143</v>
      </c>
      <c r="B10" s="413" t="s">
        <v>618</v>
      </c>
      <c r="C10" s="209">
        <v>12</v>
      </c>
      <c r="D10" s="162">
        <v>0.0013191161921512586</v>
      </c>
      <c r="E10" s="209">
        <v>5</v>
      </c>
      <c r="F10" s="162">
        <v>0.0005268703898840885</v>
      </c>
      <c r="G10" s="209">
        <v>17</v>
      </c>
      <c r="H10" s="161">
        <v>0.0017375306623058054</v>
      </c>
      <c r="I10" s="210">
        <v>2.4</v>
      </c>
    </row>
    <row r="11" spans="1:9" ht="14.25">
      <c r="A11" s="26" t="s">
        <v>145</v>
      </c>
      <c r="B11" s="413" t="s">
        <v>619</v>
      </c>
      <c r="C11" s="209">
        <v>2</v>
      </c>
      <c r="D11" s="162">
        <v>0.00021985269869187644</v>
      </c>
      <c r="E11" s="209">
        <v>0</v>
      </c>
      <c r="F11" s="162">
        <v>0</v>
      </c>
      <c r="G11" s="209">
        <v>3</v>
      </c>
      <c r="H11" s="161">
        <v>0.0003066230580539657</v>
      </c>
      <c r="I11" s="210"/>
    </row>
    <row r="12" spans="1:9" ht="14.25">
      <c r="A12" s="26" t="s">
        <v>147</v>
      </c>
      <c r="B12" s="413" t="s">
        <v>620</v>
      </c>
      <c r="C12" s="209">
        <v>4</v>
      </c>
      <c r="D12" s="162">
        <v>0.0004397053973837529</v>
      </c>
      <c r="E12" s="209">
        <v>4</v>
      </c>
      <c r="F12" s="162">
        <v>0.00042149631190727084</v>
      </c>
      <c r="G12" s="209">
        <v>7</v>
      </c>
      <c r="H12" s="161">
        <v>0.0007154538021259197</v>
      </c>
      <c r="I12" s="210">
        <v>0.75</v>
      </c>
    </row>
    <row r="13" spans="1:9" ht="14.25">
      <c r="A13" s="26" t="s">
        <v>149</v>
      </c>
      <c r="B13" s="413" t="s">
        <v>621</v>
      </c>
      <c r="C13" s="209">
        <v>5</v>
      </c>
      <c r="D13" s="162">
        <v>0.0005496317467296911</v>
      </c>
      <c r="E13" s="209">
        <v>2</v>
      </c>
      <c r="F13" s="162">
        <v>0.00021074815595363542</v>
      </c>
      <c r="G13" s="209">
        <v>2</v>
      </c>
      <c r="H13" s="161">
        <v>0.0002044153720359771</v>
      </c>
      <c r="I13" s="210">
        <v>0</v>
      </c>
    </row>
    <row r="14" spans="1:9" ht="14.25">
      <c r="A14" s="26" t="s">
        <v>151</v>
      </c>
      <c r="B14" s="413" t="s">
        <v>622</v>
      </c>
      <c r="C14" s="209">
        <v>0</v>
      </c>
      <c r="D14" s="162">
        <v>0</v>
      </c>
      <c r="E14" s="209">
        <v>0</v>
      </c>
      <c r="F14" s="162">
        <v>0</v>
      </c>
      <c r="G14" s="209">
        <v>0</v>
      </c>
      <c r="H14" s="161">
        <v>0</v>
      </c>
      <c r="I14" s="210"/>
    </row>
    <row r="15" spans="1:9" ht="14.25">
      <c r="A15" s="26" t="s">
        <v>153</v>
      </c>
      <c r="B15" s="413" t="s">
        <v>623</v>
      </c>
      <c r="C15" s="209">
        <v>3</v>
      </c>
      <c r="D15" s="162">
        <v>0.00032977904803781465</v>
      </c>
      <c r="E15" s="209">
        <v>6</v>
      </c>
      <c r="F15" s="162">
        <v>0.0006322444678609062</v>
      </c>
      <c r="G15" s="209">
        <v>1</v>
      </c>
      <c r="H15" s="161">
        <v>0.00010220768601798856</v>
      </c>
      <c r="I15" s="210">
        <v>-0.8333333333333334</v>
      </c>
    </row>
    <row r="16" spans="1:9" ht="14.25">
      <c r="A16" s="26" t="s">
        <v>155</v>
      </c>
      <c r="B16" s="413" t="s">
        <v>624</v>
      </c>
      <c r="C16" s="209">
        <v>2</v>
      </c>
      <c r="D16" s="162">
        <v>0.00021985269869187644</v>
      </c>
      <c r="E16" s="209">
        <v>2</v>
      </c>
      <c r="F16" s="162">
        <v>0.00021074815595363542</v>
      </c>
      <c r="G16" s="209">
        <v>0</v>
      </c>
      <c r="H16" s="161">
        <v>0</v>
      </c>
      <c r="I16" s="210">
        <v>-1</v>
      </c>
    </row>
    <row r="17" spans="1:9" ht="14.25">
      <c r="A17" s="26" t="s">
        <v>157</v>
      </c>
      <c r="B17" s="413" t="s">
        <v>625</v>
      </c>
      <c r="C17" s="209">
        <v>43</v>
      </c>
      <c r="D17" s="162">
        <v>0.004726833021875343</v>
      </c>
      <c r="E17" s="209">
        <v>32</v>
      </c>
      <c r="F17" s="162">
        <v>0.0033719704952581667</v>
      </c>
      <c r="G17" s="209">
        <v>33</v>
      </c>
      <c r="H17" s="161">
        <v>0.0033728536385936227</v>
      </c>
      <c r="I17" s="210">
        <v>0.03125</v>
      </c>
    </row>
    <row r="18" spans="1:9" ht="14.25">
      <c r="A18" s="26" t="s">
        <v>159</v>
      </c>
      <c r="B18" s="413" t="s">
        <v>626</v>
      </c>
      <c r="C18" s="209">
        <v>4841</v>
      </c>
      <c r="D18" s="162">
        <v>0.5321534571836869</v>
      </c>
      <c r="E18" s="209">
        <v>5039</v>
      </c>
      <c r="F18" s="162">
        <v>0.5309799789251844</v>
      </c>
      <c r="G18" s="209">
        <v>5321</v>
      </c>
      <c r="H18" s="161">
        <v>0.5438470973017171</v>
      </c>
      <c r="I18" s="210">
        <v>0.05596348481841635</v>
      </c>
    </row>
    <row r="19" spans="1:9" ht="14.25">
      <c r="A19" s="26" t="s">
        <v>161</v>
      </c>
      <c r="B19" s="413" t="s">
        <v>627</v>
      </c>
      <c r="C19" s="209">
        <v>267</v>
      </c>
      <c r="D19" s="162">
        <v>0.029350335275365506</v>
      </c>
      <c r="E19" s="209">
        <v>297</v>
      </c>
      <c r="F19" s="162">
        <v>0.03129610115911486</v>
      </c>
      <c r="G19" s="209">
        <v>331</v>
      </c>
      <c r="H19" s="161">
        <v>0.03383074407195421</v>
      </c>
      <c r="I19" s="210">
        <v>0.11447811447811448</v>
      </c>
    </row>
    <row r="20" spans="1:9" ht="27">
      <c r="A20" s="26" t="s">
        <v>163</v>
      </c>
      <c r="B20" s="413" t="s">
        <v>628</v>
      </c>
      <c r="C20" s="209">
        <v>81</v>
      </c>
      <c r="D20" s="162">
        <v>0.008904034297020996</v>
      </c>
      <c r="E20" s="209">
        <v>73</v>
      </c>
      <c r="F20" s="162">
        <v>0.007692307692307693</v>
      </c>
      <c r="G20" s="209">
        <v>74</v>
      </c>
      <c r="H20" s="161">
        <v>0.007563368765331152</v>
      </c>
      <c r="I20" s="210">
        <v>0.0136986301369863</v>
      </c>
    </row>
    <row r="21" spans="1:9" ht="14.25">
      <c r="A21" s="26" t="s">
        <v>165</v>
      </c>
      <c r="B21" s="413" t="s">
        <v>629</v>
      </c>
      <c r="C21" s="209">
        <v>8</v>
      </c>
      <c r="D21" s="162">
        <v>0.0008794107947675058</v>
      </c>
      <c r="E21" s="209">
        <v>6</v>
      </c>
      <c r="F21" s="162">
        <v>0.0006322444678609062</v>
      </c>
      <c r="G21" s="209">
        <v>21</v>
      </c>
      <c r="H21" s="161">
        <v>0.0021463614063777594</v>
      </c>
      <c r="I21" s="210">
        <v>2.5</v>
      </c>
    </row>
    <row r="22" spans="1:9" ht="14.25">
      <c r="A22" s="26" t="s">
        <v>167</v>
      </c>
      <c r="B22" s="413" t="s">
        <v>630</v>
      </c>
      <c r="C22" s="209">
        <v>10</v>
      </c>
      <c r="D22" s="162">
        <v>0.0010992634934593821</v>
      </c>
      <c r="E22" s="209">
        <v>9</v>
      </c>
      <c r="F22" s="162">
        <v>0.0009483667017913594</v>
      </c>
      <c r="G22" s="209">
        <v>15</v>
      </c>
      <c r="H22" s="161">
        <v>0.0015331152902698284</v>
      </c>
      <c r="I22" s="210">
        <v>0.6666666666666666</v>
      </c>
    </row>
    <row r="23" spans="1:9" ht="27">
      <c r="A23" s="26" t="s">
        <v>169</v>
      </c>
      <c r="B23" s="413" t="s">
        <v>631</v>
      </c>
      <c r="C23" s="209">
        <v>40</v>
      </c>
      <c r="D23" s="162">
        <v>0.004397053973837529</v>
      </c>
      <c r="E23" s="209">
        <v>49</v>
      </c>
      <c r="F23" s="162">
        <v>0.005163329820864067</v>
      </c>
      <c r="G23" s="209">
        <v>45</v>
      </c>
      <c r="H23" s="161">
        <v>0.004599345870809485</v>
      </c>
      <c r="I23" s="210">
        <v>-0.08163265306122448</v>
      </c>
    </row>
    <row r="24" spans="1:9" ht="14.25">
      <c r="A24" s="26" t="s">
        <v>171</v>
      </c>
      <c r="B24" s="413" t="s">
        <v>632</v>
      </c>
      <c r="C24" s="209">
        <v>319</v>
      </c>
      <c r="D24" s="162">
        <v>0.03506650544135429</v>
      </c>
      <c r="E24" s="209">
        <v>356</v>
      </c>
      <c r="F24" s="162">
        <v>0.0375131717597471</v>
      </c>
      <c r="G24" s="209">
        <v>355</v>
      </c>
      <c r="H24" s="161">
        <v>0.03628372853638594</v>
      </c>
      <c r="I24" s="210">
        <v>-0.0028089887640449437</v>
      </c>
    </row>
    <row r="25" spans="1:9" ht="14.25">
      <c r="A25" s="26" t="s">
        <v>173</v>
      </c>
      <c r="B25" s="413" t="s">
        <v>633</v>
      </c>
      <c r="C25" s="209">
        <v>23</v>
      </c>
      <c r="D25" s="162">
        <v>0.002528306034956579</v>
      </c>
      <c r="E25" s="209">
        <v>20</v>
      </c>
      <c r="F25" s="162">
        <v>0.002107481559536354</v>
      </c>
      <c r="G25" s="209">
        <v>19</v>
      </c>
      <c r="H25" s="161">
        <v>0.0019419460343417824</v>
      </c>
      <c r="I25" s="210">
        <v>-0.05</v>
      </c>
    </row>
    <row r="26" spans="1:9" ht="14.25">
      <c r="A26" s="26" t="s">
        <v>175</v>
      </c>
      <c r="B26" s="413" t="s">
        <v>634</v>
      </c>
      <c r="C26" s="209">
        <v>247</v>
      </c>
      <c r="D26" s="162">
        <v>0.02715180828844674</v>
      </c>
      <c r="E26" s="209">
        <v>281</v>
      </c>
      <c r="F26" s="162">
        <v>0.029610115911485775</v>
      </c>
      <c r="G26" s="209">
        <v>322</v>
      </c>
      <c r="H26" s="161">
        <v>0.03291087489779231</v>
      </c>
      <c r="I26" s="210">
        <v>0.14590747330960854</v>
      </c>
    </row>
    <row r="27" spans="1:9" ht="15" thickBot="1">
      <c r="A27" s="26" t="s">
        <v>177</v>
      </c>
      <c r="B27" s="413" t="s">
        <v>635</v>
      </c>
      <c r="C27" s="209">
        <v>274</v>
      </c>
      <c r="D27" s="162">
        <v>0.03011981972078707</v>
      </c>
      <c r="E27" s="209">
        <v>226</v>
      </c>
      <c r="F27" s="162">
        <v>0.0238145416227608</v>
      </c>
      <c r="G27" s="209">
        <v>269</v>
      </c>
      <c r="H27" s="161">
        <v>0.027493867538838916</v>
      </c>
      <c r="I27" s="226">
        <v>0.1902654867256637</v>
      </c>
    </row>
    <row r="28" spans="1:9" ht="15" thickBot="1">
      <c r="A28" s="428" t="s">
        <v>396</v>
      </c>
      <c r="B28" s="472"/>
      <c r="C28" s="46">
        <v>9097</v>
      </c>
      <c r="D28" s="167">
        <v>1</v>
      </c>
      <c r="E28" s="46">
        <v>9490</v>
      </c>
      <c r="F28" s="167">
        <v>0.9999999999999999</v>
      </c>
      <c r="G28" s="46">
        <v>9784</v>
      </c>
      <c r="H28" s="167">
        <v>1</v>
      </c>
      <c r="I28" s="355">
        <v>0.030979978925184403</v>
      </c>
    </row>
  </sheetData>
  <sheetProtection/>
  <mergeCells count="10">
    <mergeCell ref="A28:B28"/>
    <mergeCell ref="A1:I1"/>
    <mergeCell ref="A2:I2"/>
    <mergeCell ref="A3:A5"/>
    <mergeCell ref="B3:B5"/>
    <mergeCell ref="C3:H3"/>
    <mergeCell ref="I3:I5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7109375" style="262" customWidth="1"/>
    <col min="2" max="2" width="107.140625" style="262" customWidth="1"/>
    <col min="3" max="8" width="13.7109375" style="262" customWidth="1"/>
    <col min="9" max="16384" width="9.140625" style="262" customWidth="1"/>
  </cols>
  <sheetData>
    <row r="1" spans="1:8" ht="16.5" thickBot="1" thickTop="1">
      <c r="A1" s="414" t="s">
        <v>637</v>
      </c>
      <c r="B1" s="415"/>
      <c r="C1" s="415"/>
      <c r="D1" s="415"/>
      <c r="E1" s="415"/>
      <c r="F1" s="415"/>
      <c r="G1" s="415"/>
      <c r="H1" s="442"/>
    </row>
    <row r="2" spans="1:8" ht="15" thickBot="1" thickTop="1">
      <c r="A2" s="507" t="s">
        <v>467</v>
      </c>
      <c r="B2" s="508" t="s">
        <v>613</v>
      </c>
      <c r="C2" s="482" t="s">
        <v>512</v>
      </c>
      <c r="D2" s="482"/>
      <c r="E2" s="482"/>
      <c r="F2" s="483"/>
      <c r="G2" s="440" t="s">
        <v>521</v>
      </c>
      <c r="H2" s="484"/>
    </row>
    <row r="3" spans="1:8" ht="14.25">
      <c r="A3" s="431"/>
      <c r="B3" s="432"/>
      <c r="C3" s="440" t="s">
        <v>513</v>
      </c>
      <c r="D3" s="484"/>
      <c r="E3" s="440" t="s">
        <v>514</v>
      </c>
      <c r="F3" s="484"/>
      <c r="G3" s="438"/>
      <c r="H3" s="439"/>
    </row>
    <row r="4" spans="1:8" ht="15" thickBot="1">
      <c r="A4" s="477"/>
      <c r="B4" s="478"/>
      <c r="C4" s="204" t="s">
        <v>2</v>
      </c>
      <c r="D4" s="9" t="s">
        <v>3</v>
      </c>
      <c r="E4" s="204" t="s">
        <v>2</v>
      </c>
      <c r="F4" s="9" t="s">
        <v>3</v>
      </c>
      <c r="G4" s="204" t="s">
        <v>2</v>
      </c>
      <c r="H4" s="9" t="s">
        <v>3</v>
      </c>
    </row>
    <row r="5" spans="1:8" ht="14.25">
      <c r="A5" s="7" t="s">
        <v>135</v>
      </c>
      <c r="B5" s="314" t="s">
        <v>614</v>
      </c>
      <c r="C5" s="316">
        <v>598</v>
      </c>
      <c r="D5" s="402">
        <v>0.09671680414038493</v>
      </c>
      <c r="E5" s="316">
        <v>282</v>
      </c>
      <c r="F5" s="402">
        <v>0.07831158011663426</v>
      </c>
      <c r="G5" s="190">
        <v>880</v>
      </c>
      <c r="H5" s="315">
        <v>0.08994276369582993</v>
      </c>
    </row>
    <row r="6" spans="1:8" ht="14.25">
      <c r="A6" s="26" t="s">
        <v>137</v>
      </c>
      <c r="B6" s="235" t="s">
        <v>615</v>
      </c>
      <c r="C6" s="313">
        <v>1301</v>
      </c>
      <c r="D6" s="403">
        <v>0.21041565583050295</v>
      </c>
      <c r="E6" s="317">
        <v>481</v>
      </c>
      <c r="F6" s="181">
        <v>0.13357400722021662</v>
      </c>
      <c r="G6" s="182">
        <v>1782</v>
      </c>
      <c r="H6" s="30">
        <v>0.1821340964840556</v>
      </c>
    </row>
    <row r="7" spans="1:8" ht="14.25">
      <c r="A7" s="26" t="s">
        <v>139</v>
      </c>
      <c r="B7" s="235" t="s">
        <v>616</v>
      </c>
      <c r="C7" s="313">
        <v>172</v>
      </c>
      <c r="D7" s="403">
        <v>0.02781821122432477</v>
      </c>
      <c r="E7" s="313">
        <v>84</v>
      </c>
      <c r="F7" s="403">
        <v>0.0233268536517634</v>
      </c>
      <c r="G7" s="182">
        <v>256</v>
      </c>
      <c r="H7" s="30">
        <v>0.02616516762060507</v>
      </c>
    </row>
    <row r="8" spans="1:8" ht="14.25">
      <c r="A8" s="26" t="s">
        <v>141</v>
      </c>
      <c r="B8" s="235" t="s">
        <v>617</v>
      </c>
      <c r="C8" s="313">
        <v>22</v>
      </c>
      <c r="D8" s="403">
        <v>0.0035581432961345623</v>
      </c>
      <c r="E8" s="313">
        <v>9</v>
      </c>
      <c r="F8" s="403">
        <v>0.002499305748403221</v>
      </c>
      <c r="G8" s="182">
        <v>31</v>
      </c>
      <c r="H8" s="30">
        <v>0.0031684382665576453</v>
      </c>
    </row>
    <row r="9" spans="1:8" ht="14.25">
      <c r="A9" s="26" t="s">
        <v>143</v>
      </c>
      <c r="B9" s="235" t="s">
        <v>618</v>
      </c>
      <c r="C9" s="313">
        <v>12</v>
      </c>
      <c r="D9" s="403">
        <v>0.0019408054342552159</v>
      </c>
      <c r="E9" s="313">
        <v>5</v>
      </c>
      <c r="F9" s="403">
        <v>0.0013885031935573452</v>
      </c>
      <c r="G9" s="182">
        <v>17</v>
      </c>
      <c r="H9" s="30">
        <v>0.0017375306623058054</v>
      </c>
    </row>
    <row r="10" spans="1:8" ht="14.25">
      <c r="A10" s="26" t="s">
        <v>145</v>
      </c>
      <c r="B10" s="235" t="s">
        <v>619</v>
      </c>
      <c r="C10" s="313">
        <v>2</v>
      </c>
      <c r="D10" s="403">
        <v>0.00032346757237586933</v>
      </c>
      <c r="E10" s="313">
        <v>1</v>
      </c>
      <c r="F10" s="403">
        <v>0.00027770063871146905</v>
      </c>
      <c r="G10" s="182">
        <v>3</v>
      </c>
      <c r="H10" s="30">
        <v>0.0003066230580539657</v>
      </c>
    </row>
    <row r="11" spans="1:8" ht="14.25">
      <c r="A11" s="26" t="s">
        <v>147</v>
      </c>
      <c r="B11" s="235" t="s">
        <v>620</v>
      </c>
      <c r="C11" s="313">
        <v>4</v>
      </c>
      <c r="D11" s="403">
        <v>0.0006469351447517387</v>
      </c>
      <c r="E11" s="313">
        <v>3</v>
      </c>
      <c r="F11" s="403">
        <v>0.0008331019161344071</v>
      </c>
      <c r="G11" s="182">
        <v>7</v>
      </c>
      <c r="H11" s="30">
        <v>0.0007154538021259197</v>
      </c>
    </row>
    <row r="12" spans="1:8" ht="14.25">
      <c r="A12" s="26" t="s">
        <v>149</v>
      </c>
      <c r="B12" s="235" t="s">
        <v>621</v>
      </c>
      <c r="C12" s="313">
        <v>1</v>
      </c>
      <c r="D12" s="403">
        <v>0.00016173378618793466</v>
      </c>
      <c r="E12" s="313">
        <v>1</v>
      </c>
      <c r="F12" s="403">
        <v>0.00027770063871146905</v>
      </c>
      <c r="G12" s="182">
        <v>2</v>
      </c>
      <c r="H12" s="30">
        <v>0.0002044153720359771</v>
      </c>
    </row>
    <row r="13" spans="1:8" ht="14.25">
      <c r="A13" s="26" t="s">
        <v>151</v>
      </c>
      <c r="B13" s="235" t="s">
        <v>622</v>
      </c>
      <c r="C13" s="209">
        <v>0</v>
      </c>
      <c r="D13" s="289">
        <v>0</v>
      </c>
      <c r="E13" s="209">
        <v>0</v>
      </c>
      <c r="F13" s="289">
        <v>0</v>
      </c>
      <c r="G13" s="318">
        <v>0</v>
      </c>
      <c r="H13" s="161">
        <v>0</v>
      </c>
    </row>
    <row r="14" spans="1:8" ht="14.25">
      <c r="A14" s="26" t="s">
        <v>153</v>
      </c>
      <c r="B14" s="235" t="s">
        <v>623</v>
      </c>
      <c r="C14" s="209">
        <v>0</v>
      </c>
      <c r="D14" s="289">
        <v>0</v>
      </c>
      <c r="E14" s="209">
        <v>1</v>
      </c>
      <c r="F14" s="289">
        <v>0.00027770063871146905</v>
      </c>
      <c r="G14" s="318">
        <v>1</v>
      </c>
      <c r="H14" s="161">
        <v>0.00010220768601798856</v>
      </c>
    </row>
    <row r="15" spans="1:8" ht="14.25">
      <c r="A15" s="26" t="s">
        <v>155</v>
      </c>
      <c r="B15" s="235" t="s">
        <v>624</v>
      </c>
      <c r="C15" s="209">
        <v>0</v>
      </c>
      <c r="D15" s="289">
        <v>0</v>
      </c>
      <c r="E15" s="209">
        <v>0</v>
      </c>
      <c r="F15" s="289">
        <v>0</v>
      </c>
      <c r="G15" s="318">
        <v>0</v>
      </c>
      <c r="H15" s="161">
        <v>0</v>
      </c>
    </row>
    <row r="16" spans="1:8" ht="14.25">
      <c r="A16" s="26" t="s">
        <v>157</v>
      </c>
      <c r="B16" s="235" t="s">
        <v>625</v>
      </c>
      <c r="C16" s="209">
        <v>26</v>
      </c>
      <c r="D16" s="289">
        <v>0.0042050784408863015</v>
      </c>
      <c r="E16" s="209">
        <v>7</v>
      </c>
      <c r="F16" s="289">
        <v>0.0019439044709802832</v>
      </c>
      <c r="G16" s="318">
        <v>33</v>
      </c>
      <c r="H16" s="161">
        <v>0.0033728536385936227</v>
      </c>
    </row>
    <row r="17" spans="1:8" ht="14.25">
      <c r="A17" s="26" t="s">
        <v>159</v>
      </c>
      <c r="B17" s="235" t="s">
        <v>626</v>
      </c>
      <c r="C17" s="209">
        <v>3154</v>
      </c>
      <c r="D17" s="289">
        <v>0.510108361636746</v>
      </c>
      <c r="E17" s="209">
        <v>2167</v>
      </c>
      <c r="F17" s="289">
        <v>0.6017772840877534</v>
      </c>
      <c r="G17" s="318">
        <v>5321</v>
      </c>
      <c r="H17" s="161">
        <v>0.5438470973017171</v>
      </c>
    </row>
    <row r="18" spans="1:8" ht="14.25">
      <c r="A18" s="26" t="s">
        <v>161</v>
      </c>
      <c r="B18" s="235" t="s">
        <v>627</v>
      </c>
      <c r="C18" s="209">
        <v>207</v>
      </c>
      <c r="D18" s="289">
        <v>0.033478893740902474</v>
      </c>
      <c r="E18" s="209">
        <v>124</v>
      </c>
      <c r="F18" s="289">
        <v>0.03443487920022216</v>
      </c>
      <c r="G18" s="318">
        <v>331</v>
      </c>
      <c r="H18" s="161">
        <v>0.03383074407195421</v>
      </c>
    </row>
    <row r="19" spans="1:8" ht="14.25">
      <c r="A19" s="26" t="s">
        <v>163</v>
      </c>
      <c r="B19" s="235" t="s">
        <v>628</v>
      </c>
      <c r="C19" s="209">
        <v>42</v>
      </c>
      <c r="D19" s="289">
        <v>0.006792819019893256</v>
      </c>
      <c r="E19" s="209">
        <v>32</v>
      </c>
      <c r="F19" s="289">
        <v>0.00888642043876701</v>
      </c>
      <c r="G19" s="318">
        <v>74</v>
      </c>
      <c r="H19" s="161">
        <v>0.007563368765331152</v>
      </c>
    </row>
    <row r="20" spans="1:8" ht="14.25">
      <c r="A20" s="26" t="s">
        <v>165</v>
      </c>
      <c r="B20" s="235" t="s">
        <v>629</v>
      </c>
      <c r="C20" s="209">
        <v>10</v>
      </c>
      <c r="D20" s="289">
        <v>0.0016173378618793463</v>
      </c>
      <c r="E20" s="209">
        <v>11</v>
      </c>
      <c r="F20" s="289">
        <v>0.003054707025826159</v>
      </c>
      <c r="G20" s="318">
        <v>21</v>
      </c>
      <c r="H20" s="161">
        <v>0.0021463614063777594</v>
      </c>
    </row>
    <row r="21" spans="1:8" ht="14.25">
      <c r="A21" s="26" t="s">
        <v>167</v>
      </c>
      <c r="B21" s="235" t="s">
        <v>630</v>
      </c>
      <c r="C21" s="209">
        <v>9</v>
      </c>
      <c r="D21" s="289">
        <v>0.001455604075691412</v>
      </c>
      <c r="E21" s="209">
        <v>6</v>
      </c>
      <c r="F21" s="289">
        <v>0.0016662038322688142</v>
      </c>
      <c r="G21" s="318">
        <v>15</v>
      </c>
      <c r="H21" s="161">
        <v>0.0015331152902698284</v>
      </c>
    </row>
    <row r="22" spans="1:8" ht="14.25">
      <c r="A22" s="26" t="s">
        <v>169</v>
      </c>
      <c r="B22" s="235" t="s">
        <v>631</v>
      </c>
      <c r="C22" s="209">
        <v>29</v>
      </c>
      <c r="D22" s="289">
        <v>0.004690279799450105</v>
      </c>
      <c r="E22" s="209">
        <v>16</v>
      </c>
      <c r="F22" s="289">
        <v>0.004443210219383505</v>
      </c>
      <c r="G22" s="318">
        <v>45</v>
      </c>
      <c r="H22" s="161">
        <v>0.004599345870809485</v>
      </c>
    </row>
    <row r="23" spans="1:8" ht="14.25">
      <c r="A23" s="26" t="s">
        <v>171</v>
      </c>
      <c r="B23" s="235" t="s">
        <v>632</v>
      </c>
      <c r="C23" s="209">
        <v>208</v>
      </c>
      <c r="D23" s="289">
        <v>0.03364062752709041</v>
      </c>
      <c r="E23" s="209">
        <v>147</v>
      </c>
      <c r="F23" s="289">
        <v>0.040821993890585946</v>
      </c>
      <c r="G23" s="318">
        <v>355</v>
      </c>
      <c r="H23" s="161">
        <v>0.03628372853638594</v>
      </c>
    </row>
    <row r="24" spans="1:8" ht="14.25">
      <c r="A24" s="26" t="s">
        <v>173</v>
      </c>
      <c r="B24" s="235" t="s">
        <v>633</v>
      </c>
      <c r="C24" s="209">
        <v>9</v>
      </c>
      <c r="D24" s="289">
        <v>0.001455604075691412</v>
      </c>
      <c r="E24" s="209">
        <v>10</v>
      </c>
      <c r="F24" s="289">
        <v>0.0027770063871146904</v>
      </c>
      <c r="G24" s="318">
        <v>19</v>
      </c>
      <c r="H24" s="161">
        <v>0.0019419460343417824</v>
      </c>
    </row>
    <row r="25" spans="1:8" ht="14.25">
      <c r="A25" s="26" t="s">
        <v>175</v>
      </c>
      <c r="B25" s="235" t="s">
        <v>634</v>
      </c>
      <c r="C25" s="209">
        <v>217</v>
      </c>
      <c r="D25" s="289">
        <v>0.03509623160278183</v>
      </c>
      <c r="E25" s="209">
        <v>105</v>
      </c>
      <c r="F25" s="289">
        <v>0.029158567064704252</v>
      </c>
      <c r="G25" s="318">
        <v>322</v>
      </c>
      <c r="H25" s="161">
        <v>0.03291087489779231</v>
      </c>
    </row>
    <row r="26" spans="1:8" ht="15" thickBot="1">
      <c r="A26" s="39" t="s">
        <v>177</v>
      </c>
      <c r="B26" s="276" t="s">
        <v>635</v>
      </c>
      <c r="C26" s="219">
        <v>160</v>
      </c>
      <c r="D26" s="404">
        <v>0.02587740579006954</v>
      </c>
      <c r="E26" s="219">
        <v>109</v>
      </c>
      <c r="F26" s="404">
        <v>0.030269369619550127</v>
      </c>
      <c r="G26" s="319">
        <v>269</v>
      </c>
      <c r="H26" s="165">
        <v>0.027493867538838916</v>
      </c>
    </row>
    <row r="27" spans="1:8" ht="15" thickBot="1">
      <c r="A27" s="428" t="s">
        <v>396</v>
      </c>
      <c r="B27" s="429"/>
      <c r="C27" s="46">
        <v>6183</v>
      </c>
      <c r="D27" s="167">
        <v>1</v>
      </c>
      <c r="E27" s="46">
        <v>3601</v>
      </c>
      <c r="F27" s="167">
        <v>1</v>
      </c>
      <c r="G27" s="46">
        <v>9784</v>
      </c>
      <c r="H27" s="167">
        <v>1</v>
      </c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zoomScalePageLayoutView="0" workbookViewId="0" topLeftCell="A1">
      <selection activeCell="C3" sqref="C3:H3"/>
    </sheetView>
  </sheetViews>
  <sheetFormatPr defaultColWidth="9.140625" defaultRowHeight="15"/>
  <cols>
    <col min="1" max="1" width="7.7109375" style="262" customWidth="1"/>
    <col min="2" max="2" width="71.28125" style="262" bestFit="1" customWidth="1"/>
    <col min="3" max="6" width="13.00390625" style="262" customWidth="1"/>
    <col min="7" max="7" width="14.421875" style="262" customWidth="1"/>
    <col min="8" max="9" width="13.00390625" style="262" customWidth="1"/>
    <col min="10" max="10" width="10.00390625" style="262" bestFit="1" customWidth="1"/>
    <col min="11" max="16384" width="9.140625" style="262" customWidth="1"/>
  </cols>
  <sheetData>
    <row r="1" spans="1:9" ht="16.5" thickBot="1" thickTop="1">
      <c r="A1" s="414" t="s">
        <v>466</v>
      </c>
      <c r="B1" s="415"/>
      <c r="C1" s="415"/>
      <c r="D1" s="415"/>
      <c r="E1" s="415"/>
      <c r="F1" s="415"/>
      <c r="G1" s="415"/>
      <c r="H1" s="415"/>
      <c r="I1" s="416"/>
    </row>
    <row r="2" spans="1:9" ht="16.5" thickBot="1" thickTop="1">
      <c r="A2" s="414" t="s">
        <v>511</v>
      </c>
      <c r="B2" s="415"/>
      <c r="C2" s="415"/>
      <c r="D2" s="415"/>
      <c r="E2" s="415"/>
      <c r="F2" s="415"/>
      <c r="G2" s="415"/>
      <c r="H2" s="415"/>
      <c r="I2" s="416"/>
    </row>
    <row r="3" spans="1:9" ht="16.5" thickBot="1" thickTop="1">
      <c r="A3" s="417" t="s">
        <v>467</v>
      </c>
      <c r="B3" s="417" t="s">
        <v>428</v>
      </c>
      <c r="C3" s="420" t="s">
        <v>543</v>
      </c>
      <c r="D3" s="420"/>
      <c r="E3" s="420"/>
      <c r="F3" s="420"/>
      <c r="G3" s="420"/>
      <c r="H3" s="421"/>
      <c r="I3" s="422" t="s">
        <v>468</v>
      </c>
    </row>
    <row r="4" spans="1:9" ht="14.25">
      <c r="A4" s="418"/>
      <c r="B4" s="418"/>
      <c r="C4" s="425">
        <v>2014</v>
      </c>
      <c r="D4" s="426"/>
      <c r="E4" s="425">
        <v>2015</v>
      </c>
      <c r="F4" s="427"/>
      <c r="G4" s="425">
        <v>2016</v>
      </c>
      <c r="H4" s="426"/>
      <c r="I4" s="423"/>
    </row>
    <row r="5" spans="1:9" ht="15" thickBot="1">
      <c r="A5" s="419"/>
      <c r="B5" s="419"/>
      <c r="C5" s="8" t="s">
        <v>2</v>
      </c>
      <c r="D5" s="12" t="s">
        <v>3</v>
      </c>
      <c r="E5" s="10" t="s">
        <v>2</v>
      </c>
      <c r="F5" s="11" t="s">
        <v>3</v>
      </c>
      <c r="G5" s="8" t="s">
        <v>2</v>
      </c>
      <c r="H5" s="12" t="s">
        <v>3</v>
      </c>
      <c r="I5" s="424"/>
    </row>
    <row r="6" spans="1:9" ht="15" thickBot="1">
      <c r="A6" s="13">
        <v>1</v>
      </c>
      <c r="B6" s="14" t="s">
        <v>469</v>
      </c>
      <c r="C6" s="15">
        <v>27</v>
      </c>
      <c r="D6" s="18">
        <v>0.002968011432340332</v>
      </c>
      <c r="E6" s="15">
        <v>21</v>
      </c>
      <c r="F6" s="16">
        <v>0.0022128556375131717</v>
      </c>
      <c r="G6" s="15">
        <v>20</v>
      </c>
      <c r="H6" s="17">
        <v>0.002044153720359771</v>
      </c>
      <c r="I6" s="19">
        <v>-0.047619047619047616</v>
      </c>
    </row>
    <row r="7" spans="1:9" ht="27">
      <c r="A7" s="7">
        <v>10</v>
      </c>
      <c r="B7" s="20" t="s">
        <v>470</v>
      </c>
      <c r="C7" s="21">
        <v>9</v>
      </c>
      <c r="D7" s="24">
        <v>0.000989337144113444</v>
      </c>
      <c r="E7" s="21">
        <v>5</v>
      </c>
      <c r="F7" s="22">
        <v>0.0005268703898840885</v>
      </c>
      <c r="G7" s="21">
        <v>7</v>
      </c>
      <c r="H7" s="23">
        <v>0.0007154538021259197</v>
      </c>
      <c r="I7" s="25">
        <v>0.4</v>
      </c>
    </row>
    <row r="8" spans="1:9" ht="14.25">
      <c r="A8" s="26">
        <v>11</v>
      </c>
      <c r="B8" s="27" t="s">
        <v>471</v>
      </c>
      <c r="C8" s="28">
        <v>14</v>
      </c>
      <c r="D8" s="31">
        <v>0.001538968890843135</v>
      </c>
      <c r="E8" s="28">
        <v>13</v>
      </c>
      <c r="F8" s="29">
        <v>0.0013698630136986301</v>
      </c>
      <c r="G8" s="28">
        <v>8</v>
      </c>
      <c r="H8" s="30">
        <v>0.0008176614881439084</v>
      </c>
      <c r="I8" s="32">
        <v>-0.38461538461538464</v>
      </c>
    </row>
    <row r="9" spans="1:9" ht="14.25">
      <c r="A9" s="26">
        <v>12</v>
      </c>
      <c r="B9" s="27" t="s">
        <v>472</v>
      </c>
      <c r="C9" s="28">
        <v>2</v>
      </c>
      <c r="D9" s="31">
        <v>0.00021985269869187644</v>
      </c>
      <c r="E9" s="28">
        <v>3</v>
      </c>
      <c r="F9" s="29">
        <v>0.0003161222339304531</v>
      </c>
      <c r="G9" s="28">
        <v>2</v>
      </c>
      <c r="H9" s="30">
        <v>0.0002044153720359771</v>
      </c>
      <c r="I9" s="32">
        <v>-0.3333333333333333</v>
      </c>
    </row>
    <row r="10" spans="1:9" ht="15" thickBot="1">
      <c r="A10" s="8">
        <v>19</v>
      </c>
      <c r="B10" s="33" t="s">
        <v>473</v>
      </c>
      <c r="C10" s="34">
        <v>2</v>
      </c>
      <c r="D10" s="37">
        <v>0.00021985269869187644</v>
      </c>
      <c r="E10" s="34">
        <v>0</v>
      </c>
      <c r="F10" s="35">
        <v>0</v>
      </c>
      <c r="G10" s="34">
        <v>3</v>
      </c>
      <c r="H10" s="36">
        <v>0.0003066230580539657</v>
      </c>
      <c r="I10" s="38"/>
    </row>
    <row r="11" spans="1:9" ht="15" thickBot="1">
      <c r="A11" s="13">
        <v>2</v>
      </c>
      <c r="B11" s="14" t="s">
        <v>474</v>
      </c>
      <c r="C11" s="15">
        <v>21</v>
      </c>
      <c r="D11" s="18">
        <v>0.0023084533362647025</v>
      </c>
      <c r="E11" s="15">
        <v>14</v>
      </c>
      <c r="F11" s="16">
        <v>0.0014752370916754477</v>
      </c>
      <c r="G11" s="15">
        <v>25</v>
      </c>
      <c r="H11" s="17">
        <v>0.0025551921504497134</v>
      </c>
      <c r="I11" s="19">
        <v>0.7857142857142857</v>
      </c>
    </row>
    <row r="12" spans="1:9" ht="14.25">
      <c r="A12" s="26">
        <v>20</v>
      </c>
      <c r="B12" s="27" t="s">
        <v>475</v>
      </c>
      <c r="C12" s="28">
        <v>4</v>
      </c>
      <c r="D12" s="31">
        <v>0.0004397053973837529</v>
      </c>
      <c r="E12" s="28">
        <v>1</v>
      </c>
      <c r="F12" s="29">
        <v>0.00010537407797681771</v>
      </c>
      <c r="G12" s="28">
        <v>3</v>
      </c>
      <c r="H12" s="30">
        <v>0.0003066230580539657</v>
      </c>
      <c r="I12" s="32">
        <v>2</v>
      </c>
    </row>
    <row r="13" spans="1:9" ht="14.25">
      <c r="A13" s="26">
        <v>21</v>
      </c>
      <c r="B13" s="27" t="s">
        <v>476</v>
      </c>
      <c r="C13" s="28">
        <v>2</v>
      </c>
      <c r="D13" s="31">
        <v>0.00021985269869187644</v>
      </c>
      <c r="E13" s="28">
        <v>2</v>
      </c>
      <c r="F13" s="29">
        <v>0.00021074815595363542</v>
      </c>
      <c r="G13" s="28">
        <v>0</v>
      </c>
      <c r="H13" s="30">
        <v>0</v>
      </c>
      <c r="I13" s="32">
        <v>-1</v>
      </c>
    </row>
    <row r="14" spans="1:9" ht="14.25">
      <c r="A14" s="26">
        <v>22</v>
      </c>
      <c r="B14" s="27" t="s">
        <v>477</v>
      </c>
      <c r="C14" s="28">
        <v>0</v>
      </c>
      <c r="D14" s="31">
        <v>0</v>
      </c>
      <c r="E14" s="28">
        <v>1</v>
      </c>
      <c r="F14" s="29">
        <v>0.00010537407797681771</v>
      </c>
      <c r="G14" s="28">
        <v>0</v>
      </c>
      <c r="H14" s="30">
        <v>0</v>
      </c>
      <c r="I14" s="32">
        <v>-1</v>
      </c>
    </row>
    <row r="15" spans="1:9" ht="27">
      <c r="A15" s="26">
        <v>23</v>
      </c>
      <c r="B15" s="27" t="s">
        <v>478</v>
      </c>
      <c r="C15" s="28">
        <v>0</v>
      </c>
      <c r="D15" s="31">
        <v>0</v>
      </c>
      <c r="E15" s="28">
        <v>2</v>
      </c>
      <c r="F15" s="29">
        <v>0.00021074815595363542</v>
      </c>
      <c r="G15" s="28">
        <v>1</v>
      </c>
      <c r="H15" s="30">
        <v>0.00010220768601798856</v>
      </c>
      <c r="I15" s="32">
        <v>-0.5</v>
      </c>
    </row>
    <row r="16" spans="1:9" ht="27">
      <c r="A16" s="26">
        <v>24</v>
      </c>
      <c r="B16" s="27" t="s">
        <v>479</v>
      </c>
      <c r="C16" s="28">
        <v>10</v>
      </c>
      <c r="D16" s="31">
        <v>0.0010992634934593821</v>
      </c>
      <c r="E16" s="28">
        <v>7</v>
      </c>
      <c r="F16" s="29">
        <v>0.0007376185458377239</v>
      </c>
      <c r="G16" s="28">
        <v>14</v>
      </c>
      <c r="H16" s="30">
        <v>0.0014309076042518395</v>
      </c>
      <c r="I16" s="32">
        <v>1</v>
      </c>
    </row>
    <row r="17" spans="1:9" ht="14.25">
      <c r="A17" s="26">
        <v>25</v>
      </c>
      <c r="B17" s="27" t="s">
        <v>480</v>
      </c>
      <c r="C17" s="28">
        <v>0</v>
      </c>
      <c r="D17" s="31">
        <v>0</v>
      </c>
      <c r="E17" s="28">
        <v>0</v>
      </c>
      <c r="F17" s="29">
        <v>0</v>
      </c>
      <c r="G17" s="28">
        <v>0</v>
      </c>
      <c r="H17" s="30">
        <v>0</v>
      </c>
      <c r="I17" s="32"/>
    </row>
    <row r="18" spans="1:9" ht="15" thickBot="1">
      <c r="A18" s="8">
        <v>29</v>
      </c>
      <c r="B18" s="33" t="s">
        <v>481</v>
      </c>
      <c r="C18" s="34">
        <v>5</v>
      </c>
      <c r="D18" s="37">
        <v>0.0005496317467296911</v>
      </c>
      <c r="E18" s="34">
        <v>1</v>
      </c>
      <c r="F18" s="35">
        <v>0.00010537407797681771</v>
      </c>
      <c r="G18" s="34">
        <v>7</v>
      </c>
      <c r="H18" s="36">
        <v>0.0007154538021259197</v>
      </c>
      <c r="I18" s="38">
        <v>6</v>
      </c>
    </row>
    <row r="19" spans="1:9" ht="27.75" thickBot="1">
      <c r="A19" s="13">
        <v>3</v>
      </c>
      <c r="B19" s="14" t="s">
        <v>482</v>
      </c>
      <c r="C19" s="15">
        <v>34</v>
      </c>
      <c r="D19" s="18">
        <v>0.0037374958777618996</v>
      </c>
      <c r="E19" s="15">
        <v>28</v>
      </c>
      <c r="F19" s="16">
        <v>0.0029504741833508955</v>
      </c>
      <c r="G19" s="15">
        <v>36</v>
      </c>
      <c r="H19" s="17">
        <v>0.003679476696647588</v>
      </c>
      <c r="I19" s="19">
        <v>0.2857142857142857</v>
      </c>
    </row>
    <row r="20" spans="1:9" ht="27">
      <c r="A20" s="26">
        <v>30</v>
      </c>
      <c r="B20" s="27" t="s">
        <v>483</v>
      </c>
      <c r="C20" s="28">
        <v>9</v>
      </c>
      <c r="D20" s="31">
        <v>0.000989337144113444</v>
      </c>
      <c r="E20" s="28">
        <v>15</v>
      </c>
      <c r="F20" s="29">
        <v>0.0015806111696522655</v>
      </c>
      <c r="G20" s="28">
        <v>10</v>
      </c>
      <c r="H20" s="30">
        <v>0.0010220768601798852</v>
      </c>
      <c r="I20" s="32">
        <v>-0.3333333333333333</v>
      </c>
    </row>
    <row r="21" spans="1:9" ht="14.25">
      <c r="A21" s="26">
        <v>31</v>
      </c>
      <c r="B21" s="27" t="s">
        <v>484</v>
      </c>
      <c r="C21" s="28">
        <v>1</v>
      </c>
      <c r="D21" s="31">
        <v>0.00010992634934593822</v>
      </c>
      <c r="E21" s="28">
        <v>2</v>
      </c>
      <c r="F21" s="29">
        <v>0.00021074815595363542</v>
      </c>
      <c r="G21" s="28">
        <v>0</v>
      </c>
      <c r="H21" s="30">
        <v>0</v>
      </c>
      <c r="I21" s="32">
        <v>-1</v>
      </c>
    </row>
    <row r="22" spans="1:9" ht="14.25">
      <c r="A22" s="26">
        <v>32</v>
      </c>
      <c r="B22" s="27" t="s">
        <v>485</v>
      </c>
      <c r="C22" s="28">
        <v>4</v>
      </c>
      <c r="D22" s="31">
        <v>0.0004397053973837529</v>
      </c>
      <c r="E22" s="28">
        <v>4</v>
      </c>
      <c r="F22" s="29">
        <v>0.00042149631190727084</v>
      </c>
      <c r="G22" s="28">
        <v>6</v>
      </c>
      <c r="H22" s="30">
        <v>0.0006132461161079314</v>
      </c>
      <c r="I22" s="32">
        <v>0.5</v>
      </c>
    </row>
    <row r="23" spans="1:9" ht="14.25">
      <c r="A23" s="26">
        <v>33</v>
      </c>
      <c r="B23" s="27" t="s">
        <v>486</v>
      </c>
      <c r="C23" s="28">
        <v>0</v>
      </c>
      <c r="D23" s="31">
        <v>0</v>
      </c>
      <c r="E23" s="28">
        <v>0</v>
      </c>
      <c r="F23" s="29">
        <v>0</v>
      </c>
      <c r="G23" s="28">
        <v>0</v>
      </c>
      <c r="H23" s="30">
        <v>0</v>
      </c>
      <c r="I23" s="32"/>
    </row>
    <row r="24" spans="1:9" ht="14.25">
      <c r="A24" s="26">
        <v>34</v>
      </c>
      <c r="B24" s="27" t="s">
        <v>487</v>
      </c>
      <c r="C24" s="28">
        <v>3</v>
      </c>
      <c r="D24" s="31">
        <v>0.00032977904803781465</v>
      </c>
      <c r="E24" s="28">
        <v>1</v>
      </c>
      <c r="F24" s="29">
        <v>0.00010537407797681771</v>
      </c>
      <c r="G24" s="28">
        <v>4</v>
      </c>
      <c r="H24" s="30">
        <v>0.0004088307440719542</v>
      </c>
      <c r="I24" s="32">
        <v>3</v>
      </c>
    </row>
    <row r="25" spans="1:9" ht="14.25">
      <c r="A25" s="26">
        <v>35</v>
      </c>
      <c r="B25" s="27" t="s">
        <v>488</v>
      </c>
      <c r="C25" s="28">
        <v>0</v>
      </c>
      <c r="D25" s="31">
        <v>0</v>
      </c>
      <c r="E25" s="28">
        <v>0</v>
      </c>
      <c r="F25" s="29">
        <v>0</v>
      </c>
      <c r="G25" s="28">
        <v>1</v>
      </c>
      <c r="H25" s="30">
        <v>0.00010220768601798856</v>
      </c>
      <c r="I25" s="32"/>
    </row>
    <row r="26" spans="1:9" ht="15" thickBot="1">
      <c r="A26" s="8">
        <v>39</v>
      </c>
      <c r="B26" s="33" t="s">
        <v>489</v>
      </c>
      <c r="C26" s="34">
        <v>17</v>
      </c>
      <c r="D26" s="37">
        <v>0.0018687479388809498</v>
      </c>
      <c r="E26" s="34">
        <v>6</v>
      </c>
      <c r="F26" s="35">
        <v>0.0006322444678609062</v>
      </c>
      <c r="G26" s="34">
        <v>15</v>
      </c>
      <c r="H26" s="36">
        <v>0.0015331152902698284</v>
      </c>
      <c r="I26" s="38">
        <v>1.5</v>
      </c>
    </row>
    <row r="27" spans="1:9" ht="15" thickBot="1">
      <c r="A27" s="13">
        <v>4</v>
      </c>
      <c r="B27" s="14" t="s">
        <v>490</v>
      </c>
      <c r="C27" s="15">
        <v>4025</v>
      </c>
      <c r="D27" s="18">
        <v>0.44245355611740134</v>
      </c>
      <c r="E27" s="15">
        <v>3829</v>
      </c>
      <c r="F27" s="16">
        <v>0.403477344573235</v>
      </c>
      <c r="G27" s="15">
        <v>3884</v>
      </c>
      <c r="H27" s="17">
        <v>0.3969746524938675</v>
      </c>
      <c r="I27" s="19">
        <v>0.014364063724209977</v>
      </c>
    </row>
    <row r="28" spans="1:9" ht="27">
      <c r="A28" s="26">
        <v>40</v>
      </c>
      <c r="B28" s="27" t="s">
        <v>491</v>
      </c>
      <c r="C28" s="28">
        <v>116</v>
      </c>
      <c r="D28" s="31">
        <v>0.012751456524128834</v>
      </c>
      <c r="E28" s="28">
        <v>119</v>
      </c>
      <c r="F28" s="29">
        <v>0.012539515279241307</v>
      </c>
      <c r="G28" s="28">
        <v>121</v>
      </c>
      <c r="H28" s="30">
        <v>0.012367130008176614</v>
      </c>
      <c r="I28" s="32">
        <v>0.01680672268907563</v>
      </c>
    </row>
    <row r="29" spans="1:9" ht="14.25">
      <c r="A29" s="26">
        <v>41</v>
      </c>
      <c r="B29" s="27" t="s">
        <v>492</v>
      </c>
      <c r="C29" s="28">
        <v>610</v>
      </c>
      <c r="D29" s="31">
        <v>0.06705507310102231</v>
      </c>
      <c r="E29" s="28">
        <v>571</v>
      </c>
      <c r="F29" s="29">
        <v>0.06016859852476291</v>
      </c>
      <c r="G29" s="28">
        <v>614</v>
      </c>
      <c r="H29" s="30">
        <v>0.06275551921504498</v>
      </c>
      <c r="I29" s="32">
        <v>0.07530647985989491</v>
      </c>
    </row>
    <row r="30" spans="1:9" ht="27">
      <c r="A30" s="26">
        <v>42</v>
      </c>
      <c r="B30" s="27" t="s">
        <v>493</v>
      </c>
      <c r="C30" s="28">
        <v>3211</v>
      </c>
      <c r="D30" s="31">
        <v>0.3529735077498076</v>
      </c>
      <c r="E30" s="28">
        <v>3070</v>
      </c>
      <c r="F30" s="29">
        <v>0.32349841938883034</v>
      </c>
      <c r="G30" s="28">
        <v>3078</v>
      </c>
      <c r="H30" s="30">
        <v>0.31459525756336876</v>
      </c>
      <c r="I30" s="32">
        <v>0.0026058631921824105</v>
      </c>
    </row>
    <row r="31" spans="1:9" ht="27">
      <c r="A31" s="26">
        <v>43</v>
      </c>
      <c r="B31" s="27" t="s">
        <v>494</v>
      </c>
      <c r="C31" s="28">
        <v>38</v>
      </c>
      <c r="D31" s="31">
        <v>0.004177201275145652</v>
      </c>
      <c r="E31" s="28">
        <v>13</v>
      </c>
      <c r="F31" s="29">
        <v>0.0013698630136986301</v>
      </c>
      <c r="G31" s="28">
        <v>8</v>
      </c>
      <c r="H31" s="30">
        <v>0.0008176614881439084</v>
      </c>
      <c r="I31" s="32">
        <v>-0.38461538461538464</v>
      </c>
    </row>
    <row r="32" spans="1:9" ht="15" thickBot="1">
      <c r="A32" s="8">
        <v>49</v>
      </c>
      <c r="B32" s="33" t="s">
        <v>495</v>
      </c>
      <c r="C32" s="34">
        <v>50</v>
      </c>
      <c r="D32" s="37">
        <v>0.005496317467296911</v>
      </c>
      <c r="E32" s="34">
        <v>56</v>
      </c>
      <c r="F32" s="35">
        <v>0.005900948366701791</v>
      </c>
      <c r="G32" s="34">
        <v>63</v>
      </c>
      <c r="H32" s="36">
        <v>0.006439084219133278</v>
      </c>
      <c r="I32" s="38">
        <v>0.125</v>
      </c>
    </row>
    <row r="33" spans="1:9" ht="27.75" thickBot="1">
      <c r="A33" s="13">
        <v>5</v>
      </c>
      <c r="B33" s="14" t="s">
        <v>496</v>
      </c>
      <c r="C33" s="15">
        <v>319</v>
      </c>
      <c r="D33" s="18">
        <v>0.03506650544135429</v>
      </c>
      <c r="E33" s="15">
        <v>305</v>
      </c>
      <c r="F33" s="16">
        <v>0.0321390937829294</v>
      </c>
      <c r="G33" s="15">
        <v>351</v>
      </c>
      <c r="H33" s="17">
        <v>0.03587489779231398</v>
      </c>
      <c r="I33" s="19">
        <v>0.15081967213114755</v>
      </c>
    </row>
    <row r="34" spans="1:9" ht="27">
      <c r="A34" s="26">
        <v>50</v>
      </c>
      <c r="B34" s="27" t="s">
        <v>497</v>
      </c>
      <c r="C34" s="28">
        <v>4</v>
      </c>
      <c r="D34" s="31">
        <v>0.0004397053973837529</v>
      </c>
      <c r="E34" s="28">
        <v>7</v>
      </c>
      <c r="F34" s="29">
        <v>0.0007376185458377239</v>
      </c>
      <c r="G34" s="28">
        <v>12</v>
      </c>
      <c r="H34" s="30">
        <v>0.001226492232215863</v>
      </c>
      <c r="I34" s="32">
        <v>0.7142857142857143</v>
      </c>
    </row>
    <row r="35" spans="1:9" ht="14.25">
      <c r="A35" s="26">
        <v>51</v>
      </c>
      <c r="B35" s="27" t="s">
        <v>498</v>
      </c>
      <c r="C35" s="28">
        <v>9</v>
      </c>
      <c r="D35" s="31">
        <v>0.000989337144113444</v>
      </c>
      <c r="E35" s="28">
        <v>21</v>
      </c>
      <c r="F35" s="29">
        <v>0.0022128556375131717</v>
      </c>
      <c r="G35" s="28">
        <v>27</v>
      </c>
      <c r="H35" s="30">
        <v>0.002759607522485691</v>
      </c>
      <c r="I35" s="32">
        <v>0.2857142857142857</v>
      </c>
    </row>
    <row r="36" spans="1:9" ht="14.25">
      <c r="A36" s="26">
        <v>52</v>
      </c>
      <c r="B36" s="27" t="s">
        <v>499</v>
      </c>
      <c r="C36" s="28">
        <v>54</v>
      </c>
      <c r="D36" s="31">
        <v>0.005936022864680664</v>
      </c>
      <c r="E36" s="28">
        <v>62</v>
      </c>
      <c r="F36" s="29">
        <v>0.006533192834562698</v>
      </c>
      <c r="G36" s="28">
        <v>46</v>
      </c>
      <c r="H36" s="30">
        <v>0.004701553556827474</v>
      </c>
      <c r="I36" s="32">
        <v>-0.25806451612903225</v>
      </c>
    </row>
    <row r="37" spans="1:9" ht="14.25">
      <c r="A37" s="26">
        <v>53</v>
      </c>
      <c r="B37" s="27" t="s">
        <v>500</v>
      </c>
      <c r="C37" s="28">
        <v>173</v>
      </c>
      <c r="D37" s="31">
        <v>0.019017258436847314</v>
      </c>
      <c r="E37" s="28">
        <v>105</v>
      </c>
      <c r="F37" s="29">
        <v>0.011064278187565859</v>
      </c>
      <c r="G37" s="28">
        <v>153</v>
      </c>
      <c r="H37" s="30">
        <v>0.015637775960752248</v>
      </c>
      <c r="I37" s="32">
        <v>0.45714285714285713</v>
      </c>
    </row>
    <row r="38" spans="1:9" ht="14.25">
      <c r="A38" s="26">
        <v>54</v>
      </c>
      <c r="B38" s="27" t="s">
        <v>501</v>
      </c>
      <c r="C38" s="28">
        <v>13</v>
      </c>
      <c r="D38" s="31">
        <v>0.0014290425414971969</v>
      </c>
      <c r="E38" s="28">
        <v>51</v>
      </c>
      <c r="F38" s="29">
        <v>0.005374077976817703</v>
      </c>
      <c r="G38" s="28">
        <v>60</v>
      </c>
      <c r="H38" s="30">
        <v>0.006132461161079314</v>
      </c>
      <c r="I38" s="32">
        <v>0.17647058823529413</v>
      </c>
    </row>
    <row r="39" spans="1:9" ht="27">
      <c r="A39" s="26">
        <v>55</v>
      </c>
      <c r="B39" s="27" t="s">
        <v>502</v>
      </c>
      <c r="C39" s="28">
        <v>47</v>
      </c>
      <c r="D39" s="31">
        <v>0.005166538419259096</v>
      </c>
      <c r="E39" s="28">
        <v>37</v>
      </c>
      <c r="F39" s="29">
        <v>0.003898840885142255</v>
      </c>
      <c r="G39" s="28">
        <v>44</v>
      </c>
      <c r="H39" s="30">
        <v>0.004497138184791496</v>
      </c>
      <c r="I39" s="32">
        <v>0.1891891891891892</v>
      </c>
    </row>
    <row r="40" spans="1:9" ht="15" thickBot="1">
      <c r="A40" s="8">
        <v>59</v>
      </c>
      <c r="B40" s="33" t="s">
        <v>503</v>
      </c>
      <c r="C40" s="34">
        <v>19</v>
      </c>
      <c r="D40" s="37">
        <v>0.002088600637572826</v>
      </c>
      <c r="E40" s="34">
        <v>22</v>
      </c>
      <c r="F40" s="35">
        <v>0.0023182297154899895</v>
      </c>
      <c r="G40" s="34">
        <v>9</v>
      </c>
      <c r="H40" s="36">
        <v>0.000919869174161897</v>
      </c>
      <c r="I40" s="38">
        <v>-0.5909090909090909</v>
      </c>
    </row>
    <row r="41" spans="1:9" ht="15" thickBot="1">
      <c r="A41" s="13">
        <v>6</v>
      </c>
      <c r="B41" s="14" t="s">
        <v>504</v>
      </c>
      <c r="C41" s="15">
        <v>3980</v>
      </c>
      <c r="D41" s="18">
        <v>0.4375068703968341</v>
      </c>
      <c r="E41" s="15">
        <v>4580</v>
      </c>
      <c r="F41" s="16">
        <v>0.48261327713382507</v>
      </c>
      <c r="G41" s="15">
        <v>4782</v>
      </c>
      <c r="H41" s="17">
        <v>0.48875715453802143</v>
      </c>
      <c r="I41" s="19">
        <v>0.04410480349344978</v>
      </c>
    </row>
    <row r="42" spans="1:9" ht="14.25">
      <c r="A42" s="26">
        <v>60</v>
      </c>
      <c r="B42" s="27" t="s">
        <v>505</v>
      </c>
      <c r="C42" s="28">
        <v>69</v>
      </c>
      <c r="D42" s="31">
        <v>0.007584918104869737</v>
      </c>
      <c r="E42" s="28">
        <v>66</v>
      </c>
      <c r="F42" s="29">
        <v>0.006954689146469968</v>
      </c>
      <c r="G42" s="28">
        <v>84</v>
      </c>
      <c r="H42" s="30">
        <v>0.008585445625511038</v>
      </c>
      <c r="I42" s="32">
        <v>0.2727272727272727</v>
      </c>
    </row>
    <row r="43" spans="1:9" ht="14.25">
      <c r="A43" s="26">
        <v>61</v>
      </c>
      <c r="B43" s="27" t="s">
        <v>506</v>
      </c>
      <c r="C43" s="28">
        <v>3881</v>
      </c>
      <c r="D43" s="31">
        <v>0.42662416181158624</v>
      </c>
      <c r="E43" s="28">
        <v>4486</v>
      </c>
      <c r="F43" s="29">
        <v>0.47270811380400424</v>
      </c>
      <c r="G43" s="28">
        <v>4669</v>
      </c>
      <c r="H43" s="30">
        <v>0.4772076860179887</v>
      </c>
      <c r="I43" s="32">
        <v>0.04079358002674989</v>
      </c>
    </row>
    <row r="44" spans="1:9" ht="14.25">
      <c r="A44" s="26">
        <v>62</v>
      </c>
      <c r="B44" s="27" t="s">
        <v>507</v>
      </c>
      <c r="C44" s="28">
        <v>22</v>
      </c>
      <c r="D44" s="31">
        <v>0.0024183796856106408</v>
      </c>
      <c r="E44" s="28">
        <v>12</v>
      </c>
      <c r="F44" s="29">
        <v>0.0012644889357218123</v>
      </c>
      <c r="G44" s="28">
        <v>19</v>
      </c>
      <c r="H44" s="30">
        <v>0.0019419460343417824</v>
      </c>
      <c r="I44" s="32">
        <v>0.5833333333333334</v>
      </c>
    </row>
    <row r="45" spans="1:9" ht="15" thickBot="1">
      <c r="A45" s="39">
        <v>69</v>
      </c>
      <c r="B45" s="40" t="s">
        <v>508</v>
      </c>
      <c r="C45" s="41">
        <v>8</v>
      </c>
      <c r="D45" s="44">
        <v>0.0008794107947675058</v>
      </c>
      <c r="E45" s="41">
        <v>16</v>
      </c>
      <c r="F45" s="42">
        <v>0.0016859852476290833</v>
      </c>
      <c r="G45" s="41">
        <v>10</v>
      </c>
      <c r="H45" s="43">
        <v>0.0010220768601798852</v>
      </c>
      <c r="I45" s="45">
        <v>-0.375</v>
      </c>
    </row>
    <row r="46" spans="1:9" ht="15" thickBot="1">
      <c r="A46" s="13">
        <v>99</v>
      </c>
      <c r="B46" s="14" t="s">
        <v>509</v>
      </c>
      <c r="C46" s="15">
        <v>293</v>
      </c>
      <c r="D46" s="18">
        <v>0.0322084203583599</v>
      </c>
      <c r="E46" s="15">
        <v>325</v>
      </c>
      <c r="F46" s="16">
        <v>0.03424657534246575</v>
      </c>
      <c r="G46" s="15">
        <v>313</v>
      </c>
      <c r="H46" s="17">
        <v>0.03199100572363042</v>
      </c>
      <c r="I46" s="19">
        <v>-0.036923076923076927</v>
      </c>
    </row>
    <row r="47" spans="1:9" ht="15" thickBot="1">
      <c r="A47" s="49" t="s">
        <v>46</v>
      </c>
      <c r="B47" s="410" t="s">
        <v>510</v>
      </c>
      <c r="C47" s="50">
        <v>398</v>
      </c>
      <c r="D47" s="51">
        <v>0.04375068703968341</v>
      </c>
      <c r="E47" s="50">
        <v>388</v>
      </c>
      <c r="F47" s="51">
        <v>0.040885142255005266</v>
      </c>
      <c r="G47" s="50">
        <v>373</v>
      </c>
      <c r="H47" s="52">
        <v>0.03812346688470973</v>
      </c>
      <c r="I47" s="48">
        <v>-0.03865979381443299</v>
      </c>
    </row>
    <row r="48" spans="1:9" ht="15" thickBot="1">
      <c r="A48" s="428" t="s">
        <v>396</v>
      </c>
      <c r="B48" s="429"/>
      <c r="C48" s="53">
        <v>9097</v>
      </c>
      <c r="D48" s="56">
        <v>1</v>
      </c>
      <c r="E48" s="53">
        <v>9490</v>
      </c>
      <c r="F48" s="54">
        <v>1</v>
      </c>
      <c r="G48" s="53">
        <v>9784</v>
      </c>
      <c r="H48" s="55">
        <v>1</v>
      </c>
      <c r="I48" s="48">
        <v>0.030190852254030932</v>
      </c>
    </row>
    <row r="49" spans="1:9" ht="14.25">
      <c r="A49" s="57"/>
      <c r="B49" s="58"/>
      <c r="C49" s="59"/>
      <c r="D49" s="60"/>
      <c r="E49" s="60"/>
      <c r="F49" s="60"/>
      <c r="G49" s="60"/>
      <c r="H49" s="60"/>
      <c r="I49" s="60"/>
    </row>
  </sheetData>
  <sheetProtection/>
  <mergeCells count="10">
    <mergeCell ref="A48:B48"/>
    <mergeCell ref="A2:I2"/>
    <mergeCell ref="A1:I1"/>
    <mergeCell ref="A3:A5"/>
    <mergeCell ref="B3:B5"/>
    <mergeCell ref="C3:H3"/>
    <mergeCell ref="I3:I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6"/>
  <sheetViews>
    <sheetView zoomScalePageLayoutView="0" workbookViewId="0" topLeftCell="A1">
      <selection activeCell="A30" sqref="A1:IV30"/>
    </sheetView>
  </sheetViews>
  <sheetFormatPr defaultColWidth="9.140625" defaultRowHeight="15"/>
  <cols>
    <col min="1" max="1" width="7.7109375" style="262" customWidth="1"/>
    <col min="2" max="2" width="108.8515625" style="262" customWidth="1"/>
    <col min="3" max="6" width="14.7109375" style="262" customWidth="1"/>
    <col min="7" max="16384" width="9.140625" style="262" customWidth="1"/>
  </cols>
  <sheetData>
    <row r="1" spans="1:6" ht="16.5" thickBot="1" thickTop="1">
      <c r="A1" s="414" t="s">
        <v>638</v>
      </c>
      <c r="B1" s="415"/>
      <c r="C1" s="415"/>
      <c r="D1" s="415"/>
      <c r="E1" s="415"/>
      <c r="F1" s="442"/>
    </row>
    <row r="2" spans="1:6" ht="15" thickBot="1" thickTop="1">
      <c r="A2" s="431" t="s">
        <v>605</v>
      </c>
      <c r="B2" s="432" t="s">
        <v>434</v>
      </c>
      <c r="C2" s="445" t="s">
        <v>516</v>
      </c>
      <c r="D2" s="445"/>
      <c r="E2" s="445"/>
      <c r="F2" s="509" t="s">
        <v>396</v>
      </c>
    </row>
    <row r="3" spans="1:6" ht="27.75" thickBot="1">
      <c r="A3" s="443"/>
      <c r="B3" s="432"/>
      <c r="C3" s="388" t="s">
        <v>517</v>
      </c>
      <c r="D3" s="343" t="s">
        <v>518</v>
      </c>
      <c r="E3" s="343" t="s">
        <v>519</v>
      </c>
      <c r="F3" s="418"/>
    </row>
    <row r="4" spans="1:6" ht="14.25">
      <c r="A4" s="7" t="s">
        <v>135</v>
      </c>
      <c r="B4" s="235" t="s">
        <v>614</v>
      </c>
      <c r="C4" s="398">
        <v>51</v>
      </c>
      <c r="D4" s="398">
        <v>498</v>
      </c>
      <c r="E4" s="398">
        <v>331</v>
      </c>
      <c r="F4" s="191">
        <v>880</v>
      </c>
    </row>
    <row r="5" spans="1:6" ht="14.25">
      <c r="A5" s="26" t="s">
        <v>137</v>
      </c>
      <c r="B5" s="27" t="s">
        <v>615</v>
      </c>
      <c r="C5" s="399">
        <v>59</v>
      </c>
      <c r="D5" s="399">
        <v>974</v>
      </c>
      <c r="E5" s="399">
        <v>749</v>
      </c>
      <c r="F5" s="183">
        <v>1782</v>
      </c>
    </row>
    <row r="6" spans="1:6" ht="14.25">
      <c r="A6" s="26" t="s">
        <v>139</v>
      </c>
      <c r="B6" s="27" t="s">
        <v>616</v>
      </c>
      <c r="C6" s="399">
        <v>7</v>
      </c>
      <c r="D6" s="399">
        <v>161</v>
      </c>
      <c r="E6" s="399">
        <v>88</v>
      </c>
      <c r="F6" s="183">
        <v>256</v>
      </c>
    </row>
    <row r="7" spans="1:6" ht="14.25">
      <c r="A7" s="26" t="s">
        <v>141</v>
      </c>
      <c r="B7" s="27" t="s">
        <v>617</v>
      </c>
      <c r="C7" s="399">
        <v>2</v>
      </c>
      <c r="D7" s="399">
        <v>10</v>
      </c>
      <c r="E7" s="399">
        <v>19</v>
      </c>
      <c r="F7" s="183">
        <v>31</v>
      </c>
    </row>
    <row r="8" spans="1:6" ht="14.25">
      <c r="A8" s="26" t="s">
        <v>143</v>
      </c>
      <c r="B8" s="27" t="s">
        <v>618</v>
      </c>
      <c r="C8" s="399">
        <v>0</v>
      </c>
      <c r="D8" s="399">
        <v>8</v>
      </c>
      <c r="E8" s="399">
        <v>9</v>
      </c>
      <c r="F8" s="183">
        <v>17</v>
      </c>
    </row>
    <row r="9" spans="1:6" ht="14.25">
      <c r="A9" s="26" t="s">
        <v>145</v>
      </c>
      <c r="B9" s="27" t="s">
        <v>619</v>
      </c>
      <c r="C9" s="399">
        <v>0</v>
      </c>
      <c r="D9" s="399">
        <v>3</v>
      </c>
      <c r="E9" s="399">
        <v>0</v>
      </c>
      <c r="F9" s="183">
        <v>3</v>
      </c>
    </row>
    <row r="10" spans="1:6" ht="14.25">
      <c r="A10" s="26" t="s">
        <v>147</v>
      </c>
      <c r="B10" s="27" t="s">
        <v>620</v>
      </c>
      <c r="C10" s="399">
        <v>0</v>
      </c>
      <c r="D10" s="399">
        <v>4</v>
      </c>
      <c r="E10" s="399">
        <v>3</v>
      </c>
      <c r="F10" s="183">
        <v>7</v>
      </c>
    </row>
    <row r="11" spans="1:6" ht="14.25">
      <c r="A11" s="26" t="s">
        <v>149</v>
      </c>
      <c r="B11" s="27" t="s">
        <v>621</v>
      </c>
      <c r="C11" s="399">
        <v>0</v>
      </c>
      <c r="D11" s="399">
        <v>1</v>
      </c>
      <c r="E11" s="399">
        <v>1</v>
      </c>
      <c r="F11" s="183">
        <v>2</v>
      </c>
    </row>
    <row r="12" spans="1:6" ht="14.25">
      <c r="A12" s="26" t="s">
        <v>151</v>
      </c>
      <c r="B12" s="27" t="s">
        <v>622</v>
      </c>
      <c r="C12" s="399">
        <v>0</v>
      </c>
      <c r="D12" s="399">
        <v>0</v>
      </c>
      <c r="E12" s="399">
        <v>0</v>
      </c>
      <c r="F12" s="183">
        <v>0</v>
      </c>
    </row>
    <row r="13" spans="1:6" ht="14.25">
      <c r="A13" s="26" t="s">
        <v>153</v>
      </c>
      <c r="B13" s="27" t="s">
        <v>623</v>
      </c>
      <c r="C13" s="399">
        <v>0</v>
      </c>
      <c r="D13" s="399">
        <v>0</v>
      </c>
      <c r="E13" s="399">
        <v>1</v>
      </c>
      <c r="F13" s="183">
        <v>1</v>
      </c>
    </row>
    <row r="14" spans="1:6" ht="14.25">
      <c r="A14" s="26" t="s">
        <v>155</v>
      </c>
      <c r="B14" s="27" t="s">
        <v>624</v>
      </c>
      <c r="C14" s="216">
        <v>0</v>
      </c>
      <c r="D14" s="216">
        <v>0</v>
      </c>
      <c r="E14" s="216">
        <v>0</v>
      </c>
      <c r="F14" s="218">
        <v>0</v>
      </c>
    </row>
    <row r="15" spans="1:6" ht="14.25">
      <c r="A15" s="26" t="s">
        <v>157</v>
      </c>
      <c r="B15" s="27" t="s">
        <v>625</v>
      </c>
      <c r="C15" s="216">
        <v>1</v>
      </c>
      <c r="D15" s="216">
        <v>20</v>
      </c>
      <c r="E15" s="216">
        <v>12</v>
      </c>
      <c r="F15" s="218">
        <v>33</v>
      </c>
    </row>
    <row r="16" spans="1:6" ht="14.25">
      <c r="A16" s="26" t="s">
        <v>159</v>
      </c>
      <c r="B16" s="27" t="s">
        <v>626</v>
      </c>
      <c r="C16" s="216">
        <v>337</v>
      </c>
      <c r="D16" s="216">
        <v>3459</v>
      </c>
      <c r="E16" s="216">
        <v>1525</v>
      </c>
      <c r="F16" s="218">
        <v>5321</v>
      </c>
    </row>
    <row r="17" spans="1:6" ht="14.25">
      <c r="A17" s="26" t="s">
        <v>161</v>
      </c>
      <c r="B17" s="27" t="s">
        <v>627</v>
      </c>
      <c r="C17" s="216">
        <v>23</v>
      </c>
      <c r="D17" s="400">
        <v>195</v>
      </c>
      <c r="E17" s="216">
        <v>113</v>
      </c>
      <c r="F17" s="218">
        <v>331</v>
      </c>
    </row>
    <row r="18" spans="1:6" ht="14.25">
      <c r="A18" s="26" t="s">
        <v>163</v>
      </c>
      <c r="B18" s="27" t="s">
        <v>628</v>
      </c>
      <c r="C18" s="216">
        <v>1</v>
      </c>
      <c r="D18" s="400">
        <v>45</v>
      </c>
      <c r="E18" s="216">
        <v>28</v>
      </c>
      <c r="F18" s="218">
        <v>74</v>
      </c>
    </row>
    <row r="19" spans="1:6" ht="14.25">
      <c r="A19" s="26" t="s">
        <v>165</v>
      </c>
      <c r="B19" s="27" t="s">
        <v>629</v>
      </c>
      <c r="C19" s="216">
        <v>0</v>
      </c>
      <c r="D19" s="400">
        <v>17</v>
      </c>
      <c r="E19" s="216">
        <v>4</v>
      </c>
      <c r="F19" s="218">
        <v>21</v>
      </c>
    </row>
    <row r="20" spans="1:6" ht="14.25">
      <c r="A20" s="26" t="s">
        <v>167</v>
      </c>
      <c r="B20" s="27" t="s">
        <v>630</v>
      </c>
      <c r="C20" s="216">
        <v>1</v>
      </c>
      <c r="D20" s="400">
        <v>6</v>
      </c>
      <c r="E20" s="216">
        <v>8</v>
      </c>
      <c r="F20" s="218">
        <v>15</v>
      </c>
    </row>
    <row r="21" spans="1:6" ht="14.25">
      <c r="A21" s="26" t="s">
        <v>169</v>
      </c>
      <c r="B21" s="27" t="s">
        <v>631</v>
      </c>
      <c r="C21" s="216">
        <v>0</v>
      </c>
      <c r="D21" s="400">
        <v>28</v>
      </c>
      <c r="E21" s="216">
        <v>17</v>
      </c>
      <c r="F21" s="218">
        <v>45</v>
      </c>
    </row>
    <row r="22" spans="1:6" ht="14.25">
      <c r="A22" s="26" t="s">
        <v>171</v>
      </c>
      <c r="B22" s="27" t="s">
        <v>632</v>
      </c>
      <c r="C22" s="216">
        <v>12</v>
      </c>
      <c r="D22" s="400">
        <v>216</v>
      </c>
      <c r="E22" s="216">
        <v>127</v>
      </c>
      <c r="F22" s="218">
        <v>355</v>
      </c>
    </row>
    <row r="23" spans="1:6" ht="14.25">
      <c r="A23" s="26" t="s">
        <v>173</v>
      </c>
      <c r="B23" s="27" t="s">
        <v>633</v>
      </c>
      <c r="C23" s="216">
        <v>1</v>
      </c>
      <c r="D23" s="400">
        <v>9</v>
      </c>
      <c r="E23" s="216">
        <v>9</v>
      </c>
      <c r="F23" s="218">
        <v>19</v>
      </c>
    </row>
    <row r="24" spans="1:6" ht="14.25">
      <c r="A24" s="26" t="s">
        <v>175</v>
      </c>
      <c r="B24" s="27" t="s">
        <v>634</v>
      </c>
      <c r="C24" s="216">
        <v>23</v>
      </c>
      <c r="D24" s="400">
        <v>182</v>
      </c>
      <c r="E24" s="216">
        <v>117</v>
      </c>
      <c r="F24" s="218">
        <v>322</v>
      </c>
    </row>
    <row r="25" spans="1:6" ht="15" thickBot="1">
      <c r="A25" s="39" t="s">
        <v>177</v>
      </c>
      <c r="B25" s="40" t="s">
        <v>635</v>
      </c>
      <c r="C25" s="401">
        <v>12</v>
      </c>
      <c r="D25" s="400">
        <v>164</v>
      </c>
      <c r="E25" s="220">
        <v>93</v>
      </c>
      <c r="F25" s="222">
        <v>269</v>
      </c>
    </row>
    <row r="26" spans="1:6" ht="15" thickBot="1">
      <c r="A26" s="428" t="s">
        <v>396</v>
      </c>
      <c r="B26" s="472"/>
      <c r="C26" s="171">
        <v>530</v>
      </c>
      <c r="D26" s="171">
        <v>6000</v>
      </c>
      <c r="E26" s="171">
        <v>3254</v>
      </c>
      <c r="F26" s="171">
        <v>9784</v>
      </c>
    </row>
  </sheetData>
  <sheetProtection/>
  <mergeCells count="6">
    <mergeCell ref="A1:F1"/>
    <mergeCell ref="A2:A3"/>
    <mergeCell ref="B2:B3"/>
    <mergeCell ref="C2:E2"/>
    <mergeCell ref="F2:F3"/>
    <mergeCell ref="A26:B2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7.7109375" style="262" customWidth="1"/>
    <col min="2" max="2" width="109.28125" style="262" customWidth="1"/>
    <col min="3" max="6" width="14.7109375" style="262" customWidth="1"/>
    <col min="7" max="16384" width="9.140625" style="262" customWidth="1"/>
  </cols>
  <sheetData>
    <row r="1" spans="1:6" ht="14.25" hidden="1">
      <c r="A1" s="91" t="s">
        <v>49</v>
      </c>
      <c r="B1" s="62"/>
      <c r="C1" s="61"/>
      <c r="D1" s="61"/>
      <c r="E1" s="61"/>
      <c r="F1" s="61"/>
    </row>
    <row r="2" spans="1:6" ht="14.25" hidden="1">
      <c r="A2" s="64" t="s">
        <v>53</v>
      </c>
      <c r="B2" s="62"/>
      <c r="C2" s="61"/>
      <c r="D2" s="61"/>
      <c r="E2" s="61"/>
      <c r="F2" s="61"/>
    </row>
    <row r="3" spans="1:6" ht="16.5" thickBot="1" thickTop="1">
      <c r="A3" s="414" t="s">
        <v>639</v>
      </c>
      <c r="B3" s="415"/>
      <c r="C3" s="415"/>
      <c r="D3" s="415"/>
      <c r="E3" s="415"/>
      <c r="F3" s="442"/>
    </row>
    <row r="4" spans="1:6" ht="15" thickBot="1" thickTop="1">
      <c r="A4" s="431" t="s">
        <v>605</v>
      </c>
      <c r="B4" s="432" t="s">
        <v>434</v>
      </c>
      <c r="C4" s="445" t="s">
        <v>516</v>
      </c>
      <c r="D4" s="445"/>
      <c r="E4" s="445"/>
      <c r="F4" s="509" t="s">
        <v>396</v>
      </c>
    </row>
    <row r="5" spans="1:6" ht="27.75" thickBot="1">
      <c r="A5" s="443"/>
      <c r="B5" s="432"/>
      <c r="C5" s="388" t="s">
        <v>517</v>
      </c>
      <c r="D5" s="343" t="s">
        <v>518</v>
      </c>
      <c r="E5" s="343" t="s">
        <v>519</v>
      </c>
      <c r="F5" s="418"/>
    </row>
    <row r="6" spans="1:6" ht="14.25">
      <c r="A6" s="26" t="s">
        <v>135</v>
      </c>
      <c r="B6" s="235" t="s">
        <v>614</v>
      </c>
      <c r="C6" s="393">
        <v>0.09622641509433963</v>
      </c>
      <c r="D6" s="393">
        <v>0.083</v>
      </c>
      <c r="E6" s="393">
        <v>0.10172095881991396</v>
      </c>
      <c r="F6" s="312">
        <v>0.08994276369582993</v>
      </c>
    </row>
    <row r="7" spans="1:6" ht="14.25">
      <c r="A7" s="26" t="s">
        <v>137</v>
      </c>
      <c r="B7" s="27" t="s">
        <v>615</v>
      </c>
      <c r="C7" s="394">
        <v>0.11132075471698112</v>
      </c>
      <c r="D7" s="394">
        <v>0.16233333333333333</v>
      </c>
      <c r="E7" s="394">
        <v>0.2301782421634911</v>
      </c>
      <c r="F7" s="32">
        <v>0.1821340964840556</v>
      </c>
    </row>
    <row r="8" spans="1:6" ht="14.25">
      <c r="A8" s="26" t="s">
        <v>139</v>
      </c>
      <c r="B8" s="27" t="s">
        <v>616</v>
      </c>
      <c r="C8" s="394">
        <v>0.013207547169811323</v>
      </c>
      <c r="D8" s="394">
        <v>0.026833333333333334</v>
      </c>
      <c r="E8" s="394">
        <v>0.02704363859864782</v>
      </c>
      <c r="F8" s="32">
        <v>0.02616516762060507</v>
      </c>
    </row>
    <row r="9" spans="1:6" ht="14.25">
      <c r="A9" s="26" t="s">
        <v>141</v>
      </c>
      <c r="B9" s="27" t="s">
        <v>617</v>
      </c>
      <c r="C9" s="394">
        <v>0.003773584905660378</v>
      </c>
      <c r="D9" s="394">
        <v>0.0016666666666666668</v>
      </c>
      <c r="E9" s="394">
        <v>0.005838967424708051</v>
      </c>
      <c r="F9" s="32">
        <v>0.0031684382665576453</v>
      </c>
    </row>
    <row r="10" spans="1:6" ht="14.25">
      <c r="A10" s="26" t="s">
        <v>143</v>
      </c>
      <c r="B10" s="27" t="s">
        <v>618</v>
      </c>
      <c r="C10" s="394">
        <v>0</v>
      </c>
      <c r="D10" s="394">
        <v>0.0013333333333333333</v>
      </c>
      <c r="E10" s="394">
        <v>0.0027658266748617085</v>
      </c>
      <c r="F10" s="32">
        <v>0.0017375306623058054</v>
      </c>
    </row>
    <row r="11" spans="1:6" ht="14.25">
      <c r="A11" s="26" t="s">
        <v>145</v>
      </c>
      <c r="B11" s="27" t="s">
        <v>619</v>
      </c>
      <c r="C11" s="394">
        <v>0</v>
      </c>
      <c r="D11" s="394">
        <v>0.0005</v>
      </c>
      <c r="E11" s="394">
        <v>0</v>
      </c>
      <c r="F11" s="32">
        <v>0.0003066230580539657</v>
      </c>
    </row>
    <row r="12" spans="1:6" ht="14.25">
      <c r="A12" s="26" t="s">
        <v>147</v>
      </c>
      <c r="B12" s="27" t="s">
        <v>620</v>
      </c>
      <c r="C12" s="394">
        <v>0</v>
      </c>
      <c r="D12" s="394">
        <v>0.0006666666666666666</v>
      </c>
      <c r="E12" s="394">
        <v>0.0009219422249539029</v>
      </c>
      <c r="F12" s="32">
        <v>0.0007154538021259197</v>
      </c>
    </row>
    <row r="13" spans="1:6" ht="14.25">
      <c r="A13" s="26" t="s">
        <v>149</v>
      </c>
      <c r="B13" s="27" t="s">
        <v>621</v>
      </c>
      <c r="C13" s="394">
        <v>0</v>
      </c>
      <c r="D13" s="394">
        <v>0.00016666666666666666</v>
      </c>
      <c r="E13" s="394">
        <v>0.00030731407498463427</v>
      </c>
      <c r="F13" s="32">
        <v>0.0002044153720359771</v>
      </c>
    </row>
    <row r="14" spans="1:6" ht="14.25">
      <c r="A14" s="26" t="s">
        <v>151</v>
      </c>
      <c r="B14" s="27" t="s">
        <v>622</v>
      </c>
      <c r="C14" s="394">
        <v>0</v>
      </c>
      <c r="D14" s="394">
        <v>0</v>
      </c>
      <c r="E14" s="394">
        <v>0</v>
      </c>
      <c r="F14" s="32">
        <v>0</v>
      </c>
    </row>
    <row r="15" spans="1:6" ht="14.25">
      <c r="A15" s="26" t="s">
        <v>153</v>
      </c>
      <c r="B15" s="27" t="s">
        <v>623</v>
      </c>
      <c r="C15" s="395">
        <v>0</v>
      </c>
      <c r="D15" s="395">
        <v>0</v>
      </c>
      <c r="E15" s="395">
        <v>0.00030731407498463427</v>
      </c>
      <c r="F15" s="210">
        <v>0.00010220768601798856</v>
      </c>
    </row>
    <row r="16" spans="1:6" ht="14.25">
      <c r="A16" s="26" t="s">
        <v>155</v>
      </c>
      <c r="B16" s="27" t="s">
        <v>624</v>
      </c>
      <c r="C16" s="395">
        <v>0</v>
      </c>
      <c r="D16" s="395">
        <v>0</v>
      </c>
      <c r="E16" s="395">
        <v>0</v>
      </c>
      <c r="F16" s="210">
        <v>0</v>
      </c>
    </row>
    <row r="17" spans="1:6" ht="14.25">
      <c r="A17" s="26" t="s">
        <v>157</v>
      </c>
      <c r="B17" s="27" t="s">
        <v>625</v>
      </c>
      <c r="C17" s="395">
        <v>0.001886792452830189</v>
      </c>
      <c r="D17" s="395">
        <v>0.0033333333333333335</v>
      </c>
      <c r="E17" s="395">
        <v>0.0036877688998156115</v>
      </c>
      <c r="F17" s="210">
        <v>0.0033728536385936227</v>
      </c>
    </row>
    <row r="18" spans="1:6" ht="14.25">
      <c r="A18" s="26" t="s">
        <v>159</v>
      </c>
      <c r="B18" s="27" t="s">
        <v>626</v>
      </c>
      <c r="C18" s="395">
        <v>0.6358490566037736</v>
      </c>
      <c r="D18" s="395">
        <v>0.5765</v>
      </c>
      <c r="E18" s="395">
        <v>0.4686539643515673</v>
      </c>
      <c r="F18" s="210">
        <v>0.5438470973017171</v>
      </c>
    </row>
    <row r="19" spans="1:6" ht="14.25">
      <c r="A19" s="26" t="s">
        <v>161</v>
      </c>
      <c r="B19" s="27" t="s">
        <v>627</v>
      </c>
      <c r="C19" s="395">
        <v>0.04339622641509434</v>
      </c>
      <c r="D19" s="395">
        <v>0.0325</v>
      </c>
      <c r="E19" s="395">
        <v>0.034726490473263684</v>
      </c>
      <c r="F19" s="210">
        <v>0.03383074407195421</v>
      </c>
    </row>
    <row r="20" spans="1:6" ht="14.25">
      <c r="A20" s="26" t="s">
        <v>163</v>
      </c>
      <c r="B20" s="27" t="s">
        <v>628</v>
      </c>
      <c r="C20" s="395">
        <v>0.001886792452830189</v>
      </c>
      <c r="D20" s="395">
        <v>0.0075</v>
      </c>
      <c r="E20" s="395">
        <v>0.008604794099569761</v>
      </c>
      <c r="F20" s="210">
        <v>0.007563368765331152</v>
      </c>
    </row>
    <row r="21" spans="1:6" ht="14.25">
      <c r="A21" s="26" t="s">
        <v>165</v>
      </c>
      <c r="B21" s="27" t="s">
        <v>629</v>
      </c>
      <c r="C21" s="395">
        <v>0</v>
      </c>
      <c r="D21" s="395">
        <v>0.002833333333333333</v>
      </c>
      <c r="E21" s="395">
        <v>0.001229256299938537</v>
      </c>
      <c r="F21" s="210">
        <v>0.0021463614063777594</v>
      </c>
    </row>
    <row r="22" spans="1:6" ht="14.25">
      <c r="A22" s="26" t="s">
        <v>167</v>
      </c>
      <c r="B22" s="27" t="s">
        <v>630</v>
      </c>
      <c r="C22" s="395">
        <v>0.001886792452830189</v>
      </c>
      <c r="D22" s="395">
        <v>0.001</v>
      </c>
      <c r="E22" s="395">
        <v>0.002458512599877074</v>
      </c>
      <c r="F22" s="210">
        <v>0.0015331152902698284</v>
      </c>
    </row>
    <row r="23" spans="1:6" ht="14.25">
      <c r="A23" s="26" t="s">
        <v>169</v>
      </c>
      <c r="B23" s="27" t="s">
        <v>631</v>
      </c>
      <c r="C23" s="395">
        <v>0</v>
      </c>
      <c r="D23" s="395">
        <v>0.004666666666666667</v>
      </c>
      <c r="E23" s="395">
        <v>0.005224339274738783</v>
      </c>
      <c r="F23" s="210">
        <v>0.004599345870809485</v>
      </c>
    </row>
    <row r="24" spans="1:6" ht="14.25">
      <c r="A24" s="26" t="s">
        <v>171</v>
      </c>
      <c r="B24" s="27" t="s">
        <v>632</v>
      </c>
      <c r="C24" s="395">
        <v>0.022641509433962263</v>
      </c>
      <c r="D24" s="395">
        <v>0.036</v>
      </c>
      <c r="E24" s="395">
        <v>0.039028887523048554</v>
      </c>
      <c r="F24" s="210">
        <v>0.03628372853638594</v>
      </c>
    </row>
    <row r="25" spans="1:6" ht="14.25">
      <c r="A25" s="26" t="s">
        <v>173</v>
      </c>
      <c r="B25" s="27" t="s">
        <v>633</v>
      </c>
      <c r="C25" s="395">
        <v>0.001886792452830189</v>
      </c>
      <c r="D25" s="395">
        <v>0.0015</v>
      </c>
      <c r="E25" s="395">
        <v>0.0027658266748617085</v>
      </c>
      <c r="F25" s="210">
        <v>0.0019419460343417824</v>
      </c>
    </row>
    <row r="26" spans="1:6" ht="14.25">
      <c r="A26" s="26" t="s">
        <v>175</v>
      </c>
      <c r="B26" s="27" t="s">
        <v>634</v>
      </c>
      <c r="C26" s="395">
        <v>0.04339622641509434</v>
      </c>
      <c r="D26" s="395">
        <v>0.030333333333333334</v>
      </c>
      <c r="E26" s="395">
        <v>0.035955746773202214</v>
      </c>
      <c r="F26" s="210">
        <v>0.03291087489779231</v>
      </c>
    </row>
    <row r="27" spans="1:6" ht="15" thickBot="1">
      <c r="A27" s="39" t="s">
        <v>177</v>
      </c>
      <c r="B27" s="40" t="s">
        <v>635</v>
      </c>
      <c r="C27" s="396">
        <v>0.022641509433962263</v>
      </c>
      <c r="D27" s="397">
        <v>0.02733333333333333</v>
      </c>
      <c r="E27" s="397">
        <v>0.02858020897357099</v>
      </c>
      <c r="F27" s="226">
        <v>0.027493867538838916</v>
      </c>
    </row>
    <row r="28" spans="1:6" ht="15" thickBot="1">
      <c r="A28" s="428" t="s">
        <v>396</v>
      </c>
      <c r="B28" s="472"/>
      <c r="C28" s="227">
        <v>1</v>
      </c>
      <c r="D28" s="228">
        <v>1</v>
      </c>
      <c r="E28" s="228">
        <v>1</v>
      </c>
      <c r="F28" s="228">
        <v>1</v>
      </c>
    </row>
  </sheetData>
  <sheetProtection/>
  <mergeCells count="6">
    <mergeCell ref="A3:F3"/>
    <mergeCell ref="A4:A5"/>
    <mergeCell ref="B4:B5"/>
    <mergeCell ref="C4:E4"/>
    <mergeCell ref="F4:F5"/>
    <mergeCell ref="A28:B2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27"/>
  <sheetViews>
    <sheetView zoomScalePageLayoutView="0" workbookViewId="0" topLeftCell="A1">
      <selection activeCell="AZ8" sqref="AZ8"/>
    </sheetView>
  </sheetViews>
  <sheetFormatPr defaultColWidth="9.140625" defaultRowHeight="15"/>
  <cols>
    <col min="1" max="1" width="7.7109375" style="262" customWidth="1"/>
    <col min="2" max="2" width="58.00390625" style="262" customWidth="1"/>
    <col min="3" max="4" width="7.28125" style="262" customWidth="1"/>
    <col min="5" max="12" width="9.28125" style="262" hidden="1" customWidth="1"/>
    <col min="13" max="13" width="9.28125" style="262" customWidth="1"/>
    <col min="14" max="14" width="7.28125" style="262" customWidth="1"/>
    <col min="15" max="22" width="9.28125" style="262" hidden="1" customWidth="1"/>
    <col min="23" max="24" width="7.28125" style="262" customWidth="1"/>
    <col min="25" max="32" width="9.28125" style="262" hidden="1" customWidth="1"/>
    <col min="33" max="34" width="7.28125" style="262" customWidth="1"/>
    <col min="35" max="42" width="9.28125" style="262" hidden="1" customWidth="1"/>
    <col min="43" max="44" width="7.28125" style="262" customWidth="1"/>
    <col min="45" max="51" width="9.28125" style="262" hidden="1" customWidth="1"/>
    <col min="52" max="53" width="7.28125" style="262" customWidth="1"/>
    <col min="54" max="55" width="9.28125" style="262" hidden="1" customWidth="1"/>
    <col min="56" max="57" width="7.28125" style="262" customWidth="1"/>
    <col min="58" max="16384" width="9.140625" style="262" customWidth="1"/>
  </cols>
  <sheetData>
    <row r="1" spans="1:57" ht="16.5" thickBot="1" thickTop="1">
      <c r="A1" s="414" t="s">
        <v>641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42"/>
    </row>
    <row r="2" spans="1:57" ht="15" thickBot="1" thickTop="1">
      <c r="A2" s="431" t="s">
        <v>467</v>
      </c>
      <c r="B2" s="432" t="s">
        <v>613</v>
      </c>
      <c r="C2" s="445" t="s">
        <v>640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0" t="s">
        <v>54</v>
      </c>
      <c r="BC2" s="484"/>
      <c r="BD2" s="440" t="s">
        <v>396</v>
      </c>
      <c r="BE2" s="484"/>
    </row>
    <row r="3" spans="1:57" ht="27" customHeight="1" thickBot="1">
      <c r="A3" s="443"/>
      <c r="B3" s="495"/>
      <c r="C3" s="445" t="s">
        <v>524</v>
      </c>
      <c r="D3" s="511" t="s">
        <v>48</v>
      </c>
      <c r="E3" s="504" t="s">
        <v>525</v>
      </c>
      <c r="F3" s="512"/>
      <c r="G3" s="512"/>
      <c r="H3" s="512"/>
      <c r="I3" s="512" t="s">
        <v>48</v>
      </c>
      <c r="J3" s="512" t="s">
        <v>398</v>
      </c>
      <c r="K3" s="512"/>
      <c r="L3" s="512"/>
      <c r="M3" s="512"/>
      <c r="N3" s="513" t="s">
        <v>48</v>
      </c>
      <c r="O3" s="504" t="s">
        <v>526</v>
      </c>
      <c r="P3" s="512"/>
      <c r="Q3" s="512"/>
      <c r="R3" s="512"/>
      <c r="S3" s="512" t="s">
        <v>48</v>
      </c>
      <c r="T3" s="512" t="s">
        <v>398</v>
      </c>
      <c r="U3" s="512"/>
      <c r="V3" s="512"/>
      <c r="W3" s="512"/>
      <c r="X3" s="513" t="s">
        <v>48</v>
      </c>
      <c r="Y3" s="504" t="s">
        <v>527</v>
      </c>
      <c r="Z3" s="512"/>
      <c r="AA3" s="512"/>
      <c r="AB3" s="512"/>
      <c r="AC3" s="512"/>
      <c r="AD3" s="512"/>
      <c r="AE3" s="512"/>
      <c r="AF3" s="512"/>
      <c r="AG3" s="512"/>
      <c r="AH3" s="513"/>
      <c r="AI3" s="504" t="s">
        <v>401</v>
      </c>
      <c r="AJ3" s="512"/>
      <c r="AK3" s="512"/>
      <c r="AL3" s="512"/>
      <c r="AM3" s="512"/>
      <c r="AN3" s="512"/>
      <c r="AO3" s="512"/>
      <c r="AP3" s="512"/>
      <c r="AQ3" s="512"/>
      <c r="AR3" s="513"/>
      <c r="AS3" s="504" t="s">
        <v>528</v>
      </c>
      <c r="AT3" s="512"/>
      <c r="AU3" s="512"/>
      <c r="AV3" s="512"/>
      <c r="AW3" s="512"/>
      <c r="AX3" s="512"/>
      <c r="AY3" s="512"/>
      <c r="AZ3" s="512"/>
      <c r="BA3" s="513"/>
      <c r="BB3" s="438"/>
      <c r="BC3" s="439"/>
      <c r="BD3" s="438"/>
      <c r="BE3" s="439"/>
    </row>
    <row r="4" spans="1:57" ht="15" thickBot="1">
      <c r="A4" s="510"/>
      <c r="B4" s="496"/>
      <c r="C4" s="8" t="s">
        <v>2</v>
      </c>
      <c r="D4" s="9" t="s">
        <v>3</v>
      </c>
      <c r="E4" s="8" t="s">
        <v>2</v>
      </c>
      <c r="F4" s="211" t="s">
        <v>3</v>
      </c>
      <c r="G4" s="8" t="s">
        <v>2</v>
      </c>
      <c r="H4" s="9" t="s">
        <v>3</v>
      </c>
      <c r="I4" s="8" t="s">
        <v>2</v>
      </c>
      <c r="J4" s="9" t="s">
        <v>3</v>
      </c>
      <c r="K4" s="8" t="s">
        <v>2</v>
      </c>
      <c r="L4" s="9" t="s">
        <v>3</v>
      </c>
      <c r="M4" s="8" t="s">
        <v>2</v>
      </c>
      <c r="N4" s="9" t="s">
        <v>3</v>
      </c>
      <c r="O4" s="8" t="s">
        <v>2</v>
      </c>
      <c r="P4" s="211" t="s">
        <v>3</v>
      </c>
      <c r="Q4" s="8" t="s">
        <v>2</v>
      </c>
      <c r="R4" s="9" t="s">
        <v>3</v>
      </c>
      <c r="S4" s="8" t="s">
        <v>2</v>
      </c>
      <c r="T4" s="9" t="s">
        <v>3</v>
      </c>
      <c r="U4" s="8" t="s">
        <v>2</v>
      </c>
      <c r="V4" s="9" t="s">
        <v>3</v>
      </c>
      <c r="W4" s="8" t="s">
        <v>2</v>
      </c>
      <c r="X4" s="9" t="s">
        <v>3</v>
      </c>
      <c r="Y4" s="8" t="s">
        <v>2</v>
      </c>
      <c r="Z4" s="211" t="s">
        <v>3</v>
      </c>
      <c r="AA4" s="8" t="s">
        <v>2</v>
      </c>
      <c r="AB4" s="9" t="s">
        <v>3</v>
      </c>
      <c r="AC4" s="8" t="s">
        <v>2</v>
      </c>
      <c r="AD4" s="9" t="s">
        <v>3</v>
      </c>
      <c r="AE4" s="8" t="s">
        <v>2</v>
      </c>
      <c r="AF4" s="9" t="s">
        <v>3</v>
      </c>
      <c r="AG4" s="8" t="s">
        <v>2</v>
      </c>
      <c r="AH4" s="9" t="s">
        <v>3</v>
      </c>
      <c r="AI4" s="8" t="s">
        <v>2</v>
      </c>
      <c r="AJ4" s="211" t="s">
        <v>3</v>
      </c>
      <c r="AK4" s="8" t="s">
        <v>2</v>
      </c>
      <c r="AL4" s="9" t="s">
        <v>3</v>
      </c>
      <c r="AM4" s="8" t="s">
        <v>2</v>
      </c>
      <c r="AN4" s="9" t="s">
        <v>3</v>
      </c>
      <c r="AO4" s="8" t="s">
        <v>2</v>
      </c>
      <c r="AP4" s="9" t="s">
        <v>3</v>
      </c>
      <c r="AQ4" s="8" t="s">
        <v>2</v>
      </c>
      <c r="AR4" s="9" t="s">
        <v>3</v>
      </c>
      <c r="AS4" s="8" t="s">
        <v>2</v>
      </c>
      <c r="AT4" s="211" t="s">
        <v>3</v>
      </c>
      <c r="AU4" s="8" t="s">
        <v>2</v>
      </c>
      <c r="AV4" s="9" t="s">
        <v>3</v>
      </c>
      <c r="AW4" s="8" t="s">
        <v>2</v>
      </c>
      <c r="AX4" s="9" t="s">
        <v>3</v>
      </c>
      <c r="AY4" s="229" t="s">
        <v>2</v>
      </c>
      <c r="AZ4" s="158" t="s">
        <v>2</v>
      </c>
      <c r="BA4" s="9" t="s">
        <v>3</v>
      </c>
      <c r="BB4" s="8" t="s">
        <v>2</v>
      </c>
      <c r="BC4" s="9" t="s">
        <v>3</v>
      </c>
      <c r="BD4" s="8" t="s">
        <v>2</v>
      </c>
      <c r="BE4" s="9" t="s">
        <v>3</v>
      </c>
    </row>
    <row r="5" spans="1:57" ht="14.25">
      <c r="A5" s="7" t="s">
        <v>135</v>
      </c>
      <c r="B5" s="20" t="s">
        <v>614</v>
      </c>
      <c r="C5" s="206">
        <v>74</v>
      </c>
      <c r="D5" s="390">
        <v>0.2114285714285714</v>
      </c>
      <c r="E5" s="206"/>
      <c r="F5" s="391"/>
      <c r="G5" s="206"/>
      <c r="H5" s="390"/>
      <c r="I5" s="230"/>
      <c r="J5" s="391"/>
      <c r="K5" s="206"/>
      <c r="L5" s="392"/>
      <c r="M5" s="230">
        <v>430</v>
      </c>
      <c r="N5" s="390">
        <v>0.08250191864927091</v>
      </c>
      <c r="O5" s="230"/>
      <c r="P5" s="391"/>
      <c r="Q5" s="206"/>
      <c r="R5" s="390"/>
      <c r="S5" s="230"/>
      <c r="T5" s="391"/>
      <c r="U5" s="206"/>
      <c r="V5" s="392"/>
      <c r="W5" s="230">
        <v>94</v>
      </c>
      <c r="X5" s="390">
        <v>0.10398230088495575</v>
      </c>
      <c r="Y5" s="230"/>
      <c r="Z5" s="391"/>
      <c r="AA5" s="206"/>
      <c r="AB5" s="390"/>
      <c r="AC5" s="230"/>
      <c r="AD5" s="391"/>
      <c r="AE5" s="206"/>
      <c r="AF5" s="392"/>
      <c r="AG5" s="230">
        <v>197</v>
      </c>
      <c r="AH5" s="390">
        <v>0.08429610611895592</v>
      </c>
      <c r="AI5" s="230"/>
      <c r="AJ5" s="391"/>
      <c r="AK5" s="206"/>
      <c r="AL5" s="390"/>
      <c r="AM5" s="230"/>
      <c r="AN5" s="391"/>
      <c r="AO5" s="206"/>
      <c r="AP5" s="392"/>
      <c r="AQ5" s="230">
        <v>1</v>
      </c>
      <c r="AR5" s="390">
        <v>0.03125</v>
      </c>
      <c r="AS5" s="230"/>
      <c r="AT5" s="390"/>
      <c r="AU5" s="230"/>
      <c r="AV5" s="391"/>
      <c r="AW5" s="206"/>
      <c r="AX5" s="391"/>
      <c r="AY5" s="232"/>
      <c r="AZ5" s="230">
        <v>84</v>
      </c>
      <c r="BA5" s="390">
        <v>0.08851422550052687</v>
      </c>
      <c r="BB5" s="231"/>
      <c r="BC5" s="213"/>
      <c r="BD5" s="380">
        <v>880</v>
      </c>
      <c r="BE5" s="213">
        <v>0.08994276369582993</v>
      </c>
    </row>
    <row r="6" spans="1:57" ht="27">
      <c r="A6" s="26" t="s">
        <v>137</v>
      </c>
      <c r="B6" s="27" t="s">
        <v>615</v>
      </c>
      <c r="C6" s="209">
        <v>60</v>
      </c>
      <c r="D6" s="289">
        <v>0.17142857142857143</v>
      </c>
      <c r="E6" s="209"/>
      <c r="F6" s="288"/>
      <c r="G6" s="209"/>
      <c r="H6" s="289"/>
      <c r="I6" s="217"/>
      <c r="J6" s="288"/>
      <c r="K6" s="209"/>
      <c r="L6" s="225"/>
      <c r="M6" s="217">
        <v>977</v>
      </c>
      <c r="N6" s="289">
        <v>0.18745203376822717</v>
      </c>
      <c r="O6" s="217"/>
      <c r="P6" s="288"/>
      <c r="Q6" s="209"/>
      <c r="R6" s="289"/>
      <c r="S6" s="217"/>
      <c r="T6" s="288"/>
      <c r="U6" s="209"/>
      <c r="V6" s="225"/>
      <c r="W6" s="217">
        <v>159</v>
      </c>
      <c r="X6" s="289">
        <v>0.17588495575221239</v>
      </c>
      <c r="Y6" s="217"/>
      <c r="Z6" s="288"/>
      <c r="AA6" s="209"/>
      <c r="AB6" s="289"/>
      <c r="AC6" s="217"/>
      <c r="AD6" s="288"/>
      <c r="AE6" s="209"/>
      <c r="AF6" s="225"/>
      <c r="AG6" s="217">
        <v>440</v>
      </c>
      <c r="AH6" s="289">
        <v>0.188275566966196</v>
      </c>
      <c r="AI6" s="217"/>
      <c r="AJ6" s="288"/>
      <c r="AK6" s="209"/>
      <c r="AL6" s="289"/>
      <c r="AM6" s="217"/>
      <c r="AN6" s="288"/>
      <c r="AO6" s="209"/>
      <c r="AP6" s="225"/>
      <c r="AQ6" s="217">
        <v>6</v>
      </c>
      <c r="AR6" s="289">
        <v>0.1875</v>
      </c>
      <c r="AS6" s="217"/>
      <c r="AT6" s="289"/>
      <c r="AU6" s="217"/>
      <c r="AV6" s="288"/>
      <c r="AW6" s="209"/>
      <c r="AX6" s="288"/>
      <c r="AY6" s="216"/>
      <c r="AZ6" s="217">
        <v>140</v>
      </c>
      <c r="BA6" s="289">
        <v>0.1475237091675448</v>
      </c>
      <c r="BB6" s="233"/>
      <c r="BC6" s="161"/>
      <c r="BD6" s="318">
        <v>1782</v>
      </c>
      <c r="BE6" s="161">
        <v>0.1821340964840556</v>
      </c>
    </row>
    <row r="7" spans="1:57" ht="27">
      <c r="A7" s="26" t="s">
        <v>139</v>
      </c>
      <c r="B7" s="27" t="s">
        <v>616</v>
      </c>
      <c r="C7" s="209">
        <v>31</v>
      </c>
      <c r="D7" s="289">
        <v>0.08857142857142856</v>
      </c>
      <c r="E7" s="209"/>
      <c r="F7" s="288"/>
      <c r="G7" s="209"/>
      <c r="H7" s="289"/>
      <c r="I7" s="217"/>
      <c r="J7" s="288"/>
      <c r="K7" s="209"/>
      <c r="L7" s="225"/>
      <c r="M7" s="217">
        <v>143</v>
      </c>
      <c r="N7" s="289">
        <v>0.027436684574059858</v>
      </c>
      <c r="O7" s="217"/>
      <c r="P7" s="288"/>
      <c r="Q7" s="209"/>
      <c r="R7" s="289"/>
      <c r="S7" s="217"/>
      <c r="T7" s="288"/>
      <c r="U7" s="209"/>
      <c r="V7" s="225"/>
      <c r="W7" s="217">
        <v>8</v>
      </c>
      <c r="X7" s="289">
        <v>0.008849557522123894</v>
      </c>
      <c r="Y7" s="217"/>
      <c r="Z7" s="288"/>
      <c r="AA7" s="209"/>
      <c r="AB7" s="289"/>
      <c r="AC7" s="217"/>
      <c r="AD7" s="288"/>
      <c r="AE7" s="209"/>
      <c r="AF7" s="225"/>
      <c r="AG7" s="217">
        <v>54</v>
      </c>
      <c r="AH7" s="289">
        <v>0.023106546854942237</v>
      </c>
      <c r="AI7" s="217"/>
      <c r="AJ7" s="288"/>
      <c r="AK7" s="209"/>
      <c r="AL7" s="289"/>
      <c r="AM7" s="217"/>
      <c r="AN7" s="288"/>
      <c r="AO7" s="209"/>
      <c r="AP7" s="225"/>
      <c r="AQ7" s="217">
        <v>2</v>
      </c>
      <c r="AR7" s="289">
        <v>0.0625</v>
      </c>
      <c r="AS7" s="217"/>
      <c r="AT7" s="289"/>
      <c r="AU7" s="217"/>
      <c r="AV7" s="288"/>
      <c r="AW7" s="209"/>
      <c r="AX7" s="288"/>
      <c r="AY7" s="216"/>
      <c r="AZ7" s="217">
        <v>18</v>
      </c>
      <c r="BA7" s="289">
        <v>0.018967334035827187</v>
      </c>
      <c r="BB7" s="233"/>
      <c r="BC7" s="161"/>
      <c r="BD7" s="318">
        <v>256</v>
      </c>
      <c r="BE7" s="161">
        <v>0.02616516762060507</v>
      </c>
    </row>
    <row r="8" spans="1:57" ht="27">
      <c r="A8" s="26" t="s">
        <v>141</v>
      </c>
      <c r="B8" s="27" t="s">
        <v>617</v>
      </c>
      <c r="C8" s="209">
        <v>0</v>
      </c>
      <c r="D8" s="289">
        <v>0</v>
      </c>
      <c r="E8" s="209"/>
      <c r="F8" s="288"/>
      <c r="G8" s="209"/>
      <c r="H8" s="289"/>
      <c r="I8" s="217"/>
      <c r="J8" s="288"/>
      <c r="K8" s="209"/>
      <c r="L8" s="225"/>
      <c r="M8" s="217">
        <v>20</v>
      </c>
      <c r="N8" s="289">
        <v>0.0038372985418265535</v>
      </c>
      <c r="O8" s="217"/>
      <c r="P8" s="288"/>
      <c r="Q8" s="209"/>
      <c r="R8" s="289"/>
      <c r="S8" s="217"/>
      <c r="T8" s="288"/>
      <c r="U8" s="209"/>
      <c r="V8" s="225"/>
      <c r="W8" s="217">
        <v>4</v>
      </c>
      <c r="X8" s="289">
        <v>0.004424778761061947</v>
      </c>
      <c r="Y8" s="217"/>
      <c r="Z8" s="288"/>
      <c r="AA8" s="209"/>
      <c r="AB8" s="289"/>
      <c r="AC8" s="217"/>
      <c r="AD8" s="288"/>
      <c r="AE8" s="209"/>
      <c r="AF8" s="225"/>
      <c r="AG8" s="217">
        <v>6</v>
      </c>
      <c r="AH8" s="289">
        <v>0.0025673940949935813</v>
      </c>
      <c r="AI8" s="217"/>
      <c r="AJ8" s="288"/>
      <c r="AK8" s="209"/>
      <c r="AL8" s="289"/>
      <c r="AM8" s="217"/>
      <c r="AN8" s="288"/>
      <c r="AO8" s="209"/>
      <c r="AP8" s="225"/>
      <c r="AQ8" s="217">
        <v>0</v>
      </c>
      <c r="AR8" s="289">
        <v>0</v>
      </c>
      <c r="AS8" s="217"/>
      <c r="AT8" s="289"/>
      <c r="AU8" s="217"/>
      <c r="AV8" s="288"/>
      <c r="AW8" s="209"/>
      <c r="AX8" s="288"/>
      <c r="AY8" s="216"/>
      <c r="AZ8" s="217">
        <v>1</v>
      </c>
      <c r="BA8" s="289">
        <v>0.001053740779768177</v>
      </c>
      <c r="BB8" s="233"/>
      <c r="BC8" s="161"/>
      <c r="BD8" s="318">
        <v>31</v>
      </c>
      <c r="BE8" s="161">
        <v>0.0031684382665576453</v>
      </c>
    </row>
    <row r="9" spans="1:57" ht="14.25">
      <c r="A9" s="26" t="s">
        <v>143</v>
      </c>
      <c r="B9" s="27" t="s">
        <v>618</v>
      </c>
      <c r="C9" s="209">
        <v>0</v>
      </c>
      <c r="D9" s="289">
        <v>0</v>
      </c>
      <c r="E9" s="209"/>
      <c r="F9" s="288"/>
      <c r="G9" s="209"/>
      <c r="H9" s="289"/>
      <c r="I9" s="217"/>
      <c r="J9" s="288"/>
      <c r="K9" s="209"/>
      <c r="L9" s="225"/>
      <c r="M9" s="217">
        <v>11</v>
      </c>
      <c r="N9" s="289">
        <v>0.002110514198004605</v>
      </c>
      <c r="O9" s="217"/>
      <c r="P9" s="288"/>
      <c r="Q9" s="209"/>
      <c r="R9" s="289"/>
      <c r="S9" s="217"/>
      <c r="T9" s="288"/>
      <c r="U9" s="209"/>
      <c r="V9" s="225"/>
      <c r="W9" s="217">
        <v>3</v>
      </c>
      <c r="X9" s="289">
        <v>0.00331858407079646</v>
      </c>
      <c r="Y9" s="217"/>
      <c r="Z9" s="288"/>
      <c r="AA9" s="209"/>
      <c r="AB9" s="289"/>
      <c r="AC9" s="217"/>
      <c r="AD9" s="288"/>
      <c r="AE9" s="209"/>
      <c r="AF9" s="225"/>
      <c r="AG9" s="217">
        <v>2</v>
      </c>
      <c r="AH9" s="289">
        <v>0.0008557980316645272</v>
      </c>
      <c r="AI9" s="217"/>
      <c r="AJ9" s="288"/>
      <c r="AK9" s="209"/>
      <c r="AL9" s="289"/>
      <c r="AM9" s="217"/>
      <c r="AN9" s="288"/>
      <c r="AO9" s="209"/>
      <c r="AP9" s="225"/>
      <c r="AQ9" s="217">
        <v>0</v>
      </c>
      <c r="AR9" s="289">
        <v>0</v>
      </c>
      <c r="AS9" s="217"/>
      <c r="AT9" s="289"/>
      <c r="AU9" s="217"/>
      <c r="AV9" s="288"/>
      <c r="AW9" s="209"/>
      <c r="AX9" s="288"/>
      <c r="AY9" s="216"/>
      <c r="AZ9" s="217">
        <v>1</v>
      </c>
      <c r="BA9" s="289">
        <v>0.001053740779768177</v>
      </c>
      <c r="BB9" s="233"/>
      <c r="BC9" s="161"/>
      <c r="BD9" s="318">
        <v>17</v>
      </c>
      <c r="BE9" s="161">
        <v>0.0017375306623058054</v>
      </c>
    </row>
    <row r="10" spans="1:57" ht="27">
      <c r="A10" s="26" t="s">
        <v>145</v>
      </c>
      <c r="B10" s="27" t="s">
        <v>619</v>
      </c>
      <c r="C10" s="209">
        <v>0</v>
      </c>
      <c r="D10" s="289">
        <v>0</v>
      </c>
      <c r="E10" s="209"/>
      <c r="F10" s="288"/>
      <c r="G10" s="209"/>
      <c r="H10" s="289"/>
      <c r="I10" s="217"/>
      <c r="J10" s="288"/>
      <c r="K10" s="209"/>
      <c r="L10" s="225"/>
      <c r="M10" s="217">
        <v>2</v>
      </c>
      <c r="N10" s="289">
        <v>0.0003837298541826554</v>
      </c>
      <c r="O10" s="217"/>
      <c r="P10" s="288"/>
      <c r="Q10" s="209"/>
      <c r="R10" s="289"/>
      <c r="S10" s="217"/>
      <c r="T10" s="288"/>
      <c r="U10" s="209"/>
      <c r="V10" s="225"/>
      <c r="W10" s="217">
        <v>1</v>
      </c>
      <c r="X10" s="289">
        <v>0.0011061946902654867</v>
      </c>
      <c r="Y10" s="217"/>
      <c r="Z10" s="288"/>
      <c r="AA10" s="209"/>
      <c r="AB10" s="289"/>
      <c r="AC10" s="217"/>
      <c r="AD10" s="288"/>
      <c r="AE10" s="209"/>
      <c r="AF10" s="225"/>
      <c r="AG10" s="217">
        <v>0</v>
      </c>
      <c r="AH10" s="289">
        <v>0</v>
      </c>
      <c r="AI10" s="217"/>
      <c r="AJ10" s="288"/>
      <c r="AK10" s="209"/>
      <c r="AL10" s="289"/>
      <c r="AM10" s="217"/>
      <c r="AN10" s="288"/>
      <c r="AO10" s="209"/>
      <c r="AP10" s="225"/>
      <c r="AQ10" s="217">
        <v>0</v>
      </c>
      <c r="AR10" s="289">
        <v>0</v>
      </c>
      <c r="AS10" s="217"/>
      <c r="AT10" s="289"/>
      <c r="AU10" s="217"/>
      <c r="AV10" s="288"/>
      <c r="AW10" s="209"/>
      <c r="AX10" s="288"/>
      <c r="AY10" s="216"/>
      <c r="AZ10" s="217">
        <v>0</v>
      </c>
      <c r="BA10" s="289">
        <v>0</v>
      </c>
      <c r="BB10" s="233"/>
      <c r="BC10" s="161"/>
      <c r="BD10" s="318">
        <v>3</v>
      </c>
      <c r="BE10" s="161">
        <v>0.0003066230580539657</v>
      </c>
    </row>
    <row r="11" spans="1:57" ht="14.25">
      <c r="A11" s="26" t="s">
        <v>147</v>
      </c>
      <c r="B11" s="27" t="s">
        <v>620</v>
      </c>
      <c r="C11" s="209">
        <v>0</v>
      </c>
      <c r="D11" s="289">
        <v>0</v>
      </c>
      <c r="E11" s="209"/>
      <c r="F11" s="288"/>
      <c r="G11" s="209"/>
      <c r="H11" s="289"/>
      <c r="I11" s="217"/>
      <c r="J11" s="288"/>
      <c r="K11" s="209"/>
      <c r="L11" s="225"/>
      <c r="M11" s="217">
        <v>4</v>
      </c>
      <c r="N11" s="289">
        <v>0.0007674597083653108</v>
      </c>
      <c r="O11" s="217"/>
      <c r="P11" s="288"/>
      <c r="Q11" s="209"/>
      <c r="R11" s="289"/>
      <c r="S11" s="217"/>
      <c r="T11" s="288"/>
      <c r="U11" s="209"/>
      <c r="V11" s="225"/>
      <c r="W11" s="217">
        <v>0</v>
      </c>
      <c r="X11" s="289">
        <v>0</v>
      </c>
      <c r="Y11" s="217"/>
      <c r="Z11" s="288"/>
      <c r="AA11" s="209"/>
      <c r="AB11" s="289"/>
      <c r="AC11" s="217"/>
      <c r="AD11" s="288"/>
      <c r="AE11" s="209"/>
      <c r="AF11" s="225"/>
      <c r="AG11" s="217">
        <v>0</v>
      </c>
      <c r="AH11" s="289">
        <v>0</v>
      </c>
      <c r="AI11" s="217"/>
      <c r="AJ11" s="288"/>
      <c r="AK11" s="209"/>
      <c r="AL11" s="289"/>
      <c r="AM11" s="217"/>
      <c r="AN11" s="288"/>
      <c r="AO11" s="209"/>
      <c r="AP11" s="225"/>
      <c r="AQ11" s="217">
        <v>0</v>
      </c>
      <c r="AR11" s="289">
        <v>0</v>
      </c>
      <c r="AS11" s="217"/>
      <c r="AT11" s="289"/>
      <c r="AU11" s="217"/>
      <c r="AV11" s="288"/>
      <c r="AW11" s="209"/>
      <c r="AX11" s="288"/>
      <c r="AY11" s="216"/>
      <c r="AZ11" s="217">
        <v>3</v>
      </c>
      <c r="BA11" s="289">
        <v>0.0031612223393045315</v>
      </c>
      <c r="BB11" s="233"/>
      <c r="BC11" s="161"/>
      <c r="BD11" s="318">
        <v>7</v>
      </c>
      <c r="BE11" s="161">
        <v>0.0007154538021259197</v>
      </c>
    </row>
    <row r="12" spans="1:57" ht="14.25">
      <c r="A12" s="26" t="s">
        <v>149</v>
      </c>
      <c r="B12" s="27" t="s">
        <v>621</v>
      </c>
      <c r="C12" s="209">
        <v>0</v>
      </c>
      <c r="D12" s="289">
        <v>0</v>
      </c>
      <c r="E12" s="209"/>
      <c r="F12" s="288"/>
      <c r="G12" s="209"/>
      <c r="H12" s="289"/>
      <c r="I12" s="217"/>
      <c r="J12" s="288"/>
      <c r="K12" s="209"/>
      <c r="L12" s="225"/>
      <c r="M12" s="217">
        <v>2</v>
      </c>
      <c r="N12" s="289">
        <v>0.0003837298541826554</v>
      </c>
      <c r="O12" s="217"/>
      <c r="P12" s="288"/>
      <c r="Q12" s="209"/>
      <c r="R12" s="289"/>
      <c r="S12" s="217"/>
      <c r="T12" s="288"/>
      <c r="U12" s="209"/>
      <c r="V12" s="225"/>
      <c r="W12" s="217">
        <v>0</v>
      </c>
      <c r="X12" s="289">
        <v>0</v>
      </c>
      <c r="Y12" s="217"/>
      <c r="Z12" s="288"/>
      <c r="AA12" s="209"/>
      <c r="AB12" s="289"/>
      <c r="AC12" s="217"/>
      <c r="AD12" s="288"/>
      <c r="AE12" s="209"/>
      <c r="AF12" s="225"/>
      <c r="AG12" s="217">
        <v>0</v>
      </c>
      <c r="AH12" s="289">
        <v>0</v>
      </c>
      <c r="AI12" s="217"/>
      <c r="AJ12" s="288"/>
      <c r="AK12" s="209"/>
      <c r="AL12" s="289"/>
      <c r="AM12" s="217"/>
      <c r="AN12" s="288"/>
      <c r="AO12" s="209"/>
      <c r="AP12" s="225"/>
      <c r="AQ12" s="217">
        <v>0</v>
      </c>
      <c r="AR12" s="289">
        <v>0</v>
      </c>
      <c r="AS12" s="217"/>
      <c r="AT12" s="289"/>
      <c r="AU12" s="217"/>
      <c r="AV12" s="288"/>
      <c r="AW12" s="209"/>
      <c r="AX12" s="288"/>
      <c r="AY12" s="216"/>
      <c r="AZ12" s="217">
        <v>0</v>
      </c>
      <c r="BA12" s="289">
        <v>0</v>
      </c>
      <c r="BB12" s="233"/>
      <c r="BC12" s="161"/>
      <c r="BD12" s="318">
        <v>2</v>
      </c>
      <c r="BE12" s="161">
        <v>0.0002044153720359771</v>
      </c>
    </row>
    <row r="13" spans="1:57" ht="14.25">
      <c r="A13" s="26" t="s">
        <v>151</v>
      </c>
      <c r="B13" s="27" t="s">
        <v>622</v>
      </c>
      <c r="C13" s="209">
        <v>0</v>
      </c>
      <c r="D13" s="289">
        <v>0</v>
      </c>
      <c r="E13" s="209"/>
      <c r="F13" s="288"/>
      <c r="G13" s="209"/>
      <c r="H13" s="289"/>
      <c r="I13" s="217"/>
      <c r="J13" s="288"/>
      <c r="K13" s="209"/>
      <c r="L13" s="225"/>
      <c r="M13" s="217">
        <v>0</v>
      </c>
      <c r="N13" s="289">
        <v>0</v>
      </c>
      <c r="O13" s="217"/>
      <c r="P13" s="288"/>
      <c r="Q13" s="209"/>
      <c r="R13" s="289"/>
      <c r="S13" s="217"/>
      <c r="T13" s="288"/>
      <c r="U13" s="209"/>
      <c r="V13" s="225"/>
      <c r="W13" s="217">
        <v>0</v>
      </c>
      <c r="X13" s="289">
        <v>0</v>
      </c>
      <c r="Y13" s="217"/>
      <c r="Z13" s="288"/>
      <c r="AA13" s="209"/>
      <c r="AB13" s="289"/>
      <c r="AC13" s="217"/>
      <c r="AD13" s="288"/>
      <c r="AE13" s="209"/>
      <c r="AF13" s="225"/>
      <c r="AG13" s="217">
        <v>0</v>
      </c>
      <c r="AH13" s="289">
        <v>0</v>
      </c>
      <c r="AI13" s="217"/>
      <c r="AJ13" s="288"/>
      <c r="AK13" s="209"/>
      <c r="AL13" s="289"/>
      <c r="AM13" s="217"/>
      <c r="AN13" s="288"/>
      <c r="AO13" s="209"/>
      <c r="AP13" s="225"/>
      <c r="AQ13" s="217">
        <v>0</v>
      </c>
      <c r="AR13" s="289">
        <v>0</v>
      </c>
      <c r="AS13" s="217"/>
      <c r="AT13" s="289"/>
      <c r="AU13" s="217"/>
      <c r="AV13" s="288"/>
      <c r="AW13" s="209"/>
      <c r="AX13" s="288"/>
      <c r="AY13" s="216"/>
      <c r="AZ13" s="217">
        <v>0</v>
      </c>
      <c r="BA13" s="289">
        <v>0</v>
      </c>
      <c r="BB13" s="233"/>
      <c r="BC13" s="161"/>
      <c r="BD13" s="318">
        <v>0</v>
      </c>
      <c r="BE13" s="161">
        <v>0</v>
      </c>
    </row>
    <row r="14" spans="1:57" ht="14.25">
      <c r="A14" s="26" t="s">
        <v>153</v>
      </c>
      <c r="B14" s="27" t="s">
        <v>623</v>
      </c>
      <c r="C14" s="209">
        <v>0</v>
      </c>
      <c r="D14" s="289">
        <v>0</v>
      </c>
      <c r="E14" s="209"/>
      <c r="F14" s="288"/>
      <c r="G14" s="209"/>
      <c r="H14" s="289"/>
      <c r="I14" s="217"/>
      <c r="J14" s="288"/>
      <c r="K14" s="209"/>
      <c r="L14" s="225"/>
      <c r="M14" s="217">
        <v>1</v>
      </c>
      <c r="N14" s="289">
        <v>0.0001918649270913277</v>
      </c>
      <c r="O14" s="217"/>
      <c r="P14" s="288"/>
      <c r="Q14" s="209"/>
      <c r="R14" s="289"/>
      <c r="S14" s="217"/>
      <c r="T14" s="288"/>
      <c r="U14" s="209"/>
      <c r="V14" s="225"/>
      <c r="W14" s="217">
        <v>0</v>
      </c>
      <c r="X14" s="289">
        <v>0</v>
      </c>
      <c r="Y14" s="217"/>
      <c r="Z14" s="288"/>
      <c r="AA14" s="209"/>
      <c r="AB14" s="289"/>
      <c r="AC14" s="217"/>
      <c r="AD14" s="288"/>
      <c r="AE14" s="209"/>
      <c r="AF14" s="225"/>
      <c r="AG14" s="217">
        <v>0</v>
      </c>
      <c r="AH14" s="289">
        <v>0</v>
      </c>
      <c r="AI14" s="217"/>
      <c r="AJ14" s="288"/>
      <c r="AK14" s="209"/>
      <c r="AL14" s="289"/>
      <c r="AM14" s="217"/>
      <c r="AN14" s="288"/>
      <c r="AO14" s="209"/>
      <c r="AP14" s="225"/>
      <c r="AQ14" s="217">
        <v>0</v>
      </c>
      <c r="AR14" s="289">
        <v>0</v>
      </c>
      <c r="AS14" s="217"/>
      <c r="AT14" s="289"/>
      <c r="AU14" s="217"/>
      <c r="AV14" s="288"/>
      <c r="AW14" s="209"/>
      <c r="AX14" s="288"/>
      <c r="AY14" s="216"/>
      <c r="AZ14" s="217">
        <v>0</v>
      </c>
      <c r="BA14" s="289">
        <v>0</v>
      </c>
      <c r="BB14" s="233"/>
      <c r="BC14" s="161"/>
      <c r="BD14" s="318">
        <v>1</v>
      </c>
      <c r="BE14" s="161">
        <v>0.00010220768601798856</v>
      </c>
    </row>
    <row r="15" spans="1:57" ht="14.25">
      <c r="A15" s="26" t="s">
        <v>155</v>
      </c>
      <c r="B15" s="27" t="s">
        <v>624</v>
      </c>
      <c r="C15" s="209">
        <v>0</v>
      </c>
      <c r="D15" s="289">
        <v>0</v>
      </c>
      <c r="E15" s="209"/>
      <c r="F15" s="288"/>
      <c r="G15" s="209"/>
      <c r="H15" s="289"/>
      <c r="I15" s="217"/>
      <c r="J15" s="288"/>
      <c r="K15" s="209"/>
      <c r="L15" s="225"/>
      <c r="M15" s="217">
        <v>0</v>
      </c>
      <c r="N15" s="289">
        <v>0</v>
      </c>
      <c r="O15" s="217"/>
      <c r="P15" s="288"/>
      <c r="Q15" s="209"/>
      <c r="R15" s="289"/>
      <c r="S15" s="217"/>
      <c r="T15" s="288"/>
      <c r="U15" s="209"/>
      <c r="V15" s="225"/>
      <c r="W15" s="217">
        <v>0</v>
      </c>
      <c r="X15" s="289">
        <v>0</v>
      </c>
      <c r="Y15" s="217"/>
      <c r="Z15" s="288"/>
      <c r="AA15" s="209"/>
      <c r="AB15" s="289"/>
      <c r="AC15" s="217"/>
      <c r="AD15" s="288"/>
      <c r="AE15" s="209"/>
      <c r="AF15" s="225"/>
      <c r="AG15" s="217">
        <v>0</v>
      </c>
      <c r="AH15" s="289">
        <v>0</v>
      </c>
      <c r="AI15" s="217"/>
      <c r="AJ15" s="288"/>
      <c r="AK15" s="209"/>
      <c r="AL15" s="289"/>
      <c r="AM15" s="217"/>
      <c r="AN15" s="288"/>
      <c r="AO15" s="209"/>
      <c r="AP15" s="225"/>
      <c r="AQ15" s="217">
        <v>0</v>
      </c>
      <c r="AR15" s="289">
        <v>0</v>
      </c>
      <c r="AS15" s="217"/>
      <c r="AT15" s="289"/>
      <c r="AU15" s="217"/>
      <c r="AV15" s="288"/>
      <c r="AW15" s="209"/>
      <c r="AX15" s="288"/>
      <c r="AY15" s="216"/>
      <c r="AZ15" s="217">
        <v>0</v>
      </c>
      <c r="BA15" s="289">
        <v>0</v>
      </c>
      <c r="BB15" s="233"/>
      <c r="BC15" s="161"/>
      <c r="BD15" s="318">
        <v>0</v>
      </c>
      <c r="BE15" s="161">
        <v>0</v>
      </c>
    </row>
    <row r="16" spans="1:57" ht="14.25">
      <c r="A16" s="26" t="s">
        <v>157</v>
      </c>
      <c r="B16" s="27" t="s">
        <v>625</v>
      </c>
      <c r="C16" s="209">
        <v>0</v>
      </c>
      <c r="D16" s="289">
        <v>0</v>
      </c>
      <c r="E16" s="209"/>
      <c r="F16" s="288"/>
      <c r="G16" s="209"/>
      <c r="H16" s="289"/>
      <c r="I16" s="217"/>
      <c r="J16" s="288"/>
      <c r="K16" s="209"/>
      <c r="L16" s="225"/>
      <c r="M16" s="217">
        <v>18</v>
      </c>
      <c r="N16" s="289">
        <v>0.0034535686876438986</v>
      </c>
      <c r="O16" s="217"/>
      <c r="P16" s="288"/>
      <c r="Q16" s="209"/>
      <c r="R16" s="289"/>
      <c r="S16" s="217"/>
      <c r="T16" s="288"/>
      <c r="U16" s="209"/>
      <c r="V16" s="225"/>
      <c r="W16" s="217">
        <v>3</v>
      </c>
      <c r="X16" s="289">
        <v>0.00331858407079646</v>
      </c>
      <c r="Y16" s="217"/>
      <c r="Z16" s="288"/>
      <c r="AA16" s="209"/>
      <c r="AB16" s="289"/>
      <c r="AC16" s="217"/>
      <c r="AD16" s="288"/>
      <c r="AE16" s="209"/>
      <c r="AF16" s="225"/>
      <c r="AG16" s="217">
        <v>10</v>
      </c>
      <c r="AH16" s="289">
        <v>0.004278990158322637</v>
      </c>
      <c r="AI16" s="217"/>
      <c r="AJ16" s="288"/>
      <c r="AK16" s="209"/>
      <c r="AL16" s="289"/>
      <c r="AM16" s="217"/>
      <c r="AN16" s="288"/>
      <c r="AO16" s="209"/>
      <c r="AP16" s="225"/>
      <c r="AQ16" s="217">
        <v>1</v>
      </c>
      <c r="AR16" s="289">
        <v>0.03125</v>
      </c>
      <c r="AS16" s="217"/>
      <c r="AT16" s="289"/>
      <c r="AU16" s="217"/>
      <c r="AV16" s="288"/>
      <c r="AW16" s="209"/>
      <c r="AX16" s="288"/>
      <c r="AY16" s="216"/>
      <c r="AZ16" s="217">
        <v>1</v>
      </c>
      <c r="BA16" s="289">
        <v>0.001053740779768177</v>
      </c>
      <c r="BB16" s="233"/>
      <c r="BC16" s="161"/>
      <c r="BD16" s="318">
        <v>33</v>
      </c>
      <c r="BE16" s="161">
        <v>0.0033728536385936227</v>
      </c>
    </row>
    <row r="17" spans="1:57" ht="14.25">
      <c r="A17" s="26" t="s">
        <v>159</v>
      </c>
      <c r="B17" s="27" t="s">
        <v>626</v>
      </c>
      <c r="C17" s="209">
        <v>134</v>
      </c>
      <c r="D17" s="289">
        <v>0.38285714285714284</v>
      </c>
      <c r="E17" s="209"/>
      <c r="F17" s="288"/>
      <c r="G17" s="209"/>
      <c r="H17" s="289"/>
      <c r="I17" s="217"/>
      <c r="J17" s="288"/>
      <c r="K17" s="209"/>
      <c r="L17" s="225"/>
      <c r="M17" s="217">
        <v>2853</v>
      </c>
      <c r="N17" s="289">
        <v>0.5473906369915581</v>
      </c>
      <c r="O17" s="217"/>
      <c r="P17" s="288"/>
      <c r="Q17" s="209"/>
      <c r="R17" s="289"/>
      <c r="S17" s="217"/>
      <c r="T17" s="288"/>
      <c r="U17" s="209"/>
      <c r="V17" s="225"/>
      <c r="W17" s="217">
        <v>468</v>
      </c>
      <c r="X17" s="289">
        <v>0.5176991150442478</v>
      </c>
      <c r="Y17" s="217"/>
      <c r="Z17" s="288"/>
      <c r="AA17" s="209"/>
      <c r="AB17" s="289"/>
      <c r="AC17" s="217"/>
      <c r="AD17" s="288"/>
      <c r="AE17" s="209"/>
      <c r="AF17" s="225"/>
      <c r="AG17" s="217">
        <v>1294</v>
      </c>
      <c r="AH17" s="289">
        <v>0.553701326486949</v>
      </c>
      <c r="AI17" s="217"/>
      <c r="AJ17" s="288"/>
      <c r="AK17" s="209"/>
      <c r="AL17" s="289"/>
      <c r="AM17" s="217"/>
      <c r="AN17" s="288"/>
      <c r="AO17" s="209"/>
      <c r="AP17" s="225"/>
      <c r="AQ17" s="217">
        <v>15</v>
      </c>
      <c r="AR17" s="289">
        <v>0.46875</v>
      </c>
      <c r="AS17" s="217"/>
      <c r="AT17" s="289"/>
      <c r="AU17" s="217"/>
      <c r="AV17" s="288"/>
      <c r="AW17" s="209"/>
      <c r="AX17" s="288"/>
      <c r="AY17" s="216"/>
      <c r="AZ17" s="217">
        <v>557</v>
      </c>
      <c r="BA17" s="289">
        <v>0.5869336143308747</v>
      </c>
      <c r="BB17" s="233"/>
      <c r="BC17" s="161"/>
      <c r="BD17" s="318">
        <v>5321</v>
      </c>
      <c r="BE17" s="161">
        <v>0.5438470973017171</v>
      </c>
    </row>
    <row r="18" spans="1:57" ht="14.25">
      <c r="A18" s="26" t="s">
        <v>161</v>
      </c>
      <c r="B18" s="27" t="s">
        <v>627</v>
      </c>
      <c r="C18" s="209">
        <v>9</v>
      </c>
      <c r="D18" s="289">
        <v>0.02571428571428571</v>
      </c>
      <c r="E18" s="209"/>
      <c r="F18" s="288"/>
      <c r="G18" s="209"/>
      <c r="H18" s="289"/>
      <c r="I18" s="217"/>
      <c r="J18" s="288"/>
      <c r="K18" s="209"/>
      <c r="L18" s="225"/>
      <c r="M18" s="217">
        <v>156</v>
      </c>
      <c r="N18" s="289">
        <v>0.029930928626247123</v>
      </c>
      <c r="O18" s="217"/>
      <c r="P18" s="288"/>
      <c r="Q18" s="209"/>
      <c r="R18" s="289"/>
      <c r="S18" s="217"/>
      <c r="T18" s="288"/>
      <c r="U18" s="209"/>
      <c r="V18" s="225"/>
      <c r="W18" s="217">
        <v>48</v>
      </c>
      <c r="X18" s="289">
        <v>0.05309734513274336</v>
      </c>
      <c r="Y18" s="217"/>
      <c r="Z18" s="288"/>
      <c r="AA18" s="209"/>
      <c r="AB18" s="289"/>
      <c r="AC18" s="217"/>
      <c r="AD18" s="288"/>
      <c r="AE18" s="209"/>
      <c r="AF18" s="225"/>
      <c r="AG18" s="217">
        <v>82</v>
      </c>
      <c r="AH18" s="289">
        <v>0.03508771929824561</v>
      </c>
      <c r="AI18" s="217"/>
      <c r="AJ18" s="288"/>
      <c r="AK18" s="209"/>
      <c r="AL18" s="289"/>
      <c r="AM18" s="217"/>
      <c r="AN18" s="288"/>
      <c r="AO18" s="209"/>
      <c r="AP18" s="225"/>
      <c r="AQ18" s="217">
        <v>3</v>
      </c>
      <c r="AR18" s="289">
        <v>0.09375</v>
      </c>
      <c r="AS18" s="217"/>
      <c r="AT18" s="289"/>
      <c r="AU18" s="217"/>
      <c r="AV18" s="288"/>
      <c r="AW18" s="209"/>
      <c r="AX18" s="288"/>
      <c r="AY18" s="216"/>
      <c r="AZ18" s="217">
        <v>33</v>
      </c>
      <c r="BA18" s="289">
        <v>0.03477344573234984</v>
      </c>
      <c r="BB18" s="233"/>
      <c r="BC18" s="161"/>
      <c r="BD18" s="318">
        <v>331</v>
      </c>
      <c r="BE18" s="161">
        <v>0.03383074407195421</v>
      </c>
    </row>
    <row r="19" spans="1:57" ht="27">
      <c r="A19" s="26" t="s">
        <v>163</v>
      </c>
      <c r="B19" s="27" t="s">
        <v>628</v>
      </c>
      <c r="C19" s="209">
        <v>5</v>
      </c>
      <c r="D19" s="289">
        <v>0.014285714285714285</v>
      </c>
      <c r="E19" s="209"/>
      <c r="F19" s="288"/>
      <c r="G19" s="209"/>
      <c r="H19" s="289"/>
      <c r="I19" s="217"/>
      <c r="J19" s="288"/>
      <c r="K19" s="209"/>
      <c r="L19" s="225"/>
      <c r="M19" s="217">
        <v>31</v>
      </c>
      <c r="N19" s="289">
        <v>0.00594781273983116</v>
      </c>
      <c r="O19" s="217"/>
      <c r="P19" s="288"/>
      <c r="Q19" s="209"/>
      <c r="R19" s="289"/>
      <c r="S19" s="217"/>
      <c r="T19" s="288"/>
      <c r="U19" s="209"/>
      <c r="V19" s="225"/>
      <c r="W19" s="217">
        <v>13</v>
      </c>
      <c r="X19" s="289">
        <v>0.014380530973451327</v>
      </c>
      <c r="Y19" s="217"/>
      <c r="Z19" s="288"/>
      <c r="AA19" s="209"/>
      <c r="AB19" s="289"/>
      <c r="AC19" s="217"/>
      <c r="AD19" s="288"/>
      <c r="AE19" s="209"/>
      <c r="AF19" s="225"/>
      <c r="AG19" s="217">
        <v>19</v>
      </c>
      <c r="AH19" s="289">
        <v>0.008130081300813009</v>
      </c>
      <c r="AI19" s="217"/>
      <c r="AJ19" s="288"/>
      <c r="AK19" s="209"/>
      <c r="AL19" s="289"/>
      <c r="AM19" s="217"/>
      <c r="AN19" s="288"/>
      <c r="AO19" s="209"/>
      <c r="AP19" s="225"/>
      <c r="AQ19" s="217">
        <v>0</v>
      </c>
      <c r="AR19" s="289">
        <v>0</v>
      </c>
      <c r="AS19" s="217"/>
      <c r="AT19" s="289"/>
      <c r="AU19" s="217"/>
      <c r="AV19" s="288"/>
      <c r="AW19" s="209"/>
      <c r="AX19" s="288"/>
      <c r="AY19" s="216"/>
      <c r="AZ19" s="217">
        <v>6</v>
      </c>
      <c r="BA19" s="289">
        <v>0.006322444678609063</v>
      </c>
      <c r="BB19" s="233"/>
      <c r="BC19" s="161"/>
      <c r="BD19" s="318">
        <v>74</v>
      </c>
      <c r="BE19" s="161">
        <v>0.007563368765331152</v>
      </c>
    </row>
    <row r="20" spans="1:57" ht="27">
      <c r="A20" s="26" t="s">
        <v>165</v>
      </c>
      <c r="B20" s="27" t="s">
        <v>629</v>
      </c>
      <c r="C20" s="209">
        <v>2</v>
      </c>
      <c r="D20" s="289">
        <v>0.005714285714285714</v>
      </c>
      <c r="E20" s="209"/>
      <c r="F20" s="288"/>
      <c r="G20" s="209"/>
      <c r="H20" s="289"/>
      <c r="I20" s="217"/>
      <c r="J20" s="288"/>
      <c r="K20" s="209"/>
      <c r="L20" s="225"/>
      <c r="M20" s="217">
        <v>11</v>
      </c>
      <c r="N20" s="289">
        <v>0.002110514198004605</v>
      </c>
      <c r="O20" s="217"/>
      <c r="P20" s="288"/>
      <c r="Q20" s="209"/>
      <c r="R20" s="289"/>
      <c r="S20" s="217"/>
      <c r="T20" s="288"/>
      <c r="U20" s="209"/>
      <c r="V20" s="225"/>
      <c r="W20" s="217">
        <v>0</v>
      </c>
      <c r="X20" s="289">
        <v>0</v>
      </c>
      <c r="Y20" s="217"/>
      <c r="Z20" s="288"/>
      <c r="AA20" s="209"/>
      <c r="AB20" s="289"/>
      <c r="AC20" s="217"/>
      <c r="AD20" s="288"/>
      <c r="AE20" s="209"/>
      <c r="AF20" s="225"/>
      <c r="AG20" s="217">
        <v>7</v>
      </c>
      <c r="AH20" s="289">
        <v>0.002995293110825845</v>
      </c>
      <c r="AI20" s="217"/>
      <c r="AJ20" s="288"/>
      <c r="AK20" s="209"/>
      <c r="AL20" s="289"/>
      <c r="AM20" s="217"/>
      <c r="AN20" s="288"/>
      <c r="AO20" s="209"/>
      <c r="AP20" s="225"/>
      <c r="AQ20" s="217">
        <v>1</v>
      </c>
      <c r="AR20" s="289">
        <v>0.03125</v>
      </c>
      <c r="AS20" s="217"/>
      <c r="AT20" s="289"/>
      <c r="AU20" s="217"/>
      <c r="AV20" s="288"/>
      <c r="AW20" s="209"/>
      <c r="AX20" s="288"/>
      <c r="AY20" s="216"/>
      <c r="AZ20" s="217">
        <v>0</v>
      </c>
      <c r="BA20" s="289">
        <v>0</v>
      </c>
      <c r="BB20" s="233"/>
      <c r="BC20" s="161"/>
      <c r="BD20" s="318">
        <v>21</v>
      </c>
      <c r="BE20" s="161">
        <v>0.0021463614063777594</v>
      </c>
    </row>
    <row r="21" spans="1:57" ht="14.25">
      <c r="A21" s="26" t="s">
        <v>167</v>
      </c>
      <c r="B21" s="27" t="s">
        <v>630</v>
      </c>
      <c r="C21" s="209">
        <v>0</v>
      </c>
      <c r="D21" s="289">
        <v>0</v>
      </c>
      <c r="E21" s="209"/>
      <c r="F21" s="288"/>
      <c r="G21" s="209"/>
      <c r="H21" s="289"/>
      <c r="I21" s="217"/>
      <c r="J21" s="288"/>
      <c r="K21" s="209"/>
      <c r="L21" s="225"/>
      <c r="M21" s="217">
        <v>8</v>
      </c>
      <c r="N21" s="289">
        <v>0.0015349194167306216</v>
      </c>
      <c r="O21" s="217"/>
      <c r="P21" s="288"/>
      <c r="Q21" s="209"/>
      <c r="R21" s="289"/>
      <c r="S21" s="217"/>
      <c r="T21" s="288"/>
      <c r="U21" s="209"/>
      <c r="V21" s="225"/>
      <c r="W21" s="217">
        <v>2</v>
      </c>
      <c r="X21" s="289">
        <v>0.0022123893805309734</v>
      </c>
      <c r="Y21" s="217"/>
      <c r="Z21" s="288"/>
      <c r="AA21" s="209"/>
      <c r="AB21" s="289"/>
      <c r="AC21" s="217"/>
      <c r="AD21" s="288"/>
      <c r="AE21" s="209"/>
      <c r="AF21" s="225"/>
      <c r="AG21" s="217">
        <v>5</v>
      </c>
      <c r="AH21" s="289">
        <v>0.0021394950791613185</v>
      </c>
      <c r="AI21" s="217"/>
      <c r="AJ21" s="288"/>
      <c r="AK21" s="209"/>
      <c r="AL21" s="289"/>
      <c r="AM21" s="217"/>
      <c r="AN21" s="288"/>
      <c r="AO21" s="209"/>
      <c r="AP21" s="225"/>
      <c r="AQ21" s="217">
        <v>0</v>
      </c>
      <c r="AR21" s="289">
        <v>0</v>
      </c>
      <c r="AS21" s="217"/>
      <c r="AT21" s="289"/>
      <c r="AU21" s="217"/>
      <c r="AV21" s="288"/>
      <c r="AW21" s="209"/>
      <c r="AX21" s="288"/>
      <c r="AY21" s="216"/>
      <c r="AZ21" s="217">
        <v>0</v>
      </c>
      <c r="BA21" s="289">
        <v>0</v>
      </c>
      <c r="BB21" s="233"/>
      <c r="BC21" s="161"/>
      <c r="BD21" s="318">
        <v>15</v>
      </c>
      <c r="BE21" s="161">
        <v>0.0015331152902698284</v>
      </c>
    </row>
    <row r="22" spans="1:57" ht="27">
      <c r="A22" s="26" t="s">
        <v>169</v>
      </c>
      <c r="B22" s="27" t="s">
        <v>631</v>
      </c>
      <c r="C22" s="209">
        <v>1</v>
      </c>
      <c r="D22" s="289">
        <v>0.002857142857142857</v>
      </c>
      <c r="E22" s="209"/>
      <c r="F22" s="288"/>
      <c r="G22" s="209"/>
      <c r="H22" s="289"/>
      <c r="I22" s="217"/>
      <c r="J22" s="288"/>
      <c r="K22" s="209"/>
      <c r="L22" s="225"/>
      <c r="M22" s="217">
        <v>27</v>
      </c>
      <c r="N22" s="289">
        <v>0.005180353031465848</v>
      </c>
      <c r="O22" s="217"/>
      <c r="P22" s="288"/>
      <c r="Q22" s="209"/>
      <c r="R22" s="289"/>
      <c r="S22" s="217"/>
      <c r="T22" s="288"/>
      <c r="U22" s="209"/>
      <c r="V22" s="225"/>
      <c r="W22" s="217">
        <v>3</v>
      </c>
      <c r="X22" s="289">
        <v>0.00331858407079646</v>
      </c>
      <c r="Y22" s="217"/>
      <c r="Z22" s="288"/>
      <c r="AA22" s="209"/>
      <c r="AB22" s="289"/>
      <c r="AC22" s="217"/>
      <c r="AD22" s="288"/>
      <c r="AE22" s="209"/>
      <c r="AF22" s="225"/>
      <c r="AG22" s="217">
        <v>14</v>
      </c>
      <c r="AH22" s="289">
        <v>0.00599058622165169</v>
      </c>
      <c r="AI22" s="217"/>
      <c r="AJ22" s="288"/>
      <c r="AK22" s="209"/>
      <c r="AL22" s="289"/>
      <c r="AM22" s="217"/>
      <c r="AN22" s="288"/>
      <c r="AO22" s="209"/>
      <c r="AP22" s="225"/>
      <c r="AQ22" s="217">
        <v>0</v>
      </c>
      <c r="AR22" s="289">
        <v>0</v>
      </c>
      <c r="AS22" s="217"/>
      <c r="AT22" s="289"/>
      <c r="AU22" s="217"/>
      <c r="AV22" s="288"/>
      <c r="AW22" s="209"/>
      <c r="AX22" s="288"/>
      <c r="AY22" s="216"/>
      <c r="AZ22" s="217">
        <v>0</v>
      </c>
      <c r="BA22" s="289">
        <v>0</v>
      </c>
      <c r="BB22" s="233"/>
      <c r="BC22" s="161"/>
      <c r="BD22" s="318">
        <v>45</v>
      </c>
      <c r="BE22" s="161">
        <v>0.004599345870809485</v>
      </c>
    </row>
    <row r="23" spans="1:57" ht="14.25">
      <c r="A23" s="26" t="s">
        <v>171</v>
      </c>
      <c r="B23" s="27" t="s">
        <v>632</v>
      </c>
      <c r="C23" s="209">
        <v>21</v>
      </c>
      <c r="D23" s="289">
        <v>0.06</v>
      </c>
      <c r="E23" s="209"/>
      <c r="F23" s="288"/>
      <c r="G23" s="209"/>
      <c r="H23" s="289"/>
      <c r="I23" s="217"/>
      <c r="J23" s="288"/>
      <c r="K23" s="209"/>
      <c r="L23" s="225"/>
      <c r="M23" s="217">
        <v>188</v>
      </c>
      <c r="N23" s="289">
        <v>0.03607060629316961</v>
      </c>
      <c r="O23" s="217"/>
      <c r="P23" s="288"/>
      <c r="Q23" s="209"/>
      <c r="R23" s="289"/>
      <c r="S23" s="217"/>
      <c r="T23" s="288"/>
      <c r="U23" s="209"/>
      <c r="V23" s="225"/>
      <c r="W23" s="217">
        <v>42</v>
      </c>
      <c r="X23" s="289">
        <v>0.046460176991150445</v>
      </c>
      <c r="Y23" s="217"/>
      <c r="Z23" s="288"/>
      <c r="AA23" s="209"/>
      <c r="AB23" s="289"/>
      <c r="AC23" s="217"/>
      <c r="AD23" s="288"/>
      <c r="AE23" s="209"/>
      <c r="AF23" s="225"/>
      <c r="AG23" s="217">
        <v>70</v>
      </c>
      <c r="AH23" s="289">
        <v>0.029952931108258453</v>
      </c>
      <c r="AI23" s="217"/>
      <c r="AJ23" s="288"/>
      <c r="AK23" s="209"/>
      <c r="AL23" s="289"/>
      <c r="AM23" s="217"/>
      <c r="AN23" s="288"/>
      <c r="AO23" s="209"/>
      <c r="AP23" s="225"/>
      <c r="AQ23" s="217">
        <v>3</v>
      </c>
      <c r="AR23" s="289">
        <v>0.09375</v>
      </c>
      <c r="AS23" s="217"/>
      <c r="AT23" s="289"/>
      <c r="AU23" s="217"/>
      <c r="AV23" s="288"/>
      <c r="AW23" s="209"/>
      <c r="AX23" s="288"/>
      <c r="AY23" s="216"/>
      <c r="AZ23" s="217">
        <v>31</v>
      </c>
      <c r="BA23" s="289">
        <v>0.032665964172813484</v>
      </c>
      <c r="BB23" s="233"/>
      <c r="BC23" s="161"/>
      <c r="BD23" s="318">
        <v>355</v>
      </c>
      <c r="BE23" s="161">
        <v>0.03628372853638594</v>
      </c>
    </row>
    <row r="24" spans="1:57" ht="15" thickBot="1">
      <c r="A24" s="26" t="s">
        <v>173</v>
      </c>
      <c r="B24" s="27" t="s">
        <v>633</v>
      </c>
      <c r="C24" s="209">
        <v>4</v>
      </c>
      <c r="D24" s="289">
        <v>0.011428571428571429</v>
      </c>
      <c r="E24" s="209"/>
      <c r="F24" s="288"/>
      <c r="G24" s="209"/>
      <c r="H24" s="289"/>
      <c r="I24" s="217"/>
      <c r="J24" s="288"/>
      <c r="K24" s="209"/>
      <c r="L24" s="225"/>
      <c r="M24" s="217">
        <v>7</v>
      </c>
      <c r="N24" s="289">
        <v>0.001343054489639294</v>
      </c>
      <c r="O24" s="217"/>
      <c r="P24" s="288"/>
      <c r="Q24" s="209"/>
      <c r="R24" s="289"/>
      <c r="S24" s="217"/>
      <c r="T24" s="288"/>
      <c r="U24" s="209"/>
      <c r="V24" s="225"/>
      <c r="W24" s="217">
        <v>1</v>
      </c>
      <c r="X24" s="289">
        <v>0.0011061946902654867</v>
      </c>
      <c r="Y24" s="217"/>
      <c r="Z24" s="288"/>
      <c r="AA24" s="209"/>
      <c r="AB24" s="289"/>
      <c r="AC24" s="217"/>
      <c r="AD24" s="288"/>
      <c r="AE24" s="209"/>
      <c r="AF24" s="225"/>
      <c r="AG24" s="217">
        <v>4</v>
      </c>
      <c r="AH24" s="289">
        <v>0.0017115960633290544</v>
      </c>
      <c r="AI24" s="217"/>
      <c r="AJ24" s="288"/>
      <c r="AK24" s="209"/>
      <c r="AL24" s="289"/>
      <c r="AM24" s="217"/>
      <c r="AN24" s="288"/>
      <c r="AO24" s="209"/>
      <c r="AP24" s="225"/>
      <c r="AQ24" s="217">
        <v>0</v>
      </c>
      <c r="AR24" s="289">
        <v>0</v>
      </c>
      <c r="AS24" s="217"/>
      <c r="AT24" s="289"/>
      <c r="AU24" s="217"/>
      <c r="AV24" s="288"/>
      <c r="AW24" s="209"/>
      <c r="AX24" s="288"/>
      <c r="AY24" s="216"/>
      <c r="AZ24" s="217">
        <v>3</v>
      </c>
      <c r="BA24" s="289">
        <v>0.0031612223393045315</v>
      </c>
      <c r="BB24" s="383"/>
      <c r="BC24" s="381"/>
      <c r="BD24" s="318">
        <v>19</v>
      </c>
      <c r="BE24" s="161">
        <v>0.0019419460343417824</v>
      </c>
    </row>
    <row r="25" spans="1:57" ht="14.25">
      <c r="A25" s="26" t="s">
        <v>175</v>
      </c>
      <c r="B25" s="27" t="s">
        <v>634</v>
      </c>
      <c r="C25" s="209">
        <v>5</v>
      </c>
      <c r="D25" s="289">
        <v>0.014285714285714285</v>
      </c>
      <c r="E25" s="209"/>
      <c r="F25" s="288"/>
      <c r="G25" s="209"/>
      <c r="H25" s="289"/>
      <c r="I25" s="217"/>
      <c r="J25" s="288"/>
      <c r="K25" s="209"/>
      <c r="L25" s="225"/>
      <c r="M25" s="217">
        <v>164</v>
      </c>
      <c r="N25" s="289">
        <v>0.031465848042977744</v>
      </c>
      <c r="O25" s="217"/>
      <c r="P25" s="288"/>
      <c r="Q25" s="209"/>
      <c r="R25" s="289"/>
      <c r="S25" s="217"/>
      <c r="T25" s="288"/>
      <c r="U25" s="209"/>
      <c r="V25" s="225"/>
      <c r="W25" s="217">
        <v>30</v>
      </c>
      <c r="X25" s="289">
        <v>0.033185840707964605</v>
      </c>
      <c r="Y25" s="217"/>
      <c r="Z25" s="288"/>
      <c r="AA25" s="209"/>
      <c r="AB25" s="289"/>
      <c r="AC25" s="217"/>
      <c r="AD25" s="288"/>
      <c r="AE25" s="209"/>
      <c r="AF25" s="225"/>
      <c r="AG25" s="217">
        <v>73</v>
      </c>
      <c r="AH25" s="289">
        <v>0.03123662815575524</v>
      </c>
      <c r="AI25" s="217"/>
      <c r="AJ25" s="288"/>
      <c r="AK25" s="209"/>
      <c r="AL25" s="289"/>
      <c r="AM25" s="217"/>
      <c r="AN25" s="288"/>
      <c r="AO25" s="209"/>
      <c r="AP25" s="225"/>
      <c r="AQ25" s="217">
        <v>0</v>
      </c>
      <c r="AR25" s="289">
        <v>0</v>
      </c>
      <c r="AS25" s="217"/>
      <c r="AT25" s="289"/>
      <c r="AU25" s="217"/>
      <c r="AV25" s="288"/>
      <c r="AW25" s="209"/>
      <c r="AX25" s="288"/>
      <c r="AY25" s="216"/>
      <c r="AZ25" s="217">
        <v>50</v>
      </c>
      <c r="BA25" s="289">
        <v>0.05268703898840885</v>
      </c>
      <c r="BB25" s="382"/>
      <c r="BC25" s="161"/>
      <c r="BD25" s="318">
        <v>322</v>
      </c>
      <c r="BE25" s="161">
        <v>0.03291087489779231</v>
      </c>
    </row>
    <row r="26" spans="1:57" ht="15" thickBot="1">
      <c r="A26" s="26" t="s">
        <v>177</v>
      </c>
      <c r="B26" s="40" t="s">
        <v>635</v>
      </c>
      <c r="C26" s="209">
        <v>4</v>
      </c>
      <c r="D26" s="289">
        <v>0.011428571428571429</v>
      </c>
      <c r="E26" s="209"/>
      <c r="F26" s="288"/>
      <c r="G26" s="209"/>
      <c r="H26" s="289"/>
      <c r="I26" s="217"/>
      <c r="J26" s="288"/>
      <c r="K26" s="209"/>
      <c r="L26" s="225"/>
      <c r="M26" s="217">
        <v>159</v>
      </c>
      <c r="N26" s="289">
        <v>0.030506523407521104</v>
      </c>
      <c r="O26" s="217"/>
      <c r="P26" s="288"/>
      <c r="Q26" s="209"/>
      <c r="R26" s="289"/>
      <c r="S26" s="217"/>
      <c r="T26" s="288"/>
      <c r="U26" s="209"/>
      <c r="V26" s="225"/>
      <c r="W26" s="217">
        <v>25</v>
      </c>
      <c r="X26" s="289">
        <v>0.02765486725663717</v>
      </c>
      <c r="Y26" s="217"/>
      <c r="Z26" s="288"/>
      <c r="AA26" s="209"/>
      <c r="AB26" s="289"/>
      <c r="AC26" s="217"/>
      <c r="AD26" s="288"/>
      <c r="AE26" s="209"/>
      <c r="AF26" s="225"/>
      <c r="AG26" s="217">
        <v>60</v>
      </c>
      <c r="AH26" s="289">
        <v>0.025673940949935817</v>
      </c>
      <c r="AI26" s="217"/>
      <c r="AJ26" s="288"/>
      <c r="AK26" s="209"/>
      <c r="AL26" s="289"/>
      <c r="AM26" s="217"/>
      <c r="AN26" s="288"/>
      <c r="AO26" s="209"/>
      <c r="AP26" s="225"/>
      <c r="AQ26" s="217">
        <v>0</v>
      </c>
      <c r="AR26" s="289">
        <v>0</v>
      </c>
      <c r="AS26" s="217"/>
      <c r="AT26" s="289"/>
      <c r="AU26" s="217"/>
      <c r="AV26" s="288"/>
      <c r="AW26" s="209"/>
      <c r="AX26" s="288"/>
      <c r="AY26" s="216"/>
      <c r="AZ26" s="217">
        <v>21</v>
      </c>
      <c r="BA26" s="289">
        <v>0.022128556375131718</v>
      </c>
      <c r="BB26" s="233"/>
      <c r="BC26" s="161"/>
      <c r="BD26" s="384">
        <v>269</v>
      </c>
      <c r="BE26" s="161">
        <v>0.027493867538838916</v>
      </c>
    </row>
    <row r="27" spans="1:57" ht="15" thickBot="1">
      <c r="A27" s="428" t="s">
        <v>396</v>
      </c>
      <c r="B27" s="430"/>
      <c r="C27" s="46">
        <v>350</v>
      </c>
      <c r="D27" s="167">
        <v>1</v>
      </c>
      <c r="E27" s="46"/>
      <c r="F27" s="47"/>
      <c r="G27" s="46"/>
      <c r="H27" s="167"/>
      <c r="I27" s="223"/>
      <c r="J27" s="47"/>
      <c r="K27" s="46"/>
      <c r="L27" s="167"/>
      <c r="M27" s="223">
        <v>5212</v>
      </c>
      <c r="N27" s="167">
        <v>1</v>
      </c>
      <c r="O27" s="223"/>
      <c r="P27" s="47"/>
      <c r="Q27" s="46"/>
      <c r="R27" s="167"/>
      <c r="S27" s="223"/>
      <c r="T27" s="47"/>
      <c r="U27" s="46"/>
      <c r="V27" s="167"/>
      <c r="W27" s="223">
        <v>904</v>
      </c>
      <c r="X27" s="167">
        <v>1</v>
      </c>
      <c r="Y27" s="223"/>
      <c r="Z27" s="47"/>
      <c r="AA27" s="46"/>
      <c r="AB27" s="167"/>
      <c r="AC27" s="223"/>
      <c r="AD27" s="47"/>
      <c r="AE27" s="46"/>
      <c r="AF27" s="167"/>
      <c r="AG27" s="223">
        <v>2337</v>
      </c>
      <c r="AH27" s="167">
        <v>1</v>
      </c>
      <c r="AI27" s="223"/>
      <c r="AJ27" s="47"/>
      <c r="AK27" s="46"/>
      <c r="AL27" s="167"/>
      <c r="AM27" s="223"/>
      <c r="AN27" s="47"/>
      <c r="AO27" s="46"/>
      <c r="AP27" s="167"/>
      <c r="AQ27" s="223">
        <v>32</v>
      </c>
      <c r="AR27" s="167">
        <v>1</v>
      </c>
      <c r="AS27" s="223"/>
      <c r="AT27" s="167"/>
      <c r="AU27" s="223"/>
      <c r="AV27" s="47"/>
      <c r="AW27" s="46"/>
      <c r="AX27" s="47"/>
      <c r="AY27" s="171"/>
      <c r="AZ27" s="223">
        <v>949</v>
      </c>
      <c r="BA27" s="167">
        <v>1</v>
      </c>
      <c r="BB27" s="223"/>
      <c r="BC27" s="167"/>
      <c r="BD27" s="223">
        <v>9784</v>
      </c>
      <c r="BE27" s="167">
        <v>1</v>
      </c>
    </row>
  </sheetData>
  <sheetProtection/>
  <mergeCells count="13">
    <mergeCell ref="AI3:AR3"/>
    <mergeCell ref="AS3:BA3"/>
    <mergeCell ref="Y3:AH3"/>
    <mergeCell ref="A27:B27"/>
    <mergeCell ref="A1:BE1"/>
    <mergeCell ref="A2:A4"/>
    <mergeCell ref="B2:B4"/>
    <mergeCell ref="C2:BA2"/>
    <mergeCell ref="BB2:BC3"/>
    <mergeCell ref="BD2:BE3"/>
    <mergeCell ref="C3:D3"/>
    <mergeCell ref="E3:N3"/>
    <mergeCell ref="O3:X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7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62" customWidth="1"/>
    <col min="2" max="2" width="50.7109375" style="262" customWidth="1"/>
    <col min="3" max="18" width="9.140625" style="262" customWidth="1"/>
    <col min="19" max="19" width="9.7109375" style="262" bestFit="1" customWidth="1"/>
    <col min="20" max="20" width="11.421875" style="262" customWidth="1"/>
    <col min="21" max="16384" width="9.140625" style="262" customWidth="1"/>
  </cols>
  <sheetData>
    <row r="1" spans="1:20" ht="16.5" thickBot="1" thickTop="1">
      <c r="A1" s="414" t="s">
        <v>650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42"/>
    </row>
    <row r="2" spans="1:20" ht="15" thickBot="1" thickTop="1">
      <c r="A2" s="507" t="s">
        <v>605</v>
      </c>
      <c r="B2" s="508" t="s">
        <v>434</v>
      </c>
      <c r="C2" s="480" t="s">
        <v>531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7"/>
    </row>
    <row r="3" spans="1:20" ht="14.25">
      <c r="A3" s="443"/>
      <c r="B3" s="495"/>
      <c r="C3" s="488" t="s">
        <v>642</v>
      </c>
      <c r="D3" s="514"/>
      <c r="E3" s="488" t="s">
        <v>643</v>
      </c>
      <c r="F3" s="514"/>
      <c r="G3" s="488" t="s">
        <v>644</v>
      </c>
      <c r="H3" s="514"/>
      <c r="I3" s="488" t="s">
        <v>645</v>
      </c>
      <c r="J3" s="514"/>
      <c r="K3" s="488" t="s">
        <v>646</v>
      </c>
      <c r="L3" s="514"/>
      <c r="M3" s="488" t="s">
        <v>647</v>
      </c>
      <c r="N3" s="514"/>
      <c r="O3" s="488" t="s">
        <v>648</v>
      </c>
      <c r="P3" s="514"/>
      <c r="Q3" s="488" t="s">
        <v>649</v>
      </c>
      <c r="R3" s="514"/>
      <c r="S3" s="486" t="s">
        <v>540</v>
      </c>
      <c r="T3" s="514"/>
    </row>
    <row r="4" spans="1:20" ht="15" thickBot="1">
      <c r="A4" s="510"/>
      <c r="B4" s="496"/>
      <c r="C4" s="8" t="s">
        <v>2</v>
      </c>
      <c r="D4" s="211" t="s">
        <v>3</v>
      </c>
      <c r="E4" s="8" t="s">
        <v>2</v>
      </c>
      <c r="F4" s="9" t="s">
        <v>3</v>
      </c>
      <c r="G4" s="8" t="s">
        <v>2</v>
      </c>
      <c r="H4" s="9" t="s">
        <v>3</v>
      </c>
      <c r="I4" s="8" t="s">
        <v>2</v>
      </c>
      <c r="J4" s="9" t="s">
        <v>3</v>
      </c>
      <c r="K4" s="8" t="s">
        <v>2</v>
      </c>
      <c r="L4" s="9" t="s">
        <v>3</v>
      </c>
      <c r="M4" s="8" t="s">
        <v>2</v>
      </c>
      <c r="N4" s="211" t="s">
        <v>3</v>
      </c>
      <c r="O4" s="8" t="s">
        <v>2</v>
      </c>
      <c r="P4" s="9" t="s">
        <v>3</v>
      </c>
      <c r="Q4" s="8" t="s">
        <v>2</v>
      </c>
      <c r="R4" s="9" t="s">
        <v>3</v>
      </c>
      <c r="S4" s="158" t="s">
        <v>2</v>
      </c>
      <c r="T4" s="9" t="s">
        <v>3</v>
      </c>
    </row>
    <row r="5" spans="1:20" ht="14.25">
      <c r="A5" s="66" t="s">
        <v>135</v>
      </c>
      <c r="B5" s="234" t="s">
        <v>614</v>
      </c>
      <c r="C5" s="206">
        <v>442</v>
      </c>
      <c r="D5" s="391">
        <v>0.09642233856893542</v>
      </c>
      <c r="E5" s="206">
        <v>85</v>
      </c>
      <c r="F5" s="390">
        <v>0.06832797427652733</v>
      </c>
      <c r="G5" s="230">
        <v>77</v>
      </c>
      <c r="H5" s="391">
        <v>0.07857142857142857</v>
      </c>
      <c r="I5" s="206">
        <v>100</v>
      </c>
      <c r="J5" s="390">
        <v>0.09596928982725528</v>
      </c>
      <c r="K5" s="230">
        <v>56</v>
      </c>
      <c r="L5" s="391">
        <v>0.10237659963436929</v>
      </c>
      <c r="M5" s="206">
        <v>79</v>
      </c>
      <c r="N5" s="390">
        <v>0.09164733178654293</v>
      </c>
      <c r="O5" s="230">
        <v>23</v>
      </c>
      <c r="P5" s="391">
        <v>0.07165109034267911</v>
      </c>
      <c r="Q5" s="206">
        <v>18</v>
      </c>
      <c r="R5" s="390">
        <v>0.08823529411764706</v>
      </c>
      <c r="S5" s="231">
        <v>880</v>
      </c>
      <c r="T5" s="213">
        <v>0.08994276369582993</v>
      </c>
    </row>
    <row r="6" spans="1:20" ht="41.25">
      <c r="A6" s="26" t="s">
        <v>137</v>
      </c>
      <c r="B6" s="235" t="s">
        <v>615</v>
      </c>
      <c r="C6" s="209">
        <v>784</v>
      </c>
      <c r="D6" s="288">
        <v>0.1710296684118674</v>
      </c>
      <c r="E6" s="209">
        <v>192</v>
      </c>
      <c r="F6" s="289">
        <v>0.15434083601286175</v>
      </c>
      <c r="G6" s="217">
        <v>192</v>
      </c>
      <c r="H6" s="288">
        <v>0.1959183673469388</v>
      </c>
      <c r="I6" s="209">
        <v>202</v>
      </c>
      <c r="J6" s="289">
        <v>0.19385796545105566</v>
      </c>
      <c r="K6" s="217">
        <v>124</v>
      </c>
      <c r="L6" s="288">
        <v>0.22669104204753196</v>
      </c>
      <c r="M6" s="209">
        <v>183</v>
      </c>
      <c r="N6" s="289">
        <v>0.2122969837587007</v>
      </c>
      <c r="O6" s="217">
        <v>58</v>
      </c>
      <c r="P6" s="288">
        <v>0.18068535825545168</v>
      </c>
      <c r="Q6" s="209">
        <v>47</v>
      </c>
      <c r="R6" s="289">
        <v>0.23039215686274508</v>
      </c>
      <c r="S6" s="233">
        <v>1782</v>
      </c>
      <c r="T6" s="161">
        <v>0.1821340964840556</v>
      </c>
    </row>
    <row r="7" spans="1:20" ht="27">
      <c r="A7" s="26" t="s">
        <v>139</v>
      </c>
      <c r="B7" s="235" t="s">
        <v>616</v>
      </c>
      <c r="C7" s="209">
        <v>129</v>
      </c>
      <c r="D7" s="288">
        <v>0.028141361256544494</v>
      </c>
      <c r="E7" s="209">
        <v>32</v>
      </c>
      <c r="F7" s="289">
        <v>0.02572347266881029</v>
      </c>
      <c r="G7" s="217">
        <v>22</v>
      </c>
      <c r="H7" s="288">
        <v>0.022448979591836733</v>
      </c>
      <c r="I7" s="209">
        <v>28</v>
      </c>
      <c r="J7" s="289">
        <v>0.026871401151631478</v>
      </c>
      <c r="K7" s="217">
        <v>16</v>
      </c>
      <c r="L7" s="288">
        <v>0.029250457038391228</v>
      </c>
      <c r="M7" s="209">
        <v>19</v>
      </c>
      <c r="N7" s="289">
        <v>0.022041763341067284</v>
      </c>
      <c r="O7" s="217">
        <v>5</v>
      </c>
      <c r="P7" s="288">
        <v>0.015576323987538943</v>
      </c>
      <c r="Q7" s="209">
        <v>5</v>
      </c>
      <c r="R7" s="289">
        <v>0.02450980392156863</v>
      </c>
      <c r="S7" s="233">
        <v>256</v>
      </c>
      <c r="T7" s="161">
        <v>0.02616516762060507</v>
      </c>
    </row>
    <row r="8" spans="1:20" ht="27">
      <c r="A8" s="26" t="s">
        <v>141</v>
      </c>
      <c r="B8" s="235" t="s">
        <v>617</v>
      </c>
      <c r="C8" s="209">
        <v>16</v>
      </c>
      <c r="D8" s="288">
        <v>0.0034904013961605585</v>
      </c>
      <c r="E8" s="209">
        <v>4</v>
      </c>
      <c r="F8" s="289">
        <v>0.003215434083601286</v>
      </c>
      <c r="G8" s="217">
        <v>1</v>
      </c>
      <c r="H8" s="288">
        <v>0.0010204081632653062</v>
      </c>
      <c r="I8" s="209">
        <v>7</v>
      </c>
      <c r="J8" s="289">
        <v>0.0067178502879078695</v>
      </c>
      <c r="K8" s="217">
        <v>2</v>
      </c>
      <c r="L8" s="288">
        <v>0.0036563071297989035</v>
      </c>
      <c r="M8" s="209">
        <v>0</v>
      </c>
      <c r="N8" s="289">
        <v>0</v>
      </c>
      <c r="O8" s="217">
        <v>1</v>
      </c>
      <c r="P8" s="288">
        <v>0.003115264797507788</v>
      </c>
      <c r="Q8" s="209">
        <v>0</v>
      </c>
      <c r="R8" s="289">
        <v>0</v>
      </c>
      <c r="S8" s="233">
        <v>31</v>
      </c>
      <c r="T8" s="161">
        <v>0.0031684382665576453</v>
      </c>
    </row>
    <row r="9" spans="1:20" ht="27">
      <c r="A9" s="26" t="s">
        <v>143</v>
      </c>
      <c r="B9" s="235" t="s">
        <v>618</v>
      </c>
      <c r="C9" s="209">
        <v>4</v>
      </c>
      <c r="D9" s="288">
        <v>0.0008726003490401396</v>
      </c>
      <c r="E9" s="209">
        <v>3</v>
      </c>
      <c r="F9" s="289">
        <v>0.002411575562700965</v>
      </c>
      <c r="G9" s="217">
        <v>2</v>
      </c>
      <c r="H9" s="288">
        <v>0.0020408163265306124</v>
      </c>
      <c r="I9" s="209">
        <v>2</v>
      </c>
      <c r="J9" s="289">
        <v>0.0019193857965451055</v>
      </c>
      <c r="K9" s="217">
        <v>0</v>
      </c>
      <c r="L9" s="288">
        <v>0</v>
      </c>
      <c r="M9" s="209">
        <v>5</v>
      </c>
      <c r="N9" s="289">
        <v>0.00580046403712297</v>
      </c>
      <c r="O9" s="217">
        <v>1</v>
      </c>
      <c r="P9" s="288">
        <v>0.003115264797507788</v>
      </c>
      <c r="Q9" s="209">
        <v>0</v>
      </c>
      <c r="R9" s="289">
        <v>0</v>
      </c>
      <c r="S9" s="233">
        <v>17</v>
      </c>
      <c r="T9" s="161">
        <v>0.0017375306623058054</v>
      </c>
    </row>
    <row r="10" spans="1:20" ht="27">
      <c r="A10" s="26" t="s">
        <v>145</v>
      </c>
      <c r="B10" s="235" t="s">
        <v>619</v>
      </c>
      <c r="C10" s="209">
        <v>0</v>
      </c>
      <c r="D10" s="288">
        <v>0</v>
      </c>
      <c r="E10" s="209">
        <v>0</v>
      </c>
      <c r="F10" s="289">
        <v>0</v>
      </c>
      <c r="G10" s="217">
        <v>0</v>
      </c>
      <c r="H10" s="288">
        <v>0</v>
      </c>
      <c r="I10" s="209">
        <v>2</v>
      </c>
      <c r="J10" s="289">
        <v>0.0019193857965451055</v>
      </c>
      <c r="K10" s="217">
        <v>1</v>
      </c>
      <c r="L10" s="288">
        <v>0.0018281535648994518</v>
      </c>
      <c r="M10" s="209">
        <v>0</v>
      </c>
      <c r="N10" s="289">
        <v>0</v>
      </c>
      <c r="O10" s="217">
        <v>0</v>
      </c>
      <c r="P10" s="288">
        <v>0</v>
      </c>
      <c r="Q10" s="209">
        <v>0</v>
      </c>
      <c r="R10" s="289">
        <v>0</v>
      </c>
      <c r="S10" s="233">
        <v>3</v>
      </c>
      <c r="T10" s="161">
        <v>0.0003066230580539657</v>
      </c>
    </row>
    <row r="11" spans="1:20" ht="14.25">
      <c r="A11" s="26" t="s">
        <v>147</v>
      </c>
      <c r="B11" s="235" t="s">
        <v>620</v>
      </c>
      <c r="C11" s="209">
        <v>5</v>
      </c>
      <c r="D11" s="288">
        <v>0.0010907504363001745</v>
      </c>
      <c r="E11" s="209">
        <v>0</v>
      </c>
      <c r="F11" s="289">
        <v>0</v>
      </c>
      <c r="G11" s="217">
        <v>0</v>
      </c>
      <c r="H11" s="288">
        <v>0</v>
      </c>
      <c r="I11" s="209">
        <v>1</v>
      </c>
      <c r="J11" s="289">
        <v>0.0009596928982725527</v>
      </c>
      <c r="K11" s="217">
        <v>0</v>
      </c>
      <c r="L11" s="288">
        <v>0</v>
      </c>
      <c r="M11" s="209">
        <v>0</v>
      </c>
      <c r="N11" s="289">
        <v>0</v>
      </c>
      <c r="O11" s="217">
        <v>1</v>
      </c>
      <c r="P11" s="288">
        <v>0.003115264797507788</v>
      </c>
      <c r="Q11" s="209">
        <v>0</v>
      </c>
      <c r="R11" s="289">
        <v>0</v>
      </c>
      <c r="S11" s="233">
        <v>7</v>
      </c>
      <c r="T11" s="161">
        <v>0.0007154538021259197</v>
      </c>
    </row>
    <row r="12" spans="1:20" ht="14.25">
      <c r="A12" s="26" t="s">
        <v>149</v>
      </c>
      <c r="B12" s="235" t="s">
        <v>621</v>
      </c>
      <c r="C12" s="209">
        <v>2</v>
      </c>
      <c r="D12" s="288">
        <v>0.0004363001745200698</v>
      </c>
      <c r="E12" s="209">
        <v>0</v>
      </c>
      <c r="F12" s="289">
        <v>0</v>
      </c>
      <c r="G12" s="217">
        <v>0</v>
      </c>
      <c r="H12" s="288">
        <v>0</v>
      </c>
      <c r="I12" s="209">
        <v>0</v>
      </c>
      <c r="J12" s="289">
        <v>0</v>
      </c>
      <c r="K12" s="217">
        <v>0</v>
      </c>
      <c r="L12" s="288">
        <v>0</v>
      </c>
      <c r="M12" s="209">
        <v>0</v>
      </c>
      <c r="N12" s="289">
        <v>0</v>
      </c>
      <c r="O12" s="217">
        <v>0</v>
      </c>
      <c r="P12" s="288">
        <v>0</v>
      </c>
      <c r="Q12" s="209">
        <v>0</v>
      </c>
      <c r="R12" s="289">
        <v>0</v>
      </c>
      <c r="S12" s="233">
        <v>2</v>
      </c>
      <c r="T12" s="161">
        <v>0.0002044153720359771</v>
      </c>
    </row>
    <row r="13" spans="1:20" ht="27">
      <c r="A13" s="26" t="s">
        <v>151</v>
      </c>
      <c r="B13" s="235" t="s">
        <v>622</v>
      </c>
      <c r="C13" s="209">
        <v>0</v>
      </c>
      <c r="D13" s="288">
        <v>0</v>
      </c>
      <c r="E13" s="209">
        <v>0</v>
      </c>
      <c r="F13" s="289">
        <v>0</v>
      </c>
      <c r="G13" s="217">
        <v>0</v>
      </c>
      <c r="H13" s="288">
        <v>0</v>
      </c>
      <c r="I13" s="209">
        <v>0</v>
      </c>
      <c r="J13" s="225">
        <v>0</v>
      </c>
      <c r="K13" s="217">
        <v>0</v>
      </c>
      <c r="L13" s="288">
        <v>0</v>
      </c>
      <c r="M13" s="209">
        <v>0</v>
      </c>
      <c r="N13" s="289">
        <v>0</v>
      </c>
      <c r="O13" s="217">
        <v>0</v>
      </c>
      <c r="P13" s="288">
        <v>0</v>
      </c>
      <c r="Q13" s="209">
        <v>0</v>
      </c>
      <c r="R13" s="289">
        <v>0</v>
      </c>
      <c r="S13" s="233">
        <v>0</v>
      </c>
      <c r="T13" s="161">
        <v>0</v>
      </c>
    </row>
    <row r="14" spans="1:20" ht="27">
      <c r="A14" s="26" t="s">
        <v>153</v>
      </c>
      <c r="B14" s="235" t="s">
        <v>623</v>
      </c>
      <c r="C14" s="217">
        <v>1</v>
      </c>
      <c r="D14" s="288">
        <v>0.0002181500872600349</v>
      </c>
      <c r="E14" s="209">
        <v>0</v>
      </c>
      <c r="F14" s="289">
        <v>0</v>
      </c>
      <c r="G14" s="217">
        <v>0</v>
      </c>
      <c r="H14" s="288">
        <v>0</v>
      </c>
      <c r="I14" s="209">
        <v>0</v>
      </c>
      <c r="J14" s="225">
        <v>0</v>
      </c>
      <c r="K14" s="217">
        <v>0</v>
      </c>
      <c r="L14" s="288">
        <v>0</v>
      </c>
      <c r="M14" s="209">
        <v>0</v>
      </c>
      <c r="N14" s="289">
        <v>0</v>
      </c>
      <c r="O14" s="217">
        <v>0</v>
      </c>
      <c r="P14" s="288">
        <v>0</v>
      </c>
      <c r="Q14" s="209">
        <v>0</v>
      </c>
      <c r="R14" s="289">
        <v>0</v>
      </c>
      <c r="S14" s="233">
        <v>1</v>
      </c>
      <c r="T14" s="161">
        <v>0.00010220768601798856</v>
      </c>
    </row>
    <row r="15" spans="1:20" ht="14.25">
      <c r="A15" s="26" t="s">
        <v>155</v>
      </c>
      <c r="B15" s="235" t="s">
        <v>624</v>
      </c>
      <c r="C15" s="217">
        <v>0</v>
      </c>
      <c r="D15" s="288">
        <v>0</v>
      </c>
      <c r="E15" s="209">
        <v>0</v>
      </c>
      <c r="F15" s="289">
        <v>0</v>
      </c>
      <c r="G15" s="217">
        <v>0</v>
      </c>
      <c r="H15" s="288">
        <v>0</v>
      </c>
      <c r="I15" s="209">
        <v>0</v>
      </c>
      <c r="J15" s="225">
        <v>0</v>
      </c>
      <c r="K15" s="217">
        <v>0</v>
      </c>
      <c r="L15" s="288">
        <v>0</v>
      </c>
      <c r="M15" s="209">
        <v>0</v>
      </c>
      <c r="N15" s="289">
        <v>0</v>
      </c>
      <c r="O15" s="217">
        <v>0</v>
      </c>
      <c r="P15" s="288">
        <v>0</v>
      </c>
      <c r="Q15" s="209">
        <v>0</v>
      </c>
      <c r="R15" s="289">
        <v>0</v>
      </c>
      <c r="S15" s="233">
        <v>0</v>
      </c>
      <c r="T15" s="161">
        <v>0</v>
      </c>
    </row>
    <row r="16" spans="1:20" ht="27">
      <c r="A16" s="26" t="s">
        <v>157</v>
      </c>
      <c r="B16" s="235" t="s">
        <v>625</v>
      </c>
      <c r="C16" s="217">
        <v>12</v>
      </c>
      <c r="D16" s="288">
        <v>0.002617801047120419</v>
      </c>
      <c r="E16" s="209">
        <v>6</v>
      </c>
      <c r="F16" s="289">
        <v>0.00482315112540193</v>
      </c>
      <c r="G16" s="217">
        <v>4</v>
      </c>
      <c r="H16" s="288">
        <v>0.004081632653061225</v>
      </c>
      <c r="I16" s="209">
        <v>3</v>
      </c>
      <c r="J16" s="225">
        <v>0.0028790786948176585</v>
      </c>
      <c r="K16" s="217">
        <v>0</v>
      </c>
      <c r="L16" s="288">
        <v>0</v>
      </c>
      <c r="M16" s="209">
        <v>3</v>
      </c>
      <c r="N16" s="289">
        <v>0.0034802784222737813</v>
      </c>
      <c r="O16" s="217">
        <v>3</v>
      </c>
      <c r="P16" s="288">
        <v>0.009345794392523364</v>
      </c>
      <c r="Q16" s="209">
        <v>2</v>
      </c>
      <c r="R16" s="289">
        <v>0.00980392156862745</v>
      </c>
      <c r="S16" s="233">
        <v>33</v>
      </c>
      <c r="T16" s="161">
        <v>0.0033728536385936227</v>
      </c>
    </row>
    <row r="17" spans="1:20" ht="14.25">
      <c r="A17" s="26" t="s">
        <v>159</v>
      </c>
      <c r="B17" s="235" t="s">
        <v>626</v>
      </c>
      <c r="C17" s="217">
        <v>2588</v>
      </c>
      <c r="D17" s="288">
        <v>0.5645724258289703</v>
      </c>
      <c r="E17" s="209">
        <v>705</v>
      </c>
      <c r="F17" s="289">
        <v>0.5667202572347267</v>
      </c>
      <c r="G17" s="217">
        <v>526</v>
      </c>
      <c r="H17" s="288">
        <v>0.536734693877551</v>
      </c>
      <c r="I17" s="209">
        <v>516</v>
      </c>
      <c r="J17" s="225">
        <v>0.49520153550863727</v>
      </c>
      <c r="K17" s="217">
        <v>257</v>
      </c>
      <c r="L17" s="288">
        <v>0.46983546617915906</v>
      </c>
      <c r="M17" s="209">
        <v>451</v>
      </c>
      <c r="N17" s="289">
        <v>0.5232018561484919</v>
      </c>
      <c r="O17" s="217">
        <v>174</v>
      </c>
      <c r="P17" s="288">
        <v>0.5420560747663551</v>
      </c>
      <c r="Q17" s="209">
        <v>104</v>
      </c>
      <c r="R17" s="289">
        <v>0.5098039215686274</v>
      </c>
      <c r="S17" s="233">
        <v>5321</v>
      </c>
      <c r="T17" s="161">
        <v>0.5438470973017171</v>
      </c>
    </row>
    <row r="18" spans="1:20" ht="14.25">
      <c r="A18" s="26" t="s">
        <v>161</v>
      </c>
      <c r="B18" s="235" t="s">
        <v>627</v>
      </c>
      <c r="C18" s="217">
        <v>139</v>
      </c>
      <c r="D18" s="288">
        <v>0.030322862129144854</v>
      </c>
      <c r="E18" s="209">
        <v>50</v>
      </c>
      <c r="F18" s="289">
        <v>0.04019292604501608</v>
      </c>
      <c r="G18" s="217">
        <v>37</v>
      </c>
      <c r="H18" s="288">
        <v>0.03775510204081633</v>
      </c>
      <c r="I18" s="209">
        <v>42</v>
      </c>
      <c r="J18" s="225">
        <v>0.04030710172744722</v>
      </c>
      <c r="K18" s="217">
        <v>20</v>
      </c>
      <c r="L18" s="288">
        <v>0.036563071297989025</v>
      </c>
      <c r="M18" s="209">
        <v>29</v>
      </c>
      <c r="N18" s="289">
        <v>0.033642691415313224</v>
      </c>
      <c r="O18" s="217">
        <v>8</v>
      </c>
      <c r="P18" s="288">
        <v>0.024922118380062305</v>
      </c>
      <c r="Q18" s="209">
        <v>6</v>
      </c>
      <c r="R18" s="289">
        <v>0.029411764705882346</v>
      </c>
      <c r="S18" s="233">
        <v>331</v>
      </c>
      <c r="T18" s="161">
        <v>0.03383074407195421</v>
      </c>
    </row>
    <row r="19" spans="1:20" ht="41.25">
      <c r="A19" s="26" t="s">
        <v>163</v>
      </c>
      <c r="B19" s="235" t="s">
        <v>628</v>
      </c>
      <c r="C19" s="217">
        <v>34</v>
      </c>
      <c r="D19" s="288">
        <v>0.007417102966841188</v>
      </c>
      <c r="E19" s="209">
        <v>10</v>
      </c>
      <c r="F19" s="289">
        <v>0.008038585209003215</v>
      </c>
      <c r="G19" s="217">
        <v>10</v>
      </c>
      <c r="H19" s="288">
        <v>0.010204081632653062</v>
      </c>
      <c r="I19" s="209">
        <v>11</v>
      </c>
      <c r="J19" s="225">
        <v>0.01055662188099808</v>
      </c>
      <c r="K19" s="217">
        <v>4</v>
      </c>
      <c r="L19" s="288">
        <v>0.007312614259597807</v>
      </c>
      <c r="M19" s="209">
        <v>4</v>
      </c>
      <c r="N19" s="289">
        <v>0.004640371229698376</v>
      </c>
      <c r="O19" s="217">
        <v>1</v>
      </c>
      <c r="P19" s="288">
        <v>0.003115264797507788</v>
      </c>
      <c r="Q19" s="209">
        <v>0</v>
      </c>
      <c r="R19" s="289">
        <v>0</v>
      </c>
      <c r="S19" s="233">
        <v>74</v>
      </c>
      <c r="T19" s="161">
        <v>0.007563368765331152</v>
      </c>
    </row>
    <row r="20" spans="1:20" ht="27">
      <c r="A20" s="26" t="s">
        <v>165</v>
      </c>
      <c r="B20" s="235" t="s">
        <v>629</v>
      </c>
      <c r="C20" s="217">
        <v>13</v>
      </c>
      <c r="D20" s="288">
        <v>0.002835951134380453</v>
      </c>
      <c r="E20" s="209">
        <v>1</v>
      </c>
      <c r="F20" s="289">
        <v>0.0008038585209003215</v>
      </c>
      <c r="G20" s="217">
        <v>0</v>
      </c>
      <c r="H20" s="288">
        <v>0</v>
      </c>
      <c r="I20" s="209">
        <v>2</v>
      </c>
      <c r="J20" s="225">
        <v>0.0019193857965451055</v>
      </c>
      <c r="K20" s="217">
        <v>3</v>
      </c>
      <c r="L20" s="288">
        <v>0.005484460694698354</v>
      </c>
      <c r="M20" s="209">
        <v>0</v>
      </c>
      <c r="N20" s="289">
        <v>0</v>
      </c>
      <c r="O20" s="217">
        <v>1</v>
      </c>
      <c r="P20" s="288">
        <v>0.003115264797507788</v>
      </c>
      <c r="Q20" s="209">
        <v>1</v>
      </c>
      <c r="R20" s="289">
        <v>0.004901960784313725</v>
      </c>
      <c r="S20" s="233">
        <v>21</v>
      </c>
      <c r="T20" s="161">
        <v>0.0021463614063777594</v>
      </c>
    </row>
    <row r="21" spans="1:20" ht="14.25">
      <c r="A21" s="26" t="s">
        <v>167</v>
      </c>
      <c r="B21" s="235" t="s">
        <v>630</v>
      </c>
      <c r="C21" s="217">
        <v>6</v>
      </c>
      <c r="D21" s="288">
        <v>0.0013089005235602095</v>
      </c>
      <c r="E21" s="209">
        <v>3</v>
      </c>
      <c r="F21" s="289">
        <v>0.002411575562700965</v>
      </c>
      <c r="G21" s="217">
        <v>1</v>
      </c>
      <c r="H21" s="288">
        <v>0.0010204081632653062</v>
      </c>
      <c r="I21" s="209">
        <v>3</v>
      </c>
      <c r="J21" s="225">
        <v>0.0028790786948176585</v>
      </c>
      <c r="K21" s="217">
        <v>1</v>
      </c>
      <c r="L21" s="288">
        <v>0.0018281535648994518</v>
      </c>
      <c r="M21" s="209">
        <v>0</v>
      </c>
      <c r="N21" s="289">
        <v>0</v>
      </c>
      <c r="O21" s="217">
        <v>1</v>
      </c>
      <c r="P21" s="288">
        <v>0.003115264797507788</v>
      </c>
      <c r="Q21" s="209">
        <v>0</v>
      </c>
      <c r="R21" s="289">
        <v>0</v>
      </c>
      <c r="S21" s="233">
        <v>15</v>
      </c>
      <c r="T21" s="161">
        <v>0.0015331152902698284</v>
      </c>
    </row>
    <row r="22" spans="1:20" ht="41.25">
      <c r="A22" s="26" t="s">
        <v>169</v>
      </c>
      <c r="B22" s="235" t="s">
        <v>631</v>
      </c>
      <c r="C22" s="217">
        <v>21</v>
      </c>
      <c r="D22" s="288">
        <v>0.004581151832460733</v>
      </c>
      <c r="E22" s="209">
        <v>6</v>
      </c>
      <c r="F22" s="289">
        <v>0.00482315112540193</v>
      </c>
      <c r="G22" s="217">
        <v>6</v>
      </c>
      <c r="H22" s="288">
        <v>0.006122448979591837</v>
      </c>
      <c r="I22" s="209">
        <v>5</v>
      </c>
      <c r="J22" s="225">
        <v>0.0047984644913627635</v>
      </c>
      <c r="K22" s="217">
        <v>1</v>
      </c>
      <c r="L22" s="288">
        <v>0.0018281535648994518</v>
      </c>
      <c r="M22" s="209">
        <v>5</v>
      </c>
      <c r="N22" s="289">
        <v>0.00580046403712297</v>
      </c>
      <c r="O22" s="217">
        <v>1</v>
      </c>
      <c r="P22" s="288">
        <v>0.003115264797507788</v>
      </c>
      <c r="Q22" s="209">
        <v>0</v>
      </c>
      <c r="R22" s="289">
        <v>0</v>
      </c>
      <c r="S22" s="233">
        <v>45</v>
      </c>
      <c r="T22" s="161">
        <v>0.004599345870809485</v>
      </c>
    </row>
    <row r="23" spans="1:20" ht="14.25">
      <c r="A23" s="26" t="s">
        <v>171</v>
      </c>
      <c r="B23" s="235" t="s">
        <v>632</v>
      </c>
      <c r="C23" s="217">
        <v>153</v>
      </c>
      <c r="D23" s="288">
        <v>0.03337696335078535</v>
      </c>
      <c r="E23" s="209">
        <v>59</v>
      </c>
      <c r="F23" s="289">
        <v>0.04742765273311897</v>
      </c>
      <c r="G23" s="217">
        <v>36</v>
      </c>
      <c r="H23" s="288">
        <v>0.036734693877551024</v>
      </c>
      <c r="I23" s="209">
        <v>37</v>
      </c>
      <c r="J23" s="225">
        <v>0.03550863723608445</v>
      </c>
      <c r="K23" s="217">
        <v>20</v>
      </c>
      <c r="L23" s="288">
        <v>0.036563071297989025</v>
      </c>
      <c r="M23" s="209">
        <v>22</v>
      </c>
      <c r="N23" s="289">
        <v>0.025522041763341066</v>
      </c>
      <c r="O23" s="217">
        <v>15</v>
      </c>
      <c r="P23" s="288">
        <v>0.04672897196261682</v>
      </c>
      <c r="Q23" s="209">
        <v>13</v>
      </c>
      <c r="R23" s="289">
        <v>0.06372549019607843</v>
      </c>
      <c r="S23" s="233">
        <v>355</v>
      </c>
      <c r="T23" s="161">
        <v>0.03628372853638594</v>
      </c>
    </row>
    <row r="24" spans="1:20" ht="14.25">
      <c r="A24" s="26" t="s">
        <v>173</v>
      </c>
      <c r="B24" s="235" t="s">
        <v>633</v>
      </c>
      <c r="C24" s="217">
        <v>10</v>
      </c>
      <c r="D24" s="288">
        <v>0.002181500872600349</v>
      </c>
      <c r="E24" s="209">
        <v>3</v>
      </c>
      <c r="F24" s="289">
        <v>0.002411575562700965</v>
      </c>
      <c r="G24" s="217">
        <v>2</v>
      </c>
      <c r="H24" s="288">
        <v>0.0020408163265306124</v>
      </c>
      <c r="I24" s="209">
        <v>1</v>
      </c>
      <c r="J24" s="225">
        <v>0.0009596928982725527</v>
      </c>
      <c r="K24" s="217">
        <v>2</v>
      </c>
      <c r="L24" s="288">
        <v>0.0036563071297989035</v>
      </c>
      <c r="M24" s="209">
        <v>0</v>
      </c>
      <c r="N24" s="289">
        <v>0</v>
      </c>
      <c r="O24" s="217">
        <v>1</v>
      </c>
      <c r="P24" s="288">
        <v>0.003115264797507788</v>
      </c>
      <c r="Q24" s="209">
        <v>0</v>
      </c>
      <c r="R24" s="289">
        <v>0</v>
      </c>
      <c r="S24" s="233">
        <v>19</v>
      </c>
      <c r="T24" s="161">
        <v>0.0019419460343417824</v>
      </c>
    </row>
    <row r="25" spans="1:20" ht="27">
      <c r="A25" s="26" t="s">
        <v>175</v>
      </c>
      <c r="B25" s="235" t="s">
        <v>634</v>
      </c>
      <c r="C25" s="217">
        <v>120</v>
      </c>
      <c r="D25" s="288">
        <v>0.02617801047120419</v>
      </c>
      <c r="E25" s="209">
        <v>47</v>
      </c>
      <c r="F25" s="289">
        <v>0.03778135048231511</v>
      </c>
      <c r="G25" s="217">
        <v>39</v>
      </c>
      <c r="H25" s="288">
        <v>0.03979591836734693</v>
      </c>
      <c r="I25" s="209">
        <v>44</v>
      </c>
      <c r="J25" s="225">
        <v>0.04222648752399232</v>
      </c>
      <c r="K25" s="217">
        <v>25</v>
      </c>
      <c r="L25" s="288">
        <v>0.045703839122486295</v>
      </c>
      <c r="M25" s="209">
        <v>28</v>
      </c>
      <c r="N25" s="289">
        <v>0.03248259860788863</v>
      </c>
      <c r="O25" s="217">
        <v>14</v>
      </c>
      <c r="P25" s="288">
        <v>0.04361370716510903</v>
      </c>
      <c r="Q25" s="209">
        <v>5</v>
      </c>
      <c r="R25" s="289">
        <v>0.02450980392156863</v>
      </c>
      <c r="S25" s="233">
        <v>322</v>
      </c>
      <c r="T25" s="161">
        <v>0.03291087489779231</v>
      </c>
    </row>
    <row r="26" spans="1:20" ht="27.75" thickBot="1">
      <c r="A26" s="8" t="s">
        <v>177</v>
      </c>
      <c r="B26" s="268" t="s">
        <v>635</v>
      </c>
      <c r="C26" s="217">
        <v>105</v>
      </c>
      <c r="D26" s="288">
        <v>0.02290575916230366</v>
      </c>
      <c r="E26" s="209">
        <v>38</v>
      </c>
      <c r="F26" s="289">
        <v>0.03054662379421222</v>
      </c>
      <c r="G26" s="217">
        <v>25</v>
      </c>
      <c r="H26" s="288">
        <v>0.025510204081632654</v>
      </c>
      <c r="I26" s="209">
        <v>36</v>
      </c>
      <c r="J26" s="225">
        <v>0.0345489443378119</v>
      </c>
      <c r="K26" s="217">
        <v>15</v>
      </c>
      <c r="L26" s="288">
        <v>0.02742230347349177</v>
      </c>
      <c r="M26" s="209">
        <v>34</v>
      </c>
      <c r="N26" s="289">
        <v>0.03944315545243619</v>
      </c>
      <c r="O26" s="217">
        <v>13</v>
      </c>
      <c r="P26" s="288">
        <v>0.040498442367601244</v>
      </c>
      <c r="Q26" s="209">
        <v>3</v>
      </c>
      <c r="R26" s="289">
        <v>0.014705882352941173</v>
      </c>
      <c r="S26" s="233">
        <v>269</v>
      </c>
      <c r="T26" s="161">
        <v>0.027493867538838916</v>
      </c>
    </row>
    <row r="27" spans="1:20" ht="15" thickBot="1">
      <c r="A27" s="490" t="s">
        <v>396</v>
      </c>
      <c r="B27" s="515"/>
      <c r="C27" s="46">
        <v>4584</v>
      </c>
      <c r="D27" s="47">
        <v>1</v>
      </c>
      <c r="E27" s="46">
        <v>1244</v>
      </c>
      <c r="F27" s="167">
        <v>1</v>
      </c>
      <c r="G27" s="223">
        <v>980</v>
      </c>
      <c r="H27" s="47">
        <v>1</v>
      </c>
      <c r="I27" s="46">
        <v>1042</v>
      </c>
      <c r="J27" s="167">
        <v>1</v>
      </c>
      <c r="K27" s="223">
        <v>547</v>
      </c>
      <c r="L27" s="47">
        <v>1</v>
      </c>
      <c r="M27" s="46">
        <v>862</v>
      </c>
      <c r="N27" s="167">
        <v>1</v>
      </c>
      <c r="O27" s="223">
        <v>321</v>
      </c>
      <c r="P27" s="47">
        <v>1</v>
      </c>
      <c r="Q27" s="46">
        <v>204</v>
      </c>
      <c r="R27" s="167">
        <v>1</v>
      </c>
      <c r="S27" s="223">
        <v>9784</v>
      </c>
      <c r="T27" s="167">
        <v>1</v>
      </c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27:B27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62" customWidth="1"/>
    <col min="2" max="2" width="50.7109375" style="262" customWidth="1"/>
    <col min="3" max="3" width="9.7109375" style="262" bestFit="1" customWidth="1"/>
    <col min="4" max="20" width="9.28125" style="262" customWidth="1"/>
    <col min="21" max="21" width="9.7109375" style="262" bestFit="1" customWidth="1"/>
    <col min="22" max="22" width="9.28125" style="262" customWidth="1"/>
    <col min="23" max="16384" width="9.140625" style="262" customWidth="1"/>
  </cols>
  <sheetData>
    <row r="1" spans="1:22" ht="24.75" customHeight="1" thickBot="1" thickTop="1">
      <c r="A1" s="414" t="s">
        <v>237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42"/>
    </row>
    <row r="2" spans="1:22" ht="24.75" customHeight="1" thickBot="1" thickTop="1">
      <c r="A2" s="431" t="s">
        <v>50</v>
      </c>
      <c r="B2" s="432" t="s">
        <v>0</v>
      </c>
      <c r="C2" s="504" t="s">
        <v>59</v>
      </c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440" t="s">
        <v>58</v>
      </c>
      <c r="V2" s="441"/>
    </row>
    <row r="3" spans="1:22" ht="24.75" customHeight="1">
      <c r="A3" s="443"/>
      <c r="B3" s="495"/>
      <c r="C3" s="500">
        <v>0</v>
      </c>
      <c r="D3" s="514"/>
      <c r="E3" s="488" t="s">
        <v>60</v>
      </c>
      <c r="F3" s="514"/>
      <c r="G3" s="488" t="s">
        <v>61</v>
      </c>
      <c r="H3" s="514"/>
      <c r="I3" s="488" t="s">
        <v>62</v>
      </c>
      <c r="J3" s="514"/>
      <c r="K3" s="488" t="s">
        <v>63</v>
      </c>
      <c r="L3" s="514"/>
      <c r="M3" s="488" t="s">
        <v>64</v>
      </c>
      <c r="N3" s="514"/>
      <c r="O3" s="488" t="s">
        <v>65</v>
      </c>
      <c r="P3" s="514"/>
      <c r="Q3" s="488" t="s">
        <v>66</v>
      </c>
      <c r="R3" s="514"/>
      <c r="S3" s="488" t="s">
        <v>52</v>
      </c>
      <c r="T3" s="514"/>
      <c r="U3" s="518"/>
      <c r="V3" s="519"/>
    </row>
    <row r="4" spans="1:22" ht="24.75" customHeight="1" thickBot="1">
      <c r="A4" s="510"/>
      <c r="B4" s="496"/>
      <c r="C4" s="8" t="s">
        <v>2</v>
      </c>
      <c r="D4" s="211" t="s">
        <v>3</v>
      </c>
      <c r="E4" s="8" t="s">
        <v>2</v>
      </c>
      <c r="F4" s="9" t="s">
        <v>3</v>
      </c>
      <c r="G4" s="8" t="s">
        <v>2</v>
      </c>
      <c r="H4" s="9" t="s">
        <v>3</v>
      </c>
      <c r="I4" s="8" t="s">
        <v>2</v>
      </c>
      <c r="J4" s="9" t="s">
        <v>3</v>
      </c>
      <c r="K4" s="8" t="s">
        <v>2</v>
      </c>
      <c r="L4" s="9" t="s">
        <v>3</v>
      </c>
      <c r="M4" s="8" t="s">
        <v>2</v>
      </c>
      <c r="N4" s="211" t="s">
        <v>3</v>
      </c>
      <c r="O4" s="8" t="s">
        <v>2</v>
      </c>
      <c r="P4" s="9" t="s">
        <v>3</v>
      </c>
      <c r="Q4" s="8" t="s">
        <v>2</v>
      </c>
      <c r="R4" s="9" t="s">
        <v>3</v>
      </c>
      <c r="S4" s="39" t="s">
        <v>2</v>
      </c>
      <c r="T4" s="229" t="s">
        <v>3</v>
      </c>
      <c r="U4" s="8" t="s">
        <v>2</v>
      </c>
      <c r="V4" s="9" t="s">
        <v>3</v>
      </c>
    </row>
    <row r="5" spans="1:23" ht="14.25">
      <c r="A5" s="7" t="s">
        <v>135</v>
      </c>
      <c r="B5" s="20" t="s">
        <v>136</v>
      </c>
      <c r="C5" s="206">
        <f>VLOOKUP(W5,'[1]Sheet1'!$A$1088:$U$1110,2,FALSE)</f>
        <v>9592</v>
      </c>
      <c r="D5" s="207">
        <f>VLOOKUP(W5,'[1]Sheet1'!$A$1088:$U$1110,3,FALSE)/100</f>
        <v>0.08885265946606888</v>
      </c>
      <c r="E5" s="206">
        <f>VLOOKUP(W5,'[1]Sheet1'!$A$1088:$U$1110,4,FALSE)</f>
        <v>643</v>
      </c>
      <c r="F5" s="213">
        <f>VLOOKUP(W5,'[1]Sheet1'!$A$1088:$U$1110,5,FALSE)/100</f>
        <v>0.10309443642776976</v>
      </c>
      <c r="G5" s="230">
        <f>VLOOKUP(W5,'[1]Sheet1'!$A$1088:$U$1110,6,FALSE)</f>
        <v>429</v>
      </c>
      <c r="H5" s="207">
        <f>VLOOKUP(W5,'[1]Sheet1'!$A$1088:$U$1110,7,FALSE)/100</f>
        <v>0.10260703181057164</v>
      </c>
      <c r="I5" s="206">
        <f>VLOOKUP(W5,'[1]Sheet1'!$A$1088:$U$1110,8,FALSE)</f>
        <v>104</v>
      </c>
      <c r="J5" s="213">
        <f>VLOOKUP(W5,'[1]Sheet1'!$A$1088:$U$1110,9,FALSE)/100</f>
        <v>0.09411764705882353</v>
      </c>
      <c r="K5" s="231">
        <f>VLOOKUP(W5,'[1]Sheet1'!$A$1088:$U$1110,10,FALSE)</f>
        <v>2</v>
      </c>
      <c r="L5" s="207">
        <f>VLOOKUP(W5,'[1]Sheet1'!$A$1088:$U$1110,11,FALSE)/100</f>
        <v>0.025</v>
      </c>
      <c r="M5" s="206">
        <f>VLOOKUP(W5,'[1]Sheet1'!$A$1088:$U$1110,12,FALSE)</f>
        <v>12</v>
      </c>
      <c r="N5" s="213">
        <f>VLOOKUP(W5,'[1]Sheet1'!$A$1088:$U$1110,13,FALSE)/100</f>
        <v>0.06417112299465241</v>
      </c>
      <c r="O5" s="230">
        <f>VLOOKUP(W5,'[1]Sheet1'!$A$1088:$U$1110,14,FALSE)</f>
        <v>3</v>
      </c>
      <c r="P5" s="207">
        <f>VLOOKUP(W5,'[1]Sheet1'!$A$1088:$U$1110,15,FALSE)/100</f>
        <v>0.061224489795918366</v>
      </c>
      <c r="Q5" s="206">
        <f>VLOOKUP(W5,'[1]Sheet1'!$A$1088:$U$1110,16,FALSE)</f>
        <v>0</v>
      </c>
      <c r="R5" s="207">
        <f>VLOOKUP(W5,'[1]Sheet1'!$A$1088:$U$1110,17,FALSE)/100</f>
        <v>0</v>
      </c>
      <c r="S5" s="206">
        <f>VLOOKUP(W5,'[1]Sheet1'!$A$1088:$U$1110,18,FALSE)</f>
        <v>7</v>
      </c>
      <c r="T5" s="213">
        <f>VLOOKUP(W5,'[1]Sheet1'!$A$1088:$U$1110,19,FALSE)/100</f>
        <v>0.10606060606060605</v>
      </c>
      <c r="U5" s="231">
        <f>VLOOKUP(W5,'[1]Sheet1'!$A$1088:$U$1110,20,FALSE)</f>
        <v>10792</v>
      </c>
      <c r="V5" s="213">
        <f>VLOOKUP(W5,'[1]Sheet1'!$A$1088:$U$1110,21,FALSE)/100</f>
        <v>0.09002185482391017</v>
      </c>
      <c r="W5" s="262" t="s">
        <v>274</v>
      </c>
    </row>
    <row r="6" spans="1:23" ht="41.25">
      <c r="A6" s="26" t="s">
        <v>137</v>
      </c>
      <c r="B6" s="27" t="s">
        <v>138</v>
      </c>
      <c r="C6" s="209">
        <f>VLOOKUP(W6,'[1]Sheet1'!$A$1088:$U$1110,2,FALSE)</f>
        <v>13080</v>
      </c>
      <c r="D6" s="162">
        <f>VLOOKUP(W6,'[1]Sheet1'!$A$1088:$U$1110,3,FALSE)/100</f>
        <v>0.12116271745373028</v>
      </c>
      <c r="E6" s="209">
        <f>VLOOKUP(W6,'[1]Sheet1'!$A$1088:$U$1110,4,FALSE)</f>
        <v>1008</v>
      </c>
      <c r="F6" s="161">
        <f>VLOOKUP(W6,'[1]Sheet1'!$A$1088:$U$1110,5,FALSE)/100</f>
        <v>0.16161616161616163</v>
      </c>
      <c r="G6" s="217">
        <f>VLOOKUP(W6,'[1]Sheet1'!$A$1088:$U$1110,6,FALSE)</f>
        <v>680</v>
      </c>
      <c r="H6" s="162">
        <f>VLOOKUP(W6,'[1]Sheet1'!$A$1088:$U$1110,7,FALSE)/100</f>
        <v>0.1626405166228175</v>
      </c>
      <c r="I6" s="209">
        <f>VLOOKUP(W6,'[1]Sheet1'!$A$1088:$U$1110,8,FALSE)</f>
        <v>152</v>
      </c>
      <c r="J6" s="161">
        <f>VLOOKUP(W6,'[1]Sheet1'!$A$1088:$U$1110,9,FALSE)/100</f>
        <v>0.13755656108597286</v>
      </c>
      <c r="K6" s="233">
        <f>VLOOKUP(W6,'[1]Sheet1'!$A$1088:$U$1110,10,FALSE)</f>
        <v>15</v>
      </c>
      <c r="L6" s="162">
        <f>VLOOKUP(W6,'[1]Sheet1'!$A$1088:$U$1110,11,FALSE)/100</f>
        <v>0.1875</v>
      </c>
      <c r="M6" s="209">
        <f>VLOOKUP(W6,'[1]Sheet1'!$A$1088:$U$1110,12,FALSE)</f>
        <v>17</v>
      </c>
      <c r="N6" s="161">
        <f>VLOOKUP(W6,'[1]Sheet1'!$A$1088:$U$1110,13,FALSE)/100</f>
        <v>0.09090909090909091</v>
      </c>
      <c r="O6" s="217">
        <f>VLOOKUP(W6,'[1]Sheet1'!$A$1088:$U$1110,14,FALSE)</f>
        <v>6</v>
      </c>
      <c r="P6" s="162">
        <f>VLOOKUP(W6,'[1]Sheet1'!$A$1088:$U$1110,15,FALSE)/100</f>
        <v>0.12244897959183673</v>
      </c>
      <c r="Q6" s="209">
        <f>VLOOKUP(W6,'[1]Sheet1'!$A$1088:$U$1110,16,FALSE)</f>
        <v>2</v>
      </c>
      <c r="R6" s="162">
        <f>VLOOKUP(W6,'[1]Sheet1'!$A$1088:$U$1110,17,FALSE)/100</f>
        <v>0.08695652173913043</v>
      </c>
      <c r="S6" s="209">
        <f>VLOOKUP(W6,'[1]Sheet1'!$A$1088:$U$1110,18,FALSE)</f>
        <v>4</v>
      </c>
      <c r="T6" s="161">
        <f>VLOOKUP(W6,'[1]Sheet1'!$A$1088:$U$1110,19,FALSE)/100</f>
        <v>0.060606060606060594</v>
      </c>
      <c r="U6" s="233">
        <f>VLOOKUP(W6,'[1]Sheet1'!$A$1088:$U$1110,20,FALSE)</f>
        <v>14964</v>
      </c>
      <c r="V6" s="161">
        <f>VLOOKUP(W6,'[1]Sheet1'!$A$1088:$U$1110,21,FALSE)/100</f>
        <v>0.12482274236332394</v>
      </c>
      <c r="W6" s="262" t="s">
        <v>278</v>
      </c>
    </row>
    <row r="7" spans="1:23" ht="27">
      <c r="A7" s="26" t="s">
        <v>139</v>
      </c>
      <c r="B7" s="27" t="s">
        <v>140</v>
      </c>
      <c r="C7" s="209">
        <f>VLOOKUP(W7,'[1]Sheet1'!$A$1088:$U$1110,2,FALSE)</f>
        <v>6726</v>
      </c>
      <c r="D7" s="162">
        <f>VLOOKUP(W7,'[1]Sheet1'!$A$1088:$U$1110,3,FALSE)/100</f>
        <v>0.06230431480074847</v>
      </c>
      <c r="E7" s="209">
        <f>VLOOKUP(W7,'[1]Sheet1'!$A$1088:$U$1110,4,FALSE)</f>
        <v>591</v>
      </c>
      <c r="F7" s="161">
        <f>VLOOKUP(W7,'[1]Sheet1'!$A$1088:$U$1110,5,FALSE)/100</f>
        <v>0.09475709475709476</v>
      </c>
      <c r="G7" s="217">
        <f>VLOOKUP(W7,'[1]Sheet1'!$A$1088:$U$1110,6,FALSE)</f>
        <v>471</v>
      </c>
      <c r="H7" s="162">
        <f>VLOOKUP(W7,'[1]Sheet1'!$A$1088:$U$1110,7,FALSE)/100</f>
        <v>0.1126524754843339</v>
      </c>
      <c r="I7" s="209">
        <f>VLOOKUP(W7,'[1]Sheet1'!$A$1088:$U$1110,8,FALSE)</f>
        <v>172</v>
      </c>
      <c r="J7" s="161">
        <f>VLOOKUP(W7,'[1]Sheet1'!$A$1088:$U$1110,9,FALSE)/100</f>
        <v>0.15565610859728507</v>
      </c>
      <c r="K7" s="233">
        <f>VLOOKUP(W7,'[1]Sheet1'!$A$1088:$U$1110,10,FALSE)</f>
        <v>13</v>
      </c>
      <c r="L7" s="162">
        <f>VLOOKUP(W7,'[1]Sheet1'!$A$1088:$U$1110,11,FALSE)/100</f>
        <v>0.1625</v>
      </c>
      <c r="M7" s="209">
        <f>VLOOKUP(W7,'[1]Sheet1'!$A$1088:$U$1110,12,FALSE)</f>
        <v>31</v>
      </c>
      <c r="N7" s="161">
        <f>VLOOKUP(W7,'[1]Sheet1'!$A$1088:$U$1110,13,FALSE)/100</f>
        <v>0.1657754010695187</v>
      </c>
      <c r="O7" s="217">
        <f>VLOOKUP(W7,'[1]Sheet1'!$A$1088:$U$1110,14,FALSE)</f>
        <v>3</v>
      </c>
      <c r="P7" s="162">
        <f>VLOOKUP(W7,'[1]Sheet1'!$A$1088:$U$1110,15,FALSE)/100</f>
        <v>0.061224489795918366</v>
      </c>
      <c r="Q7" s="209">
        <f>VLOOKUP(W7,'[1]Sheet1'!$A$1088:$U$1110,16,FALSE)</f>
        <v>2</v>
      </c>
      <c r="R7" s="162">
        <f>VLOOKUP(W7,'[1]Sheet1'!$A$1088:$U$1110,17,FALSE)/100</f>
        <v>0.08695652173913043</v>
      </c>
      <c r="S7" s="209">
        <f>VLOOKUP(W7,'[1]Sheet1'!$A$1088:$U$1110,18,FALSE)</f>
        <v>7</v>
      </c>
      <c r="T7" s="161">
        <f>VLOOKUP(W7,'[1]Sheet1'!$A$1088:$U$1110,19,FALSE)/100</f>
        <v>0.10606060606060605</v>
      </c>
      <c r="U7" s="233">
        <f>VLOOKUP(W7,'[1]Sheet1'!$A$1088:$U$1110,20,FALSE)</f>
        <v>8016</v>
      </c>
      <c r="V7" s="161">
        <f>VLOOKUP(W7,'[1]Sheet1'!$A$1088:$U$1110,21,FALSE)/100</f>
        <v>0.06686575132213343</v>
      </c>
      <c r="W7" s="262" t="s">
        <v>279</v>
      </c>
    </row>
    <row r="8" spans="1:23" ht="27">
      <c r="A8" s="26" t="s">
        <v>141</v>
      </c>
      <c r="B8" s="27" t="s">
        <v>142</v>
      </c>
      <c r="C8" s="209">
        <f>VLOOKUP(W8,'[1]Sheet1'!$A$1088:$U$1110,2,FALSE)</f>
        <v>549</v>
      </c>
      <c r="D8" s="162">
        <f>VLOOKUP(W8,'[1]Sheet1'!$A$1088:$U$1110,3,FALSE)/100</f>
        <v>0.005085499379365285</v>
      </c>
      <c r="E8" s="209">
        <f>VLOOKUP(W8,'[1]Sheet1'!$A$1088:$U$1110,4,FALSE)</f>
        <v>54</v>
      </c>
      <c r="F8" s="161">
        <f>VLOOKUP(W8,'[1]Sheet1'!$A$1088:$U$1110,5,FALSE)/100</f>
        <v>0.008658008658008656</v>
      </c>
      <c r="G8" s="217">
        <f>VLOOKUP(W8,'[1]Sheet1'!$A$1088:$U$1110,6,FALSE)</f>
        <v>23</v>
      </c>
      <c r="H8" s="162">
        <f>VLOOKUP(W8,'[1]Sheet1'!$A$1088:$U$1110,7,FALSE)/100</f>
        <v>0.005501076297536474</v>
      </c>
      <c r="I8" s="209">
        <f>VLOOKUP(W8,'[1]Sheet1'!$A$1088:$U$1110,8,FALSE)</f>
        <v>9</v>
      </c>
      <c r="J8" s="161">
        <f>VLOOKUP(W8,'[1]Sheet1'!$A$1088:$U$1110,9,FALSE)/100</f>
        <v>0.008144796380090498</v>
      </c>
      <c r="K8" s="233">
        <f>VLOOKUP(W8,'[1]Sheet1'!$A$1088:$U$1110,10,FALSE)</f>
        <v>0</v>
      </c>
      <c r="L8" s="162">
        <f>VLOOKUP(W8,'[1]Sheet1'!$A$1088:$U$1110,11,FALSE)/100</f>
        <v>0</v>
      </c>
      <c r="M8" s="209">
        <f>VLOOKUP(W8,'[1]Sheet1'!$A$1088:$U$1110,12,FALSE)</f>
        <v>2</v>
      </c>
      <c r="N8" s="161">
        <f>VLOOKUP(W8,'[1]Sheet1'!$A$1088:$U$1110,13,FALSE)/100</f>
        <v>0.010695187165775399</v>
      </c>
      <c r="O8" s="217">
        <f>VLOOKUP(W8,'[1]Sheet1'!$A$1088:$U$1110,14,FALSE)</f>
        <v>1</v>
      </c>
      <c r="P8" s="162">
        <f>VLOOKUP(W8,'[1]Sheet1'!$A$1088:$U$1110,15,FALSE)/100</f>
        <v>0.020408163265306124</v>
      </c>
      <c r="Q8" s="209">
        <f>VLOOKUP(W8,'[1]Sheet1'!$A$1088:$U$1110,16,FALSE)</f>
        <v>1</v>
      </c>
      <c r="R8" s="162">
        <f>VLOOKUP(W8,'[1]Sheet1'!$A$1088:$U$1110,17,FALSE)/100</f>
        <v>0.043478260869565216</v>
      </c>
      <c r="S8" s="209">
        <f>VLOOKUP(W8,'[1]Sheet1'!$A$1088:$U$1110,18,FALSE)</f>
        <v>0</v>
      </c>
      <c r="T8" s="161">
        <f>VLOOKUP(W8,'[1]Sheet1'!$A$1088:$U$1110,19,FALSE)/100</f>
        <v>0</v>
      </c>
      <c r="U8" s="233">
        <f>VLOOKUP(W8,'[1]Sheet1'!$A$1088:$U$1110,20,FALSE)</f>
        <v>639</v>
      </c>
      <c r="V8" s="161">
        <f>VLOOKUP(W8,'[1]Sheet1'!$A$1088:$U$1110,21,FALSE)/100</f>
        <v>0.005330241404047313</v>
      </c>
      <c r="W8" s="262" t="s">
        <v>280</v>
      </c>
    </row>
    <row r="9" spans="1:23" ht="27">
      <c r="A9" s="26" t="s">
        <v>143</v>
      </c>
      <c r="B9" s="27" t="s">
        <v>144</v>
      </c>
      <c r="C9" s="209">
        <f>VLOOKUP(W9,'[1]Sheet1'!$A$1088:$U$1110,2,FALSE)</f>
        <v>1225</v>
      </c>
      <c r="D9" s="162">
        <f>VLOOKUP(W9,'[1]Sheet1'!$A$1088:$U$1110,3,FALSE)/100</f>
        <v>0.011347425755414343</v>
      </c>
      <c r="E9" s="209">
        <f>VLOOKUP(W9,'[1]Sheet1'!$A$1088:$U$1110,4,FALSE)</f>
        <v>70</v>
      </c>
      <c r="F9" s="161">
        <f>VLOOKUP(W9,'[1]Sheet1'!$A$1088:$U$1110,5,FALSE)/100</f>
        <v>0.01122334455667789</v>
      </c>
      <c r="G9" s="217">
        <f>VLOOKUP(W9,'[1]Sheet1'!$A$1088:$U$1110,6,FALSE)</f>
        <v>37</v>
      </c>
      <c r="H9" s="162">
        <f>VLOOKUP(W9,'[1]Sheet1'!$A$1088:$U$1110,7,FALSE)/100</f>
        <v>0.008849557522123894</v>
      </c>
      <c r="I9" s="209">
        <f>VLOOKUP(W9,'[1]Sheet1'!$A$1088:$U$1110,8,FALSE)</f>
        <v>13</v>
      </c>
      <c r="J9" s="161">
        <f>VLOOKUP(W9,'[1]Sheet1'!$A$1088:$U$1110,9,FALSE)/100</f>
        <v>0.011764705882352941</v>
      </c>
      <c r="K9" s="233">
        <f>VLOOKUP(W9,'[1]Sheet1'!$A$1088:$U$1110,10,FALSE)</f>
        <v>0</v>
      </c>
      <c r="L9" s="162">
        <f>VLOOKUP(W9,'[1]Sheet1'!$A$1088:$U$1110,11,FALSE)/100</f>
        <v>0</v>
      </c>
      <c r="M9" s="209">
        <f>VLOOKUP(W9,'[1]Sheet1'!$A$1088:$U$1110,12,FALSE)</f>
        <v>1</v>
      </c>
      <c r="N9" s="161">
        <f>VLOOKUP(W9,'[1]Sheet1'!$A$1088:$U$1110,13,FALSE)/100</f>
        <v>0.005347593582887699</v>
      </c>
      <c r="O9" s="217">
        <f>VLOOKUP(W9,'[1]Sheet1'!$A$1088:$U$1110,14,FALSE)</f>
        <v>1</v>
      </c>
      <c r="P9" s="162">
        <f>VLOOKUP(W9,'[1]Sheet1'!$A$1088:$U$1110,15,FALSE)/100</f>
        <v>0.020408163265306124</v>
      </c>
      <c r="Q9" s="209">
        <f>VLOOKUP(W9,'[1]Sheet1'!$A$1088:$U$1110,16,FALSE)</f>
        <v>0</v>
      </c>
      <c r="R9" s="162">
        <f>VLOOKUP(W9,'[1]Sheet1'!$A$1088:$U$1110,17,FALSE)/100</f>
        <v>0</v>
      </c>
      <c r="S9" s="209">
        <f>VLOOKUP(W9,'[1]Sheet1'!$A$1088:$U$1110,18,FALSE)</f>
        <v>1</v>
      </c>
      <c r="T9" s="161">
        <f>VLOOKUP(W9,'[1]Sheet1'!$A$1088:$U$1110,19,FALSE)/100</f>
        <v>0.015151515151515148</v>
      </c>
      <c r="U9" s="233">
        <f>VLOOKUP(W9,'[1]Sheet1'!$A$1088:$U$1110,20,FALSE)</f>
        <v>1348</v>
      </c>
      <c r="V9" s="161">
        <f>VLOOKUP(W9,'[1]Sheet1'!$A$1088:$U$1110,21,FALSE)/100</f>
        <v>0.011244390317145192</v>
      </c>
      <c r="W9" s="262" t="s">
        <v>281</v>
      </c>
    </row>
    <row r="10" spans="1:23" ht="27">
      <c r="A10" s="26" t="s">
        <v>145</v>
      </c>
      <c r="B10" s="27" t="s">
        <v>146</v>
      </c>
      <c r="C10" s="209">
        <f>VLOOKUP(W10,'[1]Sheet1'!$A$1088:$U$1110,2,FALSE)</f>
        <v>302</v>
      </c>
      <c r="D10" s="162">
        <f>VLOOKUP(W10,'[1]Sheet1'!$A$1088:$U$1110,3,FALSE)/100</f>
        <v>0.0027974878188858215</v>
      </c>
      <c r="E10" s="209">
        <f>VLOOKUP(W10,'[1]Sheet1'!$A$1088:$U$1110,4,FALSE)</f>
        <v>19</v>
      </c>
      <c r="F10" s="161">
        <f>VLOOKUP(W10,'[1]Sheet1'!$A$1088:$U$1110,5,FALSE)/100</f>
        <v>0.003046336379669713</v>
      </c>
      <c r="G10" s="217">
        <f>VLOOKUP(W10,'[1]Sheet1'!$A$1088:$U$1110,6,FALSE)</f>
        <v>12</v>
      </c>
      <c r="H10" s="162">
        <f>VLOOKUP(W10,'[1]Sheet1'!$A$1088:$U$1110,7,FALSE)/100</f>
        <v>0.0028701267639320736</v>
      </c>
      <c r="I10" s="209">
        <f>VLOOKUP(W10,'[1]Sheet1'!$A$1088:$U$1110,8,FALSE)</f>
        <v>2</v>
      </c>
      <c r="J10" s="161">
        <f>VLOOKUP(W10,'[1]Sheet1'!$A$1088:$U$1110,9,FALSE)/100</f>
        <v>0.0018099547511312216</v>
      </c>
      <c r="K10" s="233">
        <f>VLOOKUP(W10,'[1]Sheet1'!$A$1088:$U$1110,10,FALSE)</f>
        <v>0</v>
      </c>
      <c r="L10" s="162">
        <f>VLOOKUP(W10,'[1]Sheet1'!$A$1088:$U$1110,11,FALSE)/100</f>
        <v>0</v>
      </c>
      <c r="M10" s="209">
        <f>VLOOKUP(W10,'[1]Sheet1'!$A$1088:$U$1110,12,FALSE)</f>
        <v>0</v>
      </c>
      <c r="N10" s="161">
        <f>VLOOKUP(W10,'[1]Sheet1'!$A$1088:$U$1110,13,FALSE)/100</f>
        <v>0</v>
      </c>
      <c r="O10" s="217">
        <f>VLOOKUP(W10,'[1]Sheet1'!$A$1088:$U$1110,14,FALSE)</f>
        <v>0</v>
      </c>
      <c r="P10" s="162">
        <f>VLOOKUP(W10,'[1]Sheet1'!$A$1088:$U$1110,15,FALSE)/100</f>
        <v>0</v>
      </c>
      <c r="Q10" s="209">
        <f>VLOOKUP(W10,'[1]Sheet1'!$A$1088:$U$1110,16,FALSE)</f>
        <v>0</v>
      </c>
      <c r="R10" s="162">
        <f>VLOOKUP(W10,'[1]Sheet1'!$A$1088:$U$1110,17,FALSE)/100</f>
        <v>0</v>
      </c>
      <c r="S10" s="209">
        <f>VLOOKUP(W10,'[1]Sheet1'!$A$1088:$U$1110,18,FALSE)</f>
        <v>0</v>
      </c>
      <c r="T10" s="161">
        <f>VLOOKUP(W10,'[1]Sheet1'!$A$1088:$U$1110,19,FALSE)/100</f>
        <v>0</v>
      </c>
      <c r="U10" s="233">
        <f>VLOOKUP(W10,'[1]Sheet1'!$A$1088:$U$1110,20,FALSE)</f>
        <v>335</v>
      </c>
      <c r="V10" s="161">
        <f>VLOOKUP(W10,'[1]Sheet1'!$A$1088:$U$1110,21,FALSE)/100</f>
        <v>0.0027944145075991396</v>
      </c>
      <c r="W10" s="262" t="s">
        <v>282</v>
      </c>
    </row>
    <row r="11" spans="1:23" ht="14.25">
      <c r="A11" s="26" t="s">
        <v>147</v>
      </c>
      <c r="B11" s="27" t="s">
        <v>148</v>
      </c>
      <c r="C11" s="209">
        <f>VLOOKUP(W11,'[1]Sheet1'!$A$1088:$U$1110,2,FALSE)</f>
        <v>11182</v>
      </c>
      <c r="D11" s="162">
        <f>VLOOKUP(W11,'[1]Sheet1'!$A$1088:$U$1110,3,FALSE)/100</f>
        <v>0.10358115493636179</v>
      </c>
      <c r="E11" s="209">
        <f>VLOOKUP(W11,'[1]Sheet1'!$A$1088:$U$1110,4,FALSE)</f>
        <v>267</v>
      </c>
      <c r="F11" s="161">
        <f>VLOOKUP(W11,'[1]Sheet1'!$A$1088:$U$1110,5,FALSE)/100</f>
        <v>0.04280904280904281</v>
      </c>
      <c r="G11" s="217">
        <f>VLOOKUP(W11,'[1]Sheet1'!$A$1088:$U$1110,6,FALSE)</f>
        <v>124</v>
      </c>
      <c r="H11" s="162">
        <f>VLOOKUP(W11,'[1]Sheet1'!$A$1088:$U$1110,7,FALSE)/100</f>
        <v>0.029657976560631426</v>
      </c>
      <c r="I11" s="209">
        <f>VLOOKUP(W11,'[1]Sheet1'!$A$1088:$U$1110,8,FALSE)</f>
        <v>36</v>
      </c>
      <c r="J11" s="161">
        <f>VLOOKUP(W11,'[1]Sheet1'!$A$1088:$U$1110,9,FALSE)/100</f>
        <v>0.03257918552036199</v>
      </c>
      <c r="K11" s="233">
        <f>VLOOKUP(W11,'[1]Sheet1'!$A$1088:$U$1110,10,FALSE)</f>
        <v>2</v>
      </c>
      <c r="L11" s="162">
        <f>VLOOKUP(W11,'[1]Sheet1'!$A$1088:$U$1110,11,FALSE)/100</f>
        <v>0.025</v>
      </c>
      <c r="M11" s="209">
        <f>VLOOKUP(W11,'[1]Sheet1'!$A$1088:$U$1110,12,FALSE)</f>
        <v>3</v>
      </c>
      <c r="N11" s="161">
        <f>VLOOKUP(W11,'[1]Sheet1'!$A$1088:$U$1110,13,FALSE)/100</f>
        <v>0.016042780748663103</v>
      </c>
      <c r="O11" s="217">
        <f>VLOOKUP(W11,'[1]Sheet1'!$A$1088:$U$1110,14,FALSE)</f>
        <v>2</v>
      </c>
      <c r="P11" s="162">
        <f>VLOOKUP(W11,'[1]Sheet1'!$A$1088:$U$1110,15,FALSE)/100</f>
        <v>0.04081632653061225</v>
      </c>
      <c r="Q11" s="209">
        <f>VLOOKUP(W11,'[1]Sheet1'!$A$1088:$U$1110,16,FALSE)</f>
        <v>0</v>
      </c>
      <c r="R11" s="162">
        <f>VLOOKUP(W11,'[1]Sheet1'!$A$1088:$U$1110,17,FALSE)/100</f>
        <v>0</v>
      </c>
      <c r="S11" s="209">
        <f>VLOOKUP(W11,'[1]Sheet1'!$A$1088:$U$1110,18,FALSE)</f>
        <v>0</v>
      </c>
      <c r="T11" s="161">
        <f>VLOOKUP(W11,'[1]Sheet1'!$A$1088:$U$1110,19,FALSE)/100</f>
        <v>0</v>
      </c>
      <c r="U11" s="233">
        <f>VLOOKUP(W11,'[1]Sheet1'!$A$1088:$U$1110,20,FALSE)</f>
        <v>11616</v>
      </c>
      <c r="V11" s="161">
        <f>VLOOKUP(W11,'[1]Sheet1'!$A$1088:$U$1110,21,FALSE)/100</f>
        <v>0.0968952803590197</v>
      </c>
      <c r="W11" s="262" t="s">
        <v>275</v>
      </c>
    </row>
    <row r="12" spans="1:23" ht="14.25">
      <c r="A12" s="26" t="s">
        <v>149</v>
      </c>
      <c r="B12" s="27" t="s">
        <v>150</v>
      </c>
      <c r="C12" s="209">
        <f>VLOOKUP(W12,'[1]Sheet1'!$A$1088:$U$1110,2,FALSE)</f>
        <v>3788</v>
      </c>
      <c r="D12" s="162">
        <f>VLOOKUP(W12,'[1]Sheet1'!$A$1088:$U$1110,3,FALSE)/100</f>
        <v>0.03508901939715064</v>
      </c>
      <c r="E12" s="209">
        <f>VLOOKUP(W12,'[1]Sheet1'!$A$1088:$U$1110,4,FALSE)</f>
        <v>215</v>
      </c>
      <c r="F12" s="161">
        <f>VLOOKUP(W12,'[1]Sheet1'!$A$1088:$U$1110,5,FALSE)/100</f>
        <v>0.034471701138367804</v>
      </c>
      <c r="G12" s="217">
        <f>VLOOKUP(W12,'[1]Sheet1'!$A$1088:$U$1110,6,FALSE)</f>
        <v>99</v>
      </c>
      <c r="H12" s="162">
        <f>VLOOKUP(W12,'[1]Sheet1'!$A$1088:$U$1110,7,FALSE)/100</f>
        <v>0.023678545802439607</v>
      </c>
      <c r="I12" s="209">
        <f>VLOOKUP(W12,'[1]Sheet1'!$A$1088:$U$1110,8,FALSE)</f>
        <v>32</v>
      </c>
      <c r="J12" s="161">
        <f>VLOOKUP(W12,'[1]Sheet1'!$A$1088:$U$1110,9,FALSE)/100</f>
        <v>0.028959276018099545</v>
      </c>
      <c r="K12" s="233">
        <f>VLOOKUP(W12,'[1]Sheet1'!$A$1088:$U$1110,10,FALSE)</f>
        <v>4</v>
      </c>
      <c r="L12" s="162">
        <f>VLOOKUP(W12,'[1]Sheet1'!$A$1088:$U$1110,11,FALSE)/100</f>
        <v>0.05</v>
      </c>
      <c r="M12" s="209">
        <f>VLOOKUP(W12,'[1]Sheet1'!$A$1088:$U$1110,12,FALSE)</f>
        <v>9</v>
      </c>
      <c r="N12" s="161">
        <f>VLOOKUP(W12,'[1]Sheet1'!$A$1088:$U$1110,13,FALSE)/100</f>
        <v>0.0481283422459893</v>
      </c>
      <c r="O12" s="217">
        <f>VLOOKUP(W12,'[1]Sheet1'!$A$1088:$U$1110,14,FALSE)</f>
        <v>3</v>
      </c>
      <c r="P12" s="162">
        <f>VLOOKUP(W12,'[1]Sheet1'!$A$1088:$U$1110,15,FALSE)/100</f>
        <v>0.061224489795918366</v>
      </c>
      <c r="Q12" s="209">
        <f>VLOOKUP(W12,'[1]Sheet1'!$A$1088:$U$1110,16,FALSE)</f>
        <v>0</v>
      </c>
      <c r="R12" s="162">
        <f>VLOOKUP(W12,'[1]Sheet1'!$A$1088:$U$1110,17,FALSE)/100</f>
        <v>0</v>
      </c>
      <c r="S12" s="209">
        <f>VLOOKUP(W12,'[1]Sheet1'!$A$1088:$U$1110,18,FALSE)</f>
        <v>0</v>
      </c>
      <c r="T12" s="161">
        <f>VLOOKUP(W12,'[1]Sheet1'!$A$1088:$U$1110,19,FALSE)/100</f>
        <v>0</v>
      </c>
      <c r="U12" s="233">
        <f>VLOOKUP(W12,'[1]Sheet1'!$A$1088:$U$1110,20,FALSE)</f>
        <v>4150</v>
      </c>
      <c r="V12" s="161">
        <f>VLOOKUP(W12,'[1]Sheet1'!$A$1088:$U$1110,21,FALSE)/100</f>
        <v>0.03461737375085501</v>
      </c>
      <c r="W12" s="262" t="s">
        <v>283</v>
      </c>
    </row>
    <row r="13" spans="1:23" ht="14.25">
      <c r="A13" s="26" t="s">
        <v>151</v>
      </c>
      <c r="B13" s="27" t="s">
        <v>152</v>
      </c>
      <c r="C13" s="209">
        <f>VLOOKUP(W13,'[1]Sheet1'!$A$1088:$U$1110,2,FALSE)</f>
        <v>1782</v>
      </c>
      <c r="D13" s="162">
        <f>VLOOKUP(W13,'[1]Sheet1'!$A$1088:$U$1110,3,FALSE)/100</f>
        <v>0.016507030772366007</v>
      </c>
      <c r="E13" s="209">
        <f>VLOOKUP(W13,'[1]Sheet1'!$A$1088:$U$1110,4,FALSE)</f>
        <v>47</v>
      </c>
      <c r="F13" s="161">
        <f>VLOOKUP(W13,'[1]Sheet1'!$A$1088:$U$1110,5,FALSE)/100</f>
        <v>0.007535674202340869</v>
      </c>
      <c r="G13" s="217">
        <f>VLOOKUP(W13,'[1]Sheet1'!$A$1088:$U$1110,6,FALSE)</f>
        <v>39</v>
      </c>
      <c r="H13" s="162">
        <f>VLOOKUP(W13,'[1]Sheet1'!$A$1088:$U$1110,7,FALSE)/100</f>
        <v>0.00932791198277924</v>
      </c>
      <c r="I13" s="209">
        <f>VLOOKUP(W13,'[1]Sheet1'!$A$1088:$U$1110,8,FALSE)</f>
        <v>8</v>
      </c>
      <c r="J13" s="214">
        <f>VLOOKUP(W13,'[1]Sheet1'!$A$1088:$U$1110,9,FALSE)/100</f>
        <v>0.007239819004524886</v>
      </c>
      <c r="K13" s="233">
        <f>VLOOKUP(W13,'[1]Sheet1'!$A$1088:$U$1110,10,FALSE)</f>
        <v>1</v>
      </c>
      <c r="L13" s="162">
        <f>VLOOKUP(W13,'[1]Sheet1'!$A$1088:$U$1110,11,FALSE)/100</f>
        <v>0.0125</v>
      </c>
      <c r="M13" s="209">
        <f>VLOOKUP(W13,'[1]Sheet1'!$A$1088:$U$1110,12,FALSE)</f>
        <v>2</v>
      </c>
      <c r="N13" s="161">
        <f>VLOOKUP(W13,'[1]Sheet1'!$A$1088:$U$1110,13,FALSE)/100</f>
        <v>0.010695187165775399</v>
      </c>
      <c r="O13" s="217">
        <f>VLOOKUP(W13,'[1]Sheet1'!$A$1088:$U$1110,14,FALSE)</f>
        <v>0</v>
      </c>
      <c r="P13" s="162">
        <f>VLOOKUP(W13,'[1]Sheet1'!$A$1088:$U$1110,15,FALSE)/100</f>
        <v>0</v>
      </c>
      <c r="Q13" s="209">
        <f>VLOOKUP(W13,'[1]Sheet1'!$A$1088:$U$1110,16,FALSE)</f>
        <v>0</v>
      </c>
      <c r="R13" s="162">
        <f>VLOOKUP(W13,'[1]Sheet1'!$A$1088:$U$1110,17,FALSE)/100</f>
        <v>0</v>
      </c>
      <c r="S13" s="209">
        <f>VLOOKUP(W13,'[1]Sheet1'!$A$1088:$U$1110,18,FALSE)</f>
        <v>0</v>
      </c>
      <c r="T13" s="161">
        <f>VLOOKUP(W13,'[1]Sheet1'!$A$1088:$U$1110,19,FALSE)/100</f>
        <v>0</v>
      </c>
      <c r="U13" s="233">
        <f>VLOOKUP(W13,'[1]Sheet1'!$A$1088:$U$1110,20,FALSE)</f>
        <v>1879</v>
      </c>
      <c r="V13" s="161">
        <f>VLOOKUP(W13,'[1]Sheet1'!$A$1088:$U$1110,21,FALSE)/100</f>
        <v>0.015673745850085918</v>
      </c>
      <c r="W13" s="262" t="s">
        <v>284</v>
      </c>
    </row>
    <row r="14" spans="1:23" ht="14.25">
      <c r="A14" s="26" t="s">
        <v>153</v>
      </c>
      <c r="B14" s="27" t="s">
        <v>154</v>
      </c>
      <c r="C14" s="209">
        <f>VLOOKUP(W14,'[1]Sheet1'!$A$1088:$U$1110,2,FALSE)</f>
        <v>1388</v>
      </c>
      <c r="D14" s="162">
        <f>VLOOKUP(W14,'[1]Sheet1'!$A$1088:$U$1110,3,FALSE)/100</f>
        <v>0.012857328121236824</v>
      </c>
      <c r="E14" s="209">
        <f>VLOOKUP(W14,'[1]Sheet1'!$A$1088:$U$1110,4,FALSE)</f>
        <v>93</v>
      </c>
      <c r="F14" s="161">
        <f>VLOOKUP(W14,'[1]Sheet1'!$A$1088:$U$1110,5,FALSE)/100</f>
        <v>0.01491101491101491</v>
      </c>
      <c r="G14" s="217">
        <f>VLOOKUP(W14,'[1]Sheet1'!$A$1088:$U$1110,6,FALSE)</f>
        <v>54</v>
      </c>
      <c r="H14" s="162">
        <f>VLOOKUP(W14,'[1]Sheet1'!$A$1088:$U$1110,7,FALSE)/100</f>
        <v>0.012915570437694333</v>
      </c>
      <c r="I14" s="209">
        <f>VLOOKUP(W14,'[1]Sheet1'!$A$1088:$U$1110,8,FALSE)</f>
        <v>16</v>
      </c>
      <c r="J14" s="214">
        <f>VLOOKUP(W14,'[1]Sheet1'!$A$1088:$U$1110,9,FALSE)/100</f>
        <v>0.014479638009049773</v>
      </c>
      <c r="K14" s="233">
        <f>VLOOKUP(W14,'[1]Sheet1'!$A$1088:$U$1110,10,FALSE)</f>
        <v>2</v>
      </c>
      <c r="L14" s="162">
        <f>VLOOKUP(W14,'[1]Sheet1'!$A$1088:$U$1110,11,FALSE)/100</f>
        <v>0.025</v>
      </c>
      <c r="M14" s="209">
        <f>VLOOKUP(W14,'[1]Sheet1'!$A$1088:$U$1110,12,FALSE)</f>
        <v>5</v>
      </c>
      <c r="N14" s="161">
        <f>VLOOKUP(W14,'[1]Sheet1'!$A$1088:$U$1110,13,FALSE)/100</f>
        <v>0.026737967914438502</v>
      </c>
      <c r="O14" s="217">
        <f>VLOOKUP(W14,'[1]Sheet1'!$A$1088:$U$1110,14,FALSE)</f>
        <v>3</v>
      </c>
      <c r="P14" s="162">
        <f>VLOOKUP(W14,'[1]Sheet1'!$A$1088:$U$1110,15,FALSE)/100</f>
        <v>0.061224489795918366</v>
      </c>
      <c r="Q14" s="209">
        <f>VLOOKUP(W14,'[1]Sheet1'!$A$1088:$U$1110,16,FALSE)</f>
        <v>0</v>
      </c>
      <c r="R14" s="162">
        <f>VLOOKUP(W14,'[1]Sheet1'!$A$1088:$U$1110,17,FALSE)/100</f>
        <v>0</v>
      </c>
      <c r="S14" s="209">
        <f>VLOOKUP(W14,'[1]Sheet1'!$A$1088:$U$1110,18,FALSE)</f>
        <v>1</v>
      </c>
      <c r="T14" s="161">
        <f>VLOOKUP(W14,'[1]Sheet1'!$A$1088:$U$1110,19,FALSE)/100</f>
        <v>0.015151515151515148</v>
      </c>
      <c r="U14" s="233">
        <f>VLOOKUP(W14,'[1]Sheet1'!$A$1088:$U$1110,20,FALSE)</f>
        <v>1562</v>
      </c>
      <c r="V14" s="161">
        <f>VLOOKUP(W14,'[1]Sheet1'!$A$1088:$U$1110,21,FALSE)/100</f>
        <v>0.013029478987671213</v>
      </c>
      <c r="W14" s="262" t="s">
        <v>285</v>
      </c>
    </row>
    <row r="15" spans="1:23" ht="14.25">
      <c r="A15" s="26" t="s">
        <v>155</v>
      </c>
      <c r="B15" s="27" t="s">
        <v>156</v>
      </c>
      <c r="C15" s="209">
        <f>VLOOKUP(W15,'[1]Sheet1'!$A$1088:$U$1110,2,FALSE)</f>
        <v>3369</v>
      </c>
      <c r="D15" s="162">
        <f>VLOOKUP(W15,'[1]Sheet1'!$A$1088:$U$1110,3,FALSE)/100</f>
        <v>0.031207736628564017</v>
      </c>
      <c r="E15" s="209">
        <f>VLOOKUP(W15,'[1]Sheet1'!$A$1088:$U$1110,4,FALSE)</f>
        <v>219</v>
      </c>
      <c r="F15" s="161">
        <f>VLOOKUP(W15,'[1]Sheet1'!$A$1088:$U$1110,5,FALSE)/100</f>
        <v>0.03511303511303511</v>
      </c>
      <c r="G15" s="217">
        <f>VLOOKUP(W15,'[1]Sheet1'!$A$1088:$U$1110,6,FALSE)</f>
        <v>127</v>
      </c>
      <c r="H15" s="162">
        <f>VLOOKUP(W15,'[1]Sheet1'!$A$1088:$U$1110,7,FALSE)/100</f>
        <v>0.030375508251614444</v>
      </c>
      <c r="I15" s="209">
        <f>VLOOKUP(W15,'[1]Sheet1'!$A$1088:$U$1110,8,FALSE)</f>
        <v>38</v>
      </c>
      <c r="J15" s="214">
        <f>VLOOKUP(W15,'[1]Sheet1'!$A$1088:$U$1110,9,FALSE)/100</f>
        <v>0.034389140271493215</v>
      </c>
      <c r="K15" s="233">
        <f>VLOOKUP(W15,'[1]Sheet1'!$A$1088:$U$1110,10,FALSE)</f>
        <v>4</v>
      </c>
      <c r="L15" s="162">
        <f>VLOOKUP(W15,'[1]Sheet1'!$A$1088:$U$1110,11,FALSE)/100</f>
        <v>0.05</v>
      </c>
      <c r="M15" s="209">
        <f>VLOOKUP(W15,'[1]Sheet1'!$A$1088:$U$1110,12,FALSE)</f>
        <v>22</v>
      </c>
      <c r="N15" s="161">
        <f>VLOOKUP(W15,'[1]Sheet1'!$A$1088:$U$1110,13,FALSE)/100</f>
        <v>0.11764705882352938</v>
      </c>
      <c r="O15" s="217">
        <f>VLOOKUP(W15,'[1]Sheet1'!$A$1088:$U$1110,14,FALSE)</f>
        <v>10</v>
      </c>
      <c r="P15" s="162">
        <f>VLOOKUP(W15,'[1]Sheet1'!$A$1088:$U$1110,15,FALSE)/100</f>
        <v>0.20408163265306123</v>
      </c>
      <c r="Q15" s="209">
        <f>VLOOKUP(W15,'[1]Sheet1'!$A$1088:$U$1110,16,FALSE)</f>
        <v>4</v>
      </c>
      <c r="R15" s="162">
        <f>VLOOKUP(W15,'[1]Sheet1'!$A$1088:$U$1110,17,FALSE)/100</f>
        <v>0.17391304347826086</v>
      </c>
      <c r="S15" s="209">
        <f>VLOOKUP(W15,'[1]Sheet1'!$A$1088:$U$1110,18,FALSE)</f>
        <v>2</v>
      </c>
      <c r="T15" s="161">
        <f>VLOOKUP(W15,'[1]Sheet1'!$A$1088:$U$1110,19,FALSE)/100</f>
        <v>0.030303030303030297</v>
      </c>
      <c r="U15" s="233">
        <f>VLOOKUP(W15,'[1]Sheet1'!$A$1088:$U$1110,20,FALSE)</f>
        <v>3795</v>
      </c>
      <c r="V15" s="161">
        <f>VLOOKUP(W15,'[1]Sheet1'!$A$1088:$U$1110,21,FALSE)/100</f>
        <v>0.031656128526384275</v>
      </c>
      <c r="W15" s="262" t="s">
        <v>286</v>
      </c>
    </row>
    <row r="16" spans="1:23" ht="27">
      <c r="A16" s="26" t="s">
        <v>157</v>
      </c>
      <c r="B16" s="27" t="s">
        <v>158</v>
      </c>
      <c r="C16" s="209">
        <f>VLOOKUP(W16,'[1]Sheet1'!$A$1088:$U$1110,2,FALSE)</f>
        <v>10489</v>
      </c>
      <c r="D16" s="162">
        <f>VLOOKUP(W16,'[1]Sheet1'!$A$1088:$U$1110,3,FALSE)/100</f>
        <v>0.09716175408044167</v>
      </c>
      <c r="E16" s="209">
        <f>VLOOKUP(W16,'[1]Sheet1'!$A$1088:$U$1110,4,FALSE)</f>
        <v>690</v>
      </c>
      <c r="F16" s="161">
        <f>VLOOKUP(W16,'[1]Sheet1'!$A$1088:$U$1110,5,FALSE)/100</f>
        <v>0.11063011063011066</v>
      </c>
      <c r="G16" s="217">
        <f>VLOOKUP(W16,'[1]Sheet1'!$A$1088:$U$1110,6,FALSE)</f>
        <v>433</v>
      </c>
      <c r="H16" s="162">
        <f>VLOOKUP(W16,'[1]Sheet1'!$A$1088:$U$1110,7,FALSE)/100</f>
        <v>0.1035637407318823</v>
      </c>
      <c r="I16" s="209">
        <f>VLOOKUP(W16,'[1]Sheet1'!$A$1088:$U$1110,8,FALSE)</f>
        <v>110</v>
      </c>
      <c r="J16" s="214">
        <f>VLOOKUP(W16,'[1]Sheet1'!$A$1088:$U$1110,9,FALSE)/100</f>
        <v>0.0995475113122172</v>
      </c>
      <c r="K16" s="233">
        <f>VLOOKUP(W16,'[1]Sheet1'!$A$1088:$U$1110,10,FALSE)</f>
        <v>13</v>
      </c>
      <c r="L16" s="162">
        <f>VLOOKUP(W16,'[1]Sheet1'!$A$1088:$U$1110,11,FALSE)/100</f>
        <v>0.1625</v>
      </c>
      <c r="M16" s="209">
        <f>VLOOKUP(W16,'[1]Sheet1'!$A$1088:$U$1110,12,FALSE)</f>
        <v>22</v>
      </c>
      <c r="N16" s="161">
        <f>VLOOKUP(W16,'[1]Sheet1'!$A$1088:$U$1110,13,FALSE)/100</f>
        <v>0.11764705882352938</v>
      </c>
      <c r="O16" s="217">
        <f>VLOOKUP(W16,'[1]Sheet1'!$A$1088:$U$1110,14,FALSE)</f>
        <v>2</v>
      </c>
      <c r="P16" s="162">
        <f>VLOOKUP(W16,'[1]Sheet1'!$A$1088:$U$1110,15,FALSE)/100</f>
        <v>0.04081632653061225</v>
      </c>
      <c r="Q16" s="209">
        <f>VLOOKUP(W16,'[1]Sheet1'!$A$1088:$U$1110,16,FALSE)</f>
        <v>3</v>
      </c>
      <c r="R16" s="162">
        <f>VLOOKUP(W16,'[1]Sheet1'!$A$1088:$U$1110,17,FALSE)/100</f>
        <v>0.13043478260869565</v>
      </c>
      <c r="S16" s="209">
        <f>VLOOKUP(W16,'[1]Sheet1'!$A$1088:$U$1110,18,FALSE)</f>
        <v>7</v>
      </c>
      <c r="T16" s="161">
        <f>VLOOKUP(W16,'[1]Sheet1'!$A$1088:$U$1110,19,FALSE)/100</f>
        <v>0.10606060606060605</v>
      </c>
      <c r="U16" s="233">
        <f>VLOOKUP(W16,'[1]Sheet1'!$A$1088:$U$1110,20,FALSE)</f>
        <v>11769</v>
      </c>
      <c r="V16" s="161">
        <f>VLOOKUP(W16,'[1]Sheet1'!$A$1088:$U$1110,21,FALSE)/100</f>
        <v>0.09817153534308737</v>
      </c>
      <c r="W16" s="262" t="s">
        <v>287</v>
      </c>
    </row>
    <row r="17" spans="1:23" ht="14.25">
      <c r="A17" s="26" t="s">
        <v>159</v>
      </c>
      <c r="B17" s="27" t="s">
        <v>160</v>
      </c>
      <c r="C17" s="209">
        <f>VLOOKUP(W17,'[1]Sheet1'!$A$1088:$U$1110,2,FALSE)</f>
        <v>5833</v>
      </c>
      <c r="D17" s="162">
        <f>VLOOKUP(W17,'[1]Sheet1'!$A$1088:$U$1110,3,FALSE)/100</f>
        <v>0.05403227300516887</v>
      </c>
      <c r="E17" s="209">
        <f>VLOOKUP(W17,'[1]Sheet1'!$A$1088:$U$1110,4,FALSE)</f>
        <v>428</v>
      </c>
      <c r="F17" s="161">
        <f>VLOOKUP(W17,'[1]Sheet1'!$A$1088:$U$1110,5,FALSE)/100</f>
        <v>0.06862273528940195</v>
      </c>
      <c r="G17" s="217">
        <f>VLOOKUP(W17,'[1]Sheet1'!$A$1088:$U$1110,6,FALSE)</f>
        <v>350</v>
      </c>
      <c r="H17" s="162">
        <f>VLOOKUP(W17,'[1]Sheet1'!$A$1088:$U$1110,7,FALSE)/100</f>
        <v>0.08371203061468548</v>
      </c>
      <c r="I17" s="209">
        <f>VLOOKUP(W17,'[1]Sheet1'!$A$1088:$U$1110,8,FALSE)</f>
        <v>106</v>
      </c>
      <c r="J17" s="214">
        <f>VLOOKUP(W17,'[1]Sheet1'!$A$1088:$U$1110,9,FALSE)/100</f>
        <v>0.09592760180995477</v>
      </c>
      <c r="K17" s="233">
        <f>VLOOKUP(W17,'[1]Sheet1'!$A$1088:$U$1110,10,FALSE)</f>
        <v>8</v>
      </c>
      <c r="L17" s="162">
        <f>VLOOKUP(W17,'[1]Sheet1'!$A$1088:$U$1110,11,FALSE)/100</f>
        <v>0.1</v>
      </c>
      <c r="M17" s="209">
        <f>VLOOKUP(W17,'[1]Sheet1'!$A$1088:$U$1110,12,FALSE)</f>
        <v>23</v>
      </c>
      <c r="N17" s="161">
        <f>VLOOKUP(W17,'[1]Sheet1'!$A$1088:$U$1110,13,FALSE)/100</f>
        <v>0.12299465240641712</v>
      </c>
      <c r="O17" s="217">
        <f>VLOOKUP(W17,'[1]Sheet1'!$A$1088:$U$1110,14,FALSE)</f>
        <v>3</v>
      </c>
      <c r="P17" s="162">
        <f>VLOOKUP(W17,'[1]Sheet1'!$A$1088:$U$1110,15,FALSE)/100</f>
        <v>0.061224489795918366</v>
      </c>
      <c r="Q17" s="209">
        <f>VLOOKUP(W17,'[1]Sheet1'!$A$1088:$U$1110,16,FALSE)</f>
        <v>5</v>
      </c>
      <c r="R17" s="162">
        <f>VLOOKUP(W17,'[1]Sheet1'!$A$1088:$U$1110,17,FALSE)/100</f>
        <v>0.21739130434782608</v>
      </c>
      <c r="S17" s="209">
        <f>VLOOKUP(W17,'[1]Sheet1'!$A$1088:$U$1110,18,FALSE)</f>
        <v>20</v>
      </c>
      <c r="T17" s="161">
        <f>VLOOKUP(W17,'[1]Sheet1'!$A$1088:$U$1110,19,FALSE)/100</f>
        <v>0.30303030303030304</v>
      </c>
      <c r="U17" s="233">
        <f>VLOOKUP(W17,'[1]Sheet1'!$A$1088:$U$1110,20,FALSE)</f>
        <v>6776</v>
      </c>
      <c r="V17" s="161">
        <f>VLOOKUP(W17,'[1]Sheet1'!$A$1088:$U$1110,21,FALSE)/100</f>
        <v>0.05652224687609483</v>
      </c>
      <c r="W17" s="262" t="s">
        <v>288</v>
      </c>
    </row>
    <row r="18" spans="1:23" ht="14.25">
      <c r="A18" s="26" t="s">
        <v>161</v>
      </c>
      <c r="B18" s="27" t="s">
        <v>162</v>
      </c>
      <c r="C18" s="209">
        <f>VLOOKUP(W18,'[1]Sheet1'!$A$1088:$U$1110,2,FALSE)</f>
        <v>476</v>
      </c>
      <c r="D18" s="162">
        <f>VLOOKUP(W18,'[1]Sheet1'!$A$1088:$U$1110,3,FALSE)/100</f>
        <v>0.0044092854363895735</v>
      </c>
      <c r="E18" s="209">
        <f>VLOOKUP(W18,'[1]Sheet1'!$A$1088:$U$1110,4,FALSE)</f>
        <v>35</v>
      </c>
      <c r="F18" s="161">
        <f>VLOOKUP(W18,'[1]Sheet1'!$A$1088:$U$1110,5,FALSE)/100</f>
        <v>0.005611672278338945</v>
      </c>
      <c r="G18" s="217">
        <f>VLOOKUP(W18,'[1]Sheet1'!$A$1088:$U$1110,6,FALSE)</f>
        <v>29</v>
      </c>
      <c r="H18" s="162">
        <f>VLOOKUP(W18,'[1]Sheet1'!$A$1088:$U$1110,7,FALSE)/100</f>
        <v>0.006936139679502511</v>
      </c>
      <c r="I18" s="209">
        <f>VLOOKUP(W18,'[1]Sheet1'!$A$1088:$U$1110,8,FALSE)</f>
        <v>5</v>
      </c>
      <c r="J18" s="214">
        <f>VLOOKUP(W18,'[1]Sheet1'!$A$1088:$U$1110,9,FALSE)/100</f>
        <v>0.004524886877828055</v>
      </c>
      <c r="K18" s="233">
        <f>VLOOKUP(W18,'[1]Sheet1'!$A$1088:$U$1110,10,FALSE)</f>
        <v>1</v>
      </c>
      <c r="L18" s="162">
        <f>VLOOKUP(W18,'[1]Sheet1'!$A$1088:$U$1110,11,FALSE)/100</f>
        <v>0.0125</v>
      </c>
      <c r="M18" s="209">
        <f>VLOOKUP(W18,'[1]Sheet1'!$A$1088:$U$1110,12,FALSE)</f>
        <v>0</v>
      </c>
      <c r="N18" s="161">
        <f>VLOOKUP(W18,'[1]Sheet1'!$A$1088:$U$1110,13,FALSE)/100</f>
        <v>0</v>
      </c>
      <c r="O18" s="217">
        <f>VLOOKUP(W18,'[1]Sheet1'!$A$1088:$U$1110,14,FALSE)</f>
        <v>0</v>
      </c>
      <c r="P18" s="162">
        <f>VLOOKUP(W18,'[1]Sheet1'!$A$1088:$U$1110,15,FALSE)/100</f>
        <v>0</v>
      </c>
      <c r="Q18" s="209">
        <f>VLOOKUP(W18,'[1]Sheet1'!$A$1088:$U$1110,16,FALSE)</f>
        <v>1</v>
      </c>
      <c r="R18" s="162">
        <f>VLOOKUP(W18,'[1]Sheet1'!$A$1088:$U$1110,17,FALSE)/100</f>
        <v>0.043478260869565216</v>
      </c>
      <c r="S18" s="209">
        <f>VLOOKUP(W18,'[1]Sheet1'!$A$1088:$U$1110,18,FALSE)</f>
        <v>4</v>
      </c>
      <c r="T18" s="161">
        <f>VLOOKUP(W18,'[1]Sheet1'!$A$1088:$U$1110,19,FALSE)/100</f>
        <v>0.060606060606060594</v>
      </c>
      <c r="U18" s="233">
        <f>VLOOKUP(W18,'[1]Sheet1'!$A$1088:$U$1110,20,FALSE)</f>
        <v>551</v>
      </c>
      <c r="V18" s="161">
        <f>VLOOKUP(W18,'[1]Sheet1'!$A$1088:$U$1110,21,FALSE)/100</f>
        <v>0.004596186249812315</v>
      </c>
      <c r="W18" s="262" t="s">
        <v>289</v>
      </c>
    </row>
    <row r="19" spans="1:23" ht="27">
      <c r="A19" s="26" t="s">
        <v>163</v>
      </c>
      <c r="B19" s="27" t="s">
        <v>164</v>
      </c>
      <c r="C19" s="209">
        <f>VLOOKUP(W19,'[1]Sheet1'!$A$1088:$U$1110,2,FALSE)</f>
        <v>18333</v>
      </c>
      <c r="D19" s="162">
        <f>VLOOKUP(W19,'[1]Sheet1'!$A$1088:$U$1110,3,FALSE)/100</f>
        <v>0.16982233173388667</v>
      </c>
      <c r="E19" s="209">
        <f>VLOOKUP(W19,'[1]Sheet1'!$A$1088:$U$1110,4,FALSE)</f>
        <v>987</v>
      </c>
      <c r="F19" s="161">
        <f>VLOOKUP(W19,'[1]Sheet1'!$A$1088:$U$1110,5,FALSE)/100</f>
        <v>0.15824915824915825</v>
      </c>
      <c r="G19" s="217">
        <f>VLOOKUP(W19,'[1]Sheet1'!$A$1088:$U$1110,6,FALSE)</f>
        <v>563</v>
      </c>
      <c r="H19" s="162">
        <f>VLOOKUP(W19,'[1]Sheet1'!$A$1088:$U$1110,7,FALSE)/100</f>
        <v>0.13465678067447975</v>
      </c>
      <c r="I19" s="209">
        <f>VLOOKUP(W19,'[1]Sheet1'!$A$1088:$U$1110,8,FALSE)</f>
        <v>120</v>
      </c>
      <c r="J19" s="214">
        <f>VLOOKUP(W19,'[1]Sheet1'!$A$1088:$U$1110,9,FALSE)/100</f>
        <v>0.1085972850678733</v>
      </c>
      <c r="K19" s="233">
        <f>VLOOKUP(W19,'[1]Sheet1'!$A$1088:$U$1110,10,FALSE)</f>
        <v>6</v>
      </c>
      <c r="L19" s="162">
        <f>VLOOKUP(W19,'[1]Sheet1'!$A$1088:$U$1110,11,FALSE)/100</f>
        <v>0.075</v>
      </c>
      <c r="M19" s="209">
        <f>VLOOKUP(W19,'[1]Sheet1'!$A$1088:$U$1110,12,FALSE)</f>
        <v>17</v>
      </c>
      <c r="N19" s="161">
        <f>VLOOKUP(W19,'[1]Sheet1'!$A$1088:$U$1110,13,FALSE)/100</f>
        <v>0.09090909090909091</v>
      </c>
      <c r="O19" s="217">
        <f>VLOOKUP(W19,'[1]Sheet1'!$A$1088:$U$1110,14,FALSE)</f>
        <v>5</v>
      </c>
      <c r="P19" s="162">
        <f>VLOOKUP(W19,'[1]Sheet1'!$A$1088:$U$1110,15,FALSE)/100</f>
        <v>0.10204081632653061</v>
      </c>
      <c r="Q19" s="209">
        <f>VLOOKUP(W19,'[1]Sheet1'!$A$1088:$U$1110,16,FALSE)</f>
        <v>1</v>
      </c>
      <c r="R19" s="162">
        <f>VLOOKUP(W19,'[1]Sheet1'!$A$1088:$U$1110,17,FALSE)/100</f>
        <v>0.043478260869565216</v>
      </c>
      <c r="S19" s="209">
        <f>VLOOKUP(W19,'[1]Sheet1'!$A$1088:$U$1110,18,FALSE)</f>
        <v>4</v>
      </c>
      <c r="T19" s="161">
        <f>VLOOKUP(W19,'[1]Sheet1'!$A$1088:$U$1110,19,FALSE)/100</f>
        <v>0.060606060606060594</v>
      </c>
      <c r="U19" s="233">
        <f>VLOOKUP(W19,'[1]Sheet1'!$A$1088:$U$1110,20,FALSE)</f>
        <v>20036</v>
      </c>
      <c r="V19" s="161">
        <f>VLOOKUP(W19,'[1]Sheet1'!$A$1088:$U$1110,21,FALSE)/100</f>
        <v>0.16713101216195925</v>
      </c>
      <c r="W19" s="262" t="s">
        <v>290</v>
      </c>
    </row>
    <row r="20" spans="1:23" ht="27">
      <c r="A20" s="26" t="s">
        <v>165</v>
      </c>
      <c r="B20" s="27" t="s">
        <v>166</v>
      </c>
      <c r="C20" s="209">
        <f>VLOOKUP(W20,'[1]Sheet1'!$A$1088:$U$1110,2,FALSE)</f>
        <v>2052</v>
      </c>
      <c r="D20" s="162">
        <f>VLOOKUP(W20,'[1]Sheet1'!$A$1088:$U$1110,3,FALSE)/100</f>
        <v>0.01900809604090631</v>
      </c>
      <c r="E20" s="209">
        <f>VLOOKUP(W20,'[1]Sheet1'!$A$1088:$U$1110,4,FALSE)</f>
        <v>48</v>
      </c>
      <c r="F20" s="161">
        <f>VLOOKUP(W20,'[1]Sheet1'!$A$1088:$U$1110,5,FALSE)/100</f>
        <v>0.007696007696007696</v>
      </c>
      <c r="G20" s="217">
        <f>VLOOKUP(W20,'[1]Sheet1'!$A$1088:$U$1110,6,FALSE)</f>
        <v>87</v>
      </c>
      <c r="H20" s="162">
        <f>VLOOKUP(W20,'[1]Sheet1'!$A$1088:$U$1110,7,FALSE)/100</f>
        <v>0.02080841903850754</v>
      </c>
      <c r="I20" s="209">
        <f>VLOOKUP(W20,'[1]Sheet1'!$A$1088:$U$1110,8,FALSE)</f>
        <v>45</v>
      </c>
      <c r="J20" s="214">
        <f>VLOOKUP(W20,'[1]Sheet1'!$A$1088:$U$1110,9,FALSE)/100</f>
        <v>0.04072398190045248</v>
      </c>
      <c r="K20" s="233">
        <f>VLOOKUP(W20,'[1]Sheet1'!$A$1088:$U$1110,10,FALSE)</f>
        <v>1</v>
      </c>
      <c r="L20" s="162">
        <f>VLOOKUP(W20,'[1]Sheet1'!$A$1088:$U$1110,11,FALSE)/100</f>
        <v>0.0125</v>
      </c>
      <c r="M20" s="209">
        <f>VLOOKUP(W20,'[1]Sheet1'!$A$1088:$U$1110,12,FALSE)</f>
        <v>7</v>
      </c>
      <c r="N20" s="161">
        <f>VLOOKUP(W20,'[1]Sheet1'!$A$1088:$U$1110,13,FALSE)/100</f>
        <v>0.0374331550802139</v>
      </c>
      <c r="O20" s="217">
        <f>VLOOKUP(W20,'[1]Sheet1'!$A$1088:$U$1110,14,FALSE)</f>
        <v>6</v>
      </c>
      <c r="P20" s="162">
        <f>VLOOKUP(W20,'[1]Sheet1'!$A$1088:$U$1110,15,FALSE)/100</f>
        <v>0.12244897959183673</v>
      </c>
      <c r="Q20" s="209">
        <f>VLOOKUP(W20,'[1]Sheet1'!$A$1088:$U$1110,16,FALSE)</f>
        <v>2</v>
      </c>
      <c r="R20" s="162">
        <f>VLOOKUP(W20,'[1]Sheet1'!$A$1088:$U$1110,17,FALSE)/100</f>
        <v>0.08695652173913043</v>
      </c>
      <c r="S20" s="209">
        <f>VLOOKUP(W20,'[1]Sheet1'!$A$1088:$U$1110,18,FALSE)</f>
        <v>2</v>
      </c>
      <c r="T20" s="161">
        <f>VLOOKUP(W20,'[1]Sheet1'!$A$1088:$U$1110,19,FALSE)/100</f>
        <v>0.030303030303030297</v>
      </c>
      <c r="U20" s="233">
        <f>VLOOKUP(W20,'[1]Sheet1'!$A$1088:$U$1110,20,FALSE)</f>
        <v>2250</v>
      </c>
      <c r="V20" s="161">
        <f>VLOOKUP(W20,'[1]Sheet1'!$A$1088:$U$1110,21,FALSE)/100</f>
        <v>0.01876845564805392</v>
      </c>
      <c r="W20" s="262" t="s">
        <v>291</v>
      </c>
    </row>
    <row r="21" spans="1:23" ht="14.25">
      <c r="A21" s="26" t="s">
        <v>167</v>
      </c>
      <c r="B21" s="27" t="s">
        <v>168</v>
      </c>
      <c r="C21" s="209">
        <f>VLOOKUP(W21,'[1]Sheet1'!$A$1088:$U$1110,2,FALSE)</f>
        <v>302</v>
      </c>
      <c r="D21" s="162">
        <f>VLOOKUP(W21,'[1]Sheet1'!$A$1088:$U$1110,3,FALSE)/100</f>
        <v>0.0027974878188858215</v>
      </c>
      <c r="E21" s="209">
        <f>VLOOKUP(W21,'[1]Sheet1'!$A$1088:$U$1110,4,FALSE)</f>
        <v>17</v>
      </c>
      <c r="F21" s="161">
        <f>VLOOKUP(W21,'[1]Sheet1'!$A$1088:$U$1110,5,FALSE)/100</f>
        <v>0.002725669392336059</v>
      </c>
      <c r="G21" s="217">
        <f>VLOOKUP(W21,'[1]Sheet1'!$A$1088:$U$1110,6,FALSE)</f>
        <v>11</v>
      </c>
      <c r="H21" s="162">
        <f>VLOOKUP(W21,'[1]Sheet1'!$A$1088:$U$1110,7,FALSE)/100</f>
        <v>0.0026309495336044007</v>
      </c>
      <c r="I21" s="209">
        <f>VLOOKUP(W21,'[1]Sheet1'!$A$1088:$U$1110,8,FALSE)</f>
        <v>1</v>
      </c>
      <c r="J21" s="214">
        <f>VLOOKUP(W21,'[1]Sheet1'!$A$1088:$U$1110,9,FALSE)/100</f>
        <v>0.0009049773755656108</v>
      </c>
      <c r="K21" s="233">
        <f>VLOOKUP(W21,'[1]Sheet1'!$A$1088:$U$1110,10,FALSE)</f>
        <v>1</v>
      </c>
      <c r="L21" s="162">
        <f>VLOOKUP(W21,'[1]Sheet1'!$A$1088:$U$1110,11,FALSE)/100</f>
        <v>0.0125</v>
      </c>
      <c r="M21" s="209">
        <f>VLOOKUP(W21,'[1]Sheet1'!$A$1088:$U$1110,12,FALSE)</f>
        <v>0</v>
      </c>
      <c r="N21" s="161">
        <f>VLOOKUP(W21,'[1]Sheet1'!$A$1088:$U$1110,13,FALSE)/100</f>
        <v>0</v>
      </c>
      <c r="O21" s="217">
        <f>VLOOKUP(W21,'[1]Sheet1'!$A$1088:$U$1110,14,FALSE)</f>
        <v>0</v>
      </c>
      <c r="P21" s="162">
        <f>VLOOKUP(W21,'[1]Sheet1'!$A$1088:$U$1110,15,FALSE)/100</f>
        <v>0</v>
      </c>
      <c r="Q21" s="209">
        <f>VLOOKUP(W21,'[1]Sheet1'!$A$1088:$U$1110,16,FALSE)</f>
        <v>0</v>
      </c>
      <c r="R21" s="162">
        <f>VLOOKUP(W21,'[1]Sheet1'!$A$1088:$U$1110,17,FALSE)/100</f>
        <v>0</v>
      </c>
      <c r="S21" s="209">
        <f>VLOOKUP(W21,'[1]Sheet1'!$A$1088:$U$1110,18,FALSE)</f>
        <v>0</v>
      </c>
      <c r="T21" s="161">
        <f>VLOOKUP(W21,'[1]Sheet1'!$A$1088:$U$1110,19,FALSE)/100</f>
        <v>0</v>
      </c>
      <c r="U21" s="233">
        <f>VLOOKUP(W21,'[1]Sheet1'!$A$1088:$U$1110,20,FALSE)</f>
        <v>332</v>
      </c>
      <c r="V21" s="161">
        <f>VLOOKUP(W21,'[1]Sheet1'!$A$1088:$U$1110,21,FALSE)/100</f>
        <v>0.0027693899000684006</v>
      </c>
      <c r="W21" s="262" t="s">
        <v>292</v>
      </c>
    </row>
    <row r="22" spans="1:23" ht="27">
      <c r="A22" s="26" t="s">
        <v>169</v>
      </c>
      <c r="B22" s="27" t="s">
        <v>170</v>
      </c>
      <c r="C22" s="209">
        <f>VLOOKUP(W22,'[1]Sheet1'!$A$1088:$U$1110,2,FALSE)</f>
        <v>5552</v>
      </c>
      <c r="D22" s="162">
        <f>VLOOKUP(W22,'[1]Sheet1'!$A$1088:$U$1110,3,FALSE)/100</f>
        <v>0.051429312484947295</v>
      </c>
      <c r="E22" s="209">
        <f>VLOOKUP(W22,'[1]Sheet1'!$A$1088:$U$1110,4,FALSE)</f>
        <v>243</v>
      </c>
      <c r="F22" s="161">
        <f>VLOOKUP(W22,'[1]Sheet1'!$A$1088:$U$1110,5,FALSE)/100</f>
        <v>0.03896103896103897</v>
      </c>
      <c r="G22" s="217">
        <f>VLOOKUP(W22,'[1]Sheet1'!$A$1088:$U$1110,6,FALSE)</f>
        <v>157</v>
      </c>
      <c r="H22" s="162">
        <f>VLOOKUP(W22,'[1]Sheet1'!$A$1088:$U$1110,7,FALSE)/100</f>
        <v>0.03755082516144463</v>
      </c>
      <c r="I22" s="209">
        <f>VLOOKUP(W22,'[1]Sheet1'!$A$1088:$U$1110,8,FALSE)</f>
        <v>36</v>
      </c>
      <c r="J22" s="214">
        <f>VLOOKUP(W22,'[1]Sheet1'!$A$1088:$U$1110,9,FALSE)/100</f>
        <v>0.03257918552036199</v>
      </c>
      <c r="K22" s="233">
        <f>VLOOKUP(W22,'[1]Sheet1'!$A$1088:$U$1110,10,FALSE)</f>
        <v>0</v>
      </c>
      <c r="L22" s="162">
        <f>VLOOKUP(W22,'[1]Sheet1'!$A$1088:$U$1110,11,FALSE)/100</f>
        <v>0</v>
      </c>
      <c r="M22" s="209">
        <f>VLOOKUP(W22,'[1]Sheet1'!$A$1088:$U$1110,12,FALSE)</f>
        <v>2</v>
      </c>
      <c r="N22" s="161">
        <f>VLOOKUP(W22,'[1]Sheet1'!$A$1088:$U$1110,13,FALSE)/100</f>
        <v>0.010695187165775399</v>
      </c>
      <c r="O22" s="217">
        <f>VLOOKUP(W22,'[1]Sheet1'!$A$1088:$U$1110,14,FALSE)</f>
        <v>1</v>
      </c>
      <c r="P22" s="162">
        <f>VLOOKUP(W22,'[1]Sheet1'!$A$1088:$U$1110,15,FALSE)/100</f>
        <v>0.020408163265306124</v>
      </c>
      <c r="Q22" s="209">
        <f>VLOOKUP(W22,'[1]Sheet1'!$A$1088:$U$1110,16,FALSE)</f>
        <v>0</v>
      </c>
      <c r="R22" s="162">
        <f>VLOOKUP(W22,'[1]Sheet1'!$A$1088:$U$1110,17,FALSE)/100</f>
        <v>0</v>
      </c>
      <c r="S22" s="209">
        <f>VLOOKUP(W22,'[1]Sheet1'!$A$1088:$U$1110,18,FALSE)</f>
        <v>1</v>
      </c>
      <c r="T22" s="161">
        <f>VLOOKUP(W22,'[1]Sheet1'!$A$1088:$U$1110,19,FALSE)/100</f>
        <v>0.015151515151515148</v>
      </c>
      <c r="U22" s="233">
        <f>VLOOKUP(W22,'[1]Sheet1'!$A$1088:$U$1110,20,FALSE)</f>
        <v>5992</v>
      </c>
      <c r="V22" s="161">
        <f>VLOOKUP(W22,'[1]Sheet1'!$A$1088:$U$1110,21,FALSE)/100</f>
        <v>0.049982482774728484</v>
      </c>
      <c r="W22" s="262" t="s">
        <v>293</v>
      </c>
    </row>
    <row r="23" spans="1:23" ht="14.25">
      <c r="A23" s="26" t="s">
        <v>171</v>
      </c>
      <c r="B23" s="27" t="s">
        <v>172</v>
      </c>
      <c r="C23" s="209">
        <f>VLOOKUP(W23,'[1]Sheet1'!$A$1088:$U$1110,2,FALSE)</f>
        <v>6335</v>
      </c>
      <c r="D23" s="162">
        <f>VLOOKUP(W23,'[1]Sheet1'!$A$1088:$U$1110,3,FALSE)/100</f>
        <v>0.05868240176371418</v>
      </c>
      <c r="E23" s="209">
        <f>VLOOKUP(W23,'[1]Sheet1'!$A$1088:$U$1110,4,FALSE)</f>
        <v>257</v>
      </c>
      <c r="F23" s="161">
        <f>VLOOKUP(W23,'[1]Sheet1'!$A$1088:$U$1110,5,FALSE)/100</f>
        <v>0.04120570787237455</v>
      </c>
      <c r="G23" s="217">
        <f>VLOOKUP(W23,'[1]Sheet1'!$A$1088:$U$1110,6,FALSE)</f>
        <v>274</v>
      </c>
      <c r="H23" s="162">
        <f>VLOOKUP(W23,'[1]Sheet1'!$A$1088:$U$1110,7,FALSE)/100</f>
        <v>0.06553456110978235</v>
      </c>
      <c r="I23" s="209">
        <f>VLOOKUP(W23,'[1]Sheet1'!$A$1088:$U$1110,8,FALSE)</f>
        <v>52</v>
      </c>
      <c r="J23" s="214">
        <f>VLOOKUP(W23,'[1]Sheet1'!$A$1088:$U$1110,9,FALSE)/100</f>
        <v>0.047058823529411764</v>
      </c>
      <c r="K23" s="233">
        <f>VLOOKUP(W23,'[1]Sheet1'!$A$1088:$U$1110,10,FALSE)</f>
        <v>2</v>
      </c>
      <c r="L23" s="162">
        <f>VLOOKUP(W23,'[1]Sheet1'!$A$1088:$U$1110,11,FALSE)/100</f>
        <v>0.025</v>
      </c>
      <c r="M23" s="209">
        <f>VLOOKUP(W23,'[1]Sheet1'!$A$1088:$U$1110,12,FALSE)</f>
        <v>3</v>
      </c>
      <c r="N23" s="161">
        <f>VLOOKUP(W23,'[1]Sheet1'!$A$1088:$U$1110,13,FALSE)/100</f>
        <v>0.016042780748663103</v>
      </c>
      <c r="O23" s="217">
        <f>VLOOKUP(W23,'[1]Sheet1'!$A$1088:$U$1110,14,FALSE)</f>
        <v>0</v>
      </c>
      <c r="P23" s="162">
        <f>VLOOKUP(W23,'[1]Sheet1'!$A$1088:$U$1110,15,FALSE)/100</f>
        <v>0</v>
      </c>
      <c r="Q23" s="209">
        <f>VLOOKUP(W23,'[1]Sheet1'!$A$1088:$U$1110,16,FALSE)</f>
        <v>0</v>
      </c>
      <c r="R23" s="162">
        <f>VLOOKUP(W23,'[1]Sheet1'!$A$1088:$U$1110,17,FALSE)/100</f>
        <v>0</v>
      </c>
      <c r="S23" s="209">
        <f>VLOOKUP(W23,'[1]Sheet1'!$A$1088:$U$1110,18,FALSE)</f>
        <v>0</v>
      </c>
      <c r="T23" s="161">
        <f>VLOOKUP(W23,'[1]Sheet1'!$A$1088:$U$1110,19,FALSE)/100</f>
        <v>0</v>
      </c>
      <c r="U23" s="233">
        <f>VLOOKUP(W23,'[1]Sheet1'!$A$1088:$U$1110,20,FALSE)</f>
        <v>6923</v>
      </c>
      <c r="V23" s="161">
        <f>VLOOKUP(W23,'[1]Sheet1'!$A$1088:$U$1110,21,FALSE)/100</f>
        <v>0.057748452645101006</v>
      </c>
      <c r="W23" s="262" t="s">
        <v>294</v>
      </c>
    </row>
    <row r="24" spans="1:23" ht="14.25">
      <c r="A24" s="26" t="s">
        <v>173</v>
      </c>
      <c r="B24" s="27" t="s">
        <v>174</v>
      </c>
      <c r="C24" s="209">
        <f>VLOOKUP(W24,'[1]Sheet1'!$A$1088:$U$1110,2,FALSE)</f>
        <v>577</v>
      </c>
      <c r="D24" s="162">
        <f>VLOOKUP(W24,'[1]Sheet1'!$A$1088:$U$1110,3,FALSE)/100</f>
        <v>0.005344869110917613</v>
      </c>
      <c r="E24" s="209">
        <f>VLOOKUP(W24,'[1]Sheet1'!$A$1088:$U$1110,4,FALSE)</f>
        <v>31</v>
      </c>
      <c r="F24" s="161">
        <f>VLOOKUP(W24,'[1]Sheet1'!$A$1088:$U$1110,5,FALSE)/100</f>
        <v>0.004970338303671637</v>
      </c>
      <c r="G24" s="217">
        <f>VLOOKUP(W24,'[1]Sheet1'!$A$1088:$U$1110,6,FALSE)</f>
        <v>12</v>
      </c>
      <c r="H24" s="162">
        <f>VLOOKUP(W24,'[1]Sheet1'!$A$1088:$U$1110,7,FALSE)/100</f>
        <v>0.0028701267639320736</v>
      </c>
      <c r="I24" s="209">
        <f>VLOOKUP(W24,'[1]Sheet1'!$A$1088:$U$1110,8,FALSE)</f>
        <v>4</v>
      </c>
      <c r="J24" s="214">
        <f>VLOOKUP(W24,'[1]Sheet1'!$A$1088:$U$1110,9,FALSE)/100</f>
        <v>0.003619909502262443</v>
      </c>
      <c r="K24" s="233">
        <f>VLOOKUP(W24,'[1]Sheet1'!$A$1088:$U$1110,10,FALSE)</f>
        <v>0</v>
      </c>
      <c r="L24" s="162">
        <f>VLOOKUP(W24,'[1]Sheet1'!$A$1088:$U$1110,11,FALSE)/100</f>
        <v>0</v>
      </c>
      <c r="M24" s="209">
        <f>VLOOKUP(W24,'[1]Sheet1'!$A$1088:$U$1110,12,FALSE)</f>
        <v>0</v>
      </c>
      <c r="N24" s="161">
        <f>VLOOKUP(W24,'[1]Sheet1'!$A$1088:$U$1110,13,FALSE)/100</f>
        <v>0</v>
      </c>
      <c r="O24" s="217">
        <f>VLOOKUP(W24,'[1]Sheet1'!$A$1088:$U$1110,14,FALSE)</f>
        <v>0</v>
      </c>
      <c r="P24" s="162">
        <f>VLOOKUP(W24,'[1]Sheet1'!$A$1088:$U$1110,15,FALSE)/100</f>
        <v>0</v>
      </c>
      <c r="Q24" s="209">
        <f>VLOOKUP(W24,'[1]Sheet1'!$A$1088:$U$1110,16,FALSE)</f>
        <v>1</v>
      </c>
      <c r="R24" s="162">
        <f>VLOOKUP(W24,'[1]Sheet1'!$A$1088:$U$1110,17,FALSE)/100</f>
        <v>0.043478260869565216</v>
      </c>
      <c r="S24" s="209">
        <f>VLOOKUP(W24,'[1]Sheet1'!$A$1088:$U$1110,18,FALSE)</f>
        <v>0</v>
      </c>
      <c r="T24" s="161">
        <f>VLOOKUP(W24,'[1]Sheet1'!$A$1088:$U$1110,19,FALSE)/100</f>
        <v>0</v>
      </c>
      <c r="U24" s="233">
        <f>VLOOKUP(W24,'[1]Sheet1'!$A$1088:$U$1110,20,FALSE)</f>
        <v>625</v>
      </c>
      <c r="V24" s="161">
        <f>VLOOKUP(W24,'[1]Sheet1'!$A$1088:$U$1110,21,FALSE)/100</f>
        <v>0.0052134599022372</v>
      </c>
      <c r="W24" s="262" t="s">
        <v>295</v>
      </c>
    </row>
    <row r="25" spans="1:23" ht="14.25">
      <c r="A25" s="26" t="s">
        <v>175</v>
      </c>
      <c r="B25" s="27" t="s">
        <v>176</v>
      </c>
      <c r="C25" s="209">
        <f>VLOOKUP(W25,'[1]Sheet1'!$A$1088:$U$1110,2,FALSE)</f>
        <v>695</v>
      </c>
      <c r="D25" s="162">
        <f>VLOOKUP(W25,'[1]Sheet1'!$A$1088:$U$1110,3,FALSE)/100</f>
        <v>0.00643792726531671</v>
      </c>
      <c r="E25" s="209">
        <f>VLOOKUP(W25,'[1]Sheet1'!$A$1088:$U$1110,4,FALSE)</f>
        <v>34</v>
      </c>
      <c r="F25" s="161">
        <f>VLOOKUP(W25,'[1]Sheet1'!$A$1088:$U$1110,5,FALSE)/100</f>
        <v>0.005451338784672118</v>
      </c>
      <c r="G25" s="217">
        <f>VLOOKUP(W25,'[1]Sheet1'!$A$1088:$U$1110,6,FALSE)</f>
        <v>27</v>
      </c>
      <c r="H25" s="162">
        <f>VLOOKUP(W25,'[1]Sheet1'!$A$1088:$U$1110,7,FALSE)/100</f>
        <v>0.006457785218847167</v>
      </c>
      <c r="I25" s="209">
        <f>VLOOKUP(W25,'[1]Sheet1'!$A$1088:$U$1110,8,FALSE)</f>
        <v>4</v>
      </c>
      <c r="J25" s="214">
        <f>VLOOKUP(W25,'[1]Sheet1'!$A$1088:$U$1110,9,FALSE)/100</f>
        <v>0.003619909502262443</v>
      </c>
      <c r="K25" s="233">
        <f>VLOOKUP(W25,'[1]Sheet1'!$A$1088:$U$1110,10,FALSE)</f>
        <v>2</v>
      </c>
      <c r="L25" s="162">
        <f>VLOOKUP(W25,'[1]Sheet1'!$A$1088:$U$1110,11,FALSE)/100</f>
        <v>0.025</v>
      </c>
      <c r="M25" s="209">
        <f>VLOOKUP(W25,'[1]Sheet1'!$A$1088:$U$1110,12,FALSE)</f>
        <v>1</v>
      </c>
      <c r="N25" s="161">
        <f>VLOOKUP(W25,'[1]Sheet1'!$A$1088:$U$1110,13,FALSE)/100</f>
        <v>0.005347593582887699</v>
      </c>
      <c r="O25" s="217">
        <f>VLOOKUP(W25,'[1]Sheet1'!$A$1088:$U$1110,14,FALSE)</f>
        <v>0</v>
      </c>
      <c r="P25" s="162">
        <f>VLOOKUP(W25,'[1]Sheet1'!$A$1088:$U$1110,15,FALSE)/100</f>
        <v>0</v>
      </c>
      <c r="Q25" s="209">
        <f>VLOOKUP(W25,'[1]Sheet1'!$A$1088:$U$1110,16,FALSE)</f>
        <v>0</v>
      </c>
      <c r="R25" s="162">
        <f>VLOOKUP(W25,'[1]Sheet1'!$A$1088:$U$1110,17,FALSE)/100</f>
        <v>0</v>
      </c>
      <c r="S25" s="209">
        <f>VLOOKUP(W25,'[1]Sheet1'!$A$1088:$U$1110,18,FALSE)</f>
        <v>0</v>
      </c>
      <c r="T25" s="161">
        <f>VLOOKUP(W25,'[1]Sheet1'!$A$1088:$U$1110,19,FALSE)/100</f>
        <v>0</v>
      </c>
      <c r="U25" s="233">
        <f>VLOOKUP(W25,'[1]Sheet1'!$A$1088:$U$1110,20,FALSE)</f>
        <v>763</v>
      </c>
      <c r="V25" s="161">
        <f>VLOOKUP(W25,'[1]Sheet1'!$A$1088:$U$1110,21,FALSE)/100</f>
        <v>0.006364591848651175</v>
      </c>
      <c r="W25" s="262" t="s">
        <v>276</v>
      </c>
    </row>
    <row r="26" spans="1:23" ht="27.75" thickBot="1">
      <c r="A26" s="26" t="s">
        <v>177</v>
      </c>
      <c r="B26" s="40" t="s">
        <v>178</v>
      </c>
      <c r="C26" s="209">
        <f>VLOOKUP(W26,'[1]Sheet1'!$A$1088:$U$1110,2,FALSE)</f>
        <v>4327</v>
      </c>
      <c r="D26" s="162">
        <f>VLOOKUP(W26,'[1]Sheet1'!$A$1088:$U$1110,3,FALSE)/100</f>
        <v>0.04008188672953295</v>
      </c>
      <c r="E26" s="209">
        <f>VLOOKUP(W26,'[1]Sheet1'!$A$1088:$U$1110,4,FALSE)</f>
        <v>241</v>
      </c>
      <c r="F26" s="161">
        <f>VLOOKUP(W26,'[1]Sheet1'!$A$1088:$U$1110,5,FALSE)/100</f>
        <v>0.038640371973705304</v>
      </c>
      <c r="G26" s="217">
        <f>VLOOKUP(W26,'[1]Sheet1'!$A$1088:$U$1110,6,FALSE)</f>
        <v>143</v>
      </c>
      <c r="H26" s="162">
        <f>VLOOKUP(W26,'[1]Sheet1'!$A$1088:$U$1110,7,FALSE)/100</f>
        <v>0.03420234393685721</v>
      </c>
      <c r="I26" s="209">
        <f>VLOOKUP(W26,'[1]Sheet1'!$A$1088:$U$1110,8,FALSE)</f>
        <v>40</v>
      </c>
      <c r="J26" s="214">
        <f>VLOOKUP(W26,'[1]Sheet1'!$A$1088:$U$1110,9,FALSE)/100</f>
        <v>0.03619909502262444</v>
      </c>
      <c r="K26" s="233">
        <f>VLOOKUP(W26,'[1]Sheet1'!$A$1088:$U$1110,10,FALSE)</f>
        <v>3</v>
      </c>
      <c r="L26" s="162">
        <f>VLOOKUP(W26,'[1]Sheet1'!$A$1088:$U$1110,11,FALSE)/100</f>
        <v>0.0375</v>
      </c>
      <c r="M26" s="209">
        <f>VLOOKUP(W26,'[1]Sheet1'!$A$1088:$U$1110,12,FALSE)</f>
        <v>8</v>
      </c>
      <c r="N26" s="161">
        <f>VLOOKUP(W26,'[1]Sheet1'!$A$1088:$U$1110,13,FALSE)/100</f>
        <v>0.042780748663101595</v>
      </c>
      <c r="O26" s="217">
        <f>VLOOKUP(W26,'[1]Sheet1'!$A$1088:$U$1110,14,FALSE)</f>
        <v>0</v>
      </c>
      <c r="P26" s="162">
        <f>VLOOKUP(W26,'[1]Sheet1'!$A$1088:$U$1110,15,FALSE)/100</f>
        <v>0</v>
      </c>
      <c r="Q26" s="209">
        <f>VLOOKUP(W26,'[1]Sheet1'!$A$1088:$U$1110,16,FALSE)</f>
        <v>1</v>
      </c>
      <c r="R26" s="162">
        <f>VLOOKUP(W26,'[1]Sheet1'!$A$1088:$U$1110,17,FALSE)/100</f>
        <v>0.043478260869565216</v>
      </c>
      <c r="S26" s="209">
        <f>VLOOKUP(W26,'[1]Sheet1'!$A$1088:$U$1110,18,FALSE)</f>
        <v>6</v>
      </c>
      <c r="T26" s="161">
        <f>VLOOKUP(W26,'[1]Sheet1'!$A$1088:$U$1110,19,FALSE)/100</f>
        <v>0.09090909090909091</v>
      </c>
      <c r="U26" s="233">
        <f>VLOOKUP(W26,'[1]Sheet1'!$A$1088:$U$1110,20,FALSE)</f>
        <v>4769</v>
      </c>
      <c r="V26" s="161">
        <f>VLOOKUP(W26,'[1]Sheet1'!$A$1088:$U$1110,21,FALSE)/100</f>
        <v>0.03978078443803073</v>
      </c>
      <c r="W26" s="262" t="s">
        <v>277</v>
      </c>
    </row>
    <row r="27" spans="1:23" ht="15" thickBot="1">
      <c r="A27" s="428" t="s">
        <v>48</v>
      </c>
      <c r="B27" s="430"/>
      <c r="C27" s="46">
        <f>VLOOKUP(W27,'[1]Sheet1'!$A$1088:$U$1110,2,FALSE)</f>
        <v>107954</v>
      </c>
      <c r="D27" s="47">
        <f>VLOOKUP(W27,'[1]Sheet1'!$A$1088:$U$1110,3,FALSE)/100</f>
        <v>1</v>
      </c>
      <c r="E27" s="46">
        <f>VLOOKUP(W27,'[1]Sheet1'!$A$1088:$U$1110,4,FALSE)</f>
        <v>6237</v>
      </c>
      <c r="F27" s="167">
        <f>VLOOKUP(W27,'[1]Sheet1'!$A$1088:$U$1110,5,FALSE)/100</f>
        <v>1</v>
      </c>
      <c r="G27" s="223">
        <f>VLOOKUP(W27,'[1]Sheet1'!$A$1088:$U$1110,6,FALSE)</f>
        <v>4181</v>
      </c>
      <c r="H27" s="47">
        <f>VLOOKUP(W27,'[1]Sheet1'!$A$1088:$U$1110,7,FALSE)/100</f>
        <v>1</v>
      </c>
      <c r="I27" s="46">
        <f>VLOOKUP(W27,'[1]Sheet1'!$A$1088:$U$1110,8,FALSE)</f>
        <v>1105</v>
      </c>
      <c r="J27" s="167">
        <f>VLOOKUP(W27,'[1]Sheet1'!$A$1088:$U$1110,9,FALSE)/100</f>
        <v>1</v>
      </c>
      <c r="K27" s="223">
        <f>VLOOKUP(W27,'[1]Sheet1'!$A$1088:$U$1110,10,FALSE)</f>
        <v>80</v>
      </c>
      <c r="L27" s="47">
        <f>VLOOKUP(W27,'[1]Sheet1'!$A$1088:$U$1110,11,FALSE)/100</f>
        <v>1</v>
      </c>
      <c r="M27" s="46">
        <f>VLOOKUP(W27,'[1]Sheet1'!$A$1088:$U$1110,12,FALSE)</f>
        <v>187</v>
      </c>
      <c r="N27" s="167">
        <f>VLOOKUP(W27,'[1]Sheet1'!$A$1088:$U$1110,13,FALSE)/100</f>
        <v>1</v>
      </c>
      <c r="O27" s="223">
        <f>VLOOKUP(W27,'[1]Sheet1'!$A$1088:$U$1110,14,FALSE)</f>
        <v>49</v>
      </c>
      <c r="P27" s="47">
        <f>VLOOKUP(W27,'[1]Sheet1'!$A$1088:$U$1110,15,FALSE)/100</f>
        <v>1</v>
      </c>
      <c r="Q27" s="46">
        <f>VLOOKUP(W27,'[1]Sheet1'!$A$1088:$U$1110,16,FALSE)</f>
        <v>23</v>
      </c>
      <c r="R27" s="47">
        <f>VLOOKUP(W27,'[1]Sheet1'!$A$1088:$U$1110,17,FALSE)/100</f>
        <v>1</v>
      </c>
      <c r="S27" s="46">
        <f>VLOOKUP(W27,'[1]Sheet1'!$A$1088:$U$1110,18,FALSE)</f>
        <v>66</v>
      </c>
      <c r="T27" s="167">
        <f>VLOOKUP(W27,'[1]Sheet1'!$A$1088:$U$1110,19,FALSE)/100</f>
        <v>1</v>
      </c>
      <c r="U27" s="223">
        <f>VLOOKUP(W27,'[1]Sheet1'!$A$1088:$U$1110,20,FALSE)</f>
        <v>119882</v>
      </c>
      <c r="V27" s="167">
        <f>VLOOKUP(W27,'[1]Sheet1'!$A$1088:$U$1110,21,FALSE)/100</f>
        <v>1</v>
      </c>
      <c r="W27" s="262" t="s">
        <v>58</v>
      </c>
    </row>
  </sheetData>
  <sheetProtection/>
  <mergeCells count="15">
    <mergeCell ref="M3:N3"/>
    <mergeCell ref="O3:P3"/>
    <mergeCell ref="Q3:R3"/>
    <mergeCell ref="S3:T3"/>
    <mergeCell ref="A27:B27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7.7109375" style="262" customWidth="1"/>
    <col min="2" max="2" width="72.57421875" style="262" bestFit="1" customWidth="1"/>
    <col min="3" max="9" width="13.00390625" style="262" customWidth="1"/>
    <col min="10" max="16384" width="9.140625" style="262" customWidth="1"/>
  </cols>
  <sheetData>
    <row r="1" spans="1:9" ht="16.5" thickBot="1" thickTop="1">
      <c r="A1" s="522" t="s">
        <v>651</v>
      </c>
      <c r="B1" s="523"/>
      <c r="C1" s="524"/>
      <c r="D1" s="524"/>
      <c r="E1" s="524"/>
      <c r="F1" s="524"/>
      <c r="G1" s="524"/>
      <c r="H1" s="524"/>
      <c r="I1" s="525"/>
    </row>
    <row r="2" spans="1:9" ht="16.5" thickBot="1" thickTop="1">
      <c r="A2" s="522" t="s">
        <v>708</v>
      </c>
      <c r="B2" s="523"/>
      <c r="C2" s="524"/>
      <c r="D2" s="524"/>
      <c r="E2" s="524"/>
      <c r="F2" s="524"/>
      <c r="G2" s="524"/>
      <c r="H2" s="524"/>
      <c r="I2" s="525"/>
    </row>
    <row r="3" spans="1:9" ht="16.5" thickBot="1" thickTop="1">
      <c r="A3" s="526" t="s">
        <v>467</v>
      </c>
      <c r="B3" s="527" t="s">
        <v>652</v>
      </c>
      <c r="C3" s="528" t="s">
        <v>543</v>
      </c>
      <c r="D3" s="528"/>
      <c r="E3" s="528"/>
      <c r="F3" s="528"/>
      <c r="G3" s="528"/>
      <c r="H3" s="529"/>
      <c r="I3" s="530" t="s">
        <v>468</v>
      </c>
    </row>
    <row r="4" spans="1:9" ht="14.25">
      <c r="A4" s="454"/>
      <c r="B4" s="456"/>
      <c r="C4" s="533">
        <v>2014</v>
      </c>
      <c r="D4" s="534"/>
      <c r="E4" s="533">
        <v>2015</v>
      </c>
      <c r="F4" s="534"/>
      <c r="G4" s="535">
        <v>2016</v>
      </c>
      <c r="H4" s="536"/>
      <c r="I4" s="531"/>
    </row>
    <row r="5" spans="1:9" ht="21.75" customHeight="1" thickBot="1">
      <c r="A5" s="455"/>
      <c r="B5" s="457"/>
      <c r="C5" s="236" t="s">
        <v>2</v>
      </c>
      <c r="D5" s="239" t="s">
        <v>3</v>
      </c>
      <c r="E5" s="236" t="s">
        <v>2</v>
      </c>
      <c r="F5" s="237" t="s">
        <v>3</v>
      </c>
      <c r="G5" s="238" t="s">
        <v>2</v>
      </c>
      <c r="H5" s="237" t="s">
        <v>3</v>
      </c>
      <c r="I5" s="532"/>
    </row>
    <row r="6" spans="1:9" ht="15" thickBot="1">
      <c r="A6" s="241">
        <v>1</v>
      </c>
      <c r="B6" s="14" t="s">
        <v>653</v>
      </c>
      <c r="C6" s="15">
        <v>78</v>
      </c>
      <c r="D6" s="17">
        <v>0.00857425524898318</v>
      </c>
      <c r="E6" s="15">
        <v>69</v>
      </c>
      <c r="F6" s="17">
        <v>0.0072708113804004215</v>
      </c>
      <c r="G6" s="15">
        <v>74</v>
      </c>
      <c r="H6" s="17">
        <v>0.0075633687653311535</v>
      </c>
      <c r="I6" s="19">
        <v>0.07246376811594203</v>
      </c>
    </row>
    <row r="7" spans="1:9" ht="27">
      <c r="A7" s="242">
        <v>10</v>
      </c>
      <c r="B7" s="189" t="s">
        <v>654</v>
      </c>
      <c r="C7" s="72">
        <v>1</v>
      </c>
      <c r="D7" s="30">
        <v>0.00010992634934593822</v>
      </c>
      <c r="E7" s="72">
        <v>0</v>
      </c>
      <c r="F7" s="30">
        <v>0</v>
      </c>
      <c r="G7" s="72">
        <v>3</v>
      </c>
      <c r="H7" s="30">
        <v>0.0003066230580539657</v>
      </c>
      <c r="I7" s="32"/>
    </row>
    <row r="8" spans="1:9" ht="14.25">
      <c r="A8" s="242">
        <v>11</v>
      </c>
      <c r="B8" s="189" t="s">
        <v>655</v>
      </c>
      <c r="C8" s="72">
        <v>2</v>
      </c>
      <c r="D8" s="30">
        <v>0.00021985269869187644</v>
      </c>
      <c r="E8" s="72">
        <v>1</v>
      </c>
      <c r="F8" s="30">
        <v>0.00010537407797681771</v>
      </c>
      <c r="G8" s="72">
        <v>1</v>
      </c>
      <c r="H8" s="30">
        <v>0.00010220768601798856</v>
      </c>
      <c r="I8" s="32">
        <v>0</v>
      </c>
    </row>
    <row r="9" spans="1:9" ht="27">
      <c r="A9" s="242">
        <v>12</v>
      </c>
      <c r="B9" s="189" t="s">
        <v>656</v>
      </c>
      <c r="C9" s="72">
        <v>1</v>
      </c>
      <c r="D9" s="30">
        <v>0.00010992634934593822</v>
      </c>
      <c r="E9" s="72">
        <v>1</v>
      </c>
      <c r="F9" s="30">
        <v>0.00010537407797681771</v>
      </c>
      <c r="G9" s="72">
        <v>1</v>
      </c>
      <c r="H9" s="30">
        <v>0.00010220768601798856</v>
      </c>
      <c r="I9" s="32">
        <v>0</v>
      </c>
    </row>
    <row r="10" spans="1:9" ht="27">
      <c r="A10" s="242">
        <v>13</v>
      </c>
      <c r="B10" s="189" t="s">
        <v>657</v>
      </c>
      <c r="C10" s="72">
        <v>0</v>
      </c>
      <c r="D10" s="30">
        <v>0</v>
      </c>
      <c r="E10" s="72">
        <v>1</v>
      </c>
      <c r="F10" s="30">
        <v>0.00010537407797681771</v>
      </c>
      <c r="G10" s="72">
        <v>3</v>
      </c>
      <c r="H10" s="30">
        <v>0.0003066230580539657</v>
      </c>
      <c r="I10" s="32">
        <v>2</v>
      </c>
    </row>
    <row r="11" spans="1:9" ht="14.25">
      <c r="A11" s="242">
        <v>14</v>
      </c>
      <c r="B11" s="189" t="s">
        <v>658</v>
      </c>
      <c r="C11" s="72">
        <v>58</v>
      </c>
      <c r="D11" s="30">
        <v>0.006375728262064417</v>
      </c>
      <c r="E11" s="72">
        <v>57</v>
      </c>
      <c r="F11" s="30">
        <v>0.006006322444678609</v>
      </c>
      <c r="G11" s="72">
        <v>54</v>
      </c>
      <c r="H11" s="30">
        <v>0.005519215044971382</v>
      </c>
      <c r="I11" s="32">
        <v>-0.05263157894736842</v>
      </c>
    </row>
    <row r="12" spans="1:9" ht="14.25">
      <c r="A12" s="242">
        <v>15</v>
      </c>
      <c r="B12" s="189" t="s">
        <v>659</v>
      </c>
      <c r="C12" s="72">
        <v>2</v>
      </c>
      <c r="D12" s="30">
        <v>0.00021985269869187644</v>
      </c>
      <c r="E12" s="72">
        <v>1</v>
      </c>
      <c r="F12" s="30">
        <v>0.00010537407797681771</v>
      </c>
      <c r="G12" s="72">
        <v>3</v>
      </c>
      <c r="H12" s="30">
        <v>0.0003066230580539657</v>
      </c>
      <c r="I12" s="32">
        <v>2</v>
      </c>
    </row>
    <row r="13" spans="1:9" ht="14.25">
      <c r="A13" s="242">
        <v>16</v>
      </c>
      <c r="B13" s="189" t="s">
        <v>660</v>
      </c>
      <c r="C13" s="72">
        <v>3</v>
      </c>
      <c r="D13" s="30">
        <v>0.00032977904803781465</v>
      </c>
      <c r="E13" s="72">
        <v>1</v>
      </c>
      <c r="F13" s="30">
        <v>0.00010537407797681771</v>
      </c>
      <c r="G13" s="72">
        <v>0</v>
      </c>
      <c r="H13" s="30">
        <v>0</v>
      </c>
      <c r="I13" s="32">
        <v>-1</v>
      </c>
    </row>
    <row r="14" spans="1:9" ht="27">
      <c r="A14" s="242">
        <v>17</v>
      </c>
      <c r="B14" s="189" t="s">
        <v>661</v>
      </c>
      <c r="C14" s="72">
        <v>1</v>
      </c>
      <c r="D14" s="30">
        <v>0.00010992634934593822</v>
      </c>
      <c r="E14" s="72">
        <v>0</v>
      </c>
      <c r="F14" s="30">
        <v>0</v>
      </c>
      <c r="G14" s="72">
        <v>0</v>
      </c>
      <c r="H14" s="30">
        <v>0</v>
      </c>
      <c r="I14" s="32"/>
    </row>
    <row r="15" spans="1:9" ht="27.75" thickBot="1">
      <c r="A15" s="243">
        <v>19</v>
      </c>
      <c r="B15" s="244" t="s">
        <v>662</v>
      </c>
      <c r="C15" s="77">
        <v>10</v>
      </c>
      <c r="D15" s="36">
        <v>0.0010992634934593821</v>
      </c>
      <c r="E15" s="77">
        <v>7</v>
      </c>
      <c r="F15" s="36">
        <v>0.0007376185458377239</v>
      </c>
      <c r="G15" s="72">
        <v>9</v>
      </c>
      <c r="H15" s="36">
        <v>0.000919869174161897</v>
      </c>
      <c r="I15" s="38">
        <v>0.2857142857142857</v>
      </c>
    </row>
    <row r="16" spans="1:9" ht="15" thickBot="1">
      <c r="A16" s="241">
        <v>2</v>
      </c>
      <c r="B16" s="14" t="s">
        <v>663</v>
      </c>
      <c r="C16" s="15">
        <v>8</v>
      </c>
      <c r="D16" s="17">
        <v>0.0008794107947675058</v>
      </c>
      <c r="E16" s="15">
        <v>2</v>
      </c>
      <c r="F16" s="17">
        <v>0.00021074815595363542</v>
      </c>
      <c r="G16" s="15">
        <v>5</v>
      </c>
      <c r="H16" s="17">
        <v>0.0005110384300899426</v>
      </c>
      <c r="I16" s="19">
        <v>1.5</v>
      </c>
    </row>
    <row r="17" spans="1:9" ht="14.25">
      <c r="A17" s="260">
        <v>20</v>
      </c>
      <c r="B17" s="261" t="s">
        <v>664</v>
      </c>
      <c r="C17" s="178">
        <v>0</v>
      </c>
      <c r="D17" s="23">
        <v>0</v>
      </c>
      <c r="E17" s="178">
        <v>0</v>
      </c>
      <c r="F17" s="23">
        <v>0</v>
      </c>
      <c r="G17" s="178">
        <v>0</v>
      </c>
      <c r="H17" s="23">
        <v>0</v>
      </c>
      <c r="I17" s="25"/>
    </row>
    <row r="18" spans="1:9" ht="14.25">
      <c r="A18" s="242">
        <v>21</v>
      </c>
      <c r="B18" s="189" t="s">
        <v>665</v>
      </c>
      <c r="C18" s="72">
        <v>2</v>
      </c>
      <c r="D18" s="30">
        <v>0.00021985269869187644</v>
      </c>
      <c r="E18" s="72">
        <v>0</v>
      </c>
      <c r="F18" s="30">
        <v>0</v>
      </c>
      <c r="G18" s="72">
        <v>0</v>
      </c>
      <c r="H18" s="30">
        <v>0</v>
      </c>
      <c r="I18" s="32"/>
    </row>
    <row r="19" spans="1:9" ht="14.25">
      <c r="A19" s="242">
        <v>22</v>
      </c>
      <c r="B19" s="189" t="s">
        <v>666</v>
      </c>
      <c r="C19" s="72">
        <v>0</v>
      </c>
      <c r="D19" s="30">
        <v>0</v>
      </c>
      <c r="E19" s="72">
        <v>0</v>
      </c>
      <c r="F19" s="30">
        <v>0</v>
      </c>
      <c r="G19" s="72">
        <v>0</v>
      </c>
      <c r="H19" s="30">
        <v>0</v>
      </c>
      <c r="I19" s="32"/>
    </row>
    <row r="20" spans="1:9" ht="14.25">
      <c r="A20" s="242">
        <v>23</v>
      </c>
      <c r="B20" s="189" t="s">
        <v>667</v>
      </c>
      <c r="C20" s="72">
        <v>1</v>
      </c>
      <c r="D20" s="30">
        <v>0.00010992634934593822</v>
      </c>
      <c r="E20" s="72">
        <v>1</v>
      </c>
      <c r="F20" s="30">
        <v>0.00010537407797681771</v>
      </c>
      <c r="G20" s="72">
        <v>0</v>
      </c>
      <c r="H20" s="30">
        <v>0</v>
      </c>
      <c r="I20" s="32">
        <v>-1</v>
      </c>
    </row>
    <row r="21" spans="1:9" ht="27.75" thickBot="1">
      <c r="A21" s="243">
        <v>29</v>
      </c>
      <c r="B21" s="244" t="s">
        <v>668</v>
      </c>
      <c r="C21" s="77">
        <v>5</v>
      </c>
      <c r="D21" s="36">
        <v>0.0005496317467296911</v>
      </c>
      <c r="E21" s="77">
        <v>1</v>
      </c>
      <c r="F21" s="36">
        <v>0.00010537407797681771</v>
      </c>
      <c r="G21" s="77">
        <v>5</v>
      </c>
      <c r="H21" s="36">
        <v>0.0005110384300899426</v>
      </c>
      <c r="I21" s="38">
        <v>4</v>
      </c>
    </row>
    <row r="22" spans="1:9" ht="27.75" thickBot="1">
      <c r="A22" s="241">
        <v>3</v>
      </c>
      <c r="B22" s="14" t="s">
        <v>669</v>
      </c>
      <c r="C22" s="15">
        <v>2707</v>
      </c>
      <c r="D22" s="17">
        <v>0.29757062767945475</v>
      </c>
      <c r="E22" s="15">
        <v>3147</v>
      </c>
      <c r="F22" s="17">
        <v>0.3316122233930453</v>
      </c>
      <c r="G22" s="15">
        <v>3291</v>
      </c>
      <c r="H22" s="17">
        <v>0.33636549468520033</v>
      </c>
      <c r="I22" s="19">
        <v>0.04575786463298379</v>
      </c>
    </row>
    <row r="23" spans="1:9" ht="27">
      <c r="A23" s="242">
        <v>30</v>
      </c>
      <c r="B23" s="189" t="s">
        <v>670</v>
      </c>
      <c r="C23" s="72">
        <v>190</v>
      </c>
      <c r="D23" s="30">
        <v>0.020886006375728263</v>
      </c>
      <c r="E23" s="72">
        <v>204</v>
      </c>
      <c r="F23" s="30">
        <v>0.02149631190727081</v>
      </c>
      <c r="G23" s="72">
        <v>177</v>
      </c>
      <c r="H23" s="30">
        <v>0.018090760425183972</v>
      </c>
      <c r="I23" s="32">
        <v>-0.1323529411764706</v>
      </c>
    </row>
    <row r="24" spans="1:9" ht="14.25">
      <c r="A24" s="242">
        <v>31</v>
      </c>
      <c r="B24" s="189" t="s">
        <v>671</v>
      </c>
      <c r="C24" s="72">
        <v>2070</v>
      </c>
      <c r="D24" s="30">
        <v>0.22754754314609213</v>
      </c>
      <c r="E24" s="72">
        <v>2410</v>
      </c>
      <c r="F24" s="30">
        <v>0.25395152792413067</v>
      </c>
      <c r="G24" s="72">
        <v>2665</v>
      </c>
      <c r="H24" s="30">
        <v>0.2723834832379395</v>
      </c>
      <c r="I24" s="32">
        <v>0.10580912863070539</v>
      </c>
    </row>
    <row r="25" spans="1:9" ht="14.25">
      <c r="A25" s="242">
        <v>32</v>
      </c>
      <c r="B25" s="189" t="s">
        <v>672</v>
      </c>
      <c r="C25" s="72">
        <v>359</v>
      </c>
      <c r="D25" s="30">
        <v>0.03946355941519182</v>
      </c>
      <c r="E25" s="72">
        <v>432</v>
      </c>
      <c r="F25" s="30">
        <v>0.04552160168598525</v>
      </c>
      <c r="G25" s="72">
        <v>385</v>
      </c>
      <c r="H25" s="30">
        <v>0.03934995911692559</v>
      </c>
      <c r="I25" s="32">
        <v>-0.1087962962962963</v>
      </c>
    </row>
    <row r="26" spans="1:9" ht="27.75" thickBot="1">
      <c r="A26" s="243">
        <v>39</v>
      </c>
      <c r="B26" s="244" t="s">
        <v>673</v>
      </c>
      <c r="C26" s="77">
        <v>88</v>
      </c>
      <c r="D26" s="36">
        <v>0.009673518742442563</v>
      </c>
      <c r="E26" s="77">
        <v>101</v>
      </c>
      <c r="F26" s="36">
        <v>0.010642781875658588</v>
      </c>
      <c r="G26" s="77">
        <v>64</v>
      </c>
      <c r="H26" s="36">
        <v>0.006541291905151268</v>
      </c>
      <c r="I26" s="38">
        <v>-0.36633663366336633</v>
      </c>
    </row>
    <row r="27" spans="1:9" ht="15" thickBot="1">
      <c r="A27" s="241">
        <v>4</v>
      </c>
      <c r="B27" s="14" t="s">
        <v>674</v>
      </c>
      <c r="C27" s="15">
        <v>2924</v>
      </c>
      <c r="D27" s="17">
        <v>0.32142464548752336</v>
      </c>
      <c r="E27" s="15">
        <v>2892</v>
      </c>
      <c r="F27" s="17">
        <v>0.3047418335089568</v>
      </c>
      <c r="G27" s="15">
        <v>3176</v>
      </c>
      <c r="H27" s="17">
        <v>0.32461161079313167</v>
      </c>
      <c r="I27" s="19">
        <v>0.09820193637621023</v>
      </c>
    </row>
    <row r="28" spans="1:9" ht="14.25">
      <c r="A28" s="242">
        <v>40</v>
      </c>
      <c r="B28" s="189" t="s">
        <v>675</v>
      </c>
      <c r="C28" s="72">
        <v>272</v>
      </c>
      <c r="D28" s="30">
        <v>0.029899967022095197</v>
      </c>
      <c r="E28" s="72">
        <v>301</v>
      </c>
      <c r="F28" s="30">
        <v>0.03171759747102213</v>
      </c>
      <c r="G28" s="72">
        <v>472</v>
      </c>
      <c r="H28" s="30">
        <v>0.0482420278004906</v>
      </c>
      <c r="I28" s="32">
        <v>0.5681063122923588</v>
      </c>
    </row>
    <row r="29" spans="1:9" ht="14.25">
      <c r="A29" s="242">
        <v>41</v>
      </c>
      <c r="B29" s="189" t="s">
        <v>676</v>
      </c>
      <c r="C29" s="72">
        <v>26</v>
      </c>
      <c r="D29" s="30">
        <v>0.0028580850829943937</v>
      </c>
      <c r="E29" s="72">
        <v>34</v>
      </c>
      <c r="F29" s="30">
        <v>0.003582718651211802</v>
      </c>
      <c r="G29" s="72">
        <v>34</v>
      </c>
      <c r="H29" s="30">
        <v>0.003475061324611611</v>
      </c>
      <c r="I29" s="32">
        <v>0</v>
      </c>
    </row>
    <row r="30" spans="1:9" ht="14.25">
      <c r="A30" s="242">
        <v>42</v>
      </c>
      <c r="B30" s="189" t="s">
        <v>677</v>
      </c>
      <c r="C30" s="72">
        <v>67</v>
      </c>
      <c r="D30" s="30">
        <v>0.007365065406177861</v>
      </c>
      <c r="E30" s="72">
        <v>60</v>
      </c>
      <c r="F30" s="30">
        <v>0.006322444678609062</v>
      </c>
      <c r="G30" s="72">
        <v>60</v>
      </c>
      <c r="H30" s="30">
        <v>0.006132461161079314</v>
      </c>
      <c r="I30" s="32">
        <v>0</v>
      </c>
    </row>
    <row r="31" spans="1:9" ht="14.25">
      <c r="A31" s="242">
        <v>43</v>
      </c>
      <c r="B31" s="189" t="s">
        <v>678</v>
      </c>
      <c r="C31" s="72">
        <v>34</v>
      </c>
      <c r="D31" s="30">
        <v>0.0037374958777618996</v>
      </c>
      <c r="E31" s="72">
        <v>25</v>
      </c>
      <c r="F31" s="30">
        <v>0.0026343519494204425</v>
      </c>
      <c r="G31" s="72">
        <v>27</v>
      </c>
      <c r="H31" s="30">
        <v>0.002759607522485691</v>
      </c>
      <c r="I31" s="32">
        <v>0.08</v>
      </c>
    </row>
    <row r="32" spans="1:9" ht="27">
      <c r="A32" s="242">
        <v>44</v>
      </c>
      <c r="B32" s="189" t="s">
        <v>679</v>
      </c>
      <c r="C32" s="72">
        <v>741</v>
      </c>
      <c r="D32" s="30">
        <v>0.08145542486534023</v>
      </c>
      <c r="E32" s="72">
        <v>696</v>
      </c>
      <c r="F32" s="30">
        <v>0.07334035827186512</v>
      </c>
      <c r="G32" s="72">
        <v>702</v>
      </c>
      <c r="H32" s="30">
        <v>0.07174979558462796</v>
      </c>
      <c r="I32" s="32">
        <v>0.008620689655172414</v>
      </c>
    </row>
    <row r="33" spans="1:9" ht="27">
      <c r="A33" s="242">
        <v>45</v>
      </c>
      <c r="B33" s="189" t="s">
        <v>680</v>
      </c>
      <c r="C33" s="72">
        <v>1705</v>
      </c>
      <c r="D33" s="30">
        <v>0.18742442563482467</v>
      </c>
      <c r="E33" s="72">
        <v>1684</v>
      </c>
      <c r="F33" s="30">
        <v>0.17744994731296101</v>
      </c>
      <c r="G33" s="72">
        <v>1806</v>
      </c>
      <c r="H33" s="30">
        <v>0.18458708094848736</v>
      </c>
      <c r="I33" s="32">
        <v>0.07244655581947744</v>
      </c>
    </row>
    <row r="34" spans="1:9" ht="27.75" thickBot="1">
      <c r="A34" s="243">
        <v>49</v>
      </c>
      <c r="B34" s="244" t="s">
        <v>681</v>
      </c>
      <c r="C34" s="77">
        <v>79</v>
      </c>
      <c r="D34" s="36">
        <v>0.00868418159832912</v>
      </c>
      <c r="E34" s="77">
        <v>92</v>
      </c>
      <c r="F34" s="36">
        <v>0.00969441517386723</v>
      </c>
      <c r="G34" s="77">
        <v>75</v>
      </c>
      <c r="H34" s="36">
        <v>0.007665576451349142</v>
      </c>
      <c r="I34" s="38">
        <v>-0.18478260869565216</v>
      </c>
    </row>
    <row r="35" spans="1:9" ht="15" thickBot="1">
      <c r="A35" s="241">
        <v>5</v>
      </c>
      <c r="B35" s="14" t="s">
        <v>682</v>
      </c>
      <c r="C35" s="15">
        <v>1297</v>
      </c>
      <c r="D35" s="17">
        <v>0.14257447510168186</v>
      </c>
      <c r="E35" s="15">
        <v>1216</v>
      </c>
      <c r="F35" s="17">
        <v>0.12813487881981034</v>
      </c>
      <c r="G35" s="15">
        <v>1116</v>
      </c>
      <c r="H35" s="17">
        <v>0.11406377759607521</v>
      </c>
      <c r="I35" s="19">
        <v>-0.08223684210526316</v>
      </c>
    </row>
    <row r="36" spans="1:9" ht="27">
      <c r="A36" s="242">
        <v>50</v>
      </c>
      <c r="B36" s="189" t="s">
        <v>683</v>
      </c>
      <c r="C36" s="72">
        <v>36</v>
      </c>
      <c r="D36" s="30">
        <v>0.003957348576453776</v>
      </c>
      <c r="E36" s="72">
        <v>27</v>
      </c>
      <c r="F36" s="30">
        <v>0.002845100105374078</v>
      </c>
      <c r="G36" s="72">
        <v>41</v>
      </c>
      <c r="H36" s="30">
        <v>0.004190515126737531</v>
      </c>
      <c r="I36" s="32">
        <v>0.5185185185185185</v>
      </c>
    </row>
    <row r="37" spans="1:9" ht="14.25">
      <c r="A37" s="242">
        <v>51</v>
      </c>
      <c r="B37" s="189" t="s">
        <v>684</v>
      </c>
      <c r="C37" s="72">
        <v>9</v>
      </c>
      <c r="D37" s="30">
        <v>0.000989337144113444</v>
      </c>
      <c r="E37" s="72">
        <v>12</v>
      </c>
      <c r="F37" s="30">
        <v>0.0012644889357218123</v>
      </c>
      <c r="G37" s="72">
        <v>9</v>
      </c>
      <c r="H37" s="30">
        <v>0.000919869174161897</v>
      </c>
      <c r="I37" s="32">
        <v>-0.25</v>
      </c>
    </row>
    <row r="38" spans="1:9" ht="14.25">
      <c r="A38" s="242">
        <v>52</v>
      </c>
      <c r="B38" s="189" t="s">
        <v>685</v>
      </c>
      <c r="C38" s="72">
        <v>10</v>
      </c>
      <c r="D38" s="30">
        <v>0.0010992634934593821</v>
      </c>
      <c r="E38" s="72">
        <v>19</v>
      </c>
      <c r="F38" s="30">
        <v>0.0020021074815595365</v>
      </c>
      <c r="G38" s="72">
        <v>17</v>
      </c>
      <c r="H38" s="30">
        <v>0.0017375306623058054</v>
      </c>
      <c r="I38" s="32">
        <v>-0.10526315789473684</v>
      </c>
    </row>
    <row r="39" spans="1:9" ht="14.25">
      <c r="A39" s="242">
        <v>53</v>
      </c>
      <c r="B39" s="189" t="s">
        <v>686</v>
      </c>
      <c r="C39" s="72">
        <v>1196</v>
      </c>
      <c r="D39" s="30">
        <v>0.13147191381774212</v>
      </c>
      <c r="E39" s="72">
        <v>1120</v>
      </c>
      <c r="F39" s="30">
        <v>0.11801896733403583</v>
      </c>
      <c r="G39" s="72">
        <v>998</v>
      </c>
      <c r="H39" s="30">
        <v>0.10200327064595256</v>
      </c>
      <c r="I39" s="32">
        <v>-0.10892857142857143</v>
      </c>
    </row>
    <row r="40" spans="1:9" ht="27.75" thickBot="1">
      <c r="A40" s="243">
        <v>59</v>
      </c>
      <c r="B40" s="244" t="s">
        <v>687</v>
      </c>
      <c r="C40" s="77">
        <v>46</v>
      </c>
      <c r="D40" s="36">
        <v>0.005056612069913158</v>
      </c>
      <c r="E40" s="77">
        <v>38</v>
      </c>
      <c r="F40" s="36">
        <v>0.004004214963119073</v>
      </c>
      <c r="G40" s="77">
        <v>51</v>
      </c>
      <c r="H40" s="36">
        <v>0.005212591986917415</v>
      </c>
      <c r="I40" s="38">
        <v>0.34210526315789475</v>
      </c>
    </row>
    <row r="41" spans="1:9" ht="15" thickBot="1">
      <c r="A41" s="241">
        <v>6</v>
      </c>
      <c r="B41" s="14" t="s">
        <v>688</v>
      </c>
      <c r="C41" s="15">
        <v>170</v>
      </c>
      <c r="D41" s="17">
        <v>0.0186874793888095</v>
      </c>
      <c r="E41" s="15">
        <v>137</v>
      </c>
      <c r="F41" s="17">
        <v>0.014436248682824025</v>
      </c>
      <c r="G41" s="15">
        <v>153</v>
      </c>
      <c r="H41" s="17">
        <v>0.015637775960752248</v>
      </c>
      <c r="I41" s="19">
        <v>0.11678832116788321</v>
      </c>
    </row>
    <row r="42" spans="1:9" ht="14.25">
      <c r="A42" s="242">
        <v>60</v>
      </c>
      <c r="B42" s="189" t="s">
        <v>689</v>
      </c>
      <c r="C42" s="72">
        <v>40</v>
      </c>
      <c r="D42" s="30">
        <v>0.004397053973837529</v>
      </c>
      <c r="E42" s="72">
        <v>23</v>
      </c>
      <c r="F42" s="30">
        <v>0.0024236037934668073</v>
      </c>
      <c r="G42" s="72">
        <v>35</v>
      </c>
      <c r="H42" s="30">
        <v>0.0035772690106295997</v>
      </c>
      <c r="I42" s="32">
        <v>0.5217391304347826</v>
      </c>
    </row>
    <row r="43" spans="1:9" ht="14.25">
      <c r="A43" s="242">
        <v>61</v>
      </c>
      <c r="B43" s="189" t="s">
        <v>690</v>
      </c>
      <c r="C43" s="72">
        <v>23</v>
      </c>
      <c r="D43" s="30">
        <v>0.002528306034956579</v>
      </c>
      <c r="E43" s="72">
        <v>19</v>
      </c>
      <c r="F43" s="30">
        <v>0.0020021074815595365</v>
      </c>
      <c r="G43" s="72">
        <v>12</v>
      </c>
      <c r="H43" s="30">
        <v>0.001226492232215863</v>
      </c>
      <c r="I43" s="32">
        <v>-0.3684210526315789</v>
      </c>
    </row>
    <row r="44" spans="1:9" ht="14.25">
      <c r="A44" s="242">
        <v>62</v>
      </c>
      <c r="B44" s="189" t="s">
        <v>691</v>
      </c>
      <c r="C44" s="72">
        <v>30</v>
      </c>
      <c r="D44" s="30">
        <v>0.0032977904803781466</v>
      </c>
      <c r="E44" s="72">
        <v>26</v>
      </c>
      <c r="F44" s="30">
        <v>0.0027397260273972603</v>
      </c>
      <c r="G44" s="72">
        <v>31</v>
      </c>
      <c r="H44" s="30">
        <v>0.0031684382665576453</v>
      </c>
      <c r="I44" s="32">
        <v>0.19230769230769232</v>
      </c>
    </row>
    <row r="45" spans="1:9" ht="14.25">
      <c r="A45" s="242">
        <v>63</v>
      </c>
      <c r="B45" s="189" t="s">
        <v>692</v>
      </c>
      <c r="C45" s="72">
        <v>62</v>
      </c>
      <c r="D45" s="30">
        <v>0.00681543365944817</v>
      </c>
      <c r="E45" s="72">
        <v>57</v>
      </c>
      <c r="F45" s="30">
        <v>0.006006322444678609</v>
      </c>
      <c r="G45" s="72">
        <v>55</v>
      </c>
      <c r="H45" s="30">
        <v>0.005621422730989371</v>
      </c>
      <c r="I45" s="32">
        <v>-0.03508771929824561</v>
      </c>
    </row>
    <row r="46" spans="1:9" ht="14.25">
      <c r="A46" s="242">
        <v>64</v>
      </c>
      <c r="B46" s="189" t="s">
        <v>693</v>
      </c>
      <c r="C46" s="72">
        <v>4</v>
      </c>
      <c r="D46" s="30">
        <v>0.0004397053973837529</v>
      </c>
      <c r="E46" s="72">
        <v>1</v>
      </c>
      <c r="F46" s="30">
        <v>0.00010537407797681771</v>
      </c>
      <c r="G46" s="72">
        <v>1</v>
      </c>
      <c r="H46" s="30">
        <v>0.00010220768601798856</v>
      </c>
      <c r="I46" s="32">
        <v>0</v>
      </c>
    </row>
    <row r="47" spans="1:9" ht="27.75" thickBot="1">
      <c r="A47" s="243">
        <v>69</v>
      </c>
      <c r="B47" s="244" t="s">
        <v>694</v>
      </c>
      <c r="C47" s="77">
        <v>11</v>
      </c>
      <c r="D47" s="36">
        <v>0.0012091898428053204</v>
      </c>
      <c r="E47" s="77">
        <v>11</v>
      </c>
      <c r="F47" s="36">
        <v>0.0011591148577449948</v>
      </c>
      <c r="G47" s="77">
        <v>19</v>
      </c>
      <c r="H47" s="36">
        <v>0.0019419460343417824</v>
      </c>
      <c r="I47" s="38">
        <v>0.7272727272727273</v>
      </c>
    </row>
    <row r="48" spans="1:9" ht="15" thickBot="1">
      <c r="A48" s="241">
        <v>7</v>
      </c>
      <c r="B48" s="14" t="s">
        <v>695</v>
      </c>
      <c r="C48" s="15">
        <v>781</v>
      </c>
      <c r="D48" s="17">
        <v>0.08585247883917775</v>
      </c>
      <c r="E48" s="15">
        <v>984</v>
      </c>
      <c r="F48" s="17">
        <v>0.10368809272918862</v>
      </c>
      <c r="G48" s="15">
        <v>1011</v>
      </c>
      <c r="H48" s="17">
        <v>0.10333197056418643</v>
      </c>
      <c r="I48" s="19">
        <v>0.027439024390243903</v>
      </c>
    </row>
    <row r="49" spans="1:9" ht="27">
      <c r="A49" s="242">
        <v>70</v>
      </c>
      <c r="B49" s="189" t="s">
        <v>696</v>
      </c>
      <c r="C49" s="72">
        <v>122</v>
      </c>
      <c r="D49" s="30">
        <v>0.013411014620204463</v>
      </c>
      <c r="E49" s="72">
        <v>162</v>
      </c>
      <c r="F49" s="30">
        <v>0.017070600632244467</v>
      </c>
      <c r="G49" s="72">
        <v>202</v>
      </c>
      <c r="H49" s="30">
        <v>0.02064595257563369</v>
      </c>
      <c r="I49" s="32">
        <v>0.24691358024691357</v>
      </c>
    </row>
    <row r="50" spans="1:9" ht="14.25">
      <c r="A50" s="242">
        <v>71</v>
      </c>
      <c r="B50" s="189" t="s">
        <v>697</v>
      </c>
      <c r="C50" s="72">
        <v>579</v>
      </c>
      <c r="D50" s="30">
        <v>0.06364735627129824</v>
      </c>
      <c r="E50" s="72">
        <v>736</v>
      </c>
      <c r="F50" s="30">
        <v>0.07755532139093783</v>
      </c>
      <c r="G50" s="72">
        <v>714</v>
      </c>
      <c r="H50" s="30">
        <v>0.07297628781684383</v>
      </c>
      <c r="I50" s="32">
        <v>-0.029891304347826088</v>
      </c>
    </row>
    <row r="51" spans="1:9" ht="14.25">
      <c r="A51" s="242">
        <v>72</v>
      </c>
      <c r="B51" s="189" t="s">
        <v>698</v>
      </c>
      <c r="C51" s="72">
        <v>11</v>
      </c>
      <c r="D51" s="30">
        <v>0.0012091898428053204</v>
      </c>
      <c r="E51" s="72">
        <v>8</v>
      </c>
      <c r="F51" s="30">
        <v>0.0008429926238145417</v>
      </c>
      <c r="G51" s="72">
        <v>7</v>
      </c>
      <c r="H51" s="30">
        <v>0.0007154538021259197</v>
      </c>
      <c r="I51" s="32">
        <v>-0.125</v>
      </c>
    </row>
    <row r="52" spans="1:9" ht="14.25">
      <c r="A52" s="242">
        <v>73</v>
      </c>
      <c r="B52" s="189" t="s">
        <v>699</v>
      </c>
      <c r="C52" s="72">
        <v>41</v>
      </c>
      <c r="D52" s="30">
        <v>0.004506980323183467</v>
      </c>
      <c r="E52" s="72">
        <v>44</v>
      </c>
      <c r="F52" s="30">
        <v>0.004636459430979979</v>
      </c>
      <c r="G52" s="72">
        <v>60</v>
      </c>
      <c r="H52" s="30">
        <v>0.006132461161079314</v>
      </c>
      <c r="I52" s="32">
        <v>0.36363636363636365</v>
      </c>
    </row>
    <row r="53" spans="1:9" ht="27.75" thickBot="1">
      <c r="A53" s="243">
        <v>79</v>
      </c>
      <c r="B53" s="244" t="s">
        <v>700</v>
      </c>
      <c r="C53" s="77">
        <v>28</v>
      </c>
      <c r="D53" s="36">
        <v>0.00307793778168627</v>
      </c>
      <c r="E53" s="77">
        <v>34</v>
      </c>
      <c r="F53" s="36">
        <v>0.003582718651211802</v>
      </c>
      <c r="G53" s="77">
        <v>28</v>
      </c>
      <c r="H53" s="36">
        <v>0.002861815208503679</v>
      </c>
      <c r="I53" s="38">
        <v>-0.17647058823529413</v>
      </c>
    </row>
    <row r="54" spans="1:9" ht="15" thickBot="1">
      <c r="A54" s="241">
        <v>8</v>
      </c>
      <c r="B54" s="14" t="s">
        <v>701</v>
      </c>
      <c r="C54" s="15">
        <v>213</v>
      </c>
      <c r="D54" s="17">
        <v>0.02341431241068484</v>
      </c>
      <c r="E54" s="15">
        <v>144</v>
      </c>
      <c r="F54" s="17">
        <v>0.01517386722866175</v>
      </c>
      <c r="G54" s="15">
        <v>121</v>
      </c>
      <c r="H54" s="17">
        <v>0.012367130008176614</v>
      </c>
      <c r="I54" s="19">
        <v>-0.9585218702865762</v>
      </c>
    </row>
    <row r="55" spans="1:9" ht="14.25">
      <c r="A55" s="242">
        <v>80</v>
      </c>
      <c r="B55" s="189" t="s">
        <v>702</v>
      </c>
      <c r="C55" s="72">
        <v>11</v>
      </c>
      <c r="D55" s="30">
        <v>0.0012091898428053204</v>
      </c>
      <c r="E55" s="72">
        <v>15</v>
      </c>
      <c r="F55" s="30">
        <v>0.0015806111696522655</v>
      </c>
      <c r="G55" s="72">
        <v>9</v>
      </c>
      <c r="H55" s="30">
        <v>0.000919869174161897</v>
      </c>
      <c r="I55" s="32">
        <v>-0.4</v>
      </c>
    </row>
    <row r="56" spans="1:9" ht="14.25">
      <c r="A56" s="242">
        <v>81</v>
      </c>
      <c r="B56" s="189" t="s">
        <v>703</v>
      </c>
      <c r="C56" s="72">
        <v>12</v>
      </c>
      <c r="D56" s="30">
        <v>0.0013191161921512586</v>
      </c>
      <c r="E56" s="72">
        <v>17</v>
      </c>
      <c r="F56" s="30">
        <v>0.001791359325605901</v>
      </c>
      <c r="G56" s="72">
        <v>14</v>
      </c>
      <c r="H56" s="30">
        <v>0.0014309076042518395</v>
      </c>
      <c r="I56" s="32">
        <v>-0.17647058823529413</v>
      </c>
    </row>
    <row r="57" spans="1:9" ht="14.25">
      <c r="A57" s="242">
        <v>82</v>
      </c>
      <c r="B57" s="189" t="s">
        <v>704</v>
      </c>
      <c r="C57" s="72">
        <v>9</v>
      </c>
      <c r="D57" s="30">
        <v>0.000989337144113444</v>
      </c>
      <c r="E57" s="72">
        <v>10</v>
      </c>
      <c r="F57" s="30">
        <v>0.001053740779768177</v>
      </c>
      <c r="G57" s="72">
        <v>9</v>
      </c>
      <c r="H57" s="30">
        <v>0.000919869174161897</v>
      </c>
      <c r="I57" s="32">
        <v>-0.1</v>
      </c>
    </row>
    <row r="58" spans="1:9" ht="14.25">
      <c r="A58" s="242">
        <v>83</v>
      </c>
      <c r="B58" s="189" t="s">
        <v>705</v>
      </c>
      <c r="C58" s="72">
        <v>84</v>
      </c>
      <c r="D58" s="30">
        <v>0.00923381334505881</v>
      </c>
      <c r="E58" s="72">
        <v>78</v>
      </c>
      <c r="F58" s="30">
        <v>0.00821917808219178</v>
      </c>
      <c r="G58" s="72">
        <v>69</v>
      </c>
      <c r="H58" s="30">
        <v>0.0070523303352412105</v>
      </c>
      <c r="I58" s="32">
        <v>-0.11538461538461539</v>
      </c>
    </row>
    <row r="59" spans="1:9" ht="27.75" thickBot="1">
      <c r="A59" s="243">
        <v>89</v>
      </c>
      <c r="B59" s="244" t="s">
        <v>706</v>
      </c>
      <c r="C59" s="77">
        <v>19</v>
      </c>
      <c r="D59" s="36">
        <v>0.002088600637572826</v>
      </c>
      <c r="E59" s="77">
        <v>24</v>
      </c>
      <c r="F59" s="36">
        <v>0.0025289778714436247</v>
      </c>
      <c r="G59" s="77">
        <v>20</v>
      </c>
      <c r="H59" s="36">
        <v>0.0020441537203597705</v>
      </c>
      <c r="I59" s="38">
        <v>-0.16666666666666666</v>
      </c>
    </row>
    <row r="60" spans="1:9" ht="15" thickBot="1">
      <c r="A60" s="241">
        <v>99</v>
      </c>
      <c r="B60" s="14" t="s">
        <v>707</v>
      </c>
      <c r="C60" s="15">
        <v>492</v>
      </c>
      <c r="D60" s="17">
        <v>0.0540837638782016</v>
      </c>
      <c r="E60" s="15">
        <v>463</v>
      </c>
      <c r="F60" s="17">
        <v>0.048788198103266595</v>
      </c>
      <c r="G60" s="15">
        <v>444</v>
      </c>
      <c r="H60" s="17">
        <v>0.045380212591986914</v>
      </c>
      <c r="I60" s="19">
        <v>-0.04103671706263499</v>
      </c>
    </row>
    <row r="61" spans="1:9" ht="15" thickBot="1">
      <c r="A61" s="241" t="s">
        <v>46</v>
      </c>
      <c r="B61" s="14" t="s">
        <v>510</v>
      </c>
      <c r="C61" s="15">
        <v>505</v>
      </c>
      <c r="D61" s="17">
        <v>0.0555128064196988</v>
      </c>
      <c r="E61" s="15">
        <v>436</v>
      </c>
      <c r="F61" s="17">
        <v>0.04594309799789252</v>
      </c>
      <c r="G61" s="15">
        <v>393</v>
      </c>
      <c r="H61" s="17">
        <v>0.0401676206050695</v>
      </c>
      <c r="I61" s="19">
        <v>-0.09862385321100918</v>
      </c>
    </row>
    <row r="62" spans="1:9" ht="15" thickBot="1">
      <c r="A62" s="520" t="s">
        <v>396</v>
      </c>
      <c r="B62" s="521"/>
      <c r="C62" s="140">
        <v>9097</v>
      </c>
      <c r="D62" s="141">
        <v>1</v>
      </c>
      <c r="E62" s="140">
        <v>9490</v>
      </c>
      <c r="F62" s="141">
        <v>1</v>
      </c>
      <c r="G62" s="140">
        <v>9784</v>
      </c>
      <c r="H62" s="141">
        <v>1</v>
      </c>
      <c r="I62" s="143">
        <v>0.030979978925184403</v>
      </c>
    </row>
  </sheetData>
  <sheetProtection/>
  <mergeCells count="10">
    <mergeCell ref="A62:B62"/>
    <mergeCell ref="A1:I1"/>
    <mergeCell ref="A2:I2"/>
    <mergeCell ref="A3:A5"/>
    <mergeCell ref="B3:B5"/>
    <mergeCell ref="C3:H3"/>
    <mergeCell ref="I3:I5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1"/>
  <sheetViews>
    <sheetView zoomScalePageLayoutView="0" workbookViewId="0" topLeftCell="A1">
      <selection activeCell="A65" sqref="A1:IV65"/>
    </sheetView>
  </sheetViews>
  <sheetFormatPr defaultColWidth="9.140625" defaultRowHeight="15"/>
  <cols>
    <col min="1" max="1" width="7.7109375" style="262" customWidth="1"/>
    <col min="2" max="2" width="111.7109375" style="262" customWidth="1"/>
    <col min="3" max="8" width="13.7109375" style="262" customWidth="1"/>
    <col min="9" max="16384" width="9.140625" style="262" customWidth="1"/>
  </cols>
  <sheetData>
    <row r="1" spans="1:8" ht="16.5" thickBot="1" thickTop="1">
      <c r="A1" s="414" t="s">
        <v>711</v>
      </c>
      <c r="B1" s="415"/>
      <c r="C1" s="415"/>
      <c r="D1" s="415"/>
      <c r="E1" s="415"/>
      <c r="F1" s="415"/>
      <c r="G1" s="415"/>
      <c r="H1" s="442"/>
    </row>
    <row r="2" spans="1:8" ht="15" thickBot="1" thickTop="1">
      <c r="A2" s="438" t="s">
        <v>467</v>
      </c>
      <c r="B2" s="444" t="s">
        <v>709</v>
      </c>
      <c r="C2" s="482" t="s">
        <v>512</v>
      </c>
      <c r="D2" s="482"/>
      <c r="E2" s="482"/>
      <c r="F2" s="483"/>
      <c r="G2" s="436" t="s">
        <v>396</v>
      </c>
      <c r="H2" s="437"/>
    </row>
    <row r="3" spans="1:8" ht="14.25">
      <c r="A3" s="438"/>
      <c r="B3" s="432"/>
      <c r="C3" s="440" t="s">
        <v>710</v>
      </c>
      <c r="D3" s="484"/>
      <c r="E3" s="440" t="s">
        <v>514</v>
      </c>
      <c r="F3" s="484"/>
      <c r="G3" s="438"/>
      <c r="H3" s="439"/>
    </row>
    <row r="4" spans="1:8" ht="15" thickBot="1">
      <c r="A4" s="504"/>
      <c r="B4" s="478"/>
      <c r="C4" s="204" t="s">
        <v>2</v>
      </c>
      <c r="D4" s="9" t="s">
        <v>3</v>
      </c>
      <c r="E4" s="212" t="s">
        <v>2</v>
      </c>
      <c r="F4" s="9" t="s">
        <v>3</v>
      </c>
      <c r="G4" s="204" t="s">
        <v>2</v>
      </c>
      <c r="H4" s="9" t="s">
        <v>3</v>
      </c>
    </row>
    <row r="5" spans="1:8" ht="15" thickBot="1">
      <c r="A5" s="241">
        <v>1</v>
      </c>
      <c r="B5" s="14" t="s">
        <v>653</v>
      </c>
      <c r="C5" s="326">
        <v>47</v>
      </c>
      <c r="D5" s="344">
        <v>0.007601487950832929</v>
      </c>
      <c r="E5" s="351">
        <v>27</v>
      </c>
      <c r="F5" s="344">
        <v>0.007497917245209664</v>
      </c>
      <c r="G5" s="326">
        <v>74</v>
      </c>
      <c r="H5" s="344">
        <v>0.0075633687653311535</v>
      </c>
    </row>
    <row r="6" spans="1:8" ht="14.25">
      <c r="A6" s="242">
        <v>10</v>
      </c>
      <c r="B6" s="189" t="s">
        <v>654</v>
      </c>
      <c r="C6" s="76">
        <v>3</v>
      </c>
      <c r="D6" s="345">
        <v>0.00048520135856380397</v>
      </c>
      <c r="E6" s="352">
        <v>0</v>
      </c>
      <c r="F6" s="345">
        <v>0</v>
      </c>
      <c r="G6" s="76">
        <v>3</v>
      </c>
      <c r="H6" s="345">
        <v>0.0003066230580539657</v>
      </c>
    </row>
    <row r="7" spans="1:8" ht="14.25">
      <c r="A7" s="242">
        <v>11</v>
      </c>
      <c r="B7" s="189" t="s">
        <v>655</v>
      </c>
      <c r="C7" s="76">
        <v>1</v>
      </c>
      <c r="D7" s="345">
        <v>0.00016173378618793466</v>
      </c>
      <c r="E7" s="352">
        <v>0</v>
      </c>
      <c r="F7" s="345">
        <v>0</v>
      </c>
      <c r="G7" s="76">
        <v>1</v>
      </c>
      <c r="H7" s="345">
        <v>0.00010220768601798856</v>
      </c>
    </row>
    <row r="8" spans="1:8" ht="14.25">
      <c r="A8" s="242">
        <v>12</v>
      </c>
      <c r="B8" s="189" t="s">
        <v>656</v>
      </c>
      <c r="C8" s="76">
        <v>0</v>
      </c>
      <c r="D8" s="345">
        <v>0</v>
      </c>
      <c r="E8" s="352">
        <v>1</v>
      </c>
      <c r="F8" s="345">
        <v>0.00027770063871146905</v>
      </c>
      <c r="G8" s="76">
        <v>1</v>
      </c>
      <c r="H8" s="345">
        <v>0.00010220768601798856</v>
      </c>
    </row>
    <row r="9" spans="1:8" ht="14.25">
      <c r="A9" s="242">
        <v>13</v>
      </c>
      <c r="B9" s="189" t="s">
        <v>657</v>
      </c>
      <c r="C9" s="76">
        <v>0</v>
      </c>
      <c r="D9" s="345">
        <v>0</v>
      </c>
      <c r="E9" s="352">
        <v>3</v>
      </c>
      <c r="F9" s="345">
        <v>0.0008331019161344071</v>
      </c>
      <c r="G9" s="76">
        <v>3</v>
      </c>
      <c r="H9" s="345">
        <v>0.0003066230580539657</v>
      </c>
    </row>
    <row r="10" spans="1:8" ht="14.25">
      <c r="A10" s="242">
        <v>14</v>
      </c>
      <c r="B10" s="189" t="s">
        <v>658</v>
      </c>
      <c r="C10" s="76">
        <v>36</v>
      </c>
      <c r="D10" s="345">
        <v>0.005822416302765648</v>
      </c>
      <c r="E10" s="352">
        <v>18</v>
      </c>
      <c r="F10" s="345">
        <v>0.004998611496806442</v>
      </c>
      <c r="G10" s="76">
        <v>54</v>
      </c>
      <c r="H10" s="345">
        <v>0.005519215044971382</v>
      </c>
    </row>
    <row r="11" spans="1:8" ht="14.25">
      <c r="A11" s="242">
        <v>15</v>
      </c>
      <c r="B11" s="189" t="s">
        <v>659</v>
      </c>
      <c r="C11" s="76">
        <v>1</v>
      </c>
      <c r="D11" s="345">
        <v>0.00016173378618793466</v>
      </c>
      <c r="E11" s="352">
        <v>2</v>
      </c>
      <c r="F11" s="345">
        <v>0.0005554012774229381</v>
      </c>
      <c r="G11" s="76">
        <v>3</v>
      </c>
      <c r="H11" s="345">
        <v>0.0003066230580539657</v>
      </c>
    </row>
    <row r="12" spans="1:8" ht="14.25">
      <c r="A12" s="242">
        <v>16</v>
      </c>
      <c r="B12" s="189" t="s">
        <v>660</v>
      </c>
      <c r="C12" s="76">
        <v>0</v>
      </c>
      <c r="D12" s="345">
        <v>0</v>
      </c>
      <c r="E12" s="352">
        <v>0</v>
      </c>
      <c r="F12" s="345">
        <v>0</v>
      </c>
      <c r="G12" s="76">
        <v>0</v>
      </c>
      <c r="H12" s="345">
        <v>0</v>
      </c>
    </row>
    <row r="13" spans="1:8" ht="14.25">
      <c r="A13" s="242">
        <v>17</v>
      </c>
      <c r="B13" s="189" t="s">
        <v>661</v>
      </c>
      <c r="C13" s="76">
        <v>0</v>
      </c>
      <c r="D13" s="345">
        <v>0</v>
      </c>
      <c r="E13" s="352">
        <v>0</v>
      </c>
      <c r="F13" s="345">
        <v>0</v>
      </c>
      <c r="G13" s="76">
        <v>0</v>
      </c>
      <c r="H13" s="345">
        <v>0</v>
      </c>
    </row>
    <row r="14" spans="1:8" ht="15" thickBot="1">
      <c r="A14" s="243">
        <v>19</v>
      </c>
      <c r="B14" s="244" t="s">
        <v>662</v>
      </c>
      <c r="C14" s="303">
        <v>6</v>
      </c>
      <c r="D14" s="346">
        <v>0.0009704027171276079</v>
      </c>
      <c r="E14" s="353">
        <v>3</v>
      </c>
      <c r="F14" s="346">
        <v>0.0008331019161344071</v>
      </c>
      <c r="G14" s="303">
        <v>9</v>
      </c>
      <c r="H14" s="346">
        <v>0.000919869174161897</v>
      </c>
    </row>
    <row r="15" spans="1:8" ht="15" thickBot="1">
      <c r="A15" s="241">
        <v>2</v>
      </c>
      <c r="B15" s="14" t="s">
        <v>663</v>
      </c>
      <c r="C15" s="326">
        <v>3</v>
      </c>
      <c r="D15" s="344">
        <v>0.00048520135856380397</v>
      </c>
      <c r="E15" s="351">
        <v>2</v>
      </c>
      <c r="F15" s="344">
        <v>0.0005554012774229381</v>
      </c>
      <c r="G15" s="326">
        <v>5</v>
      </c>
      <c r="H15" s="344">
        <v>0.0005110384300899426</v>
      </c>
    </row>
    <row r="16" spans="1:8" ht="14.25">
      <c r="A16" s="242">
        <v>20</v>
      </c>
      <c r="B16" s="189" t="s">
        <v>664</v>
      </c>
      <c r="C16" s="347">
        <v>0</v>
      </c>
      <c r="D16" s="348">
        <v>0</v>
      </c>
      <c r="E16" s="354">
        <v>0</v>
      </c>
      <c r="F16" s="348">
        <v>0</v>
      </c>
      <c r="G16" s="347">
        <v>0</v>
      </c>
      <c r="H16" s="348">
        <v>0</v>
      </c>
    </row>
    <row r="17" spans="1:8" ht="14.25">
      <c r="A17" s="242">
        <v>21</v>
      </c>
      <c r="B17" s="189" t="s">
        <v>665</v>
      </c>
      <c r="C17" s="76">
        <v>0</v>
      </c>
      <c r="D17" s="345">
        <v>0</v>
      </c>
      <c r="E17" s="352">
        <v>0</v>
      </c>
      <c r="F17" s="345">
        <v>0</v>
      </c>
      <c r="G17" s="76">
        <v>0</v>
      </c>
      <c r="H17" s="345">
        <v>0</v>
      </c>
    </row>
    <row r="18" spans="1:8" ht="14.25">
      <c r="A18" s="242">
        <v>22</v>
      </c>
      <c r="B18" s="189" t="s">
        <v>666</v>
      </c>
      <c r="C18" s="76">
        <v>0</v>
      </c>
      <c r="D18" s="345">
        <v>0</v>
      </c>
      <c r="E18" s="352">
        <v>0</v>
      </c>
      <c r="F18" s="345">
        <v>0</v>
      </c>
      <c r="G18" s="76">
        <v>0</v>
      </c>
      <c r="H18" s="345">
        <v>0</v>
      </c>
    </row>
    <row r="19" spans="1:8" ht="14.25">
      <c r="A19" s="242">
        <v>23</v>
      </c>
      <c r="B19" s="189" t="s">
        <v>667</v>
      </c>
      <c r="C19" s="76">
        <v>0</v>
      </c>
      <c r="D19" s="345">
        <v>0</v>
      </c>
      <c r="E19" s="352">
        <v>0</v>
      </c>
      <c r="F19" s="345">
        <v>0</v>
      </c>
      <c r="G19" s="76">
        <v>0</v>
      </c>
      <c r="H19" s="345">
        <v>0</v>
      </c>
    </row>
    <row r="20" spans="1:8" ht="15" thickBot="1">
      <c r="A20" s="243">
        <v>29</v>
      </c>
      <c r="B20" s="244" t="s">
        <v>668</v>
      </c>
      <c r="C20" s="303">
        <v>3</v>
      </c>
      <c r="D20" s="346">
        <v>0.00048520135856380397</v>
      </c>
      <c r="E20" s="353">
        <v>2</v>
      </c>
      <c r="F20" s="346">
        <v>0.0005554012774229381</v>
      </c>
      <c r="G20" s="303">
        <v>5</v>
      </c>
      <c r="H20" s="346">
        <v>0.0005110384300899426</v>
      </c>
    </row>
    <row r="21" spans="1:8" ht="27.75" thickBot="1">
      <c r="A21" s="241">
        <v>3</v>
      </c>
      <c r="B21" s="14" t="s">
        <v>669</v>
      </c>
      <c r="C21" s="326">
        <v>2124</v>
      </c>
      <c r="D21" s="344">
        <v>0.34352256186317326</v>
      </c>
      <c r="E21" s="351">
        <v>1167</v>
      </c>
      <c r="F21" s="344">
        <v>0.3240766453762844</v>
      </c>
      <c r="G21" s="326">
        <v>3291</v>
      </c>
      <c r="H21" s="344">
        <v>0.33636549468520033</v>
      </c>
    </row>
    <row r="22" spans="1:8" ht="27">
      <c r="A22" s="242">
        <v>30</v>
      </c>
      <c r="B22" s="189" t="s">
        <v>670</v>
      </c>
      <c r="C22" s="76">
        <v>114</v>
      </c>
      <c r="D22" s="345">
        <v>0.01843765162542455</v>
      </c>
      <c r="E22" s="352">
        <v>63</v>
      </c>
      <c r="F22" s="345">
        <v>0.017495140238822548</v>
      </c>
      <c r="G22" s="76">
        <v>177</v>
      </c>
      <c r="H22" s="345">
        <v>0.018090760425183972</v>
      </c>
    </row>
    <row r="23" spans="1:8" ht="14.25">
      <c r="A23" s="242">
        <v>31</v>
      </c>
      <c r="B23" s="189" t="s">
        <v>671</v>
      </c>
      <c r="C23" s="76">
        <v>1737</v>
      </c>
      <c r="D23" s="345">
        <v>0.28093158660844253</v>
      </c>
      <c r="E23" s="352">
        <v>928</v>
      </c>
      <c r="F23" s="345">
        <v>0.2577061927242433</v>
      </c>
      <c r="G23" s="76">
        <v>2665</v>
      </c>
      <c r="H23" s="345">
        <v>0.2723834832379395</v>
      </c>
    </row>
    <row r="24" spans="1:8" ht="14.25">
      <c r="A24" s="242">
        <v>32</v>
      </c>
      <c r="B24" s="189" t="s">
        <v>672</v>
      </c>
      <c r="C24" s="76">
        <v>240</v>
      </c>
      <c r="D24" s="345">
        <v>0.038816108685104316</v>
      </c>
      <c r="E24" s="352">
        <v>145</v>
      </c>
      <c r="F24" s="345">
        <v>0.040266592613163</v>
      </c>
      <c r="G24" s="76">
        <v>385</v>
      </c>
      <c r="H24" s="345">
        <v>0.03934995911692559</v>
      </c>
    </row>
    <row r="25" spans="1:8" ht="15" thickBot="1">
      <c r="A25" s="243">
        <v>39</v>
      </c>
      <c r="B25" s="244" t="s">
        <v>673</v>
      </c>
      <c r="C25" s="303">
        <v>33</v>
      </c>
      <c r="D25" s="346">
        <v>0.005337214944201845</v>
      </c>
      <c r="E25" s="353">
        <v>31</v>
      </c>
      <c r="F25" s="346">
        <v>0.00860871980005554</v>
      </c>
      <c r="G25" s="303">
        <v>64</v>
      </c>
      <c r="H25" s="346">
        <v>0.006541291905151268</v>
      </c>
    </row>
    <row r="26" spans="1:8" ht="15" thickBot="1">
      <c r="A26" s="241">
        <v>4</v>
      </c>
      <c r="B26" s="14" t="s">
        <v>674</v>
      </c>
      <c r="C26" s="326">
        <v>1988</v>
      </c>
      <c r="D26" s="344">
        <v>0.32152676694161403</v>
      </c>
      <c r="E26" s="351">
        <v>1188</v>
      </c>
      <c r="F26" s="344">
        <v>0.3299083587892252</v>
      </c>
      <c r="G26" s="326">
        <v>3176</v>
      </c>
      <c r="H26" s="344">
        <v>0.32461161079313167</v>
      </c>
    </row>
    <row r="27" spans="1:8" ht="14.25">
      <c r="A27" s="242">
        <v>40</v>
      </c>
      <c r="B27" s="189" t="s">
        <v>675</v>
      </c>
      <c r="C27" s="76">
        <v>318</v>
      </c>
      <c r="D27" s="345">
        <v>0.051431344007763224</v>
      </c>
      <c r="E27" s="352">
        <v>154</v>
      </c>
      <c r="F27" s="345">
        <v>0.04276589836156623</v>
      </c>
      <c r="G27" s="76">
        <v>472</v>
      </c>
      <c r="H27" s="345">
        <v>0.0482420278004906</v>
      </c>
    </row>
    <row r="28" spans="1:8" ht="14.25">
      <c r="A28" s="242">
        <v>41</v>
      </c>
      <c r="B28" s="189" t="s">
        <v>676</v>
      </c>
      <c r="C28" s="76">
        <v>20</v>
      </c>
      <c r="D28" s="345">
        <v>0.0032346757237586925</v>
      </c>
      <c r="E28" s="352">
        <v>14</v>
      </c>
      <c r="F28" s="345">
        <v>0.0038878089419605664</v>
      </c>
      <c r="G28" s="76">
        <v>34</v>
      </c>
      <c r="H28" s="345">
        <v>0.003475061324611611</v>
      </c>
    </row>
    <row r="29" spans="1:8" ht="14.25">
      <c r="A29" s="242">
        <v>42</v>
      </c>
      <c r="B29" s="189" t="s">
        <v>677</v>
      </c>
      <c r="C29" s="76">
        <v>27</v>
      </c>
      <c r="D29" s="345">
        <v>0.004366812227074235</v>
      </c>
      <c r="E29" s="352">
        <v>33</v>
      </c>
      <c r="F29" s="345">
        <v>0.009164121077478478</v>
      </c>
      <c r="G29" s="76">
        <v>60</v>
      </c>
      <c r="H29" s="345">
        <v>0.006132461161079314</v>
      </c>
    </row>
    <row r="30" spans="1:8" ht="14.25">
      <c r="A30" s="242">
        <v>43</v>
      </c>
      <c r="B30" s="189" t="s">
        <v>678</v>
      </c>
      <c r="C30" s="76">
        <v>14</v>
      </c>
      <c r="D30" s="345">
        <v>0.0022642730066310852</v>
      </c>
      <c r="E30" s="352">
        <v>13</v>
      </c>
      <c r="F30" s="345">
        <v>0.0036101083032490976</v>
      </c>
      <c r="G30" s="76">
        <v>27</v>
      </c>
      <c r="H30" s="345">
        <v>0.002759607522485691</v>
      </c>
    </row>
    <row r="31" spans="1:8" ht="14.25">
      <c r="A31" s="242">
        <v>44</v>
      </c>
      <c r="B31" s="189" t="s">
        <v>679</v>
      </c>
      <c r="C31" s="76">
        <v>406</v>
      </c>
      <c r="D31" s="345">
        <v>0.06566391719230147</v>
      </c>
      <c r="E31" s="352">
        <v>296</v>
      </c>
      <c r="F31" s="345">
        <v>0.08219938905859485</v>
      </c>
      <c r="G31" s="76">
        <v>702</v>
      </c>
      <c r="H31" s="345">
        <v>0.07174979558462796</v>
      </c>
    </row>
    <row r="32" spans="1:8" ht="27">
      <c r="A32" s="242">
        <v>45</v>
      </c>
      <c r="B32" s="189" t="s">
        <v>680</v>
      </c>
      <c r="C32" s="76">
        <v>1169</v>
      </c>
      <c r="D32" s="345">
        <v>0.1890667960536956</v>
      </c>
      <c r="E32" s="352">
        <v>637</v>
      </c>
      <c r="F32" s="345">
        <v>0.17689530685920576</v>
      </c>
      <c r="G32" s="76">
        <v>1806</v>
      </c>
      <c r="H32" s="345">
        <v>0.18458708094848736</v>
      </c>
    </row>
    <row r="33" spans="1:8" ht="15" thickBot="1">
      <c r="A33" s="243">
        <v>49</v>
      </c>
      <c r="B33" s="244" t="s">
        <v>681</v>
      </c>
      <c r="C33" s="303">
        <v>34</v>
      </c>
      <c r="D33" s="346">
        <v>0.005498948730389777</v>
      </c>
      <c r="E33" s="353">
        <v>41</v>
      </c>
      <c r="F33" s="346">
        <v>0.011385726187170231</v>
      </c>
      <c r="G33" s="303">
        <v>75</v>
      </c>
      <c r="H33" s="346">
        <v>0.007665576451349142</v>
      </c>
    </row>
    <row r="34" spans="1:8" ht="15" thickBot="1">
      <c r="A34" s="241">
        <v>5</v>
      </c>
      <c r="B34" s="14" t="s">
        <v>682</v>
      </c>
      <c r="C34" s="326">
        <v>702</v>
      </c>
      <c r="D34" s="344">
        <v>0.11353711790393012</v>
      </c>
      <c r="E34" s="351">
        <v>414</v>
      </c>
      <c r="F34" s="344">
        <v>0.1149680644265482</v>
      </c>
      <c r="G34" s="326">
        <v>1116</v>
      </c>
      <c r="H34" s="344">
        <v>0.11406377759607521</v>
      </c>
    </row>
    <row r="35" spans="1:8" ht="14.25">
      <c r="A35" s="242">
        <v>50</v>
      </c>
      <c r="B35" s="189" t="s">
        <v>683</v>
      </c>
      <c r="C35" s="76">
        <v>29</v>
      </c>
      <c r="D35" s="345">
        <v>0.004690279799450105</v>
      </c>
      <c r="E35" s="352">
        <v>12</v>
      </c>
      <c r="F35" s="345">
        <v>0.0033324076645376284</v>
      </c>
      <c r="G35" s="76">
        <v>41</v>
      </c>
      <c r="H35" s="345">
        <v>0.004190515126737531</v>
      </c>
    </row>
    <row r="36" spans="1:8" ht="14.25">
      <c r="A36" s="242">
        <v>51</v>
      </c>
      <c r="B36" s="189" t="s">
        <v>684</v>
      </c>
      <c r="C36" s="76">
        <v>2</v>
      </c>
      <c r="D36" s="345">
        <v>0.00032346757237586933</v>
      </c>
      <c r="E36" s="352">
        <v>7</v>
      </c>
      <c r="F36" s="345">
        <v>0.0019439044709802832</v>
      </c>
      <c r="G36" s="76">
        <v>9</v>
      </c>
      <c r="H36" s="345">
        <v>0.000919869174161897</v>
      </c>
    </row>
    <row r="37" spans="1:8" ht="14.25">
      <c r="A37" s="242">
        <v>52</v>
      </c>
      <c r="B37" s="189" t="s">
        <v>685</v>
      </c>
      <c r="C37" s="76">
        <v>10</v>
      </c>
      <c r="D37" s="345">
        <v>0.0016173378618793463</v>
      </c>
      <c r="E37" s="352">
        <v>7</v>
      </c>
      <c r="F37" s="345">
        <v>0.0019439044709802832</v>
      </c>
      <c r="G37" s="76">
        <v>17</v>
      </c>
      <c r="H37" s="345">
        <v>0.0017375306623058054</v>
      </c>
    </row>
    <row r="38" spans="1:8" ht="14.25">
      <c r="A38" s="242">
        <v>53</v>
      </c>
      <c r="B38" s="189" t="s">
        <v>686</v>
      </c>
      <c r="C38" s="76">
        <v>633</v>
      </c>
      <c r="D38" s="345">
        <v>0.10237748665696264</v>
      </c>
      <c r="E38" s="352">
        <v>365</v>
      </c>
      <c r="F38" s="345">
        <v>0.1013607331296862</v>
      </c>
      <c r="G38" s="76">
        <v>998</v>
      </c>
      <c r="H38" s="345">
        <v>0.10200327064595256</v>
      </c>
    </row>
    <row r="39" spans="1:8" ht="15" thickBot="1">
      <c r="A39" s="243">
        <v>59</v>
      </c>
      <c r="B39" s="244" t="s">
        <v>687</v>
      </c>
      <c r="C39" s="303">
        <v>28</v>
      </c>
      <c r="D39" s="346">
        <v>0.0045285460132621705</v>
      </c>
      <c r="E39" s="353">
        <v>23</v>
      </c>
      <c r="F39" s="346">
        <v>0.006387114690363788</v>
      </c>
      <c r="G39" s="303">
        <v>51</v>
      </c>
      <c r="H39" s="346">
        <v>0.005212591986917415</v>
      </c>
    </row>
    <row r="40" spans="1:8" ht="15" thickBot="1">
      <c r="A40" s="241">
        <v>6</v>
      </c>
      <c r="B40" s="14" t="s">
        <v>688</v>
      </c>
      <c r="C40" s="326">
        <v>99</v>
      </c>
      <c r="D40" s="344">
        <v>0.01601164483260553</v>
      </c>
      <c r="E40" s="351">
        <v>54</v>
      </c>
      <c r="F40" s="344">
        <v>0.014995834490419326</v>
      </c>
      <c r="G40" s="326">
        <v>153</v>
      </c>
      <c r="H40" s="344">
        <v>0.015637775960752248</v>
      </c>
    </row>
    <row r="41" spans="1:8" ht="14.25">
      <c r="A41" s="242">
        <v>60</v>
      </c>
      <c r="B41" s="189" t="s">
        <v>689</v>
      </c>
      <c r="C41" s="76">
        <v>25</v>
      </c>
      <c r="D41" s="345">
        <v>0.004043344654698367</v>
      </c>
      <c r="E41" s="352">
        <v>10</v>
      </c>
      <c r="F41" s="345">
        <v>0.0027770063871146904</v>
      </c>
      <c r="G41" s="76">
        <v>35</v>
      </c>
      <c r="H41" s="345">
        <v>0.0035772690106295997</v>
      </c>
    </row>
    <row r="42" spans="1:8" ht="14.25">
      <c r="A42" s="242">
        <v>61</v>
      </c>
      <c r="B42" s="189" t="s">
        <v>690</v>
      </c>
      <c r="C42" s="76">
        <v>9</v>
      </c>
      <c r="D42" s="345">
        <v>0.001455604075691412</v>
      </c>
      <c r="E42" s="352">
        <v>3</v>
      </c>
      <c r="F42" s="345">
        <v>0.0008331019161344071</v>
      </c>
      <c r="G42" s="76">
        <v>12</v>
      </c>
      <c r="H42" s="345">
        <v>0.001226492232215863</v>
      </c>
    </row>
    <row r="43" spans="1:8" ht="14.25">
      <c r="A43" s="242">
        <v>62</v>
      </c>
      <c r="B43" s="189" t="s">
        <v>691</v>
      </c>
      <c r="C43" s="76">
        <v>19</v>
      </c>
      <c r="D43" s="345">
        <v>0.0030729419375707585</v>
      </c>
      <c r="E43" s="352">
        <v>12</v>
      </c>
      <c r="F43" s="345">
        <v>0.0033324076645376284</v>
      </c>
      <c r="G43" s="76">
        <v>31</v>
      </c>
      <c r="H43" s="345">
        <v>0.0031684382665576453</v>
      </c>
    </row>
    <row r="44" spans="1:8" ht="14.25">
      <c r="A44" s="242">
        <v>63</v>
      </c>
      <c r="B44" s="189" t="s">
        <v>692</v>
      </c>
      <c r="C44" s="76">
        <v>36</v>
      </c>
      <c r="D44" s="345">
        <v>0.005822416302765648</v>
      </c>
      <c r="E44" s="352">
        <v>19</v>
      </c>
      <c r="F44" s="345">
        <v>0.005276312135517912</v>
      </c>
      <c r="G44" s="76">
        <v>55</v>
      </c>
      <c r="H44" s="345">
        <v>0.005621422730989371</v>
      </c>
    </row>
    <row r="45" spans="1:8" ht="14.25">
      <c r="A45" s="242">
        <v>64</v>
      </c>
      <c r="B45" s="189" t="s">
        <v>693</v>
      </c>
      <c r="C45" s="76">
        <v>1</v>
      </c>
      <c r="D45" s="345">
        <v>0.00016173378618793466</v>
      </c>
      <c r="E45" s="352">
        <v>0</v>
      </c>
      <c r="F45" s="345">
        <v>0</v>
      </c>
      <c r="G45" s="76">
        <v>1</v>
      </c>
      <c r="H45" s="345">
        <v>0.00010220768601798856</v>
      </c>
    </row>
    <row r="46" spans="1:8" ht="15" thickBot="1">
      <c r="A46" s="243">
        <v>69</v>
      </c>
      <c r="B46" s="244" t="s">
        <v>694</v>
      </c>
      <c r="C46" s="303">
        <v>9</v>
      </c>
      <c r="D46" s="346">
        <v>0.001455604075691412</v>
      </c>
      <c r="E46" s="353">
        <v>10</v>
      </c>
      <c r="F46" s="346">
        <v>0.0027770063871146904</v>
      </c>
      <c r="G46" s="303">
        <v>19</v>
      </c>
      <c r="H46" s="346">
        <v>0.0019419460343417824</v>
      </c>
    </row>
    <row r="47" spans="1:8" ht="15" thickBot="1">
      <c r="A47" s="241">
        <v>7</v>
      </c>
      <c r="B47" s="14" t="s">
        <v>695</v>
      </c>
      <c r="C47" s="326">
        <v>683</v>
      </c>
      <c r="D47" s="344">
        <v>0.1104641759663594</v>
      </c>
      <c r="E47" s="351">
        <v>328</v>
      </c>
      <c r="F47" s="344">
        <v>0.09108580949736185</v>
      </c>
      <c r="G47" s="326">
        <v>1011</v>
      </c>
      <c r="H47" s="344">
        <v>0.10333197056418643</v>
      </c>
    </row>
    <row r="48" spans="1:8" ht="14.25">
      <c r="A48" s="242">
        <v>70</v>
      </c>
      <c r="B48" s="189" t="s">
        <v>696</v>
      </c>
      <c r="C48" s="76">
        <v>127</v>
      </c>
      <c r="D48" s="345">
        <v>0.020540190845867702</v>
      </c>
      <c r="E48" s="352">
        <v>75</v>
      </c>
      <c r="F48" s="345">
        <v>0.020827547903360177</v>
      </c>
      <c r="G48" s="76">
        <v>202</v>
      </c>
      <c r="H48" s="345">
        <v>0.02064595257563369</v>
      </c>
    </row>
    <row r="49" spans="1:8" ht="14.25">
      <c r="A49" s="242">
        <v>71</v>
      </c>
      <c r="B49" s="189" t="s">
        <v>697</v>
      </c>
      <c r="C49" s="76">
        <v>494</v>
      </c>
      <c r="D49" s="345">
        <v>0.07989649037683973</v>
      </c>
      <c r="E49" s="352">
        <v>220</v>
      </c>
      <c r="F49" s="345">
        <v>0.06109414051652319</v>
      </c>
      <c r="G49" s="76">
        <v>714</v>
      </c>
      <c r="H49" s="345">
        <v>0.07297628781684383</v>
      </c>
    </row>
    <row r="50" spans="1:8" ht="14.25">
      <c r="A50" s="242">
        <v>72</v>
      </c>
      <c r="B50" s="189" t="s">
        <v>698</v>
      </c>
      <c r="C50" s="76">
        <v>4</v>
      </c>
      <c r="D50" s="345">
        <v>0.0006469351447517387</v>
      </c>
      <c r="E50" s="352">
        <v>3</v>
      </c>
      <c r="F50" s="345">
        <v>0.0008331019161344071</v>
      </c>
      <c r="G50" s="76">
        <v>7</v>
      </c>
      <c r="H50" s="345">
        <v>0.0007154538021259197</v>
      </c>
    </row>
    <row r="51" spans="1:8" ht="14.25">
      <c r="A51" s="242">
        <v>73</v>
      </c>
      <c r="B51" s="189" t="s">
        <v>699</v>
      </c>
      <c r="C51" s="76">
        <v>41</v>
      </c>
      <c r="D51" s="345">
        <v>0.006631085233705321</v>
      </c>
      <c r="E51" s="352">
        <v>19</v>
      </c>
      <c r="F51" s="345">
        <v>0.005276312135517912</v>
      </c>
      <c r="G51" s="76">
        <v>60</v>
      </c>
      <c r="H51" s="345">
        <v>0.006132461161079314</v>
      </c>
    </row>
    <row r="52" spans="1:8" ht="15" thickBot="1">
      <c r="A52" s="243">
        <v>79</v>
      </c>
      <c r="B52" s="244" t="s">
        <v>700</v>
      </c>
      <c r="C52" s="303">
        <v>17</v>
      </c>
      <c r="D52" s="346">
        <v>0.0027494743651948887</v>
      </c>
      <c r="E52" s="353">
        <v>11</v>
      </c>
      <c r="F52" s="346">
        <v>0.003054707025826159</v>
      </c>
      <c r="G52" s="303">
        <v>28</v>
      </c>
      <c r="H52" s="346">
        <v>0.002861815208503679</v>
      </c>
    </row>
    <row r="53" spans="1:8" ht="15" thickBot="1">
      <c r="A53" s="241">
        <v>8</v>
      </c>
      <c r="B53" s="14" t="s">
        <v>701</v>
      </c>
      <c r="C53" s="326">
        <v>60</v>
      </c>
      <c r="D53" s="344">
        <v>0.009704027171276079</v>
      </c>
      <c r="E53" s="351">
        <v>61</v>
      </c>
      <c r="F53" s="344">
        <v>0.01693973896139961</v>
      </c>
      <c r="G53" s="326">
        <v>121</v>
      </c>
      <c r="H53" s="344">
        <v>0.012367130008176614</v>
      </c>
    </row>
    <row r="54" spans="1:8" ht="14.25">
      <c r="A54" s="242">
        <v>80</v>
      </c>
      <c r="B54" s="189" t="s">
        <v>702</v>
      </c>
      <c r="C54" s="76">
        <v>9</v>
      </c>
      <c r="D54" s="345">
        <v>0.001455604075691412</v>
      </c>
      <c r="E54" s="352">
        <v>0</v>
      </c>
      <c r="F54" s="345">
        <v>0</v>
      </c>
      <c r="G54" s="76">
        <v>9</v>
      </c>
      <c r="H54" s="345">
        <v>0.000919869174161897</v>
      </c>
    </row>
    <row r="55" spans="1:8" ht="14.25">
      <c r="A55" s="242">
        <v>81</v>
      </c>
      <c r="B55" s="189" t="s">
        <v>703</v>
      </c>
      <c r="C55" s="152">
        <v>6</v>
      </c>
      <c r="D55" s="345">
        <v>0.0009704027171276079</v>
      </c>
      <c r="E55" s="215">
        <v>8</v>
      </c>
      <c r="F55" s="345">
        <v>0.0022216051096917524</v>
      </c>
      <c r="G55" s="152">
        <v>14</v>
      </c>
      <c r="H55" s="345">
        <v>0.0014309076042518395</v>
      </c>
    </row>
    <row r="56" spans="1:8" ht="14.25">
      <c r="A56" s="242">
        <v>82</v>
      </c>
      <c r="B56" s="189" t="s">
        <v>704</v>
      </c>
      <c r="C56" s="152">
        <v>5</v>
      </c>
      <c r="D56" s="345">
        <v>0.0008086689309396731</v>
      </c>
      <c r="E56" s="215">
        <v>4</v>
      </c>
      <c r="F56" s="345">
        <v>0.0011108025548458762</v>
      </c>
      <c r="G56" s="152">
        <v>9</v>
      </c>
      <c r="H56" s="345">
        <v>0.000919869174161897</v>
      </c>
    </row>
    <row r="57" spans="1:8" ht="14.25">
      <c r="A57" s="242">
        <v>83</v>
      </c>
      <c r="B57" s="189" t="s">
        <v>705</v>
      </c>
      <c r="C57" s="152">
        <v>30</v>
      </c>
      <c r="D57" s="345">
        <v>0.0048520135856380394</v>
      </c>
      <c r="E57" s="215">
        <v>39</v>
      </c>
      <c r="F57" s="345">
        <v>0.01083032490974729</v>
      </c>
      <c r="G57" s="152">
        <v>69</v>
      </c>
      <c r="H57" s="345">
        <v>0.0070523303352412105</v>
      </c>
    </row>
    <row r="58" spans="1:8" ht="15" thickBot="1">
      <c r="A58" s="243">
        <v>89</v>
      </c>
      <c r="B58" s="244" t="s">
        <v>706</v>
      </c>
      <c r="C58" s="153">
        <v>10</v>
      </c>
      <c r="D58" s="349">
        <v>0.0016173378618793463</v>
      </c>
      <c r="E58" s="245">
        <v>10</v>
      </c>
      <c r="F58" s="349">
        <v>0.0027770063871146904</v>
      </c>
      <c r="G58" s="153">
        <v>20</v>
      </c>
      <c r="H58" s="349">
        <v>0.0020441537203597705</v>
      </c>
    </row>
    <row r="59" spans="1:8" ht="15" thickBot="1">
      <c r="A59" s="241">
        <v>99</v>
      </c>
      <c r="B59" s="14" t="s">
        <v>707</v>
      </c>
      <c r="C59" s="326">
        <v>232</v>
      </c>
      <c r="D59" s="344">
        <v>0.03752223839560084</v>
      </c>
      <c r="E59" s="351">
        <v>212</v>
      </c>
      <c r="F59" s="344">
        <v>0.05887253540683144</v>
      </c>
      <c r="G59" s="326">
        <v>444</v>
      </c>
      <c r="H59" s="344">
        <v>0.045380212591986914</v>
      </c>
    </row>
    <row r="60" spans="1:8" ht="15" thickBot="1">
      <c r="A60" s="241" t="s">
        <v>46</v>
      </c>
      <c r="B60" s="14" t="s">
        <v>510</v>
      </c>
      <c r="C60" s="326">
        <v>245</v>
      </c>
      <c r="D60" s="344">
        <v>0.03962477761604399</v>
      </c>
      <c r="E60" s="351">
        <v>148</v>
      </c>
      <c r="F60" s="344">
        <v>0.041099694529297424</v>
      </c>
      <c r="G60" s="326">
        <v>393</v>
      </c>
      <c r="H60" s="344">
        <v>0.0401676206050695</v>
      </c>
    </row>
    <row r="61" spans="1:8" ht="15" thickBot="1">
      <c r="A61" s="537" t="s">
        <v>396</v>
      </c>
      <c r="B61" s="429"/>
      <c r="C61" s="46">
        <v>6183</v>
      </c>
      <c r="D61" s="350">
        <v>1</v>
      </c>
      <c r="E61" s="223">
        <v>3601</v>
      </c>
      <c r="F61" s="350">
        <v>1</v>
      </c>
      <c r="G61" s="46">
        <v>9784</v>
      </c>
      <c r="H61" s="350">
        <v>1</v>
      </c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0"/>
  <sheetViews>
    <sheetView zoomScalePageLayoutView="0" workbookViewId="0" topLeftCell="A1">
      <selection activeCell="A61" sqref="A1:IV61"/>
    </sheetView>
  </sheetViews>
  <sheetFormatPr defaultColWidth="9.140625" defaultRowHeight="15"/>
  <cols>
    <col min="1" max="1" width="7.7109375" style="262" customWidth="1"/>
    <col min="2" max="2" width="98.8515625" style="262" bestFit="1" customWidth="1"/>
    <col min="3" max="6" width="17.8515625" style="262" customWidth="1"/>
    <col min="7" max="16384" width="9.140625" style="262" customWidth="1"/>
  </cols>
  <sheetData>
    <row r="1" spans="1:6" ht="16.5" thickBot="1" thickTop="1">
      <c r="A1" s="414" t="s">
        <v>712</v>
      </c>
      <c r="B1" s="415"/>
      <c r="C1" s="415"/>
      <c r="D1" s="415"/>
      <c r="E1" s="415"/>
      <c r="F1" s="442"/>
    </row>
    <row r="2" spans="1:6" ht="15" thickBot="1" thickTop="1">
      <c r="A2" s="431" t="s">
        <v>467</v>
      </c>
      <c r="B2" s="432" t="s">
        <v>709</v>
      </c>
      <c r="C2" s="445" t="s">
        <v>516</v>
      </c>
      <c r="D2" s="445"/>
      <c r="E2" s="445"/>
      <c r="F2" s="418" t="s">
        <v>396</v>
      </c>
    </row>
    <row r="3" spans="1:6" ht="15" thickBot="1">
      <c r="A3" s="443"/>
      <c r="B3" s="432"/>
      <c r="C3" s="388" t="s">
        <v>517</v>
      </c>
      <c r="D3" s="343" t="s">
        <v>518</v>
      </c>
      <c r="E3" s="343" t="s">
        <v>519</v>
      </c>
      <c r="F3" s="418"/>
    </row>
    <row r="4" spans="1:6" ht="15" thickBot="1">
      <c r="A4" s="241">
        <v>1</v>
      </c>
      <c r="B4" s="14" t="s">
        <v>653</v>
      </c>
      <c r="C4" s="160">
        <v>7</v>
      </c>
      <c r="D4" s="160">
        <v>40</v>
      </c>
      <c r="E4" s="160">
        <v>27</v>
      </c>
      <c r="F4" s="160">
        <v>74</v>
      </c>
    </row>
    <row r="5" spans="1:6" ht="14.25">
      <c r="A5" s="242">
        <v>10</v>
      </c>
      <c r="B5" s="189" t="s">
        <v>654</v>
      </c>
      <c r="C5" s="96">
        <v>0</v>
      </c>
      <c r="D5" s="96">
        <v>2</v>
      </c>
      <c r="E5" s="96">
        <v>1</v>
      </c>
      <c r="F5" s="96">
        <v>3</v>
      </c>
    </row>
    <row r="6" spans="1:6" ht="14.25">
      <c r="A6" s="242">
        <v>11</v>
      </c>
      <c r="B6" s="189" t="s">
        <v>655</v>
      </c>
      <c r="C6" s="96">
        <v>0</v>
      </c>
      <c r="D6" s="96">
        <v>1</v>
      </c>
      <c r="E6" s="96">
        <v>0</v>
      </c>
      <c r="F6" s="96">
        <v>1</v>
      </c>
    </row>
    <row r="7" spans="1:6" ht="14.25">
      <c r="A7" s="242">
        <v>12</v>
      </c>
      <c r="B7" s="189" t="s">
        <v>656</v>
      </c>
      <c r="C7" s="96">
        <v>0</v>
      </c>
      <c r="D7" s="96">
        <v>1</v>
      </c>
      <c r="E7" s="96">
        <v>0</v>
      </c>
      <c r="F7" s="96">
        <v>1</v>
      </c>
    </row>
    <row r="8" spans="1:6" ht="14.25">
      <c r="A8" s="242">
        <v>13</v>
      </c>
      <c r="B8" s="189" t="s">
        <v>657</v>
      </c>
      <c r="C8" s="96">
        <v>0</v>
      </c>
      <c r="D8" s="96">
        <v>3</v>
      </c>
      <c r="E8" s="96">
        <v>0</v>
      </c>
      <c r="F8" s="96">
        <v>3</v>
      </c>
    </row>
    <row r="9" spans="1:6" ht="14.25">
      <c r="A9" s="242">
        <v>14</v>
      </c>
      <c r="B9" s="189" t="s">
        <v>658</v>
      </c>
      <c r="C9" s="96">
        <v>4</v>
      </c>
      <c r="D9" s="96">
        <v>27</v>
      </c>
      <c r="E9" s="96">
        <v>23</v>
      </c>
      <c r="F9" s="96">
        <v>54</v>
      </c>
    </row>
    <row r="10" spans="1:6" ht="14.25">
      <c r="A10" s="242">
        <v>15</v>
      </c>
      <c r="B10" s="189" t="s">
        <v>659</v>
      </c>
      <c r="C10" s="96">
        <v>0</v>
      </c>
      <c r="D10" s="96">
        <v>1</v>
      </c>
      <c r="E10" s="96">
        <v>2</v>
      </c>
      <c r="F10" s="96">
        <v>3</v>
      </c>
    </row>
    <row r="11" spans="1:6" ht="14.25">
      <c r="A11" s="242">
        <v>16</v>
      </c>
      <c r="B11" s="189" t="s">
        <v>660</v>
      </c>
      <c r="C11" s="96">
        <v>0</v>
      </c>
      <c r="D11" s="96">
        <v>0</v>
      </c>
      <c r="E11" s="96">
        <v>0</v>
      </c>
      <c r="F11" s="96">
        <v>0</v>
      </c>
    </row>
    <row r="12" spans="1:6" ht="14.25">
      <c r="A12" s="242">
        <v>17</v>
      </c>
      <c r="B12" s="189" t="s">
        <v>661</v>
      </c>
      <c r="C12" s="96">
        <v>0</v>
      </c>
      <c r="D12" s="96">
        <v>0</v>
      </c>
      <c r="E12" s="96">
        <v>0</v>
      </c>
      <c r="F12" s="96">
        <v>0</v>
      </c>
    </row>
    <row r="13" spans="1:6" ht="15" thickBot="1">
      <c r="A13" s="243">
        <v>19</v>
      </c>
      <c r="B13" s="244" t="s">
        <v>662</v>
      </c>
      <c r="C13" s="97">
        <v>3</v>
      </c>
      <c r="D13" s="97">
        <v>5</v>
      </c>
      <c r="E13" s="97">
        <v>1</v>
      </c>
      <c r="F13" s="97">
        <v>9</v>
      </c>
    </row>
    <row r="14" spans="1:6" ht="15" thickBot="1">
      <c r="A14" s="241">
        <v>2</v>
      </c>
      <c r="B14" s="14" t="s">
        <v>663</v>
      </c>
      <c r="C14" s="160">
        <v>0</v>
      </c>
      <c r="D14" s="160">
        <v>4</v>
      </c>
      <c r="E14" s="160">
        <v>1</v>
      </c>
      <c r="F14" s="160">
        <v>5</v>
      </c>
    </row>
    <row r="15" spans="1:6" ht="14.25">
      <c r="A15" s="242">
        <v>20</v>
      </c>
      <c r="B15" s="189" t="s">
        <v>664</v>
      </c>
      <c r="C15" s="170">
        <v>0</v>
      </c>
      <c r="D15" s="170">
        <v>0</v>
      </c>
      <c r="E15" s="170">
        <v>0</v>
      </c>
      <c r="F15" s="170">
        <v>0</v>
      </c>
    </row>
    <row r="16" spans="1:6" ht="14.25">
      <c r="A16" s="242">
        <v>21</v>
      </c>
      <c r="B16" s="189" t="s">
        <v>665</v>
      </c>
      <c r="C16" s="96">
        <v>0</v>
      </c>
      <c r="D16" s="96">
        <v>0</v>
      </c>
      <c r="E16" s="96">
        <v>0</v>
      </c>
      <c r="F16" s="96">
        <v>0</v>
      </c>
    </row>
    <row r="17" spans="1:6" ht="14.25">
      <c r="A17" s="242">
        <v>22</v>
      </c>
      <c r="B17" s="189" t="s">
        <v>666</v>
      </c>
      <c r="C17" s="96">
        <v>0</v>
      </c>
      <c r="D17" s="96">
        <v>0</v>
      </c>
      <c r="E17" s="96">
        <v>0</v>
      </c>
      <c r="F17" s="96">
        <v>0</v>
      </c>
    </row>
    <row r="18" spans="1:6" ht="14.25">
      <c r="A18" s="242">
        <v>23</v>
      </c>
      <c r="B18" s="189" t="s">
        <v>667</v>
      </c>
      <c r="C18" s="96">
        <v>0</v>
      </c>
      <c r="D18" s="96">
        <v>0</v>
      </c>
      <c r="E18" s="96">
        <v>0</v>
      </c>
      <c r="F18" s="96">
        <v>0</v>
      </c>
    </row>
    <row r="19" spans="1:6" ht="15" thickBot="1">
      <c r="A19" s="243">
        <v>29</v>
      </c>
      <c r="B19" s="244" t="s">
        <v>668</v>
      </c>
      <c r="C19" s="98">
        <v>0</v>
      </c>
      <c r="D19" s="98">
        <v>4</v>
      </c>
      <c r="E19" s="98">
        <v>1</v>
      </c>
      <c r="F19" s="98">
        <v>5</v>
      </c>
    </row>
    <row r="20" spans="1:6" ht="27.75" thickBot="1">
      <c r="A20" s="241">
        <v>3</v>
      </c>
      <c r="B20" s="14" t="s">
        <v>669</v>
      </c>
      <c r="C20" s="160">
        <v>125</v>
      </c>
      <c r="D20" s="160">
        <v>1896</v>
      </c>
      <c r="E20" s="160">
        <v>1270</v>
      </c>
      <c r="F20" s="160">
        <v>3291</v>
      </c>
    </row>
    <row r="21" spans="1:6" ht="27">
      <c r="A21" s="242">
        <v>30</v>
      </c>
      <c r="B21" s="189" t="s">
        <v>670</v>
      </c>
      <c r="C21" s="96">
        <v>9</v>
      </c>
      <c r="D21" s="96">
        <v>103</v>
      </c>
      <c r="E21" s="96">
        <v>65</v>
      </c>
      <c r="F21" s="96">
        <v>177</v>
      </c>
    </row>
    <row r="22" spans="1:6" ht="14.25">
      <c r="A22" s="242">
        <v>31</v>
      </c>
      <c r="B22" s="189" t="s">
        <v>671</v>
      </c>
      <c r="C22" s="96">
        <v>95</v>
      </c>
      <c r="D22" s="96">
        <v>1530</v>
      </c>
      <c r="E22" s="96">
        <v>1040</v>
      </c>
      <c r="F22" s="96">
        <v>2665</v>
      </c>
    </row>
    <row r="23" spans="1:6" ht="14.25">
      <c r="A23" s="242">
        <v>32</v>
      </c>
      <c r="B23" s="189" t="s">
        <v>672</v>
      </c>
      <c r="C23" s="96">
        <v>19</v>
      </c>
      <c r="D23" s="96">
        <v>228</v>
      </c>
      <c r="E23" s="96">
        <v>138</v>
      </c>
      <c r="F23" s="96">
        <v>385</v>
      </c>
    </row>
    <row r="24" spans="1:6" ht="15" thickBot="1">
      <c r="A24" s="243">
        <v>39</v>
      </c>
      <c r="B24" s="244" t="s">
        <v>673</v>
      </c>
      <c r="C24" s="97">
        <v>2</v>
      </c>
      <c r="D24" s="97">
        <v>35</v>
      </c>
      <c r="E24" s="97">
        <v>27</v>
      </c>
      <c r="F24" s="97">
        <v>64</v>
      </c>
    </row>
    <row r="25" spans="1:6" ht="15" thickBot="1">
      <c r="A25" s="241">
        <v>4</v>
      </c>
      <c r="B25" s="14" t="s">
        <v>674</v>
      </c>
      <c r="C25" s="160">
        <v>231</v>
      </c>
      <c r="D25" s="160">
        <v>2132</v>
      </c>
      <c r="E25" s="160">
        <v>813</v>
      </c>
      <c r="F25" s="160">
        <v>3176</v>
      </c>
    </row>
    <row r="26" spans="1:6" ht="14.25">
      <c r="A26" s="242">
        <v>40</v>
      </c>
      <c r="B26" s="189" t="s">
        <v>675</v>
      </c>
      <c r="C26" s="96">
        <v>30</v>
      </c>
      <c r="D26" s="96">
        <v>316</v>
      </c>
      <c r="E26" s="96">
        <v>126</v>
      </c>
      <c r="F26" s="96">
        <v>472</v>
      </c>
    </row>
    <row r="27" spans="1:6" ht="14.25">
      <c r="A27" s="242">
        <v>41</v>
      </c>
      <c r="B27" s="189" t="s">
        <v>676</v>
      </c>
      <c r="C27" s="96">
        <v>2</v>
      </c>
      <c r="D27" s="96">
        <v>28</v>
      </c>
      <c r="E27" s="96">
        <v>4</v>
      </c>
      <c r="F27" s="96">
        <v>34</v>
      </c>
    </row>
    <row r="28" spans="1:6" ht="14.25">
      <c r="A28" s="242">
        <v>42</v>
      </c>
      <c r="B28" s="189" t="s">
        <v>677</v>
      </c>
      <c r="C28" s="96">
        <v>5</v>
      </c>
      <c r="D28" s="96">
        <v>31</v>
      </c>
      <c r="E28" s="96">
        <v>24</v>
      </c>
      <c r="F28" s="96">
        <v>60</v>
      </c>
    </row>
    <row r="29" spans="1:6" ht="14.25">
      <c r="A29" s="242">
        <v>43</v>
      </c>
      <c r="B29" s="189" t="s">
        <v>678</v>
      </c>
      <c r="C29" s="96">
        <v>1</v>
      </c>
      <c r="D29" s="96">
        <v>14</v>
      </c>
      <c r="E29" s="96">
        <v>12</v>
      </c>
      <c r="F29" s="96">
        <v>27</v>
      </c>
    </row>
    <row r="30" spans="1:6" ht="14.25">
      <c r="A30" s="242">
        <v>44</v>
      </c>
      <c r="B30" s="189" t="s">
        <v>679</v>
      </c>
      <c r="C30" s="96">
        <v>49</v>
      </c>
      <c r="D30" s="96">
        <v>495</v>
      </c>
      <c r="E30" s="96">
        <v>158</v>
      </c>
      <c r="F30" s="96">
        <v>702</v>
      </c>
    </row>
    <row r="31" spans="1:6" ht="27">
      <c r="A31" s="242">
        <v>45</v>
      </c>
      <c r="B31" s="189" t="s">
        <v>680</v>
      </c>
      <c r="C31" s="96">
        <v>139</v>
      </c>
      <c r="D31" s="96">
        <v>1208</v>
      </c>
      <c r="E31" s="96">
        <v>459</v>
      </c>
      <c r="F31" s="96">
        <v>1806</v>
      </c>
    </row>
    <row r="32" spans="1:6" ht="15" thickBot="1">
      <c r="A32" s="243">
        <v>49</v>
      </c>
      <c r="B32" s="244" t="s">
        <v>681</v>
      </c>
      <c r="C32" s="98">
        <v>5</v>
      </c>
      <c r="D32" s="98">
        <v>40</v>
      </c>
      <c r="E32" s="98">
        <v>30</v>
      </c>
      <c r="F32" s="98">
        <v>75</v>
      </c>
    </row>
    <row r="33" spans="1:6" ht="15" thickBot="1">
      <c r="A33" s="241">
        <v>5</v>
      </c>
      <c r="B33" s="14" t="s">
        <v>682</v>
      </c>
      <c r="C33" s="160">
        <v>57</v>
      </c>
      <c r="D33" s="160">
        <v>606</v>
      </c>
      <c r="E33" s="160">
        <v>453</v>
      </c>
      <c r="F33" s="160">
        <v>1116</v>
      </c>
    </row>
    <row r="34" spans="1:6" ht="14.25">
      <c r="A34" s="242">
        <v>50</v>
      </c>
      <c r="B34" s="189" t="s">
        <v>683</v>
      </c>
      <c r="C34" s="96">
        <v>0</v>
      </c>
      <c r="D34" s="96">
        <v>23</v>
      </c>
      <c r="E34" s="96">
        <v>18</v>
      </c>
      <c r="F34" s="96">
        <v>41</v>
      </c>
    </row>
    <row r="35" spans="1:6" ht="14.25">
      <c r="A35" s="242">
        <v>51</v>
      </c>
      <c r="B35" s="189" t="s">
        <v>684</v>
      </c>
      <c r="C35" s="96">
        <v>0</v>
      </c>
      <c r="D35" s="96">
        <v>5</v>
      </c>
      <c r="E35" s="96">
        <v>4</v>
      </c>
      <c r="F35" s="96">
        <v>9</v>
      </c>
    </row>
    <row r="36" spans="1:6" ht="14.25">
      <c r="A36" s="242">
        <v>52</v>
      </c>
      <c r="B36" s="189" t="s">
        <v>685</v>
      </c>
      <c r="C36" s="96">
        <v>0</v>
      </c>
      <c r="D36" s="96">
        <v>13</v>
      </c>
      <c r="E36" s="96">
        <v>4</v>
      </c>
      <c r="F36" s="96">
        <v>17</v>
      </c>
    </row>
    <row r="37" spans="1:6" ht="14.25">
      <c r="A37" s="242">
        <v>53</v>
      </c>
      <c r="B37" s="189" t="s">
        <v>686</v>
      </c>
      <c r="C37" s="96">
        <v>56</v>
      </c>
      <c r="D37" s="96">
        <v>535</v>
      </c>
      <c r="E37" s="96">
        <v>407</v>
      </c>
      <c r="F37" s="96">
        <v>998</v>
      </c>
    </row>
    <row r="38" spans="1:6" ht="15" thickBot="1">
      <c r="A38" s="243">
        <v>59</v>
      </c>
      <c r="B38" s="244" t="s">
        <v>687</v>
      </c>
      <c r="C38" s="97">
        <v>1</v>
      </c>
      <c r="D38" s="97">
        <v>30</v>
      </c>
      <c r="E38" s="97">
        <v>20</v>
      </c>
      <c r="F38" s="97">
        <v>51</v>
      </c>
    </row>
    <row r="39" spans="1:6" ht="15" thickBot="1">
      <c r="A39" s="241">
        <v>6</v>
      </c>
      <c r="B39" s="14" t="s">
        <v>688</v>
      </c>
      <c r="C39" s="160">
        <v>8</v>
      </c>
      <c r="D39" s="160">
        <v>97</v>
      </c>
      <c r="E39" s="160">
        <v>48</v>
      </c>
      <c r="F39" s="160">
        <v>153</v>
      </c>
    </row>
    <row r="40" spans="1:6" ht="14.25">
      <c r="A40" s="242">
        <v>60</v>
      </c>
      <c r="B40" s="189" t="s">
        <v>689</v>
      </c>
      <c r="C40" s="96">
        <v>2</v>
      </c>
      <c r="D40" s="96">
        <v>15</v>
      </c>
      <c r="E40" s="96">
        <v>18</v>
      </c>
      <c r="F40" s="96">
        <v>35</v>
      </c>
    </row>
    <row r="41" spans="1:6" ht="14.25">
      <c r="A41" s="242">
        <v>61</v>
      </c>
      <c r="B41" s="189" t="s">
        <v>690</v>
      </c>
      <c r="C41" s="96">
        <v>0</v>
      </c>
      <c r="D41" s="96">
        <v>10</v>
      </c>
      <c r="E41" s="96">
        <v>2</v>
      </c>
      <c r="F41" s="96">
        <v>12</v>
      </c>
    </row>
    <row r="42" spans="1:6" ht="14.25">
      <c r="A42" s="242">
        <v>62</v>
      </c>
      <c r="B42" s="189" t="s">
        <v>691</v>
      </c>
      <c r="C42" s="96">
        <v>1</v>
      </c>
      <c r="D42" s="96">
        <v>21</v>
      </c>
      <c r="E42" s="96">
        <v>9</v>
      </c>
      <c r="F42" s="96">
        <v>31</v>
      </c>
    </row>
    <row r="43" spans="1:6" ht="14.25">
      <c r="A43" s="242">
        <v>63</v>
      </c>
      <c r="B43" s="189" t="s">
        <v>692</v>
      </c>
      <c r="C43" s="96">
        <v>3</v>
      </c>
      <c r="D43" s="96">
        <v>37</v>
      </c>
      <c r="E43" s="96">
        <v>15</v>
      </c>
      <c r="F43" s="96">
        <v>55</v>
      </c>
    </row>
    <row r="44" spans="1:6" ht="14.25">
      <c r="A44" s="242">
        <v>64</v>
      </c>
      <c r="B44" s="189" t="s">
        <v>693</v>
      </c>
      <c r="C44" s="96">
        <v>0</v>
      </c>
      <c r="D44" s="96">
        <v>1</v>
      </c>
      <c r="E44" s="96">
        <v>0</v>
      </c>
      <c r="F44" s="96">
        <v>1</v>
      </c>
    </row>
    <row r="45" spans="1:6" ht="15" thickBot="1">
      <c r="A45" s="243">
        <v>69</v>
      </c>
      <c r="B45" s="244" t="s">
        <v>694</v>
      </c>
      <c r="C45" s="98">
        <v>2</v>
      </c>
      <c r="D45" s="98">
        <v>13</v>
      </c>
      <c r="E45" s="98">
        <v>4</v>
      </c>
      <c r="F45" s="98">
        <v>19</v>
      </c>
    </row>
    <row r="46" spans="1:6" ht="15" thickBot="1">
      <c r="A46" s="241">
        <v>7</v>
      </c>
      <c r="B46" s="14" t="s">
        <v>695</v>
      </c>
      <c r="C46" s="160">
        <v>42</v>
      </c>
      <c r="D46" s="160">
        <v>644</v>
      </c>
      <c r="E46" s="160">
        <v>325</v>
      </c>
      <c r="F46" s="160">
        <v>1011</v>
      </c>
    </row>
    <row r="47" spans="1:6" ht="14.25">
      <c r="A47" s="242">
        <v>70</v>
      </c>
      <c r="B47" s="189" t="s">
        <v>696</v>
      </c>
      <c r="C47" s="96">
        <v>10</v>
      </c>
      <c r="D47" s="96">
        <v>119</v>
      </c>
      <c r="E47" s="96">
        <v>73</v>
      </c>
      <c r="F47" s="96">
        <v>202</v>
      </c>
    </row>
    <row r="48" spans="1:6" ht="14.25">
      <c r="A48" s="242">
        <v>71</v>
      </c>
      <c r="B48" s="189" t="s">
        <v>697</v>
      </c>
      <c r="C48" s="96">
        <v>30</v>
      </c>
      <c r="D48" s="96">
        <v>459</v>
      </c>
      <c r="E48" s="96">
        <v>225</v>
      </c>
      <c r="F48" s="96">
        <v>714</v>
      </c>
    </row>
    <row r="49" spans="1:6" ht="14.25">
      <c r="A49" s="242">
        <v>72</v>
      </c>
      <c r="B49" s="189" t="s">
        <v>698</v>
      </c>
      <c r="C49" s="96">
        <v>1</v>
      </c>
      <c r="D49" s="96">
        <v>5</v>
      </c>
      <c r="E49" s="96">
        <v>1</v>
      </c>
      <c r="F49" s="96">
        <v>7</v>
      </c>
    </row>
    <row r="50" spans="1:6" ht="14.25">
      <c r="A50" s="242">
        <v>73</v>
      </c>
      <c r="B50" s="189" t="s">
        <v>699</v>
      </c>
      <c r="C50" s="96">
        <v>0</v>
      </c>
      <c r="D50" s="96">
        <v>46</v>
      </c>
      <c r="E50" s="96">
        <v>14</v>
      </c>
      <c r="F50" s="96">
        <v>60</v>
      </c>
    </row>
    <row r="51" spans="1:6" ht="15" thickBot="1">
      <c r="A51" s="243">
        <v>79</v>
      </c>
      <c r="B51" s="244" t="s">
        <v>700</v>
      </c>
      <c r="C51" s="97">
        <v>1</v>
      </c>
      <c r="D51" s="97">
        <v>15</v>
      </c>
      <c r="E51" s="97">
        <v>12</v>
      </c>
      <c r="F51" s="97">
        <v>28</v>
      </c>
    </row>
    <row r="52" spans="1:6" ht="15" thickBot="1">
      <c r="A52" s="241">
        <v>8</v>
      </c>
      <c r="B52" s="14" t="s">
        <v>701</v>
      </c>
      <c r="C52" s="160">
        <v>6</v>
      </c>
      <c r="D52" s="160">
        <v>75</v>
      </c>
      <c r="E52" s="160">
        <v>40</v>
      </c>
      <c r="F52" s="160">
        <v>121</v>
      </c>
    </row>
    <row r="53" spans="1:6" ht="14.25">
      <c r="A53" s="242">
        <v>80</v>
      </c>
      <c r="B53" s="189" t="s">
        <v>702</v>
      </c>
      <c r="C53" s="96">
        <v>0</v>
      </c>
      <c r="D53" s="96">
        <v>3</v>
      </c>
      <c r="E53" s="96">
        <v>6</v>
      </c>
      <c r="F53" s="96">
        <v>9</v>
      </c>
    </row>
    <row r="54" spans="1:6" ht="14.25">
      <c r="A54" s="242">
        <v>81</v>
      </c>
      <c r="B54" s="189" t="s">
        <v>703</v>
      </c>
      <c r="C54" s="96">
        <v>0</v>
      </c>
      <c r="D54" s="96">
        <v>8</v>
      </c>
      <c r="E54" s="96">
        <v>6</v>
      </c>
      <c r="F54" s="96">
        <v>14</v>
      </c>
    </row>
    <row r="55" spans="1:6" ht="14.25">
      <c r="A55" s="242">
        <v>82</v>
      </c>
      <c r="B55" s="189" t="s">
        <v>704</v>
      </c>
      <c r="C55" s="96">
        <v>2</v>
      </c>
      <c r="D55" s="96">
        <v>4</v>
      </c>
      <c r="E55" s="96">
        <v>3</v>
      </c>
      <c r="F55" s="96">
        <v>9</v>
      </c>
    </row>
    <row r="56" spans="1:6" ht="14.25">
      <c r="A56" s="242">
        <v>83</v>
      </c>
      <c r="B56" s="189" t="s">
        <v>705</v>
      </c>
      <c r="C56" s="96">
        <v>3</v>
      </c>
      <c r="D56" s="96">
        <v>50</v>
      </c>
      <c r="E56" s="96">
        <v>16</v>
      </c>
      <c r="F56" s="96">
        <v>69</v>
      </c>
    </row>
    <row r="57" spans="1:6" ht="15" thickBot="1">
      <c r="A57" s="243">
        <v>89</v>
      </c>
      <c r="B57" s="244" t="s">
        <v>706</v>
      </c>
      <c r="C57" s="98">
        <v>1</v>
      </c>
      <c r="D57" s="98">
        <v>10</v>
      </c>
      <c r="E57" s="98">
        <v>9</v>
      </c>
      <c r="F57" s="98">
        <v>20</v>
      </c>
    </row>
    <row r="58" spans="1:6" ht="15" thickBot="1">
      <c r="A58" s="241">
        <v>99</v>
      </c>
      <c r="B58" s="14" t="s">
        <v>707</v>
      </c>
      <c r="C58" s="160">
        <v>29</v>
      </c>
      <c r="D58" s="160">
        <v>272</v>
      </c>
      <c r="E58" s="160">
        <v>143</v>
      </c>
      <c r="F58" s="160">
        <v>444</v>
      </c>
    </row>
    <row r="59" spans="1:6" ht="15" thickBot="1">
      <c r="A59" s="241" t="s">
        <v>46</v>
      </c>
      <c r="B59" s="14" t="s">
        <v>510</v>
      </c>
      <c r="C59" s="160">
        <v>25</v>
      </c>
      <c r="D59" s="160">
        <v>234</v>
      </c>
      <c r="E59" s="160">
        <v>134</v>
      </c>
      <c r="F59" s="160">
        <v>393</v>
      </c>
    </row>
    <row r="60" spans="1:6" ht="15" thickBot="1">
      <c r="A60" s="537" t="s">
        <v>396</v>
      </c>
      <c r="B60" s="429"/>
      <c r="C60" s="171">
        <v>530</v>
      </c>
      <c r="D60" s="171">
        <v>6000</v>
      </c>
      <c r="E60" s="171">
        <v>3254</v>
      </c>
      <c r="F60" s="171">
        <v>9784</v>
      </c>
    </row>
  </sheetData>
  <sheetProtection/>
  <mergeCells count="6">
    <mergeCell ref="A1:F1"/>
    <mergeCell ref="A2:A3"/>
    <mergeCell ref="B2:B3"/>
    <mergeCell ref="C2:E2"/>
    <mergeCell ref="F2:F3"/>
    <mergeCell ref="A60:B6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262" customWidth="1"/>
    <col min="2" max="2" width="96.57421875" style="262" customWidth="1"/>
    <col min="3" max="3" width="0.2890625" style="262" customWidth="1"/>
    <col min="4" max="5" width="13.7109375" style="262" customWidth="1"/>
    <col min="6" max="6" width="17.57421875" style="262" customWidth="1"/>
    <col min="7" max="7" width="13.7109375" style="262" customWidth="1"/>
    <col min="8" max="16384" width="9.140625" style="262" customWidth="1"/>
  </cols>
  <sheetData>
    <row r="1" spans="1:7" ht="16.5" thickBot="1" thickTop="1">
      <c r="A1" s="414" t="s">
        <v>713</v>
      </c>
      <c r="B1" s="415"/>
      <c r="C1" s="415"/>
      <c r="D1" s="415"/>
      <c r="E1" s="415"/>
      <c r="F1" s="415"/>
      <c r="G1" s="442"/>
    </row>
    <row r="2" spans="1:7" ht="15" thickBot="1" thickTop="1">
      <c r="A2" s="431" t="s">
        <v>467</v>
      </c>
      <c r="B2" s="432" t="s">
        <v>709</v>
      </c>
      <c r="C2" s="445" t="s">
        <v>516</v>
      </c>
      <c r="D2" s="445"/>
      <c r="E2" s="445"/>
      <c r="F2" s="445"/>
      <c r="G2" s="418" t="s">
        <v>396</v>
      </c>
    </row>
    <row r="3" spans="1:7" ht="63" customHeight="1" thickBot="1">
      <c r="A3" s="443"/>
      <c r="B3" s="432"/>
      <c r="C3" s="388" t="s">
        <v>55</v>
      </c>
      <c r="D3" s="343" t="s">
        <v>517</v>
      </c>
      <c r="E3" s="343" t="s">
        <v>518</v>
      </c>
      <c r="F3" s="343" t="s">
        <v>519</v>
      </c>
      <c r="G3" s="418"/>
    </row>
    <row r="4" spans="1:7" ht="15" thickBot="1">
      <c r="A4" s="241">
        <v>1</v>
      </c>
      <c r="B4" s="14" t="s">
        <v>653</v>
      </c>
      <c r="C4" s="148">
        <f>_xlfn.IFERROR('[2]6.4.3'!#REF!/'[2]6.4.3'!#REF!,0)</f>
        <v>0</v>
      </c>
      <c r="D4" s="173">
        <v>0.013207547169811321</v>
      </c>
      <c r="E4" s="173">
        <v>0</v>
      </c>
      <c r="F4" s="173">
        <v>0.008297480024585125</v>
      </c>
      <c r="G4" s="173">
        <v>0.0075633687653311535</v>
      </c>
    </row>
    <row r="5" spans="1:7" ht="14.25">
      <c r="A5" s="242">
        <v>10</v>
      </c>
      <c r="B5" s="189" t="s">
        <v>654</v>
      </c>
      <c r="C5" s="306">
        <f>_xlfn.IFERROR('[2]6.4.3'!#REF!/'[2]6.4.3'!#REF!,0)</f>
        <v>0</v>
      </c>
      <c r="D5" s="249">
        <v>0</v>
      </c>
      <c r="E5" s="249">
        <v>0</v>
      </c>
      <c r="F5" s="249">
        <v>0.00030731407498463427</v>
      </c>
      <c r="G5" s="249">
        <v>0.0003066230580539657</v>
      </c>
    </row>
    <row r="6" spans="1:7" ht="14.25">
      <c r="A6" s="242">
        <v>11</v>
      </c>
      <c r="B6" s="189" t="s">
        <v>655</v>
      </c>
      <c r="C6" s="306">
        <f>_xlfn.IFERROR('[2]6.4.3'!#REF!/'[2]6.4.3'!#REF!,0)</f>
        <v>0</v>
      </c>
      <c r="D6" s="249">
        <v>0</v>
      </c>
      <c r="E6" s="249">
        <v>0</v>
      </c>
      <c r="F6" s="249">
        <v>0</v>
      </c>
      <c r="G6" s="249">
        <v>0.00010220768601798856</v>
      </c>
    </row>
    <row r="7" spans="1:7" ht="14.25">
      <c r="A7" s="242">
        <v>12</v>
      </c>
      <c r="B7" s="189" t="s">
        <v>656</v>
      </c>
      <c r="C7" s="306">
        <f>_xlfn.IFERROR('[2]6.4.3'!#REF!/'[2]6.4.3'!#REF!,0)</f>
        <v>0</v>
      </c>
      <c r="D7" s="249">
        <v>0</v>
      </c>
      <c r="E7" s="249">
        <v>0</v>
      </c>
      <c r="F7" s="249">
        <v>0</v>
      </c>
      <c r="G7" s="249">
        <v>0.00010220768601798856</v>
      </c>
    </row>
    <row r="8" spans="1:7" ht="14.25">
      <c r="A8" s="242">
        <v>13</v>
      </c>
      <c r="B8" s="189" t="s">
        <v>657</v>
      </c>
      <c r="C8" s="306">
        <f>_xlfn.IFERROR('[2]6.4.3'!#REF!/'[2]6.4.3'!#REF!,0)</f>
        <v>0</v>
      </c>
      <c r="D8" s="249">
        <v>0</v>
      </c>
      <c r="E8" s="249">
        <v>0</v>
      </c>
      <c r="F8" s="249">
        <v>0</v>
      </c>
      <c r="G8" s="249">
        <v>0.0003066230580539657</v>
      </c>
    </row>
    <row r="9" spans="1:7" ht="14.25">
      <c r="A9" s="242">
        <v>14</v>
      </c>
      <c r="B9" s="189" t="s">
        <v>658</v>
      </c>
      <c r="C9" s="306">
        <f>_xlfn.IFERROR('[2]6.4.3'!#REF!/'[2]6.4.3'!#REF!,0)</f>
        <v>0</v>
      </c>
      <c r="D9" s="249">
        <v>0.007547169811320756</v>
      </c>
      <c r="E9" s="249">
        <v>0</v>
      </c>
      <c r="F9" s="249">
        <v>0.007068223724646589</v>
      </c>
      <c r="G9" s="249">
        <v>0.005519215044971382</v>
      </c>
    </row>
    <row r="10" spans="1:7" ht="14.25">
      <c r="A10" s="242">
        <v>15</v>
      </c>
      <c r="B10" s="189" t="s">
        <v>659</v>
      </c>
      <c r="C10" s="306">
        <f>_xlfn.IFERROR('[2]6.4.3'!#REF!/'[2]6.4.3'!#REF!,0)</f>
        <v>0</v>
      </c>
      <c r="D10" s="249">
        <v>0</v>
      </c>
      <c r="E10" s="249">
        <v>0</v>
      </c>
      <c r="F10" s="249">
        <v>0.0006146281499692685</v>
      </c>
      <c r="G10" s="249">
        <v>0.0003066230580539657</v>
      </c>
    </row>
    <row r="11" spans="1:7" ht="14.25">
      <c r="A11" s="242">
        <v>16</v>
      </c>
      <c r="B11" s="189" t="s">
        <v>660</v>
      </c>
      <c r="C11" s="306">
        <f>_xlfn.IFERROR('[2]6.4.3'!#REF!/'[2]6.4.3'!#REF!,0)</f>
        <v>0</v>
      </c>
      <c r="D11" s="249">
        <v>0</v>
      </c>
      <c r="E11" s="249">
        <v>0</v>
      </c>
      <c r="F11" s="249">
        <v>0</v>
      </c>
      <c r="G11" s="249">
        <v>0</v>
      </c>
    </row>
    <row r="12" spans="1:7" ht="14.25">
      <c r="A12" s="242">
        <v>17</v>
      </c>
      <c r="B12" s="189" t="s">
        <v>661</v>
      </c>
      <c r="C12" s="306">
        <f>_xlfn.IFERROR('[2]6.4.3'!#REF!/'[2]6.4.3'!#REF!,0)</f>
        <v>0</v>
      </c>
      <c r="D12" s="249">
        <v>0</v>
      </c>
      <c r="E12" s="249">
        <v>0</v>
      </c>
      <c r="F12" s="249">
        <v>0</v>
      </c>
      <c r="G12" s="249">
        <v>0</v>
      </c>
    </row>
    <row r="13" spans="1:7" ht="15" thickBot="1">
      <c r="A13" s="243">
        <v>19</v>
      </c>
      <c r="B13" s="244" t="s">
        <v>662</v>
      </c>
      <c r="C13" s="307">
        <f>_xlfn.IFERROR('[2]6.4.3'!#REF!/'[2]6.4.3'!#REF!,0)</f>
        <v>0</v>
      </c>
      <c r="D13" s="250">
        <v>0.005660377358490566</v>
      </c>
      <c r="E13" s="250">
        <v>0</v>
      </c>
      <c r="F13" s="250">
        <v>0.00030731407498463427</v>
      </c>
      <c r="G13" s="250">
        <v>0.000919869174161897</v>
      </c>
    </row>
    <row r="14" spans="1:7" ht="15" thickBot="1">
      <c r="A14" s="241">
        <v>2</v>
      </c>
      <c r="B14" s="14" t="s">
        <v>663</v>
      </c>
      <c r="C14" s="148">
        <f>_xlfn.IFERROR('[2]6.4.3'!#REF!/'[2]6.4.3'!#REF!,0)</f>
        <v>0</v>
      </c>
      <c r="D14" s="173">
        <v>0</v>
      </c>
      <c r="E14" s="173">
        <v>0</v>
      </c>
      <c r="F14" s="173">
        <v>0.00030731407498463427</v>
      </c>
      <c r="G14" s="173">
        <v>0.0005110384300899426</v>
      </c>
    </row>
    <row r="15" spans="1:7" ht="14.25">
      <c r="A15" s="242">
        <v>20</v>
      </c>
      <c r="B15" s="189" t="s">
        <v>664</v>
      </c>
      <c r="C15" s="308">
        <f>_xlfn.IFERROR('[2]6.4.3'!#REF!/'[2]6.4.3'!#REF!,0)</f>
        <v>0</v>
      </c>
      <c r="D15" s="251">
        <v>0</v>
      </c>
      <c r="E15" s="251">
        <v>0</v>
      </c>
      <c r="F15" s="251">
        <v>0</v>
      </c>
      <c r="G15" s="251">
        <v>0</v>
      </c>
    </row>
    <row r="16" spans="1:7" ht="14.25">
      <c r="A16" s="242">
        <v>21</v>
      </c>
      <c r="B16" s="189" t="s">
        <v>665</v>
      </c>
      <c r="C16" s="306">
        <f>_xlfn.IFERROR('[2]6.4.3'!#REF!/'[2]6.4.3'!#REF!,0)</f>
        <v>0</v>
      </c>
      <c r="D16" s="249">
        <v>0</v>
      </c>
      <c r="E16" s="249">
        <v>0</v>
      </c>
      <c r="F16" s="249">
        <v>0</v>
      </c>
      <c r="G16" s="249">
        <v>0</v>
      </c>
    </row>
    <row r="17" spans="1:7" ht="14.25">
      <c r="A17" s="242">
        <v>22</v>
      </c>
      <c r="B17" s="189" t="s">
        <v>666</v>
      </c>
      <c r="C17" s="306">
        <f>_xlfn.IFERROR('[2]6.4.3'!#REF!/'[2]6.4.3'!#REF!,0)</f>
        <v>0</v>
      </c>
      <c r="D17" s="249">
        <v>0</v>
      </c>
      <c r="E17" s="249">
        <v>0</v>
      </c>
      <c r="F17" s="249">
        <v>0</v>
      </c>
      <c r="G17" s="249">
        <v>0</v>
      </c>
    </row>
    <row r="18" spans="1:7" ht="14.25">
      <c r="A18" s="242">
        <v>23</v>
      </c>
      <c r="B18" s="189" t="s">
        <v>667</v>
      </c>
      <c r="C18" s="306">
        <f>_xlfn.IFERROR('[2]6.4.3'!#REF!/'[2]6.4.3'!#REF!,0)</f>
        <v>0</v>
      </c>
      <c r="D18" s="249">
        <v>0</v>
      </c>
      <c r="E18" s="249">
        <v>0</v>
      </c>
      <c r="F18" s="249">
        <v>0</v>
      </c>
      <c r="G18" s="249">
        <v>0</v>
      </c>
    </row>
    <row r="19" spans="1:7" ht="15" thickBot="1">
      <c r="A19" s="243">
        <v>29</v>
      </c>
      <c r="B19" s="244" t="s">
        <v>668</v>
      </c>
      <c r="C19" s="309">
        <f>_xlfn.IFERROR('[2]6.4.3'!#REF!/'[2]6.4.3'!#REF!,0)</f>
        <v>0</v>
      </c>
      <c r="D19" s="252">
        <v>0</v>
      </c>
      <c r="E19" s="252">
        <v>0</v>
      </c>
      <c r="F19" s="252">
        <v>0.00030731407498463427</v>
      </c>
      <c r="G19" s="252">
        <v>0.0005110384300899426</v>
      </c>
    </row>
    <row r="20" spans="1:7" ht="27.75" thickBot="1">
      <c r="A20" s="241">
        <v>3</v>
      </c>
      <c r="B20" s="14" t="s">
        <v>669</v>
      </c>
      <c r="C20" s="148">
        <f>_xlfn.IFERROR('[2]6.4.3'!#REF!/'[2]6.4.3'!#REF!,0)</f>
        <v>0</v>
      </c>
      <c r="D20" s="173">
        <v>0.23584905660377356</v>
      </c>
      <c r="E20" s="173">
        <v>0</v>
      </c>
      <c r="F20" s="173">
        <v>0.39028887523048555</v>
      </c>
      <c r="G20" s="173">
        <v>0.33636549468520033</v>
      </c>
    </row>
    <row r="21" spans="1:7" ht="27">
      <c r="A21" s="242">
        <v>30</v>
      </c>
      <c r="B21" s="189" t="s">
        <v>670</v>
      </c>
      <c r="C21" s="306">
        <f>_xlfn.IFERROR('[2]6.4.3'!#REF!/'[2]6.4.3'!#REF!,0)</f>
        <v>0</v>
      </c>
      <c r="D21" s="249">
        <v>0.016981132075471698</v>
      </c>
      <c r="E21" s="249">
        <v>0</v>
      </c>
      <c r="F21" s="249">
        <v>0.01997541487400123</v>
      </c>
      <c r="G21" s="249">
        <v>0.018090760425183972</v>
      </c>
    </row>
    <row r="22" spans="1:7" ht="14.25">
      <c r="A22" s="242">
        <v>31</v>
      </c>
      <c r="B22" s="189" t="s">
        <v>671</v>
      </c>
      <c r="C22" s="306">
        <f>_xlfn.IFERROR('[2]6.4.3'!#REF!/'[2]6.4.3'!#REF!,0)</f>
        <v>0</v>
      </c>
      <c r="D22" s="249">
        <v>0.1792452830188679</v>
      </c>
      <c r="E22" s="249">
        <v>0</v>
      </c>
      <c r="F22" s="249">
        <v>0.31960663798401967</v>
      </c>
      <c r="G22" s="249">
        <v>0.2723834832379395</v>
      </c>
    </row>
    <row r="23" spans="1:7" ht="14.25">
      <c r="A23" s="242">
        <v>32</v>
      </c>
      <c r="B23" s="189" t="s">
        <v>672</v>
      </c>
      <c r="C23" s="306">
        <f>_xlfn.IFERROR('[2]6.4.3'!#REF!/'[2]6.4.3'!#REF!,0)</f>
        <v>0</v>
      </c>
      <c r="D23" s="249">
        <v>0.035849056603773584</v>
      </c>
      <c r="E23" s="249">
        <v>0</v>
      </c>
      <c r="F23" s="249">
        <v>0.04240934234787954</v>
      </c>
      <c r="G23" s="249">
        <v>0.03934995911692559</v>
      </c>
    </row>
    <row r="24" spans="1:7" ht="15" thickBot="1">
      <c r="A24" s="243">
        <v>39</v>
      </c>
      <c r="B24" s="244" t="s">
        <v>673</v>
      </c>
      <c r="C24" s="307">
        <f>_xlfn.IFERROR('[2]6.4.3'!#REF!/'[2]6.4.3'!#REF!,0)</f>
        <v>0</v>
      </c>
      <c r="D24" s="250">
        <v>0.003773584905660378</v>
      </c>
      <c r="E24" s="250">
        <v>0</v>
      </c>
      <c r="F24" s="250">
        <v>0.008297480024585127</v>
      </c>
      <c r="G24" s="250">
        <v>0.006541291905151268</v>
      </c>
    </row>
    <row r="25" spans="1:7" ht="15" thickBot="1">
      <c r="A25" s="241">
        <v>4</v>
      </c>
      <c r="B25" s="14" t="s">
        <v>674</v>
      </c>
      <c r="C25" s="148">
        <f>_xlfn.IFERROR('[2]6.4.3'!#REF!/'[2]6.4.3'!#REF!,0)</f>
        <v>0</v>
      </c>
      <c r="D25" s="173">
        <v>0.4358490566037736</v>
      </c>
      <c r="E25" s="173">
        <v>0</v>
      </c>
      <c r="F25" s="173">
        <v>0.24984634296250768</v>
      </c>
      <c r="G25" s="173">
        <v>0.32461161079313167</v>
      </c>
    </row>
    <row r="26" spans="1:7" ht="14.25">
      <c r="A26" s="242">
        <v>40</v>
      </c>
      <c r="B26" s="189" t="s">
        <v>675</v>
      </c>
      <c r="C26" s="306">
        <f>_xlfn.IFERROR('[2]6.4.3'!#REF!/'[2]6.4.3'!#REF!,0)</f>
        <v>0</v>
      </c>
      <c r="D26" s="249">
        <v>0.05660377358490567</v>
      </c>
      <c r="E26" s="249">
        <v>0</v>
      </c>
      <c r="F26" s="249">
        <v>0.03872157344806392</v>
      </c>
      <c r="G26" s="249">
        <v>0.0482420278004906</v>
      </c>
    </row>
    <row r="27" spans="1:7" ht="14.25">
      <c r="A27" s="242">
        <v>41</v>
      </c>
      <c r="B27" s="189" t="s">
        <v>676</v>
      </c>
      <c r="C27" s="306">
        <f>_xlfn.IFERROR('[2]6.4.3'!#REF!/'[2]6.4.3'!#REF!,0)</f>
        <v>0</v>
      </c>
      <c r="D27" s="249">
        <v>0.003773584905660378</v>
      </c>
      <c r="E27" s="249">
        <v>0</v>
      </c>
      <c r="F27" s="249">
        <v>0.001229256299938537</v>
      </c>
      <c r="G27" s="249">
        <v>0.003475061324611611</v>
      </c>
    </row>
    <row r="28" spans="1:7" ht="14.25">
      <c r="A28" s="242">
        <v>42</v>
      </c>
      <c r="B28" s="189" t="s">
        <v>677</v>
      </c>
      <c r="C28" s="306">
        <f>_xlfn.IFERROR('[2]6.4.3'!#REF!/'[2]6.4.3'!#REF!,0)</f>
        <v>0</v>
      </c>
      <c r="D28" s="249">
        <v>0.009433962264150943</v>
      </c>
      <c r="E28" s="249">
        <v>0</v>
      </c>
      <c r="F28" s="249">
        <v>0.007375537799631223</v>
      </c>
      <c r="G28" s="249">
        <v>0.006132461161079314</v>
      </c>
    </row>
    <row r="29" spans="1:7" ht="14.25">
      <c r="A29" s="242">
        <v>43</v>
      </c>
      <c r="B29" s="189" t="s">
        <v>678</v>
      </c>
      <c r="C29" s="306">
        <f>_xlfn.IFERROR('[2]6.4.3'!#REF!/'[2]6.4.3'!#REF!,0)</f>
        <v>0</v>
      </c>
      <c r="D29" s="249">
        <v>0.001886792452830189</v>
      </c>
      <c r="E29" s="249">
        <v>0</v>
      </c>
      <c r="F29" s="249">
        <v>0.0036877688998156115</v>
      </c>
      <c r="G29" s="249">
        <v>0.002759607522485691</v>
      </c>
    </row>
    <row r="30" spans="1:7" ht="27">
      <c r="A30" s="242">
        <v>44</v>
      </c>
      <c r="B30" s="189" t="s">
        <v>679</v>
      </c>
      <c r="C30" s="306">
        <f>_xlfn.IFERROR('[2]6.4.3'!#REF!/'[2]6.4.3'!#REF!,0)</f>
        <v>0</v>
      </c>
      <c r="D30" s="249">
        <v>0.09245283018867925</v>
      </c>
      <c r="E30" s="249">
        <v>0</v>
      </c>
      <c r="F30" s="249">
        <v>0.04855562384757221</v>
      </c>
      <c r="G30" s="249">
        <v>0.07174979558462796</v>
      </c>
    </row>
    <row r="31" spans="1:7" ht="27">
      <c r="A31" s="242">
        <v>45</v>
      </c>
      <c r="B31" s="189" t="s">
        <v>680</v>
      </c>
      <c r="C31" s="306">
        <f>_xlfn.IFERROR('[2]6.4.3'!#REF!/'[2]6.4.3'!#REF!,0)</f>
        <v>0</v>
      </c>
      <c r="D31" s="249">
        <v>0.2622641509433962</v>
      </c>
      <c r="E31" s="249">
        <v>0</v>
      </c>
      <c r="F31" s="249">
        <v>0.14105716041794714</v>
      </c>
      <c r="G31" s="249">
        <v>0.18458708094848736</v>
      </c>
    </row>
    <row r="32" spans="1:7" ht="15" thickBot="1">
      <c r="A32" s="243">
        <v>49</v>
      </c>
      <c r="B32" s="244" t="s">
        <v>681</v>
      </c>
      <c r="C32" s="309">
        <f>_xlfn.IFERROR('[2]6.4.3'!#REF!/'[2]6.4.3'!#REF!,0)</f>
        <v>0</v>
      </c>
      <c r="D32" s="252">
        <v>0.009433962264150943</v>
      </c>
      <c r="E32" s="252">
        <v>0</v>
      </c>
      <c r="F32" s="252">
        <v>0.009219422249539028</v>
      </c>
      <c r="G32" s="252">
        <v>0.007665576451349142</v>
      </c>
    </row>
    <row r="33" spans="1:7" ht="15" thickBot="1">
      <c r="A33" s="241">
        <v>5</v>
      </c>
      <c r="B33" s="14" t="s">
        <v>682</v>
      </c>
      <c r="C33" s="148">
        <f>_xlfn.IFERROR('[2]6.4.3'!#REF!/'[2]6.4.3'!#REF!,0)</f>
        <v>0</v>
      </c>
      <c r="D33" s="173">
        <v>0.10754716981132077</v>
      </c>
      <c r="E33" s="173">
        <v>0</v>
      </c>
      <c r="F33" s="173">
        <v>0.1392132759680393</v>
      </c>
      <c r="G33" s="173">
        <v>0.11406377759607521</v>
      </c>
    </row>
    <row r="34" spans="1:7" ht="14.25">
      <c r="A34" s="242">
        <v>50</v>
      </c>
      <c r="B34" s="189" t="s">
        <v>683</v>
      </c>
      <c r="C34" s="306">
        <f>_xlfn.IFERROR('[2]6.4.3'!#REF!/'[2]6.4.3'!#REF!,0)</f>
        <v>0</v>
      </c>
      <c r="D34" s="249">
        <v>0</v>
      </c>
      <c r="E34" s="249">
        <v>0</v>
      </c>
      <c r="F34" s="249">
        <v>0.005531653349723417</v>
      </c>
      <c r="G34" s="249">
        <v>0.004190515126737531</v>
      </c>
    </row>
    <row r="35" spans="1:7" ht="14.25">
      <c r="A35" s="242">
        <v>51</v>
      </c>
      <c r="B35" s="189" t="s">
        <v>684</v>
      </c>
      <c r="C35" s="306">
        <f>_xlfn.IFERROR('[2]6.4.3'!#REF!/'[2]6.4.3'!#REF!,0)</f>
        <v>0</v>
      </c>
      <c r="D35" s="249">
        <v>0</v>
      </c>
      <c r="E35" s="249">
        <v>0</v>
      </c>
      <c r="F35" s="249">
        <v>0.001229256299938537</v>
      </c>
      <c r="G35" s="249">
        <v>0.000919869174161897</v>
      </c>
    </row>
    <row r="36" spans="1:7" ht="14.25">
      <c r="A36" s="242">
        <v>52</v>
      </c>
      <c r="B36" s="189" t="s">
        <v>685</v>
      </c>
      <c r="C36" s="306">
        <f>_xlfn.IFERROR('[2]6.4.3'!#REF!/'[2]6.4.3'!#REF!,0)</f>
        <v>0</v>
      </c>
      <c r="D36" s="249">
        <v>0</v>
      </c>
      <c r="E36" s="249">
        <v>0</v>
      </c>
      <c r="F36" s="249">
        <v>0.001229256299938537</v>
      </c>
      <c r="G36" s="249">
        <v>0.0017375306623058054</v>
      </c>
    </row>
    <row r="37" spans="1:7" ht="14.25">
      <c r="A37" s="242">
        <v>53</v>
      </c>
      <c r="B37" s="189" t="s">
        <v>686</v>
      </c>
      <c r="C37" s="306">
        <f>_xlfn.IFERROR('[2]6.4.3'!#REF!/'[2]6.4.3'!#REF!,0)</f>
        <v>0</v>
      </c>
      <c r="D37" s="249">
        <v>0.10566037735849058</v>
      </c>
      <c r="E37" s="249">
        <v>0</v>
      </c>
      <c r="F37" s="249">
        <v>0.12507682851874613</v>
      </c>
      <c r="G37" s="249">
        <v>0.10200327064595256</v>
      </c>
    </row>
    <row r="38" spans="1:7" ht="15" thickBot="1">
      <c r="A38" s="243">
        <v>59</v>
      </c>
      <c r="B38" s="244" t="s">
        <v>687</v>
      </c>
      <c r="C38" s="307">
        <f>_xlfn.IFERROR('[2]6.4.3'!#REF!/'[2]6.4.3'!#REF!,0)</f>
        <v>0</v>
      </c>
      <c r="D38" s="250">
        <v>0.001886792452830189</v>
      </c>
      <c r="E38" s="250">
        <v>0</v>
      </c>
      <c r="F38" s="250">
        <v>0.006146281499692685</v>
      </c>
      <c r="G38" s="250">
        <v>0.005212591986917415</v>
      </c>
    </row>
    <row r="39" spans="1:7" ht="15" thickBot="1">
      <c r="A39" s="241">
        <v>6</v>
      </c>
      <c r="B39" s="14" t="s">
        <v>688</v>
      </c>
      <c r="C39" s="148">
        <f>_xlfn.IFERROR('[2]6.4.3'!#REF!/'[2]6.4.3'!#REF!,0)</f>
        <v>0</v>
      </c>
      <c r="D39" s="173">
        <v>0.015094339622641511</v>
      </c>
      <c r="E39" s="173">
        <v>0</v>
      </c>
      <c r="F39" s="173">
        <v>0.014751075599262444</v>
      </c>
      <c r="G39" s="173">
        <v>0.015637775960752248</v>
      </c>
    </row>
    <row r="40" spans="1:7" ht="14.25">
      <c r="A40" s="242">
        <v>60</v>
      </c>
      <c r="B40" s="189" t="s">
        <v>689</v>
      </c>
      <c r="C40" s="306">
        <f>_xlfn.IFERROR('[2]6.4.3'!#REF!/'[2]6.4.3'!#REF!,0)</f>
        <v>0</v>
      </c>
      <c r="D40" s="249">
        <v>0.003773584905660378</v>
      </c>
      <c r="E40" s="249">
        <v>0</v>
      </c>
      <c r="F40" s="249">
        <v>0.005531653349723417</v>
      </c>
      <c r="G40" s="249">
        <v>0.0035772690106295997</v>
      </c>
    </row>
    <row r="41" spans="1:7" ht="14.25">
      <c r="A41" s="242">
        <v>61</v>
      </c>
      <c r="B41" s="189" t="s">
        <v>690</v>
      </c>
      <c r="C41" s="306">
        <f>_xlfn.IFERROR('[2]6.4.3'!#REF!/'[2]6.4.3'!#REF!,0)</f>
        <v>0</v>
      </c>
      <c r="D41" s="249">
        <v>0</v>
      </c>
      <c r="E41" s="249">
        <v>0</v>
      </c>
      <c r="F41" s="249">
        <v>0.0006146281499692685</v>
      </c>
      <c r="G41" s="249">
        <v>0.001226492232215863</v>
      </c>
    </row>
    <row r="42" spans="1:7" ht="14.25">
      <c r="A42" s="242">
        <v>62</v>
      </c>
      <c r="B42" s="189" t="s">
        <v>691</v>
      </c>
      <c r="C42" s="306">
        <f>_xlfn.IFERROR('[2]6.4.3'!#REF!/'[2]6.4.3'!#REF!,0)</f>
        <v>0</v>
      </c>
      <c r="D42" s="249">
        <v>0.001886792452830189</v>
      </c>
      <c r="E42" s="249">
        <v>0</v>
      </c>
      <c r="F42" s="249">
        <v>0.0027658266748617085</v>
      </c>
      <c r="G42" s="249">
        <v>0.0031684382665576453</v>
      </c>
    </row>
    <row r="43" spans="1:7" ht="14.25">
      <c r="A43" s="242">
        <v>63</v>
      </c>
      <c r="B43" s="189" t="s">
        <v>692</v>
      </c>
      <c r="C43" s="306">
        <f>_xlfn.IFERROR('[2]6.4.3'!#REF!/'[2]6.4.3'!#REF!,0)</f>
        <v>0</v>
      </c>
      <c r="D43" s="249">
        <v>0.005660377358490566</v>
      </c>
      <c r="E43" s="249">
        <v>0</v>
      </c>
      <c r="F43" s="249">
        <v>0.004609711124769514</v>
      </c>
      <c r="G43" s="249">
        <v>0.005621422730989371</v>
      </c>
    </row>
    <row r="44" spans="1:7" ht="14.25">
      <c r="A44" s="242">
        <v>64</v>
      </c>
      <c r="B44" s="189" t="s">
        <v>693</v>
      </c>
      <c r="C44" s="306">
        <f>_xlfn.IFERROR('[2]6.4.3'!#REF!/'[2]6.4.3'!#REF!,0)</f>
        <v>0</v>
      </c>
      <c r="D44" s="249">
        <v>0</v>
      </c>
      <c r="E44" s="249">
        <v>0</v>
      </c>
      <c r="F44" s="249">
        <v>0</v>
      </c>
      <c r="G44" s="249">
        <v>0.00010220768601798856</v>
      </c>
    </row>
    <row r="45" spans="1:7" ht="15" thickBot="1">
      <c r="A45" s="243">
        <v>69</v>
      </c>
      <c r="B45" s="244" t="s">
        <v>694</v>
      </c>
      <c r="C45" s="309">
        <f>_xlfn.IFERROR('[2]6.4.3'!#REF!/'[2]6.4.3'!#REF!,0)</f>
        <v>0</v>
      </c>
      <c r="D45" s="252">
        <v>0.003773584905660378</v>
      </c>
      <c r="E45" s="252">
        <v>0</v>
      </c>
      <c r="F45" s="252">
        <v>0.001229256299938537</v>
      </c>
      <c r="G45" s="252">
        <v>0.0019419460343417824</v>
      </c>
    </row>
    <row r="46" spans="1:7" ht="15" thickBot="1">
      <c r="A46" s="241">
        <v>7</v>
      </c>
      <c r="B46" s="14" t="s">
        <v>695</v>
      </c>
      <c r="C46" s="148">
        <f>_xlfn.IFERROR('[2]6.4.3'!#REF!/'[2]6.4.3'!#REF!,0)</f>
        <v>0</v>
      </c>
      <c r="D46" s="173">
        <v>0.07924528301886793</v>
      </c>
      <c r="E46" s="173">
        <v>0</v>
      </c>
      <c r="F46" s="173">
        <v>0.09987707437000615</v>
      </c>
      <c r="G46" s="173">
        <v>0.10333197056418643</v>
      </c>
    </row>
    <row r="47" spans="1:7" ht="14.25">
      <c r="A47" s="242">
        <v>70</v>
      </c>
      <c r="B47" s="189" t="s">
        <v>696</v>
      </c>
      <c r="C47" s="306">
        <f>_xlfn.IFERROR('[2]6.4.3'!#REF!/'[2]6.4.3'!#REF!,0)</f>
        <v>0</v>
      </c>
      <c r="D47" s="249">
        <v>0.018867924528301886</v>
      </c>
      <c r="E47" s="249">
        <v>0</v>
      </c>
      <c r="F47" s="249">
        <v>0.022433927473878304</v>
      </c>
      <c r="G47" s="249">
        <v>0.02064595257563369</v>
      </c>
    </row>
    <row r="48" spans="1:7" ht="14.25">
      <c r="A48" s="242">
        <v>71</v>
      </c>
      <c r="B48" s="189" t="s">
        <v>697</v>
      </c>
      <c r="C48" s="306">
        <f>_xlfn.IFERROR('[2]6.4.3'!#REF!/'[2]6.4.3'!#REF!,0)</f>
        <v>0</v>
      </c>
      <c r="D48" s="249">
        <v>0.05660377358490567</v>
      </c>
      <c r="E48" s="249">
        <v>0</v>
      </c>
      <c r="F48" s="249">
        <v>0.06914566687154272</v>
      </c>
      <c r="G48" s="249">
        <v>0.07297628781684383</v>
      </c>
    </row>
    <row r="49" spans="1:7" ht="14.25">
      <c r="A49" s="242">
        <v>72</v>
      </c>
      <c r="B49" s="189" t="s">
        <v>698</v>
      </c>
      <c r="C49" s="306">
        <f>_xlfn.IFERROR('[2]6.4.3'!#REF!/'[2]6.4.3'!#REF!,0)</f>
        <v>0</v>
      </c>
      <c r="D49" s="249">
        <v>0.001886792452830189</v>
      </c>
      <c r="E49" s="249">
        <v>0</v>
      </c>
      <c r="F49" s="249">
        <v>0.00030731407498463427</v>
      </c>
      <c r="G49" s="249">
        <v>0.0007154538021259197</v>
      </c>
    </row>
    <row r="50" spans="1:7" ht="14.25">
      <c r="A50" s="242">
        <v>73</v>
      </c>
      <c r="B50" s="189" t="s">
        <v>699</v>
      </c>
      <c r="C50" s="306">
        <f>_xlfn.IFERROR('[2]6.4.3'!#REF!/'[2]6.4.3'!#REF!,0)</f>
        <v>0</v>
      </c>
      <c r="D50" s="249">
        <v>0</v>
      </c>
      <c r="E50" s="249">
        <v>0</v>
      </c>
      <c r="F50" s="249">
        <v>0.0043023970497848806</v>
      </c>
      <c r="G50" s="249">
        <v>0.006132461161079314</v>
      </c>
    </row>
    <row r="51" spans="1:7" ht="15" thickBot="1">
      <c r="A51" s="243">
        <v>79</v>
      </c>
      <c r="B51" s="244" t="s">
        <v>700</v>
      </c>
      <c r="C51" s="307">
        <f>_xlfn.IFERROR('[2]6.4.3'!#REF!/'[2]6.4.3'!#REF!,0)</f>
        <v>0</v>
      </c>
      <c r="D51" s="250">
        <v>0.001886792452830189</v>
      </c>
      <c r="E51" s="250">
        <v>0</v>
      </c>
      <c r="F51" s="250">
        <v>0.0036877688998156115</v>
      </c>
      <c r="G51" s="250">
        <v>0.002861815208503679</v>
      </c>
    </row>
    <row r="52" spans="1:7" ht="15" thickBot="1">
      <c r="A52" s="241">
        <v>8</v>
      </c>
      <c r="B52" s="14" t="s">
        <v>701</v>
      </c>
      <c r="C52" s="148">
        <f>_xlfn.IFERROR('[2]6.4.3'!#REF!/'[2]6.4.3'!#REF!,0)</f>
        <v>0</v>
      </c>
      <c r="D52" s="173">
        <v>0.011320754716981131</v>
      </c>
      <c r="E52" s="173">
        <v>0</v>
      </c>
      <c r="F52" s="173">
        <v>0.012292562999385371</v>
      </c>
      <c r="G52" s="173">
        <v>0.012367130008176614</v>
      </c>
    </row>
    <row r="53" spans="1:7" ht="14.25">
      <c r="A53" s="242">
        <v>80</v>
      </c>
      <c r="B53" s="189" t="s">
        <v>702</v>
      </c>
      <c r="C53" s="306">
        <f>_xlfn.IFERROR('[2]6.4.3'!#REF!/'[2]6.4.3'!#REF!,0)</f>
        <v>0</v>
      </c>
      <c r="D53" s="249">
        <v>0</v>
      </c>
      <c r="E53" s="249">
        <v>0</v>
      </c>
      <c r="F53" s="249">
        <v>0.0018438844499078057</v>
      </c>
      <c r="G53" s="249">
        <v>0.000919869174161897</v>
      </c>
    </row>
    <row r="54" spans="1:7" ht="14.25">
      <c r="A54" s="242">
        <v>81</v>
      </c>
      <c r="B54" s="189" t="s">
        <v>703</v>
      </c>
      <c r="C54" s="306">
        <f>_xlfn.IFERROR('[2]6.4.3'!#REF!/'[2]6.4.3'!#REF!,0)</f>
        <v>0</v>
      </c>
      <c r="D54" s="249">
        <v>0</v>
      </c>
      <c r="E54" s="249">
        <v>0</v>
      </c>
      <c r="F54" s="249">
        <v>0.0018438844499078057</v>
      </c>
      <c r="G54" s="249">
        <v>0.0014309076042518395</v>
      </c>
    </row>
    <row r="55" spans="1:7" ht="14.25">
      <c r="A55" s="242">
        <v>82</v>
      </c>
      <c r="B55" s="189" t="s">
        <v>704</v>
      </c>
      <c r="C55" s="306">
        <f>_xlfn.IFERROR('[2]6.4.3'!#REF!/'[2]6.4.3'!#REF!,0)</f>
        <v>0</v>
      </c>
      <c r="D55" s="249">
        <v>0.003773584905660378</v>
      </c>
      <c r="E55" s="249">
        <v>0</v>
      </c>
      <c r="F55" s="249">
        <v>0.0009219422249539029</v>
      </c>
      <c r="G55" s="249">
        <v>0.000919869174161897</v>
      </c>
    </row>
    <row r="56" spans="1:7" ht="14.25">
      <c r="A56" s="242">
        <v>83</v>
      </c>
      <c r="B56" s="189" t="s">
        <v>705</v>
      </c>
      <c r="C56" s="306">
        <f>_xlfn.IFERROR('[2]6.4.3'!#REF!/'[2]6.4.3'!#REF!,0)</f>
        <v>0</v>
      </c>
      <c r="D56" s="249">
        <v>0.005660377358490566</v>
      </c>
      <c r="E56" s="249">
        <v>0</v>
      </c>
      <c r="F56" s="249">
        <v>0.004917025199754148</v>
      </c>
      <c r="G56" s="249">
        <v>0.0070523303352412105</v>
      </c>
    </row>
    <row r="57" spans="1:7" ht="15" thickBot="1">
      <c r="A57" s="243">
        <v>89</v>
      </c>
      <c r="B57" s="244" t="s">
        <v>706</v>
      </c>
      <c r="C57" s="309">
        <f>_xlfn.IFERROR('[2]6.4.3'!#REF!/'[2]6.4.3'!#REF!,0)</f>
        <v>0</v>
      </c>
      <c r="D57" s="252">
        <v>0.001886792452830189</v>
      </c>
      <c r="E57" s="252">
        <v>0</v>
      </c>
      <c r="F57" s="252">
        <v>0.0027658266748617085</v>
      </c>
      <c r="G57" s="252">
        <v>0.0020441537203597705</v>
      </c>
    </row>
    <row r="58" spans="1:7" ht="15" thickBot="1">
      <c r="A58" s="241">
        <v>99</v>
      </c>
      <c r="B58" s="14" t="s">
        <v>707</v>
      </c>
      <c r="C58" s="148">
        <f>_xlfn.IFERROR('[2]6.4.3'!#REF!/'[2]6.4.3'!#REF!,0)</f>
        <v>0</v>
      </c>
      <c r="D58" s="173">
        <v>0.05471698113207548</v>
      </c>
      <c r="E58" s="173">
        <v>0</v>
      </c>
      <c r="F58" s="173">
        <v>0.0439459127228027</v>
      </c>
      <c r="G58" s="173">
        <v>0.045380212591986914</v>
      </c>
    </row>
    <row r="59" spans="1:7" ht="15" thickBot="1">
      <c r="A59" s="241" t="s">
        <v>46</v>
      </c>
      <c r="B59" s="14" t="s">
        <v>510</v>
      </c>
      <c r="C59" s="148">
        <f>_xlfn.IFERROR('[2]6.4.3'!#REF!/'[2]6.4.3'!#REF!,0)</f>
        <v>0</v>
      </c>
      <c r="D59" s="173">
        <v>0.04716981132075472</v>
      </c>
      <c r="E59" s="173">
        <v>1</v>
      </c>
      <c r="F59" s="173">
        <v>0.041180086047940996</v>
      </c>
      <c r="G59" s="173">
        <v>0.0401676206050695</v>
      </c>
    </row>
    <row r="60" spans="1:7" ht="15" thickBot="1">
      <c r="A60" s="537" t="s">
        <v>396</v>
      </c>
      <c r="B60" s="538"/>
      <c r="C60" s="310"/>
      <c r="D60" s="253">
        <v>1</v>
      </c>
      <c r="E60" s="253">
        <v>1</v>
      </c>
      <c r="F60" s="253">
        <v>1</v>
      </c>
      <c r="G60" s="253">
        <v>1</v>
      </c>
    </row>
  </sheetData>
  <sheetProtection/>
  <mergeCells count="6">
    <mergeCell ref="A1:G1"/>
    <mergeCell ref="A2:A3"/>
    <mergeCell ref="B2:B3"/>
    <mergeCell ref="C2:F2"/>
    <mergeCell ref="G2:G3"/>
    <mergeCell ref="A60:B6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7109375" style="262" customWidth="1"/>
    <col min="2" max="2" width="83.28125" style="262" customWidth="1"/>
    <col min="3" max="9" width="13.7109375" style="262" customWidth="1"/>
    <col min="10" max="16384" width="9.140625" style="262" customWidth="1"/>
  </cols>
  <sheetData>
    <row r="1" spans="1:9" ht="16.5" thickBot="1" thickTop="1">
      <c r="A1" s="414" t="s">
        <v>714</v>
      </c>
      <c r="B1" s="415"/>
      <c r="C1" s="415"/>
      <c r="D1" s="415"/>
      <c r="E1" s="415"/>
      <c r="F1" s="415"/>
      <c r="G1" s="415"/>
      <c r="H1" s="415"/>
      <c r="I1" s="442"/>
    </row>
    <row r="2" spans="1:9" ht="28.5" thickBot="1" thickTop="1">
      <c r="A2" s="386" t="s">
        <v>467</v>
      </c>
      <c r="B2" s="387" t="s">
        <v>652</v>
      </c>
      <c r="C2" s="342" t="s">
        <v>524</v>
      </c>
      <c r="D2" s="342" t="s">
        <v>525</v>
      </c>
      <c r="E2" s="342" t="s">
        <v>526</v>
      </c>
      <c r="F2" s="342" t="s">
        <v>527</v>
      </c>
      <c r="G2" s="342" t="s">
        <v>401</v>
      </c>
      <c r="H2" s="342" t="s">
        <v>528</v>
      </c>
      <c r="I2" s="406" t="s">
        <v>48</v>
      </c>
    </row>
    <row r="3" spans="1:9" ht="15" thickBot="1">
      <c r="A3" s="241">
        <v>1</v>
      </c>
      <c r="B3" s="273" t="s">
        <v>653</v>
      </c>
      <c r="C3" s="254">
        <v>7</v>
      </c>
      <c r="D3" s="254">
        <v>27</v>
      </c>
      <c r="E3" s="254">
        <v>6</v>
      </c>
      <c r="F3" s="254">
        <v>23</v>
      </c>
      <c r="G3" s="254">
        <v>0</v>
      </c>
      <c r="H3" s="254">
        <v>11</v>
      </c>
      <c r="I3" s="254">
        <v>74</v>
      </c>
    </row>
    <row r="4" spans="1:9" ht="27">
      <c r="A4" s="242">
        <v>10</v>
      </c>
      <c r="B4" s="377" t="s">
        <v>654</v>
      </c>
      <c r="C4" s="255">
        <v>0</v>
      </c>
      <c r="D4" s="255">
        <v>1</v>
      </c>
      <c r="E4" s="255">
        <v>0</v>
      </c>
      <c r="F4" s="255">
        <v>2</v>
      </c>
      <c r="G4" s="255">
        <v>0</v>
      </c>
      <c r="H4" s="255">
        <v>0</v>
      </c>
      <c r="I4" s="255">
        <v>3</v>
      </c>
    </row>
    <row r="5" spans="1:9" ht="14.25">
      <c r="A5" s="242">
        <v>11</v>
      </c>
      <c r="B5" s="377" t="s">
        <v>655</v>
      </c>
      <c r="C5" s="255">
        <v>0</v>
      </c>
      <c r="D5" s="255">
        <v>0</v>
      </c>
      <c r="E5" s="255">
        <v>0</v>
      </c>
      <c r="F5" s="255">
        <v>1</v>
      </c>
      <c r="G5" s="255">
        <v>0</v>
      </c>
      <c r="H5" s="255">
        <v>0</v>
      </c>
      <c r="I5" s="255">
        <v>1</v>
      </c>
    </row>
    <row r="6" spans="1:9" ht="14.25">
      <c r="A6" s="242">
        <v>12</v>
      </c>
      <c r="B6" s="377" t="s">
        <v>656</v>
      </c>
      <c r="C6" s="255">
        <v>0</v>
      </c>
      <c r="D6" s="255">
        <v>1</v>
      </c>
      <c r="E6" s="255">
        <v>0</v>
      </c>
      <c r="F6" s="255">
        <v>0</v>
      </c>
      <c r="G6" s="255">
        <v>0</v>
      </c>
      <c r="H6" s="255">
        <v>0</v>
      </c>
      <c r="I6" s="255">
        <v>1</v>
      </c>
    </row>
    <row r="7" spans="1:9" ht="14.25">
      <c r="A7" s="242">
        <v>13</v>
      </c>
      <c r="B7" s="377" t="s">
        <v>657</v>
      </c>
      <c r="C7" s="255">
        <v>1</v>
      </c>
      <c r="D7" s="255">
        <v>0</v>
      </c>
      <c r="E7" s="255">
        <v>1</v>
      </c>
      <c r="F7" s="255">
        <v>1</v>
      </c>
      <c r="G7" s="255">
        <v>0</v>
      </c>
      <c r="H7" s="255">
        <v>0</v>
      </c>
      <c r="I7" s="255">
        <v>3</v>
      </c>
    </row>
    <row r="8" spans="1:9" ht="14.25">
      <c r="A8" s="242">
        <v>14</v>
      </c>
      <c r="B8" s="377" t="s">
        <v>658</v>
      </c>
      <c r="C8" s="255">
        <v>6</v>
      </c>
      <c r="D8" s="255">
        <v>22</v>
      </c>
      <c r="E8" s="255">
        <v>4</v>
      </c>
      <c r="F8" s="255">
        <v>13</v>
      </c>
      <c r="G8" s="255">
        <v>0</v>
      </c>
      <c r="H8" s="255">
        <v>9</v>
      </c>
      <c r="I8" s="255">
        <v>54</v>
      </c>
    </row>
    <row r="9" spans="1:9" ht="14.25">
      <c r="A9" s="242">
        <v>15</v>
      </c>
      <c r="B9" s="377" t="s">
        <v>659</v>
      </c>
      <c r="C9" s="255">
        <v>0</v>
      </c>
      <c r="D9" s="255">
        <v>1</v>
      </c>
      <c r="E9" s="255">
        <v>0</v>
      </c>
      <c r="F9" s="255">
        <v>2</v>
      </c>
      <c r="G9" s="255">
        <v>0</v>
      </c>
      <c r="H9" s="255">
        <v>0</v>
      </c>
      <c r="I9" s="255">
        <v>3</v>
      </c>
    </row>
    <row r="10" spans="1:9" ht="14.25">
      <c r="A10" s="242">
        <v>16</v>
      </c>
      <c r="B10" s="377" t="s">
        <v>660</v>
      </c>
      <c r="C10" s="255">
        <v>0</v>
      </c>
      <c r="D10" s="255">
        <v>0</v>
      </c>
      <c r="E10" s="255">
        <v>0</v>
      </c>
      <c r="F10" s="255">
        <v>0</v>
      </c>
      <c r="G10" s="255">
        <v>0</v>
      </c>
      <c r="H10" s="255">
        <v>0</v>
      </c>
      <c r="I10" s="255">
        <v>0</v>
      </c>
    </row>
    <row r="11" spans="1:9" ht="14.25">
      <c r="A11" s="242">
        <v>17</v>
      </c>
      <c r="B11" s="377" t="s">
        <v>661</v>
      </c>
      <c r="C11" s="255">
        <v>0</v>
      </c>
      <c r="D11" s="255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</row>
    <row r="12" spans="1:9" ht="27.75" thickBot="1">
      <c r="A12" s="243">
        <v>19</v>
      </c>
      <c r="B12" s="378" t="s">
        <v>662</v>
      </c>
      <c r="C12" s="256">
        <v>0</v>
      </c>
      <c r="D12" s="256">
        <v>2</v>
      </c>
      <c r="E12" s="256">
        <v>1</v>
      </c>
      <c r="F12" s="256">
        <v>4</v>
      </c>
      <c r="G12" s="256">
        <v>0</v>
      </c>
      <c r="H12" s="256">
        <v>2</v>
      </c>
      <c r="I12" s="256">
        <v>9</v>
      </c>
    </row>
    <row r="13" spans="1:9" ht="15" thickBot="1">
      <c r="A13" s="241">
        <v>2</v>
      </c>
      <c r="B13" s="273" t="s">
        <v>663</v>
      </c>
      <c r="C13" s="254">
        <v>0</v>
      </c>
      <c r="D13" s="254">
        <v>3</v>
      </c>
      <c r="E13" s="254">
        <v>0</v>
      </c>
      <c r="F13" s="254">
        <v>2</v>
      </c>
      <c r="G13" s="254">
        <v>0</v>
      </c>
      <c r="H13" s="254">
        <v>0</v>
      </c>
      <c r="I13" s="254">
        <v>5</v>
      </c>
    </row>
    <row r="14" spans="1:9" ht="14.25">
      <c r="A14" s="242">
        <v>20</v>
      </c>
      <c r="B14" s="377" t="s">
        <v>664</v>
      </c>
      <c r="C14" s="257">
        <v>0</v>
      </c>
      <c r="D14" s="257">
        <v>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</row>
    <row r="15" spans="1:9" ht="14.25">
      <c r="A15" s="242">
        <v>21</v>
      </c>
      <c r="B15" s="377" t="s">
        <v>665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</row>
    <row r="16" spans="1:9" ht="14.25">
      <c r="A16" s="242">
        <v>22</v>
      </c>
      <c r="B16" s="377" t="s">
        <v>666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</row>
    <row r="17" spans="1:9" ht="14.25">
      <c r="A17" s="242">
        <v>23</v>
      </c>
      <c r="B17" s="377" t="s">
        <v>667</v>
      </c>
      <c r="C17" s="255">
        <v>0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</row>
    <row r="18" spans="1:9" ht="27.75" thickBot="1">
      <c r="A18" s="243">
        <v>29</v>
      </c>
      <c r="B18" s="378" t="s">
        <v>668</v>
      </c>
      <c r="C18" s="256">
        <v>0</v>
      </c>
      <c r="D18" s="256">
        <v>3</v>
      </c>
      <c r="E18" s="256">
        <v>0</v>
      </c>
      <c r="F18" s="256">
        <v>2</v>
      </c>
      <c r="G18" s="256">
        <v>0</v>
      </c>
      <c r="H18" s="256">
        <v>0</v>
      </c>
      <c r="I18" s="256">
        <v>5</v>
      </c>
    </row>
    <row r="19" spans="1:9" ht="27.75" thickBot="1">
      <c r="A19" s="241">
        <v>3</v>
      </c>
      <c r="B19" s="273" t="s">
        <v>669</v>
      </c>
      <c r="C19" s="254">
        <v>99</v>
      </c>
      <c r="D19" s="254">
        <v>1928</v>
      </c>
      <c r="E19" s="254">
        <v>269</v>
      </c>
      <c r="F19" s="254">
        <v>751</v>
      </c>
      <c r="G19" s="254">
        <v>12</v>
      </c>
      <c r="H19" s="254">
        <v>232</v>
      </c>
      <c r="I19" s="254">
        <v>3291</v>
      </c>
    </row>
    <row r="20" spans="1:9" ht="27">
      <c r="A20" s="242">
        <v>30</v>
      </c>
      <c r="B20" s="377" t="s">
        <v>670</v>
      </c>
      <c r="C20" s="255">
        <v>0</v>
      </c>
      <c r="D20" s="255">
        <v>85</v>
      </c>
      <c r="E20" s="255">
        <v>15</v>
      </c>
      <c r="F20" s="255">
        <v>58</v>
      </c>
      <c r="G20" s="255">
        <v>1</v>
      </c>
      <c r="H20" s="255">
        <v>18</v>
      </c>
      <c r="I20" s="255">
        <v>177</v>
      </c>
    </row>
    <row r="21" spans="1:9" ht="14.25">
      <c r="A21" s="242">
        <v>31</v>
      </c>
      <c r="B21" s="377" t="s">
        <v>671</v>
      </c>
      <c r="C21" s="255">
        <v>81</v>
      </c>
      <c r="D21" s="255">
        <v>1617</v>
      </c>
      <c r="E21" s="255">
        <v>195</v>
      </c>
      <c r="F21" s="255">
        <v>582</v>
      </c>
      <c r="G21" s="255">
        <v>11</v>
      </c>
      <c r="H21" s="255">
        <v>179</v>
      </c>
      <c r="I21" s="255">
        <v>2665</v>
      </c>
    </row>
    <row r="22" spans="1:9" ht="14.25">
      <c r="A22" s="242">
        <v>32</v>
      </c>
      <c r="B22" s="377" t="s">
        <v>672</v>
      </c>
      <c r="C22" s="255">
        <v>9</v>
      </c>
      <c r="D22" s="255">
        <v>199</v>
      </c>
      <c r="E22" s="255">
        <v>48</v>
      </c>
      <c r="F22" s="255">
        <v>98</v>
      </c>
      <c r="G22" s="255">
        <v>0</v>
      </c>
      <c r="H22" s="255">
        <v>31</v>
      </c>
      <c r="I22" s="255">
        <v>385</v>
      </c>
    </row>
    <row r="23" spans="1:9" ht="27.75" thickBot="1">
      <c r="A23" s="243">
        <v>39</v>
      </c>
      <c r="B23" s="378" t="s">
        <v>673</v>
      </c>
      <c r="C23" s="258">
        <v>9</v>
      </c>
      <c r="D23" s="258">
        <v>27</v>
      </c>
      <c r="E23" s="258">
        <v>11</v>
      </c>
      <c r="F23" s="258">
        <v>13</v>
      </c>
      <c r="G23" s="258">
        <v>0</v>
      </c>
      <c r="H23" s="258">
        <v>4</v>
      </c>
      <c r="I23" s="258">
        <v>64</v>
      </c>
    </row>
    <row r="24" spans="1:9" ht="15" thickBot="1">
      <c r="A24" s="241">
        <v>4</v>
      </c>
      <c r="B24" s="273" t="s">
        <v>674</v>
      </c>
      <c r="C24" s="254">
        <v>57</v>
      </c>
      <c r="D24" s="254">
        <v>1649</v>
      </c>
      <c r="E24" s="254">
        <v>285</v>
      </c>
      <c r="F24" s="254">
        <v>776</v>
      </c>
      <c r="G24" s="254">
        <v>12</v>
      </c>
      <c r="H24" s="254">
        <v>397</v>
      </c>
      <c r="I24" s="254">
        <v>3176</v>
      </c>
    </row>
    <row r="25" spans="1:9" ht="14.25">
      <c r="A25" s="242">
        <v>40</v>
      </c>
      <c r="B25" s="377" t="s">
        <v>675</v>
      </c>
      <c r="C25" s="255">
        <v>0</v>
      </c>
      <c r="D25" s="255">
        <v>272</v>
      </c>
      <c r="E25" s="255">
        <v>22</v>
      </c>
      <c r="F25" s="255">
        <v>74</v>
      </c>
      <c r="G25" s="255">
        <v>2</v>
      </c>
      <c r="H25" s="255">
        <v>102</v>
      </c>
      <c r="I25" s="255">
        <v>472</v>
      </c>
    </row>
    <row r="26" spans="1:9" ht="14.25">
      <c r="A26" s="242">
        <v>41</v>
      </c>
      <c r="B26" s="377" t="s">
        <v>676</v>
      </c>
      <c r="C26" s="255">
        <v>0</v>
      </c>
      <c r="D26" s="255">
        <v>14</v>
      </c>
      <c r="E26" s="255">
        <v>6</v>
      </c>
      <c r="F26" s="255">
        <v>9</v>
      </c>
      <c r="G26" s="255">
        <v>0</v>
      </c>
      <c r="H26" s="255">
        <v>5</v>
      </c>
      <c r="I26" s="255">
        <v>34</v>
      </c>
    </row>
    <row r="27" spans="1:9" ht="14.25">
      <c r="A27" s="242">
        <v>42</v>
      </c>
      <c r="B27" s="377" t="s">
        <v>677</v>
      </c>
      <c r="C27" s="255">
        <v>3</v>
      </c>
      <c r="D27" s="255">
        <v>35</v>
      </c>
      <c r="E27" s="255">
        <v>8</v>
      </c>
      <c r="F27" s="255">
        <v>6</v>
      </c>
      <c r="G27" s="255">
        <v>0</v>
      </c>
      <c r="H27" s="255">
        <v>8</v>
      </c>
      <c r="I27" s="255">
        <v>60</v>
      </c>
    </row>
    <row r="28" spans="1:9" ht="14.25">
      <c r="A28" s="242">
        <v>43</v>
      </c>
      <c r="B28" s="377" t="s">
        <v>678</v>
      </c>
      <c r="C28" s="255">
        <v>2</v>
      </c>
      <c r="D28" s="255">
        <v>18</v>
      </c>
      <c r="E28" s="255">
        <v>1</v>
      </c>
      <c r="F28" s="255">
        <v>4</v>
      </c>
      <c r="G28" s="255">
        <v>0</v>
      </c>
      <c r="H28" s="255">
        <v>2</v>
      </c>
      <c r="I28" s="255">
        <v>27</v>
      </c>
    </row>
    <row r="29" spans="1:9" ht="27">
      <c r="A29" s="242">
        <v>44</v>
      </c>
      <c r="B29" s="377" t="s">
        <v>679</v>
      </c>
      <c r="C29" s="255">
        <v>17</v>
      </c>
      <c r="D29" s="255">
        <v>384</v>
      </c>
      <c r="E29" s="255">
        <v>53</v>
      </c>
      <c r="F29" s="255">
        <v>199</v>
      </c>
      <c r="G29" s="255">
        <v>6</v>
      </c>
      <c r="H29" s="255">
        <v>43</v>
      </c>
      <c r="I29" s="255">
        <v>702</v>
      </c>
    </row>
    <row r="30" spans="1:9" ht="27">
      <c r="A30" s="242">
        <v>45</v>
      </c>
      <c r="B30" s="377" t="s">
        <v>680</v>
      </c>
      <c r="C30" s="255">
        <v>29</v>
      </c>
      <c r="D30" s="255">
        <v>900</v>
      </c>
      <c r="E30" s="255">
        <v>178</v>
      </c>
      <c r="F30" s="255">
        <v>464</v>
      </c>
      <c r="G30" s="255">
        <v>4</v>
      </c>
      <c r="H30" s="255">
        <v>231</v>
      </c>
      <c r="I30" s="255">
        <v>1806</v>
      </c>
    </row>
    <row r="31" spans="1:9" ht="27.75" thickBot="1">
      <c r="A31" s="243">
        <v>49</v>
      </c>
      <c r="B31" s="378" t="s">
        <v>681</v>
      </c>
      <c r="C31" s="256">
        <v>6</v>
      </c>
      <c r="D31" s="256">
        <v>26</v>
      </c>
      <c r="E31" s="256">
        <v>17</v>
      </c>
      <c r="F31" s="256">
        <v>20</v>
      </c>
      <c r="G31" s="256">
        <v>0</v>
      </c>
      <c r="H31" s="256">
        <v>6</v>
      </c>
      <c r="I31" s="256">
        <v>75</v>
      </c>
    </row>
    <row r="32" spans="1:9" ht="15" thickBot="1">
      <c r="A32" s="241">
        <v>5</v>
      </c>
      <c r="B32" s="273" t="s">
        <v>682</v>
      </c>
      <c r="C32" s="254">
        <v>23</v>
      </c>
      <c r="D32" s="254">
        <v>578</v>
      </c>
      <c r="E32" s="254">
        <v>134</v>
      </c>
      <c r="F32" s="254">
        <v>272</v>
      </c>
      <c r="G32" s="254">
        <v>3</v>
      </c>
      <c r="H32" s="254">
        <v>106</v>
      </c>
      <c r="I32" s="254">
        <v>1116</v>
      </c>
    </row>
    <row r="33" spans="1:9" ht="14.25">
      <c r="A33" s="242">
        <v>50</v>
      </c>
      <c r="B33" s="377" t="s">
        <v>683</v>
      </c>
      <c r="C33" s="255">
        <v>0</v>
      </c>
      <c r="D33" s="255">
        <v>26</v>
      </c>
      <c r="E33" s="255">
        <v>1</v>
      </c>
      <c r="F33" s="255">
        <v>11</v>
      </c>
      <c r="G33" s="255">
        <v>0</v>
      </c>
      <c r="H33" s="255">
        <v>3</v>
      </c>
      <c r="I33" s="255">
        <v>41</v>
      </c>
    </row>
    <row r="34" spans="1:9" ht="14.25">
      <c r="A34" s="242">
        <v>51</v>
      </c>
      <c r="B34" s="377" t="s">
        <v>684</v>
      </c>
      <c r="C34" s="255">
        <v>1</v>
      </c>
      <c r="D34" s="255">
        <v>6</v>
      </c>
      <c r="E34" s="255">
        <v>1</v>
      </c>
      <c r="F34" s="255">
        <v>1</v>
      </c>
      <c r="G34" s="255">
        <v>0</v>
      </c>
      <c r="H34" s="255">
        <v>0</v>
      </c>
      <c r="I34" s="255">
        <v>9</v>
      </c>
    </row>
    <row r="35" spans="1:9" ht="14.25">
      <c r="A35" s="242">
        <v>52</v>
      </c>
      <c r="B35" s="377" t="s">
        <v>685</v>
      </c>
      <c r="C35" s="255">
        <v>1</v>
      </c>
      <c r="D35" s="255">
        <v>7</v>
      </c>
      <c r="E35" s="255">
        <v>1</v>
      </c>
      <c r="F35" s="255">
        <v>2</v>
      </c>
      <c r="G35" s="255">
        <v>0</v>
      </c>
      <c r="H35" s="255">
        <v>6</v>
      </c>
      <c r="I35" s="255">
        <v>17</v>
      </c>
    </row>
    <row r="36" spans="1:9" ht="14.25">
      <c r="A36" s="242">
        <v>53</v>
      </c>
      <c r="B36" s="377" t="s">
        <v>686</v>
      </c>
      <c r="C36" s="255">
        <v>17</v>
      </c>
      <c r="D36" s="255">
        <v>521</v>
      </c>
      <c r="E36" s="255">
        <v>122</v>
      </c>
      <c r="F36" s="255">
        <v>244</v>
      </c>
      <c r="G36" s="255">
        <v>3</v>
      </c>
      <c r="H36" s="255">
        <v>91</v>
      </c>
      <c r="I36" s="255">
        <v>998</v>
      </c>
    </row>
    <row r="37" spans="1:9" ht="27.75" thickBot="1">
      <c r="A37" s="243">
        <v>59</v>
      </c>
      <c r="B37" s="378" t="s">
        <v>687</v>
      </c>
      <c r="C37" s="256">
        <v>4</v>
      </c>
      <c r="D37" s="256">
        <v>18</v>
      </c>
      <c r="E37" s="256">
        <v>9</v>
      </c>
      <c r="F37" s="256">
        <v>14</v>
      </c>
      <c r="G37" s="256">
        <v>0</v>
      </c>
      <c r="H37" s="256">
        <v>6</v>
      </c>
      <c r="I37" s="256">
        <v>51</v>
      </c>
    </row>
    <row r="38" spans="1:9" ht="15" thickBot="1">
      <c r="A38" s="241">
        <v>6</v>
      </c>
      <c r="B38" s="273" t="s">
        <v>688</v>
      </c>
      <c r="C38" s="254">
        <v>12</v>
      </c>
      <c r="D38" s="254">
        <v>66</v>
      </c>
      <c r="E38" s="254">
        <v>12</v>
      </c>
      <c r="F38" s="254">
        <v>41</v>
      </c>
      <c r="G38" s="254">
        <v>0</v>
      </c>
      <c r="H38" s="254">
        <v>22</v>
      </c>
      <c r="I38" s="254">
        <v>153</v>
      </c>
    </row>
    <row r="39" spans="1:9" ht="14.25">
      <c r="A39" s="242">
        <v>60</v>
      </c>
      <c r="B39" s="377" t="s">
        <v>689</v>
      </c>
      <c r="C39" s="255">
        <v>0</v>
      </c>
      <c r="D39" s="255">
        <v>12</v>
      </c>
      <c r="E39" s="255">
        <v>1</v>
      </c>
      <c r="F39" s="255">
        <v>13</v>
      </c>
      <c r="G39" s="255">
        <v>0</v>
      </c>
      <c r="H39" s="255">
        <v>9</v>
      </c>
      <c r="I39" s="255">
        <v>35</v>
      </c>
    </row>
    <row r="40" spans="1:9" ht="14.25">
      <c r="A40" s="242">
        <v>61</v>
      </c>
      <c r="B40" s="377" t="s">
        <v>690</v>
      </c>
      <c r="C40" s="255">
        <v>1</v>
      </c>
      <c r="D40" s="255">
        <v>5</v>
      </c>
      <c r="E40" s="255">
        <v>2</v>
      </c>
      <c r="F40" s="255">
        <v>3</v>
      </c>
      <c r="G40" s="255">
        <v>0</v>
      </c>
      <c r="H40" s="255">
        <v>1</v>
      </c>
      <c r="I40" s="255">
        <v>12</v>
      </c>
    </row>
    <row r="41" spans="1:9" ht="14.25">
      <c r="A41" s="242">
        <v>62</v>
      </c>
      <c r="B41" s="377" t="s">
        <v>691</v>
      </c>
      <c r="C41" s="255">
        <v>3</v>
      </c>
      <c r="D41" s="255">
        <v>14</v>
      </c>
      <c r="E41" s="255">
        <v>3</v>
      </c>
      <c r="F41" s="255">
        <v>4</v>
      </c>
      <c r="G41" s="255">
        <v>0</v>
      </c>
      <c r="H41" s="255">
        <v>7</v>
      </c>
      <c r="I41" s="255">
        <v>31</v>
      </c>
    </row>
    <row r="42" spans="1:9" ht="14.25">
      <c r="A42" s="242">
        <v>63</v>
      </c>
      <c r="B42" s="377" t="s">
        <v>692</v>
      </c>
      <c r="C42" s="255">
        <v>4</v>
      </c>
      <c r="D42" s="255">
        <v>27</v>
      </c>
      <c r="E42" s="255">
        <v>5</v>
      </c>
      <c r="F42" s="255">
        <v>14</v>
      </c>
      <c r="G42" s="255">
        <v>0</v>
      </c>
      <c r="H42" s="255">
        <v>5</v>
      </c>
      <c r="I42" s="255">
        <v>55</v>
      </c>
    </row>
    <row r="43" spans="1:9" ht="14.25">
      <c r="A43" s="242">
        <v>64</v>
      </c>
      <c r="B43" s="377" t="s">
        <v>693</v>
      </c>
      <c r="C43" s="255">
        <v>0</v>
      </c>
      <c r="D43" s="255">
        <v>0</v>
      </c>
      <c r="E43" s="255">
        <v>0</v>
      </c>
      <c r="F43" s="255">
        <v>1</v>
      </c>
      <c r="G43" s="255">
        <v>0</v>
      </c>
      <c r="H43" s="255">
        <v>0</v>
      </c>
      <c r="I43" s="255">
        <v>1</v>
      </c>
    </row>
    <row r="44" spans="1:9" ht="27.75" thickBot="1">
      <c r="A44" s="243">
        <v>69</v>
      </c>
      <c r="B44" s="378" t="s">
        <v>694</v>
      </c>
      <c r="C44" s="256">
        <v>4</v>
      </c>
      <c r="D44" s="256">
        <v>8</v>
      </c>
      <c r="E44" s="256">
        <v>1</v>
      </c>
      <c r="F44" s="256">
        <v>6</v>
      </c>
      <c r="G44" s="256">
        <v>0</v>
      </c>
      <c r="H44" s="256">
        <v>0</v>
      </c>
      <c r="I44" s="256">
        <v>19</v>
      </c>
    </row>
    <row r="45" spans="1:9" ht="15" thickBot="1">
      <c r="A45" s="241">
        <v>7</v>
      </c>
      <c r="B45" s="273" t="s">
        <v>695</v>
      </c>
      <c r="C45" s="254">
        <v>32</v>
      </c>
      <c r="D45" s="254">
        <v>519</v>
      </c>
      <c r="E45" s="254">
        <v>103</v>
      </c>
      <c r="F45" s="254">
        <v>264</v>
      </c>
      <c r="G45" s="254">
        <v>4</v>
      </c>
      <c r="H45" s="254">
        <v>89</v>
      </c>
      <c r="I45" s="254">
        <v>1011</v>
      </c>
    </row>
    <row r="46" spans="1:9" ht="14.25">
      <c r="A46" s="242">
        <v>70</v>
      </c>
      <c r="B46" s="377" t="s">
        <v>696</v>
      </c>
      <c r="C46" s="255">
        <v>0</v>
      </c>
      <c r="D46" s="255">
        <v>103</v>
      </c>
      <c r="E46" s="255">
        <v>28</v>
      </c>
      <c r="F46" s="255">
        <v>48</v>
      </c>
      <c r="G46" s="255">
        <v>0</v>
      </c>
      <c r="H46" s="255">
        <v>23</v>
      </c>
      <c r="I46" s="255">
        <v>202</v>
      </c>
    </row>
    <row r="47" spans="1:9" ht="14.25">
      <c r="A47" s="242">
        <v>71</v>
      </c>
      <c r="B47" s="377" t="s">
        <v>697</v>
      </c>
      <c r="C47" s="255">
        <v>22</v>
      </c>
      <c r="D47" s="255">
        <v>383</v>
      </c>
      <c r="E47" s="255">
        <v>64</v>
      </c>
      <c r="F47" s="255">
        <v>188</v>
      </c>
      <c r="G47" s="255">
        <v>2</v>
      </c>
      <c r="H47" s="255">
        <v>55</v>
      </c>
      <c r="I47" s="255">
        <v>714</v>
      </c>
    </row>
    <row r="48" spans="1:9" ht="14.25">
      <c r="A48" s="242">
        <v>72</v>
      </c>
      <c r="B48" s="377" t="s">
        <v>698</v>
      </c>
      <c r="C48" s="255">
        <v>2</v>
      </c>
      <c r="D48" s="255">
        <v>3</v>
      </c>
      <c r="E48" s="255">
        <v>0</v>
      </c>
      <c r="F48" s="255">
        <v>1</v>
      </c>
      <c r="G48" s="255">
        <v>0</v>
      </c>
      <c r="H48" s="255">
        <v>1</v>
      </c>
      <c r="I48" s="255">
        <v>7</v>
      </c>
    </row>
    <row r="49" spans="1:9" ht="14.25">
      <c r="A49" s="242">
        <v>73</v>
      </c>
      <c r="B49" s="377" t="s">
        <v>699</v>
      </c>
      <c r="C49" s="255">
        <v>3</v>
      </c>
      <c r="D49" s="255">
        <v>23</v>
      </c>
      <c r="E49" s="255">
        <v>4</v>
      </c>
      <c r="F49" s="255">
        <v>21</v>
      </c>
      <c r="G49" s="255">
        <v>2</v>
      </c>
      <c r="H49" s="255">
        <v>7</v>
      </c>
      <c r="I49" s="255">
        <v>60</v>
      </c>
    </row>
    <row r="50" spans="1:9" ht="27.75" thickBot="1">
      <c r="A50" s="243">
        <v>79</v>
      </c>
      <c r="B50" s="378" t="s">
        <v>700</v>
      </c>
      <c r="C50" s="258">
        <v>5</v>
      </c>
      <c r="D50" s="258">
        <v>7</v>
      </c>
      <c r="E50" s="258">
        <v>7</v>
      </c>
      <c r="F50" s="258">
        <v>6</v>
      </c>
      <c r="G50" s="258">
        <v>0</v>
      </c>
      <c r="H50" s="258">
        <v>3</v>
      </c>
      <c r="I50" s="258">
        <v>28</v>
      </c>
    </row>
    <row r="51" spans="1:9" ht="15" thickBot="1">
      <c r="A51" s="241">
        <v>8</v>
      </c>
      <c r="B51" s="273" t="s">
        <v>701</v>
      </c>
      <c r="C51" s="254">
        <v>7</v>
      </c>
      <c r="D51" s="254">
        <v>50</v>
      </c>
      <c r="E51" s="254">
        <v>18</v>
      </c>
      <c r="F51" s="254">
        <v>27</v>
      </c>
      <c r="G51" s="254">
        <v>0</v>
      </c>
      <c r="H51" s="254">
        <v>19</v>
      </c>
      <c r="I51" s="254">
        <v>121</v>
      </c>
    </row>
    <row r="52" spans="1:9" ht="14.25">
      <c r="A52" s="242">
        <v>80</v>
      </c>
      <c r="B52" s="377" t="s">
        <v>702</v>
      </c>
      <c r="C52" s="255">
        <v>0</v>
      </c>
      <c r="D52" s="255">
        <v>1</v>
      </c>
      <c r="E52" s="255">
        <v>2</v>
      </c>
      <c r="F52" s="255">
        <v>3</v>
      </c>
      <c r="G52" s="255">
        <v>0</v>
      </c>
      <c r="H52" s="255">
        <v>3</v>
      </c>
      <c r="I52" s="255">
        <v>9</v>
      </c>
    </row>
    <row r="53" spans="1:9" ht="14.25">
      <c r="A53" s="242">
        <v>81</v>
      </c>
      <c r="B53" s="377" t="s">
        <v>703</v>
      </c>
      <c r="C53" s="255">
        <v>2</v>
      </c>
      <c r="D53" s="255">
        <v>6</v>
      </c>
      <c r="E53" s="255">
        <v>2</v>
      </c>
      <c r="F53" s="255">
        <v>3</v>
      </c>
      <c r="G53" s="255">
        <v>0</v>
      </c>
      <c r="H53" s="255">
        <v>1</v>
      </c>
      <c r="I53" s="255">
        <v>14</v>
      </c>
    </row>
    <row r="54" spans="1:9" ht="14.25">
      <c r="A54" s="242">
        <v>82</v>
      </c>
      <c r="B54" s="377" t="s">
        <v>704</v>
      </c>
      <c r="C54" s="255">
        <v>0</v>
      </c>
      <c r="D54" s="255">
        <v>4</v>
      </c>
      <c r="E54" s="255">
        <v>1</v>
      </c>
      <c r="F54" s="255">
        <v>3</v>
      </c>
      <c r="G54" s="255">
        <v>0</v>
      </c>
      <c r="H54" s="255">
        <v>1</v>
      </c>
      <c r="I54" s="255">
        <v>9</v>
      </c>
    </row>
    <row r="55" spans="1:9" ht="14.25">
      <c r="A55" s="242">
        <v>83</v>
      </c>
      <c r="B55" s="377" t="s">
        <v>705</v>
      </c>
      <c r="C55" s="255">
        <v>4</v>
      </c>
      <c r="D55" s="255">
        <v>30</v>
      </c>
      <c r="E55" s="255">
        <v>9</v>
      </c>
      <c r="F55" s="255">
        <v>15</v>
      </c>
      <c r="G55" s="255">
        <v>0</v>
      </c>
      <c r="H55" s="255">
        <v>11</v>
      </c>
      <c r="I55" s="255">
        <v>69</v>
      </c>
    </row>
    <row r="56" spans="1:9" ht="27.75" thickBot="1">
      <c r="A56" s="243">
        <v>89</v>
      </c>
      <c r="B56" s="378" t="s">
        <v>706</v>
      </c>
      <c r="C56" s="256">
        <v>1</v>
      </c>
      <c r="D56" s="256">
        <v>9</v>
      </c>
      <c r="E56" s="256">
        <v>4</v>
      </c>
      <c r="F56" s="256">
        <v>3</v>
      </c>
      <c r="G56" s="256">
        <v>0</v>
      </c>
      <c r="H56" s="256">
        <v>3</v>
      </c>
      <c r="I56" s="256">
        <v>20</v>
      </c>
    </row>
    <row r="57" spans="1:9" ht="15" thickBot="1">
      <c r="A57" s="241">
        <v>99</v>
      </c>
      <c r="B57" s="273" t="s">
        <v>707</v>
      </c>
      <c r="C57" s="254">
        <v>73</v>
      </c>
      <c r="D57" s="254">
        <v>212</v>
      </c>
      <c r="E57" s="254">
        <v>46</v>
      </c>
      <c r="F57" s="254">
        <v>81</v>
      </c>
      <c r="G57" s="254">
        <v>0</v>
      </c>
      <c r="H57" s="254">
        <v>32</v>
      </c>
      <c r="I57" s="254">
        <v>444</v>
      </c>
    </row>
    <row r="58" spans="1:9" ht="15" thickBot="1">
      <c r="A58" s="241" t="s">
        <v>46</v>
      </c>
      <c r="B58" s="273" t="s">
        <v>510</v>
      </c>
      <c r="C58" s="254">
        <v>40</v>
      </c>
      <c r="D58" s="254">
        <v>180</v>
      </c>
      <c r="E58" s="254">
        <v>31</v>
      </c>
      <c r="F58" s="254">
        <v>100</v>
      </c>
      <c r="G58" s="254">
        <v>1</v>
      </c>
      <c r="H58" s="254">
        <v>41</v>
      </c>
      <c r="I58" s="254">
        <v>393</v>
      </c>
    </row>
    <row r="59" spans="1:9" ht="15" thickBot="1">
      <c r="A59" s="537" t="s">
        <v>396</v>
      </c>
      <c r="B59" s="429"/>
      <c r="C59" s="224">
        <v>350</v>
      </c>
      <c r="D59" s="224">
        <v>5212</v>
      </c>
      <c r="E59" s="224">
        <v>904</v>
      </c>
      <c r="F59" s="224">
        <v>2337</v>
      </c>
      <c r="G59" s="224">
        <v>32</v>
      </c>
      <c r="H59" s="224">
        <v>949</v>
      </c>
      <c r="I59" s="224">
        <v>9784</v>
      </c>
    </row>
    <row r="60" spans="1:9" ht="14.25">
      <c r="A60" s="62"/>
      <c r="B60" s="61"/>
      <c r="C60" s="61"/>
      <c r="D60" s="61"/>
      <c r="E60" s="61"/>
      <c r="F60" s="61"/>
      <c r="G60" s="61"/>
      <c r="H60" s="61"/>
      <c r="I60" s="61"/>
    </row>
    <row r="61" spans="1:9" ht="14.25">
      <c r="A61" s="62"/>
      <c r="B61" s="61"/>
      <c r="C61" s="61"/>
      <c r="D61" s="61"/>
      <c r="E61" s="61"/>
      <c r="F61" s="61"/>
      <c r="G61" s="61"/>
      <c r="H61" s="61"/>
      <c r="I61" s="61"/>
    </row>
    <row r="62" spans="1:9" ht="14.25">
      <c r="A62" s="62"/>
      <c r="B62" s="61"/>
      <c r="C62" s="61"/>
      <c r="D62" s="61"/>
      <c r="E62" s="61"/>
      <c r="F62" s="61"/>
      <c r="G62" s="61"/>
      <c r="H62" s="61"/>
      <c r="I62" s="61"/>
    </row>
    <row r="63" spans="1:9" ht="14.25">
      <c r="A63" s="62"/>
      <c r="B63" s="61"/>
      <c r="C63" s="61"/>
      <c r="D63" s="61"/>
      <c r="E63" s="61"/>
      <c r="F63" s="61"/>
      <c r="G63" s="61"/>
      <c r="H63" s="61"/>
      <c r="I63" s="61"/>
    </row>
    <row r="64" spans="1:9" ht="14.25">
      <c r="A64" s="62"/>
      <c r="B64" s="61"/>
      <c r="C64" s="61"/>
      <c r="D64" s="61"/>
      <c r="E64" s="61"/>
      <c r="F64" s="61"/>
      <c r="G64" s="61"/>
      <c r="H64" s="61"/>
      <c r="I64" s="61"/>
    </row>
    <row r="65" spans="1:9" ht="14.25">
      <c r="A65" s="62"/>
      <c r="B65" s="61"/>
      <c r="C65" s="61"/>
      <c r="D65" s="61"/>
      <c r="E65" s="61"/>
      <c r="F65" s="61"/>
      <c r="G65" s="61"/>
      <c r="H65" s="61"/>
      <c r="I65" s="61"/>
    </row>
    <row r="66" spans="1:9" ht="14.25">
      <c r="A66" s="62"/>
      <c r="B66" s="61"/>
      <c r="C66" s="61"/>
      <c r="D66" s="61"/>
      <c r="E66" s="61"/>
      <c r="F66" s="61"/>
      <c r="G66" s="61"/>
      <c r="H66" s="61"/>
      <c r="I66" s="61"/>
    </row>
    <row r="67" spans="1:9" ht="14.25">
      <c r="A67" s="62"/>
      <c r="B67" s="61"/>
      <c r="C67" s="61"/>
      <c r="D67" s="61"/>
      <c r="E67" s="61"/>
      <c r="F67" s="61"/>
      <c r="G67" s="61"/>
      <c r="H67" s="61"/>
      <c r="I67" s="61"/>
    </row>
    <row r="68" spans="1:9" ht="14.25">
      <c r="A68" s="62"/>
      <c r="B68" s="61"/>
      <c r="C68" s="61"/>
      <c r="D68" s="61"/>
      <c r="E68" s="61"/>
      <c r="F68" s="61"/>
      <c r="G68" s="61"/>
      <c r="H68" s="61"/>
      <c r="I68" s="61"/>
    </row>
    <row r="69" spans="1:9" ht="14.25">
      <c r="A69" s="62"/>
      <c r="B69" s="61"/>
      <c r="C69" s="61"/>
      <c r="D69" s="61"/>
      <c r="E69" s="61"/>
      <c r="F69" s="61"/>
      <c r="G69" s="61"/>
      <c r="H69" s="61"/>
      <c r="I69" s="61"/>
    </row>
    <row r="70" spans="1:9" ht="14.25">
      <c r="A70" s="62"/>
      <c r="B70" s="61"/>
      <c r="C70" s="61"/>
      <c r="D70" s="61"/>
      <c r="E70" s="61"/>
      <c r="F70" s="61"/>
      <c r="G70" s="61"/>
      <c r="H70" s="61"/>
      <c r="I70" s="61"/>
    </row>
    <row r="71" spans="1:9" ht="14.25">
      <c r="A71" s="62"/>
      <c r="B71" s="61"/>
      <c r="C71" s="61"/>
      <c r="D71" s="61"/>
      <c r="E71" s="61"/>
      <c r="F71" s="61"/>
      <c r="G71" s="61"/>
      <c r="H71" s="61"/>
      <c r="I71" s="61"/>
    </row>
    <row r="72" spans="1:9" ht="14.25">
      <c r="A72" s="62"/>
      <c r="B72" s="61"/>
      <c r="C72" s="61"/>
      <c r="D72" s="61"/>
      <c r="E72" s="61"/>
      <c r="F72" s="61"/>
      <c r="G72" s="61"/>
      <c r="H72" s="61"/>
      <c r="I72" s="61"/>
    </row>
    <row r="73" spans="1:9" ht="14.25">
      <c r="A73" s="62"/>
      <c r="B73" s="61"/>
      <c r="C73" s="61"/>
      <c r="D73" s="61"/>
      <c r="E73" s="61"/>
      <c r="F73" s="61"/>
      <c r="G73" s="61"/>
      <c r="H73" s="61"/>
      <c r="I73" s="61"/>
    </row>
    <row r="74" spans="1:9" ht="14.25">
      <c r="A74" s="62"/>
      <c r="B74" s="61"/>
      <c r="C74" s="61"/>
      <c r="D74" s="61"/>
      <c r="E74" s="61"/>
      <c r="F74" s="61"/>
      <c r="G74" s="61"/>
      <c r="H74" s="61"/>
      <c r="I74" s="61"/>
    </row>
    <row r="75" spans="1:9" ht="14.25">
      <c r="A75" s="62"/>
      <c r="B75" s="61"/>
      <c r="C75" s="61"/>
      <c r="D75" s="61"/>
      <c r="E75" s="61"/>
      <c r="F75" s="61"/>
      <c r="G75" s="61"/>
      <c r="H75" s="61"/>
      <c r="I75" s="61"/>
    </row>
    <row r="76" spans="1:9" ht="14.25">
      <c r="A76" s="62"/>
      <c r="B76" s="61"/>
      <c r="C76" s="61"/>
      <c r="D76" s="61"/>
      <c r="E76" s="61"/>
      <c r="F76" s="61"/>
      <c r="G76" s="61"/>
      <c r="H76" s="61"/>
      <c r="I76" s="61"/>
    </row>
    <row r="77" spans="1:9" ht="14.25">
      <c r="A77" s="62"/>
      <c r="B77" s="61"/>
      <c r="C77" s="61"/>
      <c r="D77" s="61"/>
      <c r="E77" s="61"/>
      <c r="F77" s="61"/>
      <c r="G77" s="61"/>
      <c r="H77" s="61"/>
      <c r="I77" s="61"/>
    </row>
    <row r="78" spans="1:9" ht="14.25">
      <c r="A78" s="62"/>
      <c r="B78" s="61"/>
      <c r="C78" s="61"/>
      <c r="D78" s="61"/>
      <c r="E78" s="61"/>
      <c r="F78" s="61"/>
      <c r="G78" s="61"/>
      <c r="H78" s="61"/>
      <c r="I78" s="61"/>
    </row>
    <row r="79" spans="1:9" ht="14.25">
      <c r="A79" s="62"/>
      <c r="B79" s="61"/>
      <c r="C79" s="61"/>
      <c r="D79" s="61"/>
      <c r="E79" s="61"/>
      <c r="F79" s="61"/>
      <c r="G79" s="61"/>
      <c r="H79" s="61"/>
      <c r="I79" s="61"/>
    </row>
    <row r="80" spans="1:9" ht="14.25">
      <c r="A80" s="62"/>
      <c r="B80" s="61"/>
      <c r="C80" s="61"/>
      <c r="D80" s="61"/>
      <c r="E80" s="61"/>
      <c r="F80" s="61"/>
      <c r="G80" s="61"/>
      <c r="H80" s="61"/>
      <c r="I80" s="61"/>
    </row>
    <row r="81" spans="1:9" ht="14.25">
      <c r="A81" s="62"/>
      <c r="B81" s="61"/>
      <c r="C81" s="61"/>
      <c r="D81" s="61"/>
      <c r="E81" s="61"/>
      <c r="F81" s="61"/>
      <c r="G81" s="61"/>
      <c r="H81" s="61"/>
      <c r="I81" s="61"/>
    </row>
    <row r="82" spans="1:9" ht="14.25">
      <c r="A82" s="62"/>
      <c r="B82" s="61"/>
      <c r="C82" s="61"/>
      <c r="D82" s="61"/>
      <c r="E82" s="61"/>
      <c r="F82" s="61"/>
      <c r="G82" s="61"/>
      <c r="H82" s="61"/>
      <c r="I82" s="61"/>
    </row>
    <row r="83" spans="1:9" ht="14.25">
      <c r="A83" s="62"/>
      <c r="B83" s="61"/>
      <c r="C83" s="61"/>
      <c r="D83" s="61"/>
      <c r="E83" s="61"/>
      <c r="F83" s="61"/>
      <c r="G83" s="61"/>
      <c r="H83" s="61"/>
      <c r="I83" s="61"/>
    </row>
    <row r="84" spans="1:9" ht="14.25">
      <c r="A84" s="62"/>
      <c r="B84" s="61"/>
      <c r="C84" s="61"/>
      <c r="D84" s="61"/>
      <c r="E84" s="61"/>
      <c r="F84" s="61"/>
      <c r="G84" s="61"/>
      <c r="H84" s="61"/>
      <c r="I84" s="61"/>
    </row>
    <row r="85" spans="1:9" ht="14.25">
      <c r="A85" s="62"/>
      <c r="B85" s="61"/>
      <c r="C85" s="61"/>
      <c r="D85" s="61"/>
      <c r="E85" s="61"/>
      <c r="F85" s="61"/>
      <c r="G85" s="61"/>
      <c r="H85" s="61"/>
      <c r="I85" s="61"/>
    </row>
    <row r="86" spans="1:9" ht="14.25">
      <c r="A86" s="62"/>
      <c r="B86" s="61"/>
      <c r="C86" s="61"/>
      <c r="D86" s="61"/>
      <c r="E86" s="61"/>
      <c r="F86" s="61"/>
      <c r="G86" s="61"/>
      <c r="H86" s="61"/>
      <c r="I86" s="61"/>
    </row>
    <row r="87" spans="1:9" ht="14.25">
      <c r="A87" s="62"/>
      <c r="B87" s="61"/>
      <c r="C87" s="61"/>
      <c r="D87" s="61"/>
      <c r="E87" s="61"/>
      <c r="F87" s="61"/>
      <c r="G87" s="61"/>
      <c r="H87" s="61"/>
      <c r="I87" s="61"/>
    </row>
    <row r="88" spans="1:9" ht="14.25">
      <c r="A88" s="62"/>
      <c r="B88" s="61"/>
      <c r="C88" s="61"/>
      <c r="D88" s="61"/>
      <c r="E88" s="61"/>
      <c r="F88" s="61"/>
      <c r="G88" s="61"/>
      <c r="H88" s="61"/>
      <c r="I88" s="61"/>
    </row>
    <row r="89" spans="1:9" ht="14.25">
      <c r="A89" s="62"/>
      <c r="B89" s="61"/>
      <c r="C89" s="61"/>
      <c r="D89" s="61"/>
      <c r="E89" s="61"/>
      <c r="F89" s="61"/>
      <c r="G89" s="61"/>
      <c r="H89" s="61"/>
      <c r="I89" s="61"/>
    </row>
    <row r="90" spans="1:9" ht="14.25">
      <c r="A90" s="62"/>
      <c r="B90" s="61"/>
      <c r="C90" s="61"/>
      <c r="D90" s="61"/>
      <c r="E90" s="61"/>
      <c r="F90" s="61"/>
      <c r="G90" s="61"/>
      <c r="H90" s="61"/>
      <c r="I90" s="61"/>
    </row>
    <row r="91" spans="1:9" ht="14.25">
      <c r="A91" s="62"/>
      <c r="B91" s="61"/>
      <c r="C91" s="61"/>
      <c r="D91" s="61"/>
      <c r="E91" s="61"/>
      <c r="F91" s="61"/>
      <c r="G91" s="61"/>
      <c r="H91" s="61"/>
      <c r="I91" s="61"/>
    </row>
    <row r="92" spans="1:9" ht="14.25">
      <c r="A92" s="62"/>
      <c r="B92" s="61"/>
      <c r="C92" s="61"/>
      <c r="D92" s="61"/>
      <c r="E92" s="61"/>
      <c r="F92" s="61"/>
      <c r="G92" s="61"/>
      <c r="H92" s="61"/>
      <c r="I92" s="61"/>
    </row>
    <row r="93" spans="1:9" ht="14.25">
      <c r="A93" s="62"/>
      <c r="B93" s="61"/>
      <c r="C93" s="61"/>
      <c r="D93" s="61"/>
      <c r="E93" s="61"/>
      <c r="F93" s="61"/>
      <c r="G93" s="61"/>
      <c r="H93" s="61"/>
      <c r="I93" s="61"/>
    </row>
    <row r="94" spans="1:9" ht="14.25">
      <c r="A94" s="62"/>
      <c r="B94" s="61"/>
      <c r="C94" s="61"/>
      <c r="D94" s="61"/>
      <c r="E94" s="61"/>
      <c r="F94" s="61"/>
      <c r="G94" s="61"/>
      <c r="H94" s="61"/>
      <c r="I94" s="61"/>
    </row>
    <row r="95" spans="1:9" ht="14.25">
      <c r="A95" s="62"/>
      <c r="B95" s="61"/>
      <c r="C95" s="61"/>
      <c r="D95" s="61"/>
      <c r="E95" s="61"/>
      <c r="F95" s="61"/>
      <c r="G95" s="61"/>
      <c r="H95" s="61"/>
      <c r="I95" s="61"/>
    </row>
    <row r="96" spans="1:9" ht="14.25">
      <c r="A96" s="62"/>
      <c r="B96" s="61"/>
      <c r="C96" s="61"/>
      <c r="D96" s="61"/>
      <c r="E96" s="61"/>
      <c r="F96" s="61"/>
      <c r="G96" s="61"/>
      <c r="H96" s="61"/>
      <c r="I96" s="61"/>
    </row>
    <row r="97" spans="1:9" ht="14.25">
      <c r="A97" s="62"/>
      <c r="B97" s="61"/>
      <c r="C97" s="61"/>
      <c r="D97" s="61"/>
      <c r="E97" s="61"/>
      <c r="F97" s="61"/>
      <c r="G97" s="61"/>
      <c r="H97" s="61"/>
      <c r="I97" s="61"/>
    </row>
    <row r="98" spans="1:9" ht="14.25">
      <c r="A98" s="62"/>
      <c r="B98" s="61"/>
      <c r="C98" s="61"/>
      <c r="D98" s="61"/>
      <c r="E98" s="61"/>
      <c r="F98" s="61"/>
      <c r="G98" s="61"/>
      <c r="H98" s="61"/>
      <c r="I98" s="61"/>
    </row>
    <row r="99" spans="1:9" ht="14.25">
      <c r="A99" s="62"/>
      <c r="B99" s="61"/>
      <c r="C99" s="61"/>
      <c r="D99" s="61"/>
      <c r="E99" s="61"/>
      <c r="F99" s="61"/>
      <c r="G99" s="61"/>
      <c r="H99" s="61"/>
      <c r="I99" s="61"/>
    </row>
    <row r="100" spans="1:9" ht="14.25">
      <c r="A100" s="62"/>
      <c r="B100" s="61"/>
      <c r="C100" s="61"/>
      <c r="D100" s="61"/>
      <c r="E100" s="61"/>
      <c r="F100" s="61"/>
      <c r="G100" s="61"/>
      <c r="H100" s="61"/>
      <c r="I100" s="61"/>
    </row>
    <row r="101" spans="1:9" ht="14.25">
      <c r="A101" s="62"/>
      <c r="B101" s="61"/>
      <c r="C101" s="61"/>
      <c r="D101" s="61"/>
      <c r="E101" s="61"/>
      <c r="F101" s="61"/>
      <c r="G101" s="61"/>
      <c r="H101" s="61"/>
      <c r="I101" s="61"/>
    </row>
    <row r="102" spans="1:9" ht="14.25">
      <c r="A102" s="62"/>
      <c r="B102" s="61"/>
      <c r="C102" s="61"/>
      <c r="D102" s="61"/>
      <c r="E102" s="61"/>
      <c r="F102" s="61"/>
      <c r="G102" s="61"/>
      <c r="H102" s="61"/>
      <c r="I102" s="61"/>
    </row>
    <row r="103" spans="1:9" ht="14.25">
      <c r="A103" s="62"/>
      <c r="B103" s="61"/>
      <c r="C103" s="61"/>
      <c r="D103" s="61"/>
      <c r="E103" s="61"/>
      <c r="F103" s="61"/>
      <c r="G103" s="61"/>
      <c r="H103" s="61"/>
      <c r="I103" s="61"/>
    </row>
    <row r="104" spans="1:9" ht="14.25">
      <c r="A104" s="62"/>
      <c r="B104" s="61"/>
      <c r="C104" s="61"/>
      <c r="D104" s="61"/>
      <c r="E104" s="61"/>
      <c r="F104" s="61"/>
      <c r="G104" s="61"/>
      <c r="H104" s="61"/>
      <c r="I104" s="61"/>
    </row>
    <row r="105" spans="1:9" ht="14.25">
      <c r="A105" s="62"/>
      <c r="B105" s="61"/>
      <c r="C105" s="61"/>
      <c r="D105" s="61"/>
      <c r="E105" s="61"/>
      <c r="F105" s="61"/>
      <c r="G105" s="61"/>
      <c r="H105" s="61"/>
      <c r="I105" s="61"/>
    </row>
    <row r="106" spans="1:9" ht="14.25">
      <c r="A106" s="62"/>
      <c r="B106" s="61"/>
      <c r="C106" s="62"/>
      <c r="D106" s="62"/>
      <c r="E106" s="62"/>
      <c r="F106" s="62"/>
      <c r="G106" s="62"/>
      <c r="H106" s="62"/>
      <c r="I106" s="61"/>
    </row>
    <row r="107" spans="1:9" ht="14.25">
      <c r="A107" s="62"/>
      <c r="B107" s="62"/>
      <c r="C107" s="62"/>
      <c r="D107" s="62"/>
      <c r="E107" s="62"/>
      <c r="F107" s="62"/>
      <c r="G107" s="62"/>
      <c r="H107" s="62"/>
      <c r="I107" s="61"/>
    </row>
    <row r="108" spans="1:9" ht="14.25">
      <c r="A108" s="62"/>
      <c r="B108" s="62"/>
      <c r="C108" s="62"/>
      <c r="D108" s="62"/>
      <c r="E108" s="62"/>
      <c r="F108" s="62"/>
      <c r="G108" s="62"/>
      <c r="H108" s="62"/>
      <c r="I108" s="61"/>
    </row>
    <row r="109" spans="1:9" ht="14.25">
      <c r="A109" s="62"/>
      <c r="B109" s="62"/>
      <c r="C109" s="62"/>
      <c r="D109" s="62"/>
      <c r="E109" s="62"/>
      <c r="F109" s="62"/>
      <c r="G109" s="62"/>
      <c r="H109" s="62"/>
      <c r="I109" s="61"/>
    </row>
    <row r="110" spans="1:9" ht="14.25">
      <c r="A110" s="62"/>
      <c r="B110" s="62"/>
      <c r="C110" s="62"/>
      <c r="D110" s="62"/>
      <c r="E110" s="62"/>
      <c r="F110" s="62"/>
      <c r="G110" s="62"/>
      <c r="H110" s="62"/>
      <c r="I110" s="61"/>
    </row>
    <row r="111" spans="1:9" ht="14.25">
      <c r="A111" s="62"/>
      <c r="B111" s="62"/>
      <c r="C111" s="62"/>
      <c r="D111" s="62"/>
      <c r="E111" s="62"/>
      <c r="F111" s="62"/>
      <c r="G111" s="62"/>
      <c r="H111" s="62"/>
      <c r="I111" s="61"/>
    </row>
    <row r="112" spans="1:9" ht="14.25">
      <c r="A112" s="62"/>
      <c r="B112" s="62"/>
      <c r="C112" s="62"/>
      <c r="D112" s="62"/>
      <c r="E112" s="62"/>
      <c r="F112" s="62"/>
      <c r="G112" s="62"/>
      <c r="H112" s="62"/>
      <c r="I112" s="61"/>
    </row>
    <row r="113" spans="1:9" ht="14.25">
      <c r="A113" s="62"/>
      <c r="B113" s="62"/>
      <c r="C113" s="62"/>
      <c r="D113" s="62"/>
      <c r="E113" s="62"/>
      <c r="F113" s="62"/>
      <c r="G113" s="62"/>
      <c r="H113" s="62"/>
      <c r="I113" s="61"/>
    </row>
    <row r="114" spans="1:9" ht="14.25">
      <c r="A114" s="62"/>
      <c r="B114" s="62"/>
      <c r="C114" s="62"/>
      <c r="D114" s="62"/>
      <c r="E114" s="62"/>
      <c r="F114" s="62"/>
      <c r="G114" s="62"/>
      <c r="H114" s="62"/>
      <c r="I114" s="61"/>
    </row>
    <row r="115" spans="1:9" ht="14.25">
      <c r="A115" s="62"/>
      <c r="B115" s="62"/>
      <c r="C115" s="62"/>
      <c r="D115" s="62"/>
      <c r="E115" s="62"/>
      <c r="F115" s="62"/>
      <c r="G115" s="62"/>
      <c r="H115" s="62"/>
      <c r="I115" s="61"/>
    </row>
    <row r="116" spans="1:9" ht="14.25">
      <c r="A116" s="62"/>
      <c r="B116" s="62"/>
      <c r="C116" s="62"/>
      <c r="D116" s="62"/>
      <c r="E116" s="62"/>
      <c r="F116" s="62"/>
      <c r="G116" s="62"/>
      <c r="H116" s="62"/>
      <c r="I116" s="61"/>
    </row>
    <row r="117" spans="1:9" ht="14.25">
      <c r="A117" s="62"/>
      <c r="B117" s="62"/>
      <c r="C117" s="62"/>
      <c r="D117" s="62"/>
      <c r="E117" s="62"/>
      <c r="F117" s="62"/>
      <c r="G117" s="62"/>
      <c r="H117" s="62"/>
      <c r="I117" s="61"/>
    </row>
    <row r="118" spans="1:9" ht="14.25">
      <c r="A118" s="62"/>
      <c r="B118" s="62"/>
      <c r="C118" s="62"/>
      <c r="D118" s="62"/>
      <c r="E118" s="62"/>
      <c r="F118" s="62"/>
      <c r="G118" s="62"/>
      <c r="H118" s="62"/>
      <c r="I118" s="61"/>
    </row>
    <row r="119" spans="1:9" ht="14.25">
      <c r="A119" s="62"/>
      <c r="B119" s="62"/>
      <c r="C119" s="62"/>
      <c r="D119" s="62"/>
      <c r="E119" s="62"/>
      <c r="F119" s="62"/>
      <c r="G119" s="62"/>
      <c r="H119" s="62"/>
      <c r="I119" s="61"/>
    </row>
    <row r="120" spans="1:9" ht="14.25">
      <c r="A120" s="62"/>
      <c r="B120" s="62"/>
      <c r="C120" s="62"/>
      <c r="D120" s="62"/>
      <c r="E120" s="62"/>
      <c r="F120" s="62"/>
      <c r="G120" s="62"/>
      <c r="H120" s="62"/>
      <c r="I120" s="61"/>
    </row>
  </sheetData>
  <sheetProtection/>
  <mergeCells count="2">
    <mergeCell ref="A59:B59"/>
    <mergeCell ref="A1:I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8"/>
  <sheetViews>
    <sheetView zoomScalePageLayoutView="0" workbookViewId="0" topLeftCell="A2">
      <selection activeCell="B3" sqref="B3:B5"/>
    </sheetView>
  </sheetViews>
  <sheetFormatPr defaultColWidth="9.140625" defaultRowHeight="15"/>
  <cols>
    <col min="1" max="1" width="7.7109375" style="262" customWidth="1"/>
    <col min="2" max="2" width="60.7109375" style="262" customWidth="1"/>
    <col min="3" max="8" width="11.7109375" style="262" customWidth="1"/>
    <col min="9" max="16384" width="9.140625" style="262" customWidth="1"/>
  </cols>
  <sheetData>
    <row r="1" spans="1:8" ht="33.75" customHeight="1" hidden="1">
      <c r="A1" s="64" t="s">
        <v>53</v>
      </c>
      <c r="B1" s="92"/>
      <c r="C1" s="64"/>
      <c r="D1" s="64"/>
      <c r="E1" s="61"/>
      <c r="F1" s="61"/>
      <c r="G1" s="61"/>
      <c r="H1" s="61"/>
    </row>
    <row r="2" spans="1:8" ht="16.5" thickBot="1" thickTop="1">
      <c r="A2" s="414" t="s">
        <v>515</v>
      </c>
      <c r="B2" s="415"/>
      <c r="C2" s="415"/>
      <c r="D2" s="415"/>
      <c r="E2" s="415"/>
      <c r="F2" s="415"/>
      <c r="G2" s="415"/>
      <c r="H2" s="442"/>
    </row>
    <row r="3" spans="1:8" ht="15" thickBot="1" thickTop="1">
      <c r="A3" s="431" t="s">
        <v>467</v>
      </c>
      <c r="B3" s="432" t="s">
        <v>428</v>
      </c>
      <c r="C3" s="433" t="s">
        <v>512</v>
      </c>
      <c r="D3" s="434"/>
      <c r="E3" s="434"/>
      <c r="F3" s="435"/>
      <c r="G3" s="436" t="s">
        <v>396</v>
      </c>
      <c r="H3" s="437"/>
    </row>
    <row r="4" spans="1:8" ht="14.25">
      <c r="A4" s="431"/>
      <c r="B4" s="432"/>
      <c r="C4" s="440" t="s">
        <v>513</v>
      </c>
      <c r="D4" s="441"/>
      <c r="E4" s="440" t="s">
        <v>514</v>
      </c>
      <c r="F4" s="441"/>
      <c r="G4" s="438"/>
      <c r="H4" s="439"/>
    </row>
    <row r="5" spans="1:8" ht="15" thickBot="1">
      <c r="A5" s="431"/>
      <c r="B5" s="432"/>
      <c r="C5" s="8" t="s">
        <v>2</v>
      </c>
      <c r="D5" s="9" t="s">
        <v>3</v>
      </c>
      <c r="E5" s="8" t="s">
        <v>2</v>
      </c>
      <c r="F5" s="9" t="s">
        <v>3</v>
      </c>
      <c r="G5" s="8" t="s">
        <v>2</v>
      </c>
      <c r="H5" s="9" t="s">
        <v>3</v>
      </c>
    </row>
    <row r="6" spans="1:8" ht="15" thickBot="1">
      <c r="A6" s="13">
        <v>1</v>
      </c>
      <c r="B6" s="14" t="s">
        <v>469</v>
      </c>
      <c r="C6" s="70">
        <v>10</v>
      </c>
      <c r="D6" s="69">
        <v>0.0016173378618793467</v>
      </c>
      <c r="E6" s="70">
        <v>10</v>
      </c>
      <c r="F6" s="71">
        <v>0.002777006387114691</v>
      </c>
      <c r="G6" s="70">
        <v>20</v>
      </c>
      <c r="H6" s="71">
        <v>0.002044153720359771</v>
      </c>
    </row>
    <row r="7" spans="1:8" ht="27">
      <c r="A7" s="7">
        <v>10</v>
      </c>
      <c r="B7" s="20" t="s">
        <v>470</v>
      </c>
      <c r="C7" s="76">
        <v>3</v>
      </c>
      <c r="D7" s="73">
        <v>0.00048520135856380397</v>
      </c>
      <c r="E7" s="72">
        <v>4</v>
      </c>
      <c r="F7" s="74">
        <v>0.0011108025548458762</v>
      </c>
      <c r="G7" s="72">
        <v>7</v>
      </c>
      <c r="H7" s="74">
        <v>0.0007154538021259197</v>
      </c>
    </row>
    <row r="8" spans="1:8" ht="14.25">
      <c r="A8" s="26">
        <v>11</v>
      </c>
      <c r="B8" s="27" t="s">
        <v>471</v>
      </c>
      <c r="C8" s="76">
        <v>3</v>
      </c>
      <c r="D8" s="73">
        <v>0.00048520135856380397</v>
      </c>
      <c r="E8" s="72">
        <v>5</v>
      </c>
      <c r="F8" s="74">
        <v>0.0013885031935573452</v>
      </c>
      <c r="G8" s="72">
        <v>8</v>
      </c>
      <c r="H8" s="74">
        <v>0.0008176614881439084</v>
      </c>
    </row>
    <row r="9" spans="1:8" ht="14.25">
      <c r="A9" s="26">
        <v>12</v>
      </c>
      <c r="B9" s="27" t="s">
        <v>472</v>
      </c>
      <c r="C9" s="76">
        <v>2</v>
      </c>
      <c r="D9" s="73">
        <v>0.00032346757237586933</v>
      </c>
      <c r="E9" s="72">
        <v>0</v>
      </c>
      <c r="F9" s="74">
        <v>0</v>
      </c>
      <c r="G9" s="72">
        <v>2</v>
      </c>
      <c r="H9" s="74">
        <v>0.0002044153720359771</v>
      </c>
    </row>
    <row r="10" spans="1:8" ht="27.75" thickBot="1">
      <c r="A10" s="8">
        <v>19</v>
      </c>
      <c r="B10" s="33" t="s">
        <v>473</v>
      </c>
      <c r="C10" s="81">
        <v>2</v>
      </c>
      <c r="D10" s="78">
        <v>0.00032346757237586933</v>
      </c>
      <c r="E10" s="77">
        <v>1</v>
      </c>
      <c r="F10" s="79">
        <v>0.00027770063871146905</v>
      </c>
      <c r="G10" s="77">
        <v>3</v>
      </c>
      <c r="H10" s="79">
        <v>0.0003066230580539657</v>
      </c>
    </row>
    <row r="11" spans="1:8" ht="15" thickBot="1">
      <c r="A11" s="13">
        <v>2</v>
      </c>
      <c r="B11" s="14" t="s">
        <v>474</v>
      </c>
      <c r="C11" s="70">
        <v>5</v>
      </c>
      <c r="D11" s="69">
        <v>0.0008086689309396732</v>
      </c>
      <c r="E11" s="70">
        <v>20</v>
      </c>
      <c r="F11" s="71">
        <v>0.005554012774229381</v>
      </c>
      <c r="G11" s="70">
        <v>25</v>
      </c>
      <c r="H11" s="71">
        <v>0.0025551921504497134</v>
      </c>
    </row>
    <row r="12" spans="1:8" ht="14.25">
      <c r="A12" s="26">
        <v>20</v>
      </c>
      <c r="B12" s="27" t="s">
        <v>475</v>
      </c>
      <c r="C12" s="76">
        <v>2</v>
      </c>
      <c r="D12" s="73">
        <v>0.00032346757237586933</v>
      </c>
      <c r="E12" s="72">
        <v>1</v>
      </c>
      <c r="F12" s="74">
        <v>0.00027770063871146905</v>
      </c>
      <c r="G12" s="72">
        <v>3</v>
      </c>
      <c r="H12" s="74">
        <v>0.0003066230580539657</v>
      </c>
    </row>
    <row r="13" spans="1:8" ht="14.25">
      <c r="A13" s="26">
        <v>21</v>
      </c>
      <c r="B13" s="27" t="s">
        <v>476</v>
      </c>
      <c r="C13" s="76">
        <v>0</v>
      </c>
      <c r="D13" s="73">
        <v>0</v>
      </c>
      <c r="E13" s="72">
        <v>0</v>
      </c>
      <c r="F13" s="74">
        <v>0</v>
      </c>
      <c r="G13" s="72">
        <v>0</v>
      </c>
      <c r="H13" s="74">
        <v>0</v>
      </c>
    </row>
    <row r="14" spans="1:8" ht="14.25">
      <c r="A14" s="26">
        <v>22</v>
      </c>
      <c r="B14" s="27" t="s">
        <v>477</v>
      </c>
      <c r="C14" s="76">
        <v>0</v>
      </c>
      <c r="D14" s="73">
        <v>0</v>
      </c>
      <c r="E14" s="72">
        <v>0</v>
      </c>
      <c r="F14" s="74">
        <v>0</v>
      </c>
      <c r="G14" s="72">
        <v>0</v>
      </c>
      <c r="H14" s="74">
        <v>0</v>
      </c>
    </row>
    <row r="15" spans="1:8" ht="27">
      <c r="A15" s="26">
        <v>23</v>
      </c>
      <c r="B15" s="27" t="s">
        <v>478</v>
      </c>
      <c r="C15" s="76">
        <v>0</v>
      </c>
      <c r="D15" s="73">
        <v>0</v>
      </c>
      <c r="E15" s="72">
        <v>1</v>
      </c>
      <c r="F15" s="74">
        <v>0.00027770063871146905</v>
      </c>
      <c r="G15" s="72">
        <v>1</v>
      </c>
      <c r="H15" s="74">
        <v>0.00010220768601798856</v>
      </c>
    </row>
    <row r="16" spans="1:8" ht="27">
      <c r="A16" s="26">
        <v>24</v>
      </c>
      <c r="B16" s="27" t="s">
        <v>479</v>
      </c>
      <c r="C16" s="76">
        <v>1</v>
      </c>
      <c r="D16" s="73">
        <v>0.00016173378618793466</v>
      </c>
      <c r="E16" s="72">
        <v>13</v>
      </c>
      <c r="F16" s="74">
        <v>0.0036101083032490976</v>
      </c>
      <c r="G16" s="72">
        <v>14</v>
      </c>
      <c r="H16" s="74">
        <v>0.0014309076042518395</v>
      </c>
    </row>
    <row r="17" spans="1:8" ht="14.25">
      <c r="A17" s="26">
        <v>25</v>
      </c>
      <c r="B17" s="27" t="s">
        <v>480</v>
      </c>
      <c r="C17" s="76">
        <v>0</v>
      </c>
      <c r="D17" s="73">
        <v>0</v>
      </c>
      <c r="E17" s="72">
        <v>0</v>
      </c>
      <c r="F17" s="74">
        <v>0</v>
      </c>
      <c r="G17" s="72">
        <v>0</v>
      </c>
      <c r="H17" s="74">
        <v>0</v>
      </c>
    </row>
    <row r="18" spans="1:8" ht="27.75" thickBot="1">
      <c r="A18" s="8">
        <v>29</v>
      </c>
      <c r="B18" s="33" t="s">
        <v>481</v>
      </c>
      <c r="C18" s="81">
        <v>2</v>
      </c>
      <c r="D18" s="78">
        <v>0.00032346757237586933</v>
      </c>
      <c r="E18" s="77">
        <v>5</v>
      </c>
      <c r="F18" s="79">
        <v>0.0013885031935573452</v>
      </c>
      <c r="G18" s="77">
        <v>7</v>
      </c>
      <c r="H18" s="79">
        <v>0.0007154538021259197</v>
      </c>
    </row>
    <row r="19" spans="1:8" ht="27.75" thickBot="1">
      <c r="A19" s="13">
        <v>3</v>
      </c>
      <c r="B19" s="14" t="s">
        <v>482</v>
      </c>
      <c r="C19" s="70">
        <v>7</v>
      </c>
      <c r="D19" s="69">
        <v>0.0011321365033155424</v>
      </c>
      <c r="E19" s="70">
        <v>29</v>
      </c>
      <c r="F19" s="71">
        <v>0.0080533185226326</v>
      </c>
      <c r="G19" s="70">
        <v>36</v>
      </c>
      <c r="H19" s="71">
        <v>0.003679476696647588</v>
      </c>
    </row>
    <row r="20" spans="1:8" ht="27">
      <c r="A20" s="26">
        <v>30</v>
      </c>
      <c r="B20" s="27" t="s">
        <v>483</v>
      </c>
      <c r="C20" s="76">
        <v>1</v>
      </c>
      <c r="D20" s="73">
        <v>0.00016173378618793466</v>
      </c>
      <c r="E20" s="72">
        <v>9</v>
      </c>
      <c r="F20" s="74">
        <v>0.002499305748403221</v>
      </c>
      <c r="G20" s="72">
        <v>10</v>
      </c>
      <c r="H20" s="74">
        <v>0.0010220768601798852</v>
      </c>
    </row>
    <row r="21" spans="1:8" ht="14.25">
      <c r="A21" s="26">
        <v>31</v>
      </c>
      <c r="B21" s="27" t="s">
        <v>484</v>
      </c>
      <c r="C21" s="76">
        <v>0</v>
      </c>
      <c r="D21" s="73">
        <v>0</v>
      </c>
      <c r="E21" s="72">
        <v>0</v>
      </c>
      <c r="F21" s="74">
        <v>0</v>
      </c>
      <c r="G21" s="72">
        <v>0</v>
      </c>
      <c r="H21" s="74">
        <v>0</v>
      </c>
    </row>
    <row r="22" spans="1:8" ht="14.25">
      <c r="A22" s="26">
        <v>32</v>
      </c>
      <c r="B22" s="27" t="s">
        <v>485</v>
      </c>
      <c r="C22" s="76">
        <v>1</v>
      </c>
      <c r="D22" s="73">
        <v>0.00016173378618793466</v>
      </c>
      <c r="E22" s="72">
        <v>5</v>
      </c>
      <c r="F22" s="74">
        <v>0.0013885031935573452</v>
      </c>
      <c r="G22" s="72">
        <v>6</v>
      </c>
      <c r="H22" s="74">
        <v>0.0006132461161079314</v>
      </c>
    </row>
    <row r="23" spans="1:8" ht="14.25">
      <c r="A23" s="26">
        <v>33</v>
      </c>
      <c r="B23" s="27" t="s">
        <v>486</v>
      </c>
      <c r="C23" s="76">
        <v>0</v>
      </c>
      <c r="D23" s="73">
        <v>0</v>
      </c>
      <c r="E23" s="72">
        <v>0</v>
      </c>
      <c r="F23" s="74">
        <v>0</v>
      </c>
      <c r="G23" s="72">
        <v>0</v>
      </c>
      <c r="H23" s="74">
        <v>0</v>
      </c>
    </row>
    <row r="24" spans="1:8" ht="14.25">
      <c r="A24" s="26">
        <v>34</v>
      </c>
      <c r="B24" s="27" t="s">
        <v>487</v>
      </c>
      <c r="C24" s="76">
        <v>0</v>
      </c>
      <c r="D24" s="73">
        <v>0</v>
      </c>
      <c r="E24" s="72">
        <v>4</v>
      </c>
      <c r="F24" s="74">
        <v>0.0011108025548458762</v>
      </c>
      <c r="G24" s="72">
        <v>4</v>
      </c>
      <c r="H24" s="74">
        <v>0.0004088307440719542</v>
      </c>
    </row>
    <row r="25" spans="1:8" ht="14.25">
      <c r="A25" s="26">
        <v>35</v>
      </c>
      <c r="B25" s="27" t="s">
        <v>488</v>
      </c>
      <c r="C25" s="76">
        <v>0</v>
      </c>
      <c r="D25" s="73">
        <v>0</v>
      </c>
      <c r="E25" s="72">
        <v>1</v>
      </c>
      <c r="F25" s="74">
        <v>0.00027770063871146905</v>
      </c>
      <c r="G25" s="72">
        <v>1</v>
      </c>
      <c r="H25" s="74">
        <v>0.00010220768601798856</v>
      </c>
    </row>
    <row r="26" spans="1:8" ht="27.75" thickBot="1">
      <c r="A26" s="8">
        <v>39</v>
      </c>
      <c r="B26" s="33" t="s">
        <v>489</v>
      </c>
      <c r="C26" s="81">
        <v>5</v>
      </c>
      <c r="D26" s="78">
        <v>0.0008086689309396731</v>
      </c>
      <c r="E26" s="77">
        <v>10</v>
      </c>
      <c r="F26" s="79">
        <v>0.0027770063871146904</v>
      </c>
      <c r="G26" s="77">
        <v>15</v>
      </c>
      <c r="H26" s="79">
        <v>0.0015331152902698284</v>
      </c>
    </row>
    <row r="27" spans="1:8" ht="27.75" thickBot="1">
      <c r="A27" s="13">
        <v>4</v>
      </c>
      <c r="B27" s="14" t="s">
        <v>490</v>
      </c>
      <c r="C27" s="70">
        <v>2850</v>
      </c>
      <c r="D27" s="69">
        <v>0.46094129063561373</v>
      </c>
      <c r="E27" s="70">
        <v>1034</v>
      </c>
      <c r="F27" s="71">
        <v>0.28714246042765895</v>
      </c>
      <c r="G27" s="70">
        <v>3884</v>
      </c>
      <c r="H27" s="71">
        <v>0.3969746524938675</v>
      </c>
    </row>
    <row r="28" spans="1:8" ht="27">
      <c r="A28" s="26">
        <v>40</v>
      </c>
      <c r="B28" s="27" t="s">
        <v>491</v>
      </c>
      <c r="C28" s="76">
        <v>85</v>
      </c>
      <c r="D28" s="73">
        <v>0.013747371825974446</v>
      </c>
      <c r="E28" s="72">
        <v>36</v>
      </c>
      <c r="F28" s="74">
        <v>0.009997222993612885</v>
      </c>
      <c r="G28" s="72">
        <v>121</v>
      </c>
      <c r="H28" s="74">
        <v>0.012367130008176614</v>
      </c>
    </row>
    <row r="29" spans="1:8" ht="14.25">
      <c r="A29" s="26">
        <v>41</v>
      </c>
      <c r="B29" s="27" t="s">
        <v>492</v>
      </c>
      <c r="C29" s="76">
        <v>423</v>
      </c>
      <c r="D29" s="73">
        <v>0.06841339155749636</v>
      </c>
      <c r="E29" s="72">
        <v>191</v>
      </c>
      <c r="F29" s="74">
        <v>0.05304082199389058</v>
      </c>
      <c r="G29" s="72">
        <v>614</v>
      </c>
      <c r="H29" s="74">
        <v>0.06275551921504498</v>
      </c>
    </row>
    <row r="30" spans="1:8" ht="27">
      <c r="A30" s="26">
        <v>42</v>
      </c>
      <c r="B30" s="27" t="s">
        <v>493</v>
      </c>
      <c r="C30" s="76">
        <v>2297</v>
      </c>
      <c r="D30" s="73">
        <v>0.3715025068736859</v>
      </c>
      <c r="E30" s="72">
        <v>781</v>
      </c>
      <c r="F30" s="74">
        <v>0.2168841988336573</v>
      </c>
      <c r="G30" s="72">
        <v>3078</v>
      </c>
      <c r="H30" s="74">
        <v>0.31459525756336876</v>
      </c>
    </row>
    <row r="31" spans="1:8" ht="27">
      <c r="A31" s="26">
        <v>43</v>
      </c>
      <c r="B31" s="27" t="s">
        <v>494</v>
      </c>
      <c r="C31" s="76">
        <v>4</v>
      </c>
      <c r="D31" s="73">
        <v>0.0006469351447517387</v>
      </c>
      <c r="E31" s="72">
        <v>4</v>
      </c>
      <c r="F31" s="74">
        <v>0.0011108025548458762</v>
      </c>
      <c r="G31" s="72">
        <v>8</v>
      </c>
      <c r="H31" s="74">
        <v>0.0008176614881439084</v>
      </c>
    </row>
    <row r="32" spans="1:8" ht="27.75" thickBot="1">
      <c r="A32" s="8">
        <v>49</v>
      </c>
      <c r="B32" s="33" t="s">
        <v>495</v>
      </c>
      <c r="C32" s="81">
        <v>41</v>
      </c>
      <c r="D32" s="78">
        <v>0.006631085233705321</v>
      </c>
      <c r="E32" s="77">
        <v>22</v>
      </c>
      <c r="F32" s="79">
        <v>0.006109414051652318</v>
      </c>
      <c r="G32" s="77">
        <v>63</v>
      </c>
      <c r="H32" s="79">
        <v>0.006439084219133278</v>
      </c>
    </row>
    <row r="33" spans="1:8" ht="27.75" thickBot="1">
      <c r="A33" s="13">
        <v>5</v>
      </c>
      <c r="B33" s="14" t="s">
        <v>496</v>
      </c>
      <c r="C33" s="70">
        <v>185</v>
      </c>
      <c r="D33" s="69">
        <v>0.029920750444767913</v>
      </c>
      <c r="E33" s="70">
        <v>166</v>
      </c>
      <c r="F33" s="71">
        <v>0.04609830602610386</v>
      </c>
      <c r="G33" s="70">
        <v>351</v>
      </c>
      <c r="H33" s="71">
        <v>0.03587489779231398</v>
      </c>
    </row>
    <row r="34" spans="1:8" ht="27">
      <c r="A34" s="26">
        <v>50</v>
      </c>
      <c r="B34" s="27" t="s">
        <v>497</v>
      </c>
      <c r="C34" s="76">
        <v>8</v>
      </c>
      <c r="D34" s="73">
        <v>0.0012938702895034773</v>
      </c>
      <c r="E34" s="72">
        <v>4</v>
      </c>
      <c r="F34" s="74">
        <v>0.0011108025548458762</v>
      </c>
      <c r="G34" s="72">
        <v>12</v>
      </c>
      <c r="H34" s="74">
        <v>0.001226492232215863</v>
      </c>
    </row>
    <row r="35" spans="1:8" ht="27">
      <c r="A35" s="26">
        <v>51</v>
      </c>
      <c r="B35" s="27" t="s">
        <v>498</v>
      </c>
      <c r="C35" s="76">
        <v>7</v>
      </c>
      <c r="D35" s="73">
        <v>0.0011321365033155426</v>
      </c>
      <c r="E35" s="72">
        <v>20</v>
      </c>
      <c r="F35" s="74">
        <v>0.005554012774229381</v>
      </c>
      <c r="G35" s="72">
        <v>27</v>
      </c>
      <c r="H35" s="74">
        <v>0.002759607522485691</v>
      </c>
    </row>
    <row r="36" spans="1:8" ht="14.25">
      <c r="A36" s="26">
        <v>52</v>
      </c>
      <c r="B36" s="27" t="s">
        <v>499</v>
      </c>
      <c r="C36" s="76">
        <v>10</v>
      </c>
      <c r="D36" s="73">
        <v>0.0016173378618793463</v>
      </c>
      <c r="E36" s="72">
        <v>36</v>
      </c>
      <c r="F36" s="74">
        <v>0.009997222993612885</v>
      </c>
      <c r="G36" s="72">
        <v>46</v>
      </c>
      <c r="H36" s="74">
        <v>0.004701553556827474</v>
      </c>
    </row>
    <row r="37" spans="1:8" ht="27">
      <c r="A37" s="26">
        <v>53</v>
      </c>
      <c r="B37" s="27" t="s">
        <v>500</v>
      </c>
      <c r="C37" s="76">
        <v>139</v>
      </c>
      <c r="D37" s="73">
        <v>0.022480996280122918</v>
      </c>
      <c r="E37" s="72">
        <v>14</v>
      </c>
      <c r="F37" s="74">
        <v>0.0038878089419605664</v>
      </c>
      <c r="G37" s="72">
        <v>153</v>
      </c>
      <c r="H37" s="74">
        <v>0.015637775960752248</v>
      </c>
    </row>
    <row r="38" spans="1:8" ht="27">
      <c r="A38" s="26">
        <v>54</v>
      </c>
      <c r="B38" s="27" t="s">
        <v>501</v>
      </c>
      <c r="C38" s="76">
        <v>3</v>
      </c>
      <c r="D38" s="73">
        <v>0.00048520135856380397</v>
      </c>
      <c r="E38" s="72">
        <v>57</v>
      </c>
      <c r="F38" s="74">
        <v>0.015828936406553737</v>
      </c>
      <c r="G38" s="72">
        <v>60</v>
      </c>
      <c r="H38" s="74">
        <v>0.006132461161079314</v>
      </c>
    </row>
    <row r="39" spans="1:8" ht="41.25">
      <c r="A39" s="26">
        <v>55</v>
      </c>
      <c r="B39" s="27" t="s">
        <v>502</v>
      </c>
      <c r="C39" s="76">
        <v>15</v>
      </c>
      <c r="D39" s="73">
        <v>0.0024260067928190197</v>
      </c>
      <c r="E39" s="72">
        <v>29</v>
      </c>
      <c r="F39" s="74">
        <v>0.008053318522632602</v>
      </c>
      <c r="G39" s="72">
        <v>44</v>
      </c>
      <c r="H39" s="74">
        <v>0.004497138184791496</v>
      </c>
    </row>
    <row r="40" spans="1:8" ht="27.75" thickBot="1">
      <c r="A40" s="8">
        <v>59</v>
      </c>
      <c r="B40" s="33" t="s">
        <v>503</v>
      </c>
      <c r="C40" s="81">
        <v>3</v>
      </c>
      <c r="D40" s="78">
        <v>0.00048520135856380397</v>
      </c>
      <c r="E40" s="77">
        <v>6</v>
      </c>
      <c r="F40" s="79">
        <v>0.0016662038322688142</v>
      </c>
      <c r="G40" s="77">
        <v>9</v>
      </c>
      <c r="H40" s="79">
        <v>0.000919869174161897</v>
      </c>
    </row>
    <row r="41" spans="1:8" ht="15" thickBot="1">
      <c r="A41" s="13">
        <v>6</v>
      </c>
      <c r="B41" s="14" t="s">
        <v>504</v>
      </c>
      <c r="C41" s="70">
        <v>2829</v>
      </c>
      <c r="D41" s="69">
        <v>0.45754488112566716</v>
      </c>
      <c r="E41" s="70">
        <v>1953</v>
      </c>
      <c r="F41" s="71">
        <v>0.542349347403499</v>
      </c>
      <c r="G41" s="70">
        <v>4782</v>
      </c>
      <c r="H41" s="71">
        <v>0.48875715453802143</v>
      </c>
    </row>
    <row r="42" spans="1:8" ht="14.25">
      <c r="A42" s="26">
        <v>60</v>
      </c>
      <c r="B42" s="27" t="s">
        <v>505</v>
      </c>
      <c r="C42" s="76">
        <v>53</v>
      </c>
      <c r="D42" s="73">
        <v>0.008571890667960536</v>
      </c>
      <c r="E42" s="72">
        <v>31</v>
      </c>
      <c r="F42" s="74">
        <v>0.00860871980005554</v>
      </c>
      <c r="G42" s="72">
        <v>84</v>
      </c>
      <c r="H42" s="74">
        <v>0.008585445625511038</v>
      </c>
    </row>
    <row r="43" spans="1:8" ht="14.25">
      <c r="A43" s="26">
        <v>61</v>
      </c>
      <c r="B43" s="27" t="s">
        <v>506</v>
      </c>
      <c r="C43" s="76">
        <v>2765</v>
      </c>
      <c r="D43" s="73">
        <v>0.4471939188096393</v>
      </c>
      <c r="E43" s="72">
        <v>1904</v>
      </c>
      <c r="F43" s="74">
        <v>0.5287420161066371</v>
      </c>
      <c r="G43" s="72">
        <v>4669</v>
      </c>
      <c r="H43" s="74">
        <v>0.4772076860179887</v>
      </c>
    </row>
    <row r="44" spans="1:8" ht="14.25">
      <c r="A44" s="26">
        <v>62</v>
      </c>
      <c r="B44" s="27" t="s">
        <v>507</v>
      </c>
      <c r="C44" s="76">
        <v>5</v>
      </c>
      <c r="D44" s="73">
        <v>0.0008086689309396731</v>
      </c>
      <c r="E44" s="72">
        <v>14</v>
      </c>
      <c r="F44" s="74">
        <v>0.0038878089419605664</v>
      </c>
      <c r="G44" s="72">
        <v>19</v>
      </c>
      <c r="H44" s="74">
        <v>0.0019419460343417824</v>
      </c>
    </row>
    <row r="45" spans="1:8" ht="27.75" thickBot="1">
      <c r="A45" s="39">
        <v>69</v>
      </c>
      <c r="B45" s="40" t="s">
        <v>508</v>
      </c>
      <c r="C45" s="81">
        <v>6</v>
      </c>
      <c r="D45" s="78">
        <v>0.0009704027171276079</v>
      </c>
      <c r="E45" s="77">
        <v>4</v>
      </c>
      <c r="F45" s="79">
        <v>0.0011108025548458762</v>
      </c>
      <c r="G45" s="77">
        <v>10</v>
      </c>
      <c r="H45" s="79">
        <v>0.0010220768601798852</v>
      </c>
    </row>
    <row r="46" spans="1:8" ht="15" thickBot="1">
      <c r="A46" s="13">
        <v>99</v>
      </c>
      <c r="B46" s="14" t="s">
        <v>509</v>
      </c>
      <c r="C46" s="70">
        <v>160</v>
      </c>
      <c r="D46" s="69">
        <v>0.02587740579006954</v>
      </c>
      <c r="E46" s="70">
        <v>153</v>
      </c>
      <c r="F46" s="71">
        <v>0.042488197722854754</v>
      </c>
      <c r="G46" s="70">
        <v>313</v>
      </c>
      <c r="H46" s="71">
        <v>0.03199100572363042</v>
      </c>
    </row>
    <row r="47" spans="1:8" ht="15" thickBot="1">
      <c r="A47" s="82" t="s">
        <v>46</v>
      </c>
      <c r="B47" s="83" t="s">
        <v>510</v>
      </c>
      <c r="C47" s="88">
        <v>137</v>
      </c>
      <c r="D47" s="85">
        <v>0.02215752870774705</v>
      </c>
      <c r="E47" s="84">
        <v>236</v>
      </c>
      <c r="F47" s="86">
        <v>0.06553735073590669</v>
      </c>
      <c r="G47" s="84">
        <v>373</v>
      </c>
      <c r="H47" s="86">
        <v>0.03812346688470973</v>
      </c>
    </row>
    <row r="48" spans="1:8" ht="15" thickBot="1">
      <c r="A48" s="428" t="s">
        <v>396</v>
      </c>
      <c r="B48" s="430"/>
      <c r="C48" s="88">
        <v>6183</v>
      </c>
      <c r="D48" s="89">
        <v>1</v>
      </c>
      <c r="E48" s="88">
        <v>3601</v>
      </c>
      <c r="F48" s="90">
        <v>1</v>
      </c>
      <c r="G48" s="88">
        <v>9784</v>
      </c>
      <c r="H48" s="90">
        <v>1</v>
      </c>
    </row>
  </sheetData>
  <sheetProtection/>
  <mergeCells count="8">
    <mergeCell ref="A2:H2"/>
    <mergeCell ref="A48:B48"/>
    <mergeCell ref="A3:A5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7109375" style="262" customWidth="1"/>
    <col min="2" max="2" width="87.8515625" style="262" bestFit="1" customWidth="1"/>
    <col min="3" max="9" width="13.7109375" style="262" customWidth="1"/>
    <col min="10" max="16384" width="9.140625" style="262" customWidth="1"/>
  </cols>
  <sheetData>
    <row r="1" spans="1:9" ht="16.5" thickBot="1" thickTop="1">
      <c r="A1" s="414" t="s">
        <v>717</v>
      </c>
      <c r="B1" s="415"/>
      <c r="C1" s="415"/>
      <c r="D1" s="415"/>
      <c r="E1" s="415"/>
      <c r="F1" s="415"/>
      <c r="G1" s="415"/>
      <c r="H1" s="415"/>
      <c r="I1" s="442"/>
    </row>
    <row r="2" spans="1:9" ht="28.5" thickBot="1" thickTop="1">
      <c r="A2" s="7" t="s">
        <v>467</v>
      </c>
      <c r="B2" s="407" t="s">
        <v>652</v>
      </c>
      <c r="C2" s="342" t="s">
        <v>524</v>
      </c>
      <c r="D2" s="342" t="s">
        <v>525</v>
      </c>
      <c r="E2" s="342" t="s">
        <v>526</v>
      </c>
      <c r="F2" s="342" t="s">
        <v>527</v>
      </c>
      <c r="G2" s="342" t="s">
        <v>401</v>
      </c>
      <c r="H2" s="342" t="s">
        <v>528</v>
      </c>
      <c r="I2" s="406" t="s">
        <v>396</v>
      </c>
    </row>
    <row r="3" spans="1:9" ht="15" thickBot="1">
      <c r="A3" s="241">
        <v>1</v>
      </c>
      <c r="B3" s="273" t="s">
        <v>653</v>
      </c>
      <c r="C3" s="259">
        <v>0.02</v>
      </c>
      <c r="D3" s="259">
        <v>0.0051803530314658485</v>
      </c>
      <c r="E3" s="259">
        <v>0.00663716814159292</v>
      </c>
      <c r="F3" s="259">
        <v>0.009841677364142062</v>
      </c>
      <c r="G3" s="259">
        <v>0</v>
      </c>
      <c r="H3" s="259">
        <v>0.011591148577449948</v>
      </c>
      <c r="I3" s="259">
        <v>0.0075633687653311535</v>
      </c>
    </row>
    <row r="4" spans="1:9" ht="14.25">
      <c r="A4" s="242">
        <v>10</v>
      </c>
      <c r="B4" s="377" t="s">
        <v>654</v>
      </c>
      <c r="C4" s="358">
        <v>0</v>
      </c>
      <c r="D4" s="358">
        <v>0.0001918649270913277</v>
      </c>
      <c r="E4" s="358">
        <v>0</v>
      </c>
      <c r="F4" s="358">
        <v>0.0008557980316645272</v>
      </c>
      <c r="G4" s="358">
        <v>0</v>
      </c>
      <c r="H4" s="358">
        <v>0</v>
      </c>
      <c r="I4" s="358">
        <v>0.0003066230580539657</v>
      </c>
    </row>
    <row r="5" spans="1:9" ht="14.25">
      <c r="A5" s="242">
        <v>11</v>
      </c>
      <c r="B5" s="377" t="s">
        <v>655</v>
      </c>
      <c r="C5" s="358">
        <v>0</v>
      </c>
      <c r="D5" s="358">
        <v>0</v>
      </c>
      <c r="E5" s="358">
        <v>0</v>
      </c>
      <c r="F5" s="358">
        <v>0.0004278990158322636</v>
      </c>
      <c r="G5" s="358">
        <v>0</v>
      </c>
      <c r="H5" s="358">
        <v>0</v>
      </c>
      <c r="I5" s="358">
        <v>0.00010220768601798856</v>
      </c>
    </row>
    <row r="6" spans="1:9" ht="14.25">
      <c r="A6" s="242">
        <v>12</v>
      </c>
      <c r="B6" s="377" t="s">
        <v>656</v>
      </c>
      <c r="C6" s="358">
        <v>0</v>
      </c>
      <c r="D6" s="358">
        <v>0.0001918649270913277</v>
      </c>
      <c r="E6" s="358">
        <v>0</v>
      </c>
      <c r="F6" s="358">
        <v>0</v>
      </c>
      <c r="G6" s="358">
        <v>0</v>
      </c>
      <c r="H6" s="358">
        <v>0</v>
      </c>
      <c r="I6" s="358">
        <v>0.00010220768601798856</v>
      </c>
    </row>
    <row r="7" spans="1:9" ht="14.25">
      <c r="A7" s="242">
        <v>13</v>
      </c>
      <c r="B7" s="377" t="s">
        <v>657</v>
      </c>
      <c r="C7" s="358">
        <v>0.002857142857142857</v>
      </c>
      <c r="D7" s="358">
        <v>0</v>
      </c>
      <c r="E7" s="358">
        <v>0.0011061946902654867</v>
      </c>
      <c r="F7" s="358">
        <v>0.0004278990158322636</v>
      </c>
      <c r="G7" s="358">
        <v>0</v>
      </c>
      <c r="H7" s="358">
        <v>0</v>
      </c>
      <c r="I7" s="358">
        <v>0.0003066230580539657</v>
      </c>
    </row>
    <row r="8" spans="1:9" ht="14.25">
      <c r="A8" s="242">
        <v>14</v>
      </c>
      <c r="B8" s="377" t="s">
        <v>658</v>
      </c>
      <c r="C8" s="358">
        <v>0.017142857142857144</v>
      </c>
      <c r="D8" s="358">
        <v>0.00422102839600921</v>
      </c>
      <c r="E8" s="358">
        <v>0.004424778761061947</v>
      </c>
      <c r="F8" s="358">
        <v>0.005562687205819427</v>
      </c>
      <c r="G8" s="358">
        <v>0</v>
      </c>
      <c r="H8" s="358">
        <v>0.009483667017913594</v>
      </c>
      <c r="I8" s="358">
        <v>0.005519215044971382</v>
      </c>
    </row>
    <row r="9" spans="1:9" ht="14.25">
      <c r="A9" s="242">
        <v>15</v>
      </c>
      <c r="B9" s="377" t="s">
        <v>659</v>
      </c>
      <c r="C9" s="358">
        <v>0</v>
      </c>
      <c r="D9" s="358">
        <v>0.0001918649270913277</v>
      </c>
      <c r="E9" s="358">
        <v>0</v>
      </c>
      <c r="F9" s="358">
        <v>0.0008557980316645272</v>
      </c>
      <c r="G9" s="358">
        <v>0</v>
      </c>
      <c r="H9" s="358">
        <v>0</v>
      </c>
      <c r="I9" s="358">
        <v>0.0003066230580539657</v>
      </c>
    </row>
    <row r="10" spans="1:9" ht="14.25">
      <c r="A10" s="242">
        <v>16</v>
      </c>
      <c r="B10" s="377" t="s">
        <v>660</v>
      </c>
      <c r="C10" s="358">
        <v>0</v>
      </c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0</v>
      </c>
    </row>
    <row r="11" spans="1:9" ht="14.25">
      <c r="A11" s="242">
        <v>17</v>
      </c>
      <c r="B11" s="377" t="s">
        <v>661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</row>
    <row r="12" spans="1:9" ht="27.75" thickBot="1">
      <c r="A12" s="243">
        <v>19</v>
      </c>
      <c r="B12" s="378" t="s">
        <v>662</v>
      </c>
      <c r="C12" s="359">
        <v>0</v>
      </c>
      <c r="D12" s="359">
        <v>0.0003837298541826554</v>
      </c>
      <c r="E12" s="359">
        <v>0.0011061946902654867</v>
      </c>
      <c r="F12" s="359">
        <v>0.0017115960633290544</v>
      </c>
      <c r="G12" s="359">
        <v>0</v>
      </c>
      <c r="H12" s="359">
        <v>0.002107481559536354</v>
      </c>
      <c r="I12" s="359">
        <v>0.000919869174161897</v>
      </c>
    </row>
    <row r="13" spans="1:9" ht="15" thickBot="1">
      <c r="A13" s="241">
        <v>2</v>
      </c>
      <c r="B13" s="273" t="s">
        <v>663</v>
      </c>
      <c r="C13" s="259">
        <v>0</v>
      </c>
      <c r="D13" s="259">
        <v>0.0005755947812739831</v>
      </c>
      <c r="E13" s="259">
        <v>0</v>
      </c>
      <c r="F13" s="259">
        <v>0.0008557980316645272</v>
      </c>
      <c r="G13" s="259">
        <v>0</v>
      </c>
      <c r="H13" s="259">
        <v>0</v>
      </c>
      <c r="I13" s="259">
        <v>0.0005110384300899426</v>
      </c>
    </row>
    <row r="14" spans="1:9" ht="14.25">
      <c r="A14" s="242">
        <v>20</v>
      </c>
      <c r="B14" s="377" t="s">
        <v>664</v>
      </c>
      <c r="C14" s="379">
        <v>0</v>
      </c>
      <c r="D14" s="379">
        <v>0</v>
      </c>
      <c r="E14" s="379">
        <v>0</v>
      </c>
      <c r="F14" s="379">
        <v>0</v>
      </c>
      <c r="G14" s="379">
        <v>0</v>
      </c>
      <c r="H14" s="379">
        <v>0</v>
      </c>
      <c r="I14" s="379">
        <v>0</v>
      </c>
    </row>
    <row r="15" spans="1:9" ht="14.25">
      <c r="A15" s="242">
        <v>21</v>
      </c>
      <c r="B15" s="377" t="s">
        <v>665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</row>
    <row r="16" spans="1:9" ht="14.25">
      <c r="A16" s="242">
        <v>22</v>
      </c>
      <c r="B16" s="377" t="s">
        <v>666</v>
      </c>
      <c r="C16" s="358">
        <v>0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</row>
    <row r="17" spans="1:9" ht="14.25">
      <c r="A17" s="242">
        <v>23</v>
      </c>
      <c r="B17" s="377" t="s">
        <v>667</v>
      </c>
      <c r="C17" s="358">
        <v>0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</row>
    <row r="18" spans="1:9" ht="27.75" thickBot="1">
      <c r="A18" s="243">
        <v>29</v>
      </c>
      <c r="B18" s="378" t="s">
        <v>668</v>
      </c>
      <c r="C18" s="359">
        <v>0</v>
      </c>
      <c r="D18" s="359">
        <v>0.0005755947812739831</v>
      </c>
      <c r="E18" s="359">
        <v>0</v>
      </c>
      <c r="F18" s="359">
        <v>0.0008557980316645272</v>
      </c>
      <c r="G18" s="359">
        <v>0</v>
      </c>
      <c r="H18" s="359">
        <v>0</v>
      </c>
      <c r="I18" s="359">
        <v>0.0005110384300899426</v>
      </c>
    </row>
    <row r="19" spans="1:9" ht="27.75" thickBot="1">
      <c r="A19" s="241">
        <v>3</v>
      </c>
      <c r="B19" s="273" t="s">
        <v>669</v>
      </c>
      <c r="C19" s="259">
        <v>0.2828571428571428</v>
      </c>
      <c r="D19" s="259">
        <v>0.3699155794320798</v>
      </c>
      <c r="E19" s="259">
        <v>0.297566371681416</v>
      </c>
      <c r="F19" s="259">
        <v>0.32135216089003005</v>
      </c>
      <c r="G19" s="259">
        <v>0.375</v>
      </c>
      <c r="H19" s="259">
        <v>0.24446786090621708</v>
      </c>
      <c r="I19" s="259">
        <v>0.33636549468520033</v>
      </c>
    </row>
    <row r="20" spans="1:9" ht="27">
      <c r="A20" s="242">
        <v>30</v>
      </c>
      <c r="B20" s="377" t="s">
        <v>670</v>
      </c>
      <c r="C20" s="358">
        <v>0</v>
      </c>
      <c r="D20" s="358">
        <v>0.016308518802762854</v>
      </c>
      <c r="E20" s="358">
        <v>0.016592920353982302</v>
      </c>
      <c r="F20" s="358">
        <v>0.024818142918271287</v>
      </c>
      <c r="G20" s="358">
        <v>0.03125</v>
      </c>
      <c r="H20" s="358">
        <v>0.018967334035827187</v>
      </c>
      <c r="I20" s="358">
        <v>0.018090760425183972</v>
      </c>
    </row>
    <row r="21" spans="1:9" ht="14.25">
      <c r="A21" s="242">
        <v>31</v>
      </c>
      <c r="B21" s="377" t="s">
        <v>671</v>
      </c>
      <c r="C21" s="358">
        <v>0.23142857142857143</v>
      </c>
      <c r="D21" s="358">
        <v>0.3102455871066769</v>
      </c>
      <c r="E21" s="358">
        <v>0.21570796460176994</v>
      </c>
      <c r="F21" s="358">
        <v>0.24903722721437746</v>
      </c>
      <c r="G21" s="358">
        <v>0.34375</v>
      </c>
      <c r="H21" s="358">
        <v>0.18861959957850372</v>
      </c>
      <c r="I21" s="358">
        <v>0.2723834832379395</v>
      </c>
    </row>
    <row r="22" spans="1:9" ht="14.25">
      <c r="A22" s="242">
        <v>32</v>
      </c>
      <c r="B22" s="377" t="s">
        <v>672</v>
      </c>
      <c r="C22" s="358">
        <v>0.02571428571428571</v>
      </c>
      <c r="D22" s="358">
        <v>0.03818112049117421</v>
      </c>
      <c r="E22" s="358">
        <v>0.05309734513274336</v>
      </c>
      <c r="F22" s="358">
        <v>0.041934103551561824</v>
      </c>
      <c r="G22" s="358">
        <v>0</v>
      </c>
      <c r="H22" s="358">
        <v>0.032665964172813484</v>
      </c>
      <c r="I22" s="358">
        <v>0.03934995911692559</v>
      </c>
    </row>
    <row r="23" spans="1:9" ht="27.75" thickBot="1">
      <c r="A23" s="243">
        <v>39</v>
      </c>
      <c r="B23" s="378" t="s">
        <v>673</v>
      </c>
      <c r="C23" s="360">
        <v>0.02571428571428571</v>
      </c>
      <c r="D23" s="360">
        <v>0.005180353031465848</v>
      </c>
      <c r="E23" s="360">
        <v>0.012168141592920354</v>
      </c>
      <c r="F23" s="360">
        <v>0.005562687205819427</v>
      </c>
      <c r="G23" s="360">
        <v>0</v>
      </c>
      <c r="H23" s="360">
        <v>0.004214963119072708</v>
      </c>
      <c r="I23" s="360">
        <v>0.006541291905151268</v>
      </c>
    </row>
    <row r="24" spans="1:9" ht="15" thickBot="1">
      <c r="A24" s="241">
        <v>4</v>
      </c>
      <c r="B24" s="273" t="s">
        <v>674</v>
      </c>
      <c r="C24" s="259">
        <v>0.16285714285714287</v>
      </c>
      <c r="D24" s="259">
        <v>0.3163852647735994</v>
      </c>
      <c r="E24" s="259">
        <v>0.31526548672566373</v>
      </c>
      <c r="F24" s="259">
        <v>0.33204963628583656</v>
      </c>
      <c r="G24" s="259">
        <v>0.375</v>
      </c>
      <c r="H24" s="259">
        <v>0.4183350895679663</v>
      </c>
      <c r="I24" s="259">
        <v>0.32461161079313167</v>
      </c>
    </row>
    <row r="25" spans="1:9" ht="14.25">
      <c r="A25" s="242">
        <v>40</v>
      </c>
      <c r="B25" s="377" t="s">
        <v>675</v>
      </c>
      <c r="C25" s="358">
        <v>0</v>
      </c>
      <c r="D25" s="358">
        <v>0.05218726016884114</v>
      </c>
      <c r="E25" s="358">
        <v>0.024336283185840708</v>
      </c>
      <c r="F25" s="358">
        <v>0.031664527171587506</v>
      </c>
      <c r="G25" s="358">
        <v>0.0625</v>
      </c>
      <c r="H25" s="358">
        <v>0.10748155953635406</v>
      </c>
      <c r="I25" s="358">
        <v>0.0482420278004906</v>
      </c>
    </row>
    <row r="26" spans="1:9" ht="14.25">
      <c r="A26" s="242">
        <v>41</v>
      </c>
      <c r="B26" s="377" t="s">
        <v>676</v>
      </c>
      <c r="C26" s="358">
        <v>0</v>
      </c>
      <c r="D26" s="358">
        <v>0.002686108979278588</v>
      </c>
      <c r="E26" s="358">
        <v>0.00663716814159292</v>
      </c>
      <c r="F26" s="358">
        <v>0.003851091142490373</v>
      </c>
      <c r="G26" s="358">
        <v>0</v>
      </c>
      <c r="H26" s="358">
        <v>0.005268703898840885</v>
      </c>
      <c r="I26" s="358">
        <v>0.003475061324611611</v>
      </c>
    </row>
    <row r="27" spans="1:9" ht="14.25">
      <c r="A27" s="242">
        <v>42</v>
      </c>
      <c r="B27" s="377" t="s">
        <v>677</v>
      </c>
      <c r="C27" s="358">
        <v>0.008571428571428572</v>
      </c>
      <c r="D27" s="358">
        <v>0.00671527244819647</v>
      </c>
      <c r="E27" s="358">
        <v>0.008849557522123894</v>
      </c>
      <c r="F27" s="358">
        <v>0.0025673940949935813</v>
      </c>
      <c r="G27" s="358">
        <v>0</v>
      </c>
      <c r="H27" s="358">
        <v>0.008429926238145416</v>
      </c>
      <c r="I27" s="358">
        <v>0.006132461161079314</v>
      </c>
    </row>
    <row r="28" spans="1:9" ht="14.25">
      <c r="A28" s="242">
        <v>43</v>
      </c>
      <c r="B28" s="377" t="s">
        <v>678</v>
      </c>
      <c r="C28" s="358">
        <v>0.005714285714285714</v>
      </c>
      <c r="D28" s="358">
        <v>0.0034535686876438986</v>
      </c>
      <c r="E28" s="358">
        <v>0.0011061946902654867</v>
      </c>
      <c r="F28" s="358">
        <v>0.0017115960633290544</v>
      </c>
      <c r="G28" s="358">
        <v>0</v>
      </c>
      <c r="H28" s="358">
        <v>0.002107481559536354</v>
      </c>
      <c r="I28" s="358">
        <v>0.002759607522485691</v>
      </c>
    </row>
    <row r="29" spans="1:9" ht="27">
      <c r="A29" s="242">
        <v>44</v>
      </c>
      <c r="B29" s="377" t="s">
        <v>679</v>
      </c>
      <c r="C29" s="358">
        <v>0.04857142857142857</v>
      </c>
      <c r="D29" s="358">
        <v>0.07367613200306984</v>
      </c>
      <c r="E29" s="358">
        <v>0.0586283185840708</v>
      </c>
      <c r="F29" s="358">
        <v>0.08515190415062043</v>
      </c>
      <c r="G29" s="358">
        <v>0.1875</v>
      </c>
      <c r="H29" s="358">
        <v>0.04531085353003162</v>
      </c>
      <c r="I29" s="358">
        <v>0.07174979558462796</v>
      </c>
    </row>
    <row r="30" spans="1:9" ht="27">
      <c r="A30" s="242">
        <v>45</v>
      </c>
      <c r="B30" s="377" t="s">
        <v>680</v>
      </c>
      <c r="C30" s="358">
        <v>0.08285714285714285</v>
      </c>
      <c r="D30" s="358">
        <v>0.17267843438219493</v>
      </c>
      <c r="E30" s="358">
        <v>0.19690265486725664</v>
      </c>
      <c r="F30" s="358">
        <v>0.1985451433461703</v>
      </c>
      <c r="G30" s="358">
        <v>0.125</v>
      </c>
      <c r="H30" s="358">
        <v>0.2434141201264489</v>
      </c>
      <c r="I30" s="358">
        <v>0.18458708094848736</v>
      </c>
    </row>
    <row r="31" spans="1:9" ht="27.75" thickBot="1">
      <c r="A31" s="243">
        <v>49</v>
      </c>
      <c r="B31" s="378" t="s">
        <v>681</v>
      </c>
      <c r="C31" s="359">
        <v>0.017142857142857144</v>
      </c>
      <c r="D31" s="359">
        <v>0.0049884881043745204</v>
      </c>
      <c r="E31" s="359">
        <v>0.018805309734513276</v>
      </c>
      <c r="F31" s="359">
        <v>0.008557980316645274</v>
      </c>
      <c r="G31" s="359">
        <v>0</v>
      </c>
      <c r="H31" s="359">
        <v>0.006322444678609063</v>
      </c>
      <c r="I31" s="359">
        <v>0.007665576451349142</v>
      </c>
    </row>
    <row r="32" spans="1:9" ht="15" thickBot="1">
      <c r="A32" s="241">
        <v>5</v>
      </c>
      <c r="B32" s="273" t="s">
        <v>682</v>
      </c>
      <c r="C32" s="259">
        <v>0.06571428571428571</v>
      </c>
      <c r="D32" s="259">
        <v>0.11089792785878742</v>
      </c>
      <c r="E32" s="259">
        <v>0.1482300884955752</v>
      </c>
      <c r="F32" s="259">
        <v>0.11638853230637569</v>
      </c>
      <c r="G32" s="259">
        <v>0.09375</v>
      </c>
      <c r="H32" s="259">
        <v>0.11169652265542676</v>
      </c>
      <c r="I32" s="259">
        <v>0.11406377759607521</v>
      </c>
    </row>
    <row r="33" spans="1:9" ht="14.25">
      <c r="A33" s="242">
        <v>50</v>
      </c>
      <c r="B33" s="377" t="s">
        <v>683</v>
      </c>
      <c r="C33" s="358">
        <v>0</v>
      </c>
      <c r="D33" s="358">
        <v>0.0049884881043745204</v>
      </c>
      <c r="E33" s="358">
        <v>0.0011061946902654867</v>
      </c>
      <c r="F33" s="358">
        <v>0.004706889174154899</v>
      </c>
      <c r="G33" s="358">
        <v>0</v>
      </c>
      <c r="H33" s="358">
        <v>0.0031612223393045315</v>
      </c>
      <c r="I33" s="358">
        <v>0.004190515126737531</v>
      </c>
    </row>
    <row r="34" spans="1:9" ht="14.25">
      <c r="A34" s="242">
        <v>51</v>
      </c>
      <c r="B34" s="377" t="s">
        <v>684</v>
      </c>
      <c r="C34" s="358">
        <v>0.002857142857142857</v>
      </c>
      <c r="D34" s="358">
        <v>0.0011511895625479663</v>
      </c>
      <c r="E34" s="358">
        <v>0.0011061946902654867</v>
      </c>
      <c r="F34" s="358">
        <v>0.0004278990158322636</v>
      </c>
      <c r="G34" s="358">
        <v>0</v>
      </c>
      <c r="H34" s="358">
        <v>0</v>
      </c>
      <c r="I34" s="358">
        <v>0.000919869174161897</v>
      </c>
    </row>
    <row r="35" spans="1:9" ht="14.25">
      <c r="A35" s="242">
        <v>52</v>
      </c>
      <c r="B35" s="377" t="s">
        <v>685</v>
      </c>
      <c r="C35" s="358">
        <v>0.002857142857142857</v>
      </c>
      <c r="D35" s="358">
        <v>0.001343054489639294</v>
      </c>
      <c r="E35" s="358">
        <v>0.0011061946902654867</v>
      </c>
      <c r="F35" s="358">
        <v>0.0008557980316645272</v>
      </c>
      <c r="G35" s="358">
        <v>0</v>
      </c>
      <c r="H35" s="358">
        <v>0.006322444678609063</v>
      </c>
      <c r="I35" s="358">
        <v>0.0017375306623058054</v>
      </c>
    </row>
    <row r="36" spans="1:9" ht="14.25">
      <c r="A36" s="242">
        <v>53</v>
      </c>
      <c r="B36" s="377" t="s">
        <v>686</v>
      </c>
      <c r="C36" s="358">
        <v>0.04857142857142857</v>
      </c>
      <c r="D36" s="358">
        <v>0.09996162701458174</v>
      </c>
      <c r="E36" s="358">
        <v>0.13495575221238937</v>
      </c>
      <c r="F36" s="358">
        <v>0.10440735986307231</v>
      </c>
      <c r="G36" s="358">
        <v>0.09375</v>
      </c>
      <c r="H36" s="358">
        <v>0.0958904109589041</v>
      </c>
      <c r="I36" s="358">
        <v>0.10200327064595256</v>
      </c>
    </row>
    <row r="37" spans="1:9" ht="27.75" thickBot="1">
      <c r="A37" s="243">
        <v>59</v>
      </c>
      <c r="B37" s="378" t="s">
        <v>687</v>
      </c>
      <c r="C37" s="359">
        <v>0.011428571428571429</v>
      </c>
      <c r="D37" s="359">
        <v>0.0034535686876438986</v>
      </c>
      <c r="E37" s="359">
        <v>0.00995575221238938</v>
      </c>
      <c r="F37" s="359">
        <v>0.00599058622165169</v>
      </c>
      <c r="G37" s="359">
        <v>0</v>
      </c>
      <c r="H37" s="359">
        <v>0.006322444678609063</v>
      </c>
      <c r="I37" s="359">
        <v>0.005212591986917415</v>
      </c>
    </row>
    <row r="38" spans="1:9" ht="15" thickBot="1">
      <c r="A38" s="241">
        <v>6</v>
      </c>
      <c r="B38" s="273" t="s">
        <v>688</v>
      </c>
      <c r="C38" s="259">
        <v>0.03428571428571429</v>
      </c>
      <c r="D38" s="259">
        <v>0.012663085188027627</v>
      </c>
      <c r="E38" s="259">
        <v>0.01327433628318584</v>
      </c>
      <c r="F38" s="259">
        <v>0.017543859649122806</v>
      </c>
      <c r="G38" s="259">
        <v>0</v>
      </c>
      <c r="H38" s="259">
        <v>0.023182297154899896</v>
      </c>
      <c r="I38" s="259">
        <v>0.015637775960752248</v>
      </c>
    </row>
    <row r="39" spans="1:9" ht="14.25">
      <c r="A39" s="242">
        <v>60</v>
      </c>
      <c r="B39" s="377" t="s">
        <v>689</v>
      </c>
      <c r="C39" s="358">
        <v>0</v>
      </c>
      <c r="D39" s="358">
        <v>0.0023023791250959325</v>
      </c>
      <c r="E39" s="358">
        <v>0.0011061946902654867</v>
      </c>
      <c r="F39" s="358">
        <v>0.005562687205819427</v>
      </c>
      <c r="G39" s="358">
        <v>0</v>
      </c>
      <c r="H39" s="358">
        <v>0.009483667017913594</v>
      </c>
      <c r="I39" s="358">
        <v>0.0035772690106295997</v>
      </c>
    </row>
    <row r="40" spans="1:9" ht="14.25">
      <c r="A40" s="242">
        <v>61</v>
      </c>
      <c r="B40" s="377" t="s">
        <v>690</v>
      </c>
      <c r="C40" s="358">
        <v>0.002857142857142857</v>
      </c>
      <c r="D40" s="358">
        <v>0.0009593246354566384</v>
      </c>
      <c r="E40" s="358">
        <v>0.0022123893805309734</v>
      </c>
      <c r="F40" s="358">
        <v>0.0012836970474967907</v>
      </c>
      <c r="G40" s="358">
        <v>0</v>
      </c>
      <c r="H40" s="358">
        <v>0.001053740779768177</v>
      </c>
      <c r="I40" s="358">
        <v>0.001226492232215863</v>
      </c>
    </row>
    <row r="41" spans="1:9" ht="14.25">
      <c r="A41" s="242">
        <v>62</v>
      </c>
      <c r="B41" s="377" t="s">
        <v>691</v>
      </c>
      <c r="C41" s="358">
        <v>0.008571428571428572</v>
      </c>
      <c r="D41" s="358">
        <v>0.002686108979278588</v>
      </c>
      <c r="E41" s="358">
        <v>0.00331858407079646</v>
      </c>
      <c r="F41" s="358">
        <v>0.0017115960633290544</v>
      </c>
      <c r="G41" s="358">
        <v>0</v>
      </c>
      <c r="H41" s="358">
        <v>0.007376185458377239</v>
      </c>
      <c r="I41" s="358">
        <v>0.0031684382665576453</v>
      </c>
    </row>
    <row r="42" spans="1:9" ht="14.25">
      <c r="A42" s="242">
        <v>63</v>
      </c>
      <c r="B42" s="377" t="s">
        <v>692</v>
      </c>
      <c r="C42" s="358">
        <v>0.011428571428571429</v>
      </c>
      <c r="D42" s="358">
        <v>0.005180353031465848</v>
      </c>
      <c r="E42" s="358">
        <v>0.0055309734513274336</v>
      </c>
      <c r="F42" s="358">
        <v>0.00599058622165169</v>
      </c>
      <c r="G42" s="358">
        <v>0</v>
      </c>
      <c r="H42" s="358">
        <v>0.005268703898840885</v>
      </c>
      <c r="I42" s="358">
        <v>0.005621422730989371</v>
      </c>
    </row>
    <row r="43" spans="1:9" ht="14.25">
      <c r="A43" s="242">
        <v>64</v>
      </c>
      <c r="B43" s="377" t="s">
        <v>693</v>
      </c>
      <c r="C43" s="358">
        <v>0</v>
      </c>
      <c r="D43" s="358">
        <v>0</v>
      </c>
      <c r="E43" s="358">
        <v>0</v>
      </c>
      <c r="F43" s="358">
        <v>0.0004278990158322636</v>
      </c>
      <c r="G43" s="358">
        <v>0</v>
      </c>
      <c r="H43" s="358">
        <v>0</v>
      </c>
      <c r="I43" s="358">
        <v>0.00010220768601798856</v>
      </c>
    </row>
    <row r="44" spans="1:9" ht="27.75" thickBot="1">
      <c r="A44" s="243">
        <v>69</v>
      </c>
      <c r="B44" s="378" t="s">
        <v>694</v>
      </c>
      <c r="C44" s="359">
        <v>0.011428571428571429</v>
      </c>
      <c r="D44" s="359">
        <v>0.0015349194167306216</v>
      </c>
      <c r="E44" s="359">
        <v>0.0011061946902654867</v>
      </c>
      <c r="F44" s="359">
        <v>0.0025673940949935813</v>
      </c>
      <c r="G44" s="359">
        <v>0</v>
      </c>
      <c r="H44" s="359">
        <v>0</v>
      </c>
      <c r="I44" s="359">
        <v>0.0019419460343417824</v>
      </c>
    </row>
    <row r="45" spans="1:9" ht="15" thickBot="1">
      <c r="A45" s="241">
        <v>7</v>
      </c>
      <c r="B45" s="273" t="s">
        <v>695</v>
      </c>
      <c r="C45" s="259">
        <v>0.09142857142857144</v>
      </c>
      <c r="D45" s="259">
        <v>0.09957789716039908</v>
      </c>
      <c r="E45" s="259">
        <v>0.11393805309734513</v>
      </c>
      <c r="F45" s="259">
        <v>0.11296534017971759</v>
      </c>
      <c r="G45" s="259">
        <v>0.125</v>
      </c>
      <c r="H45" s="259">
        <v>0.09378292939936776</v>
      </c>
      <c r="I45" s="259">
        <v>0.10333197056418643</v>
      </c>
    </row>
    <row r="46" spans="1:9" ht="14.25">
      <c r="A46" s="242">
        <v>70</v>
      </c>
      <c r="B46" s="377" t="s">
        <v>696</v>
      </c>
      <c r="C46" s="358">
        <v>0</v>
      </c>
      <c r="D46" s="358">
        <v>0.019762087490406754</v>
      </c>
      <c r="E46" s="358">
        <v>0.030973451327433628</v>
      </c>
      <c r="F46" s="358">
        <v>0.02053915275994865</v>
      </c>
      <c r="G46" s="358">
        <v>0</v>
      </c>
      <c r="H46" s="358">
        <v>0.024236037934668067</v>
      </c>
      <c r="I46" s="358">
        <v>0.02064595257563369</v>
      </c>
    </row>
    <row r="47" spans="1:9" ht="14.25">
      <c r="A47" s="242">
        <v>71</v>
      </c>
      <c r="B47" s="377" t="s">
        <v>697</v>
      </c>
      <c r="C47" s="358">
        <v>0.06285714285714286</v>
      </c>
      <c r="D47" s="358">
        <v>0.07348426707597851</v>
      </c>
      <c r="E47" s="358">
        <v>0.07079646017699115</v>
      </c>
      <c r="F47" s="358">
        <v>0.08044501497646556</v>
      </c>
      <c r="G47" s="358">
        <v>0.0625</v>
      </c>
      <c r="H47" s="358">
        <v>0.05795574288724975</v>
      </c>
      <c r="I47" s="358">
        <v>0.07297628781684383</v>
      </c>
    </row>
    <row r="48" spans="1:9" ht="14.25">
      <c r="A48" s="242">
        <v>72</v>
      </c>
      <c r="B48" s="377" t="s">
        <v>698</v>
      </c>
      <c r="C48" s="358">
        <v>0.005714285714285714</v>
      </c>
      <c r="D48" s="358">
        <v>0.0005755947812739831</v>
      </c>
      <c r="E48" s="358">
        <v>0</v>
      </c>
      <c r="F48" s="358">
        <v>0.0004278990158322636</v>
      </c>
      <c r="G48" s="358">
        <v>0</v>
      </c>
      <c r="H48" s="358">
        <v>0.001053740779768177</v>
      </c>
      <c r="I48" s="358">
        <v>0.0007154538021259197</v>
      </c>
    </row>
    <row r="49" spans="1:9" ht="14.25">
      <c r="A49" s="242">
        <v>73</v>
      </c>
      <c r="B49" s="377" t="s">
        <v>699</v>
      </c>
      <c r="C49" s="358">
        <v>0.008571428571428572</v>
      </c>
      <c r="D49" s="358">
        <v>0.004412893323100537</v>
      </c>
      <c r="E49" s="358">
        <v>0.004424778761061947</v>
      </c>
      <c r="F49" s="358">
        <v>0.008985879332477534</v>
      </c>
      <c r="G49" s="358">
        <v>0.0625</v>
      </c>
      <c r="H49" s="358">
        <v>0.007376185458377239</v>
      </c>
      <c r="I49" s="358">
        <v>0.006132461161079314</v>
      </c>
    </row>
    <row r="50" spans="1:9" ht="27.75" thickBot="1">
      <c r="A50" s="243">
        <v>79</v>
      </c>
      <c r="B50" s="378" t="s">
        <v>700</v>
      </c>
      <c r="C50" s="360">
        <v>0.014285714285714285</v>
      </c>
      <c r="D50" s="360">
        <v>0.001343054489639294</v>
      </c>
      <c r="E50" s="360">
        <v>0.007743362831858407</v>
      </c>
      <c r="F50" s="360">
        <v>0.0025673940949935813</v>
      </c>
      <c r="G50" s="360">
        <v>0</v>
      </c>
      <c r="H50" s="360">
        <v>0.0031612223393045315</v>
      </c>
      <c r="I50" s="360">
        <v>0.002861815208503679</v>
      </c>
    </row>
    <row r="51" spans="1:9" ht="15" thickBot="1">
      <c r="A51" s="241">
        <v>8</v>
      </c>
      <c r="B51" s="273" t="s">
        <v>701</v>
      </c>
      <c r="C51" s="259">
        <v>0.02</v>
      </c>
      <c r="D51" s="259">
        <v>0.009593246354566385</v>
      </c>
      <c r="E51" s="259">
        <v>0.01991150442477876</v>
      </c>
      <c r="F51" s="259">
        <v>0.011553273427471117</v>
      </c>
      <c r="G51" s="259">
        <v>0</v>
      </c>
      <c r="H51" s="259">
        <v>0.020021074815595365</v>
      </c>
      <c r="I51" s="259">
        <v>0.012367130008176614</v>
      </c>
    </row>
    <row r="52" spans="1:9" ht="14.25">
      <c r="A52" s="242">
        <v>80</v>
      </c>
      <c r="B52" s="377" t="s">
        <v>702</v>
      </c>
      <c r="C52" s="358">
        <v>0</v>
      </c>
      <c r="D52" s="358">
        <v>0.0001918649270913277</v>
      </c>
      <c r="E52" s="358">
        <v>0.0022123893805309734</v>
      </c>
      <c r="F52" s="358">
        <v>0.0012836970474967907</v>
      </c>
      <c r="G52" s="358">
        <v>0</v>
      </c>
      <c r="H52" s="358">
        <v>0.0031612223393045315</v>
      </c>
      <c r="I52" s="358">
        <v>0.000919869174161897</v>
      </c>
    </row>
    <row r="53" spans="1:9" ht="14.25">
      <c r="A53" s="242">
        <v>81</v>
      </c>
      <c r="B53" s="377" t="s">
        <v>703</v>
      </c>
      <c r="C53" s="358">
        <v>0.005714285714285714</v>
      </c>
      <c r="D53" s="358">
        <v>0.0011511895625479663</v>
      </c>
      <c r="E53" s="358">
        <v>0.0022123893805309734</v>
      </c>
      <c r="F53" s="358">
        <v>0.0012836970474967907</v>
      </c>
      <c r="G53" s="358">
        <v>0</v>
      </c>
      <c r="H53" s="358">
        <v>0.001053740779768177</v>
      </c>
      <c r="I53" s="358">
        <v>0.0014309076042518395</v>
      </c>
    </row>
    <row r="54" spans="1:9" ht="14.25">
      <c r="A54" s="242">
        <v>82</v>
      </c>
      <c r="B54" s="377" t="s">
        <v>704</v>
      </c>
      <c r="C54" s="358">
        <v>0</v>
      </c>
      <c r="D54" s="358">
        <v>0.0007674597083653108</v>
      </c>
      <c r="E54" s="358">
        <v>0.0011061946902654867</v>
      </c>
      <c r="F54" s="358">
        <v>0.0012836970474967907</v>
      </c>
      <c r="G54" s="358">
        <v>0</v>
      </c>
      <c r="H54" s="358">
        <v>0.001053740779768177</v>
      </c>
      <c r="I54" s="358">
        <v>0.000919869174161897</v>
      </c>
    </row>
    <row r="55" spans="1:9" ht="14.25">
      <c r="A55" s="242">
        <v>83</v>
      </c>
      <c r="B55" s="377" t="s">
        <v>705</v>
      </c>
      <c r="C55" s="358">
        <v>0.011428571428571429</v>
      </c>
      <c r="D55" s="358">
        <v>0.005755947812739831</v>
      </c>
      <c r="E55" s="358">
        <v>0.00995575221238938</v>
      </c>
      <c r="F55" s="358">
        <v>0.006418485237483954</v>
      </c>
      <c r="G55" s="358">
        <v>0</v>
      </c>
      <c r="H55" s="358">
        <v>0.011591148577449948</v>
      </c>
      <c r="I55" s="358">
        <v>0.0070523303352412105</v>
      </c>
    </row>
    <row r="56" spans="1:9" ht="27.75" thickBot="1">
      <c r="A56" s="243">
        <v>89</v>
      </c>
      <c r="B56" s="378" t="s">
        <v>706</v>
      </c>
      <c r="C56" s="359">
        <v>0.002857142857142857</v>
      </c>
      <c r="D56" s="359">
        <v>0.0017267843438219493</v>
      </c>
      <c r="E56" s="359">
        <v>0.004424778761061947</v>
      </c>
      <c r="F56" s="359">
        <v>0.0012836970474967907</v>
      </c>
      <c r="G56" s="359">
        <v>0</v>
      </c>
      <c r="H56" s="359">
        <v>0.0031612223393045315</v>
      </c>
      <c r="I56" s="359">
        <v>0.0020441537203597705</v>
      </c>
    </row>
    <row r="57" spans="1:9" ht="15" thickBot="1">
      <c r="A57" s="241">
        <v>99</v>
      </c>
      <c r="B57" s="273" t="s">
        <v>707</v>
      </c>
      <c r="C57" s="259">
        <v>0.20857142857142857</v>
      </c>
      <c r="D57" s="259">
        <v>0.04067536454336147</v>
      </c>
      <c r="E57" s="259">
        <v>0.05088495575221239</v>
      </c>
      <c r="F57" s="259">
        <v>0.03465982028241335</v>
      </c>
      <c r="G57" s="259">
        <v>0</v>
      </c>
      <c r="H57" s="259">
        <v>0.03371970495258166</v>
      </c>
      <c r="I57" s="259">
        <v>0.045380212591986914</v>
      </c>
    </row>
    <row r="58" spans="1:9" ht="15" thickBot="1">
      <c r="A58" s="241" t="s">
        <v>46</v>
      </c>
      <c r="B58" s="273" t="s">
        <v>510</v>
      </c>
      <c r="C58" s="259">
        <v>0.11428571428571428</v>
      </c>
      <c r="D58" s="259">
        <v>0.03453568687643899</v>
      </c>
      <c r="E58" s="259">
        <v>0.034292035398230086</v>
      </c>
      <c r="F58" s="259">
        <v>0.04278990158322636</v>
      </c>
      <c r="G58" s="259">
        <v>0.03125</v>
      </c>
      <c r="H58" s="259">
        <v>0.04320337197049526</v>
      </c>
      <c r="I58" s="259">
        <v>0.0401676206050695</v>
      </c>
    </row>
    <row r="59" spans="1:9" ht="15" thickBot="1">
      <c r="A59" s="537" t="s">
        <v>396</v>
      </c>
      <c r="B59" s="429"/>
      <c r="C59" s="363">
        <v>1</v>
      </c>
      <c r="D59" s="363">
        <v>1</v>
      </c>
      <c r="E59" s="363">
        <v>1</v>
      </c>
      <c r="F59" s="363">
        <v>1</v>
      </c>
      <c r="G59" s="363">
        <v>1</v>
      </c>
      <c r="H59" s="363">
        <v>1</v>
      </c>
      <c r="I59" s="363">
        <v>1</v>
      </c>
    </row>
  </sheetData>
  <sheetProtection/>
  <mergeCells count="2">
    <mergeCell ref="A59:B59"/>
    <mergeCell ref="A1:I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1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62" customWidth="1"/>
    <col min="2" max="2" width="98.8515625" style="262" bestFit="1" customWidth="1"/>
    <col min="3" max="9" width="10.7109375" style="262" customWidth="1"/>
    <col min="10" max="10" width="13.28125" style="262" customWidth="1"/>
    <col min="11" max="20" width="10.7109375" style="262" customWidth="1"/>
    <col min="21" max="16384" width="9.140625" style="262" customWidth="1"/>
  </cols>
  <sheetData>
    <row r="1" spans="1:20" ht="16.5" thickBot="1" thickTop="1">
      <c r="A1" s="463" t="s">
        <v>716</v>
      </c>
      <c r="B1" s="464"/>
      <c r="C1" s="541"/>
      <c r="D1" s="541"/>
      <c r="E1" s="541"/>
      <c r="F1" s="541"/>
      <c r="G1" s="541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3"/>
    </row>
    <row r="2" spans="1:20" ht="15" thickBot="1" thickTop="1">
      <c r="A2" s="438" t="s">
        <v>467</v>
      </c>
      <c r="B2" s="444" t="s">
        <v>715</v>
      </c>
      <c r="C2" s="504" t="s">
        <v>531</v>
      </c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4.25">
      <c r="A3" s="493"/>
      <c r="B3" s="495"/>
      <c r="C3" s="488" t="s">
        <v>642</v>
      </c>
      <c r="D3" s="514"/>
      <c r="E3" s="486" t="s">
        <v>643</v>
      </c>
      <c r="F3" s="544"/>
      <c r="G3" s="488" t="s">
        <v>644</v>
      </c>
      <c r="H3" s="514"/>
      <c r="I3" s="486" t="s">
        <v>645</v>
      </c>
      <c r="J3" s="544"/>
      <c r="K3" s="488" t="s">
        <v>646</v>
      </c>
      <c r="L3" s="514"/>
      <c r="M3" s="486" t="s">
        <v>647</v>
      </c>
      <c r="N3" s="544"/>
      <c r="O3" s="488" t="s">
        <v>648</v>
      </c>
      <c r="P3" s="514"/>
      <c r="Q3" s="488" t="s">
        <v>649</v>
      </c>
      <c r="R3" s="514"/>
      <c r="S3" s="486" t="s">
        <v>540</v>
      </c>
      <c r="T3" s="514"/>
    </row>
    <row r="4" spans="1:20" ht="15" thickBot="1">
      <c r="A4" s="493"/>
      <c r="B4" s="496"/>
      <c r="C4" s="39" t="s">
        <v>2</v>
      </c>
      <c r="D4" s="68" t="s">
        <v>3</v>
      </c>
      <c r="E4" s="10" t="s">
        <v>2</v>
      </c>
      <c r="F4" s="67" t="s">
        <v>3</v>
      </c>
      <c r="G4" s="39" t="s">
        <v>2</v>
      </c>
      <c r="H4" s="68" t="s">
        <v>3</v>
      </c>
      <c r="I4" s="10" t="s">
        <v>2</v>
      </c>
      <c r="J4" s="67" t="s">
        <v>3</v>
      </c>
      <c r="K4" s="39" t="s">
        <v>2</v>
      </c>
      <c r="L4" s="68" t="s">
        <v>3</v>
      </c>
      <c r="M4" s="10" t="s">
        <v>2</v>
      </c>
      <c r="N4" s="67" t="s">
        <v>3</v>
      </c>
      <c r="O4" s="205" t="s">
        <v>2</v>
      </c>
      <c r="P4" s="68" t="s">
        <v>3</v>
      </c>
      <c r="Q4" s="39" t="s">
        <v>2</v>
      </c>
      <c r="R4" s="68" t="s">
        <v>3</v>
      </c>
      <c r="S4" s="10" t="s">
        <v>2</v>
      </c>
      <c r="T4" s="68" t="s">
        <v>3</v>
      </c>
    </row>
    <row r="5" spans="1:20" ht="15" thickBot="1">
      <c r="A5" s="241">
        <v>1</v>
      </c>
      <c r="B5" s="14" t="s">
        <v>653</v>
      </c>
      <c r="C5" s="15">
        <v>40</v>
      </c>
      <c r="D5" s="145">
        <v>0.008726003490401398</v>
      </c>
      <c r="E5" s="146">
        <v>8</v>
      </c>
      <c r="F5" s="147">
        <v>0.006430868167202572</v>
      </c>
      <c r="G5" s="15">
        <v>10</v>
      </c>
      <c r="H5" s="145">
        <v>0.010204081632653062</v>
      </c>
      <c r="I5" s="146">
        <v>4</v>
      </c>
      <c r="J5" s="147">
        <v>0.003838771593090211</v>
      </c>
      <c r="K5" s="15">
        <v>7</v>
      </c>
      <c r="L5" s="145">
        <v>0.01279707495429616</v>
      </c>
      <c r="M5" s="302">
        <v>2</v>
      </c>
      <c r="N5" s="16">
        <v>0.002320185614849188</v>
      </c>
      <c r="O5" s="176">
        <v>3</v>
      </c>
      <c r="P5" s="17">
        <v>0.009345794392523364</v>
      </c>
      <c r="Q5" s="176">
        <v>0</v>
      </c>
      <c r="R5" s="17">
        <v>0</v>
      </c>
      <c r="S5" s="302">
        <v>74</v>
      </c>
      <c r="T5" s="17">
        <v>0.0075633687653311535</v>
      </c>
    </row>
    <row r="6" spans="1:20" ht="14.25">
      <c r="A6" s="242">
        <v>10</v>
      </c>
      <c r="B6" s="189" t="s">
        <v>654</v>
      </c>
      <c r="C6" s="72">
        <v>1</v>
      </c>
      <c r="D6" s="74">
        <v>0.0002181500872600349</v>
      </c>
      <c r="E6" s="75">
        <v>0</v>
      </c>
      <c r="F6" s="73">
        <v>0</v>
      </c>
      <c r="G6" s="76">
        <v>0</v>
      </c>
      <c r="H6" s="74">
        <v>0</v>
      </c>
      <c r="I6" s="75">
        <v>0</v>
      </c>
      <c r="J6" s="73">
        <v>0</v>
      </c>
      <c r="K6" s="72">
        <v>2</v>
      </c>
      <c r="L6" s="74">
        <v>0.0036563071297989035</v>
      </c>
      <c r="M6" s="217">
        <v>0</v>
      </c>
      <c r="N6" s="162">
        <v>0</v>
      </c>
      <c r="O6" s="209">
        <v>0</v>
      </c>
      <c r="P6" s="161">
        <v>0</v>
      </c>
      <c r="Q6" s="209">
        <v>0</v>
      </c>
      <c r="R6" s="161">
        <v>0</v>
      </c>
      <c r="S6" s="217">
        <v>3</v>
      </c>
      <c r="T6" s="161">
        <v>0.0003066230580539657</v>
      </c>
    </row>
    <row r="7" spans="1:20" ht="14.25">
      <c r="A7" s="242">
        <v>11</v>
      </c>
      <c r="B7" s="189" t="s">
        <v>655</v>
      </c>
      <c r="C7" s="72">
        <v>1</v>
      </c>
      <c r="D7" s="74">
        <v>0.0002181500872600349</v>
      </c>
      <c r="E7" s="75">
        <v>0</v>
      </c>
      <c r="F7" s="73">
        <v>0</v>
      </c>
      <c r="G7" s="76">
        <v>0</v>
      </c>
      <c r="H7" s="74">
        <v>0</v>
      </c>
      <c r="I7" s="75">
        <v>0</v>
      </c>
      <c r="J7" s="73">
        <v>0</v>
      </c>
      <c r="K7" s="72">
        <v>0</v>
      </c>
      <c r="L7" s="74">
        <v>0</v>
      </c>
      <c r="M7" s="217">
        <v>0</v>
      </c>
      <c r="N7" s="162">
        <v>0</v>
      </c>
      <c r="O7" s="209">
        <v>0</v>
      </c>
      <c r="P7" s="161">
        <v>0</v>
      </c>
      <c r="Q7" s="209">
        <v>0</v>
      </c>
      <c r="R7" s="161">
        <v>0</v>
      </c>
      <c r="S7" s="217">
        <v>1</v>
      </c>
      <c r="T7" s="161">
        <v>0.00010220768601798856</v>
      </c>
    </row>
    <row r="8" spans="1:20" ht="14.25">
      <c r="A8" s="242">
        <v>12</v>
      </c>
      <c r="B8" s="189" t="s">
        <v>656</v>
      </c>
      <c r="C8" s="72">
        <v>1</v>
      </c>
      <c r="D8" s="74">
        <v>0.0002181500872600349</v>
      </c>
      <c r="E8" s="75">
        <v>0</v>
      </c>
      <c r="F8" s="73">
        <v>0</v>
      </c>
      <c r="G8" s="76">
        <v>0</v>
      </c>
      <c r="H8" s="74">
        <v>0</v>
      </c>
      <c r="I8" s="75">
        <v>0</v>
      </c>
      <c r="J8" s="73">
        <v>0</v>
      </c>
      <c r="K8" s="72">
        <v>0</v>
      </c>
      <c r="L8" s="74">
        <v>0</v>
      </c>
      <c r="M8" s="217">
        <v>0</v>
      </c>
      <c r="N8" s="162">
        <v>0</v>
      </c>
      <c r="O8" s="209">
        <v>0</v>
      </c>
      <c r="P8" s="161">
        <v>0</v>
      </c>
      <c r="Q8" s="209">
        <v>0</v>
      </c>
      <c r="R8" s="161">
        <v>0</v>
      </c>
      <c r="S8" s="217">
        <v>1</v>
      </c>
      <c r="T8" s="161">
        <v>0.00010220768601798856</v>
      </c>
    </row>
    <row r="9" spans="1:20" ht="14.25">
      <c r="A9" s="242">
        <v>13</v>
      </c>
      <c r="B9" s="189" t="s">
        <v>657</v>
      </c>
      <c r="C9" s="72">
        <v>1</v>
      </c>
      <c r="D9" s="74">
        <v>0.0002181500872600349</v>
      </c>
      <c r="E9" s="75">
        <v>1</v>
      </c>
      <c r="F9" s="73">
        <v>0.0008038585209003215</v>
      </c>
      <c r="G9" s="76">
        <v>0</v>
      </c>
      <c r="H9" s="74">
        <v>0</v>
      </c>
      <c r="I9" s="75">
        <v>1</v>
      </c>
      <c r="J9" s="73">
        <v>0.0009596928982725527</v>
      </c>
      <c r="K9" s="72">
        <v>0</v>
      </c>
      <c r="L9" s="74">
        <v>0</v>
      </c>
      <c r="M9" s="217">
        <v>0</v>
      </c>
      <c r="N9" s="162">
        <v>0</v>
      </c>
      <c r="O9" s="209">
        <v>0</v>
      </c>
      <c r="P9" s="161">
        <v>0</v>
      </c>
      <c r="Q9" s="209">
        <v>0</v>
      </c>
      <c r="R9" s="161">
        <v>0</v>
      </c>
      <c r="S9" s="217">
        <v>3</v>
      </c>
      <c r="T9" s="161">
        <v>0.0003066230580539657</v>
      </c>
    </row>
    <row r="10" spans="1:20" ht="14.25">
      <c r="A10" s="242">
        <v>14</v>
      </c>
      <c r="B10" s="189" t="s">
        <v>658</v>
      </c>
      <c r="C10" s="72">
        <v>29</v>
      </c>
      <c r="D10" s="74">
        <v>0.0063263525305410125</v>
      </c>
      <c r="E10" s="75">
        <v>4</v>
      </c>
      <c r="F10" s="73">
        <v>0.003215434083601286</v>
      </c>
      <c r="G10" s="76">
        <v>8</v>
      </c>
      <c r="H10" s="74">
        <v>0.00816326530612245</v>
      </c>
      <c r="I10" s="75">
        <v>3</v>
      </c>
      <c r="J10" s="73">
        <v>0.0028790786948176585</v>
      </c>
      <c r="K10" s="72">
        <v>5</v>
      </c>
      <c r="L10" s="74">
        <v>0.009140767824497256</v>
      </c>
      <c r="M10" s="217">
        <v>2</v>
      </c>
      <c r="N10" s="162">
        <v>0.002320185614849188</v>
      </c>
      <c r="O10" s="209">
        <v>3</v>
      </c>
      <c r="P10" s="161">
        <v>0.009345794392523364</v>
      </c>
      <c r="Q10" s="209">
        <v>0</v>
      </c>
      <c r="R10" s="161">
        <v>0</v>
      </c>
      <c r="S10" s="217">
        <v>54</v>
      </c>
      <c r="T10" s="161">
        <v>0.005519215044971382</v>
      </c>
    </row>
    <row r="11" spans="1:20" ht="14.25">
      <c r="A11" s="242">
        <v>15</v>
      </c>
      <c r="B11" s="189" t="s">
        <v>659</v>
      </c>
      <c r="C11" s="72">
        <v>3</v>
      </c>
      <c r="D11" s="74">
        <v>0.0006544502617801048</v>
      </c>
      <c r="E11" s="75">
        <v>0</v>
      </c>
      <c r="F11" s="73">
        <v>0</v>
      </c>
      <c r="G11" s="76">
        <v>0</v>
      </c>
      <c r="H11" s="74">
        <v>0</v>
      </c>
      <c r="I11" s="75">
        <v>0</v>
      </c>
      <c r="J11" s="73">
        <v>0</v>
      </c>
      <c r="K11" s="72">
        <v>0</v>
      </c>
      <c r="L11" s="74">
        <v>0</v>
      </c>
      <c r="M11" s="217">
        <v>0</v>
      </c>
      <c r="N11" s="162">
        <v>0</v>
      </c>
      <c r="O11" s="209">
        <v>0</v>
      </c>
      <c r="P11" s="161">
        <v>0</v>
      </c>
      <c r="Q11" s="209">
        <v>0</v>
      </c>
      <c r="R11" s="161">
        <v>0</v>
      </c>
      <c r="S11" s="217">
        <v>3</v>
      </c>
      <c r="T11" s="161">
        <v>0.0003066230580539657</v>
      </c>
    </row>
    <row r="12" spans="1:20" ht="14.25">
      <c r="A12" s="242">
        <v>16</v>
      </c>
      <c r="B12" s="189" t="s">
        <v>660</v>
      </c>
      <c r="C12" s="72">
        <v>0</v>
      </c>
      <c r="D12" s="74">
        <v>0</v>
      </c>
      <c r="E12" s="75">
        <v>0</v>
      </c>
      <c r="F12" s="73">
        <v>0</v>
      </c>
      <c r="G12" s="76">
        <v>0</v>
      </c>
      <c r="H12" s="74">
        <v>0</v>
      </c>
      <c r="I12" s="75">
        <v>0</v>
      </c>
      <c r="J12" s="73">
        <v>0</v>
      </c>
      <c r="K12" s="72">
        <v>0</v>
      </c>
      <c r="L12" s="74">
        <v>0</v>
      </c>
      <c r="M12" s="217">
        <v>0</v>
      </c>
      <c r="N12" s="162">
        <v>0</v>
      </c>
      <c r="O12" s="209">
        <v>0</v>
      </c>
      <c r="P12" s="161">
        <v>0</v>
      </c>
      <c r="Q12" s="209">
        <v>0</v>
      </c>
      <c r="R12" s="161">
        <v>0</v>
      </c>
      <c r="S12" s="217">
        <v>0</v>
      </c>
      <c r="T12" s="161">
        <v>0</v>
      </c>
    </row>
    <row r="13" spans="1:20" ht="14.25">
      <c r="A13" s="242">
        <v>17</v>
      </c>
      <c r="B13" s="189" t="s">
        <v>661</v>
      </c>
      <c r="C13" s="72">
        <v>0</v>
      </c>
      <c r="D13" s="74">
        <v>0</v>
      </c>
      <c r="E13" s="75">
        <v>0</v>
      </c>
      <c r="F13" s="73">
        <v>0</v>
      </c>
      <c r="G13" s="76">
        <v>0</v>
      </c>
      <c r="H13" s="74">
        <v>0</v>
      </c>
      <c r="I13" s="75">
        <v>0</v>
      </c>
      <c r="J13" s="73">
        <v>0</v>
      </c>
      <c r="K13" s="72">
        <v>0</v>
      </c>
      <c r="L13" s="74">
        <v>0</v>
      </c>
      <c r="M13" s="217">
        <v>0</v>
      </c>
      <c r="N13" s="162">
        <v>0</v>
      </c>
      <c r="O13" s="209">
        <v>0</v>
      </c>
      <c r="P13" s="161">
        <v>0</v>
      </c>
      <c r="Q13" s="209">
        <v>0</v>
      </c>
      <c r="R13" s="161">
        <v>0</v>
      </c>
      <c r="S13" s="217">
        <v>0</v>
      </c>
      <c r="T13" s="161">
        <v>0</v>
      </c>
    </row>
    <row r="14" spans="1:20" ht="15" thickBot="1">
      <c r="A14" s="243">
        <v>19</v>
      </c>
      <c r="B14" s="244" t="s">
        <v>662</v>
      </c>
      <c r="C14" s="77">
        <v>4</v>
      </c>
      <c r="D14" s="79">
        <v>0.0008726003490401396</v>
      </c>
      <c r="E14" s="80">
        <v>3</v>
      </c>
      <c r="F14" s="78">
        <v>0.002411575562700965</v>
      </c>
      <c r="G14" s="81">
        <v>2</v>
      </c>
      <c r="H14" s="79">
        <v>0.0020408163265306124</v>
      </c>
      <c r="I14" s="80">
        <v>0</v>
      </c>
      <c r="J14" s="78">
        <v>0</v>
      </c>
      <c r="K14" s="77">
        <v>0</v>
      </c>
      <c r="L14" s="79">
        <v>0</v>
      </c>
      <c r="M14" s="292">
        <v>0</v>
      </c>
      <c r="N14" s="164">
        <v>0</v>
      </c>
      <c r="O14" s="294">
        <v>0</v>
      </c>
      <c r="P14" s="163">
        <v>0</v>
      </c>
      <c r="Q14" s="294">
        <v>0</v>
      </c>
      <c r="R14" s="163">
        <v>0</v>
      </c>
      <c r="S14" s="292">
        <v>9</v>
      </c>
      <c r="T14" s="163">
        <v>0.000919869174161897</v>
      </c>
    </row>
    <row r="15" spans="1:20" ht="15" thickBot="1">
      <c r="A15" s="241">
        <v>2</v>
      </c>
      <c r="B15" s="14" t="s">
        <v>663</v>
      </c>
      <c r="C15" s="15">
        <v>2</v>
      </c>
      <c r="D15" s="145">
        <v>0.0004363001745200698</v>
      </c>
      <c r="E15" s="146">
        <v>2</v>
      </c>
      <c r="F15" s="147">
        <v>0.001607717041800643</v>
      </c>
      <c r="G15" s="15">
        <v>0</v>
      </c>
      <c r="H15" s="145">
        <v>0</v>
      </c>
      <c r="I15" s="146">
        <v>0</v>
      </c>
      <c r="J15" s="147">
        <v>0</v>
      </c>
      <c r="K15" s="15">
        <v>0</v>
      </c>
      <c r="L15" s="145">
        <v>0</v>
      </c>
      <c r="M15" s="302">
        <v>1</v>
      </c>
      <c r="N15" s="16">
        <v>0.001160092807424594</v>
      </c>
      <c r="O15" s="176">
        <v>0</v>
      </c>
      <c r="P15" s="17">
        <v>0</v>
      </c>
      <c r="Q15" s="176">
        <v>0</v>
      </c>
      <c r="R15" s="17">
        <v>0</v>
      </c>
      <c r="S15" s="302">
        <v>5</v>
      </c>
      <c r="T15" s="17">
        <v>0.0005110384300899426</v>
      </c>
    </row>
    <row r="16" spans="1:20" ht="14.25">
      <c r="A16" s="260">
        <v>20</v>
      </c>
      <c r="B16" s="261" t="s">
        <v>664</v>
      </c>
      <c r="C16" s="72">
        <v>0</v>
      </c>
      <c r="D16" s="74">
        <v>0</v>
      </c>
      <c r="E16" s="75">
        <v>0</v>
      </c>
      <c r="F16" s="73">
        <v>0</v>
      </c>
      <c r="G16" s="76">
        <v>0</v>
      </c>
      <c r="H16" s="74">
        <v>0</v>
      </c>
      <c r="I16" s="75">
        <v>0</v>
      </c>
      <c r="J16" s="73">
        <v>0</v>
      </c>
      <c r="K16" s="72">
        <v>0</v>
      </c>
      <c r="L16" s="74">
        <v>0</v>
      </c>
      <c r="M16" s="217">
        <v>0</v>
      </c>
      <c r="N16" s="162">
        <v>0</v>
      </c>
      <c r="O16" s="209">
        <v>0</v>
      </c>
      <c r="P16" s="161">
        <v>0</v>
      </c>
      <c r="Q16" s="209">
        <v>0</v>
      </c>
      <c r="R16" s="161">
        <v>0</v>
      </c>
      <c r="S16" s="217">
        <v>0</v>
      </c>
      <c r="T16" s="161">
        <v>0</v>
      </c>
    </row>
    <row r="17" spans="1:20" ht="14.25">
      <c r="A17" s="242">
        <v>21</v>
      </c>
      <c r="B17" s="189" t="s">
        <v>665</v>
      </c>
      <c r="C17" s="72">
        <v>0</v>
      </c>
      <c r="D17" s="74">
        <v>0</v>
      </c>
      <c r="E17" s="75">
        <v>0</v>
      </c>
      <c r="F17" s="73">
        <v>0</v>
      </c>
      <c r="G17" s="76">
        <v>0</v>
      </c>
      <c r="H17" s="74">
        <v>0</v>
      </c>
      <c r="I17" s="75">
        <v>0</v>
      </c>
      <c r="J17" s="73">
        <v>0</v>
      </c>
      <c r="K17" s="72">
        <v>0</v>
      </c>
      <c r="L17" s="74">
        <v>0</v>
      </c>
      <c r="M17" s="217">
        <v>0</v>
      </c>
      <c r="N17" s="162">
        <v>0</v>
      </c>
      <c r="O17" s="209">
        <v>0</v>
      </c>
      <c r="P17" s="161">
        <v>0</v>
      </c>
      <c r="Q17" s="209">
        <v>0</v>
      </c>
      <c r="R17" s="161">
        <v>0</v>
      </c>
      <c r="S17" s="217">
        <v>0</v>
      </c>
      <c r="T17" s="161">
        <v>0</v>
      </c>
    </row>
    <row r="18" spans="1:20" ht="14.25">
      <c r="A18" s="242">
        <v>22</v>
      </c>
      <c r="B18" s="189" t="s">
        <v>666</v>
      </c>
      <c r="C18" s="72">
        <v>0</v>
      </c>
      <c r="D18" s="74">
        <v>0</v>
      </c>
      <c r="E18" s="75">
        <v>0</v>
      </c>
      <c r="F18" s="73">
        <v>0</v>
      </c>
      <c r="G18" s="76">
        <v>0</v>
      </c>
      <c r="H18" s="74">
        <v>0</v>
      </c>
      <c r="I18" s="75">
        <v>0</v>
      </c>
      <c r="J18" s="73">
        <v>0</v>
      </c>
      <c r="K18" s="72">
        <v>0</v>
      </c>
      <c r="L18" s="74">
        <v>0</v>
      </c>
      <c r="M18" s="217">
        <v>0</v>
      </c>
      <c r="N18" s="162">
        <v>0</v>
      </c>
      <c r="O18" s="209">
        <v>0</v>
      </c>
      <c r="P18" s="161">
        <v>0</v>
      </c>
      <c r="Q18" s="209">
        <v>0</v>
      </c>
      <c r="R18" s="161">
        <v>0</v>
      </c>
      <c r="S18" s="217">
        <v>0</v>
      </c>
      <c r="T18" s="161">
        <v>0</v>
      </c>
    </row>
    <row r="19" spans="1:20" ht="14.25">
      <c r="A19" s="242">
        <v>23</v>
      </c>
      <c r="B19" s="189" t="s">
        <v>667</v>
      </c>
      <c r="C19" s="72">
        <v>0</v>
      </c>
      <c r="D19" s="74">
        <v>0</v>
      </c>
      <c r="E19" s="75">
        <v>0</v>
      </c>
      <c r="F19" s="73">
        <v>0</v>
      </c>
      <c r="G19" s="76">
        <v>0</v>
      </c>
      <c r="H19" s="74">
        <v>0</v>
      </c>
      <c r="I19" s="75">
        <v>0</v>
      </c>
      <c r="J19" s="73">
        <v>0</v>
      </c>
      <c r="K19" s="72">
        <v>0</v>
      </c>
      <c r="L19" s="74">
        <v>0</v>
      </c>
      <c r="M19" s="217">
        <v>0</v>
      </c>
      <c r="N19" s="162">
        <v>0</v>
      </c>
      <c r="O19" s="209">
        <v>0</v>
      </c>
      <c r="P19" s="161">
        <v>0</v>
      </c>
      <c r="Q19" s="209">
        <v>0</v>
      </c>
      <c r="R19" s="161">
        <v>0</v>
      </c>
      <c r="S19" s="217">
        <v>0</v>
      </c>
      <c r="T19" s="161">
        <v>0</v>
      </c>
    </row>
    <row r="20" spans="1:20" ht="15" thickBot="1">
      <c r="A20" s="243">
        <v>29</v>
      </c>
      <c r="B20" s="244" t="s">
        <v>668</v>
      </c>
      <c r="C20" s="77">
        <v>2</v>
      </c>
      <c r="D20" s="79">
        <v>0.0004363001745200698</v>
      </c>
      <c r="E20" s="80">
        <v>2</v>
      </c>
      <c r="F20" s="78">
        <v>0.001607717041800643</v>
      </c>
      <c r="G20" s="81">
        <v>0</v>
      </c>
      <c r="H20" s="79">
        <v>0</v>
      </c>
      <c r="I20" s="80">
        <v>0</v>
      </c>
      <c r="J20" s="78">
        <v>0</v>
      </c>
      <c r="K20" s="77">
        <v>0</v>
      </c>
      <c r="L20" s="79">
        <v>0</v>
      </c>
      <c r="M20" s="292">
        <v>1</v>
      </c>
      <c r="N20" s="164">
        <v>0.001160092807424594</v>
      </c>
      <c r="O20" s="294">
        <v>0</v>
      </c>
      <c r="P20" s="163">
        <v>0</v>
      </c>
      <c r="Q20" s="294">
        <v>0</v>
      </c>
      <c r="R20" s="163">
        <v>0</v>
      </c>
      <c r="S20" s="292">
        <v>5</v>
      </c>
      <c r="T20" s="163">
        <v>0.0005110384300899426</v>
      </c>
    </row>
    <row r="21" spans="1:20" ht="27.75" thickBot="1">
      <c r="A21" s="241">
        <v>3</v>
      </c>
      <c r="B21" s="14" t="s">
        <v>669</v>
      </c>
      <c r="C21" s="15">
        <v>1681</v>
      </c>
      <c r="D21" s="145">
        <v>0.3667102966841187</v>
      </c>
      <c r="E21" s="146">
        <v>361</v>
      </c>
      <c r="F21" s="147">
        <v>0.29019292604501606</v>
      </c>
      <c r="G21" s="15">
        <v>287</v>
      </c>
      <c r="H21" s="145">
        <v>0.2928571428571429</v>
      </c>
      <c r="I21" s="146">
        <v>325</v>
      </c>
      <c r="J21" s="147">
        <v>0.31190019193857965</v>
      </c>
      <c r="K21" s="15">
        <v>189</v>
      </c>
      <c r="L21" s="145">
        <v>0.34552102376599636</v>
      </c>
      <c r="M21" s="302">
        <v>295</v>
      </c>
      <c r="N21" s="16">
        <v>0.3422273781902552</v>
      </c>
      <c r="O21" s="176">
        <v>92</v>
      </c>
      <c r="P21" s="17">
        <v>0.28660436137071654</v>
      </c>
      <c r="Q21" s="176">
        <v>61</v>
      </c>
      <c r="R21" s="17">
        <v>0.2990196078431373</v>
      </c>
      <c r="S21" s="302">
        <v>3291</v>
      </c>
      <c r="T21" s="17">
        <v>0.33636549468520033</v>
      </c>
    </row>
    <row r="22" spans="1:20" ht="27">
      <c r="A22" s="242">
        <v>30</v>
      </c>
      <c r="B22" s="189" t="s">
        <v>670</v>
      </c>
      <c r="C22" s="72">
        <v>50</v>
      </c>
      <c r="D22" s="74">
        <v>0.010907504363001745</v>
      </c>
      <c r="E22" s="75">
        <v>31</v>
      </c>
      <c r="F22" s="73">
        <v>0.02491961414790997</v>
      </c>
      <c r="G22" s="76">
        <v>28</v>
      </c>
      <c r="H22" s="74">
        <v>0.02857142857142857</v>
      </c>
      <c r="I22" s="75">
        <v>23</v>
      </c>
      <c r="J22" s="73">
        <v>0.022072936660268713</v>
      </c>
      <c r="K22" s="72">
        <v>19</v>
      </c>
      <c r="L22" s="74">
        <v>0.03473491773308958</v>
      </c>
      <c r="M22" s="217">
        <v>17</v>
      </c>
      <c r="N22" s="162">
        <v>0.019721577726218097</v>
      </c>
      <c r="O22" s="209">
        <v>7</v>
      </c>
      <c r="P22" s="161">
        <v>0.021806853582554516</v>
      </c>
      <c r="Q22" s="209">
        <v>2</v>
      </c>
      <c r="R22" s="161">
        <v>0.00980392156862745</v>
      </c>
      <c r="S22" s="217">
        <v>177</v>
      </c>
      <c r="T22" s="161">
        <v>0.018090760425183972</v>
      </c>
    </row>
    <row r="23" spans="1:20" ht="14.25">
      <c r="A23" s="242">
        <v>31</v>
      </c>
      <c r="B23" s="189" t="s">
        <v>671</v>
      </c>
      <c r="C23" s="72">
        <v>1428</v>
      </c>
      <c r="D23" s="74">
        <v>0.31151832460732987</v>
      </c>
      <c r="E23" s="75">
        <v>262</v>
      </c>
      <c r="F23" s="73">
        <v>0.21061093247588425</v>
      </c>
      <c r="G23" s="76">
        <v>216</v>
      </c>
      <c r="H23" s="74">
        <v>0.22040816326530613</v>
      </c>
      <c r="I23" s="75">
        <v>249</v>
      </c>
      <c r="J23" s="73">
        <v>0.23896353166986564</v>
      </c>
      <c r="K23" s="72">
        <v>140</v>
      </c>
      <c r="L23" s="74">
        <v>0.25594149908592323</v>
      </c>
      <c r="M23" s="217">
        <v>239</v>
      </c>
      <c r="N23" s="162">
        <v>0.27726218097447797</v>
      </c>
      <c r="O23" s="209">
        <v>75</v>
      </c>
      <c r="P23" s="161">
        <v>0.23364485981308414</v>
      </c>
      <c r="Q23" s="209">
        <v>56</v>
      </c>
      <c r="R23" s="161">
        <v>0.27450980392156865</v>
      </c>
      <c r="S23" s="217">
        <v>2665</v>
      </c>
      <c r="T23" s="161">
        <v>0.2723834832379395</v>
      </c>
    </row>
    <row r="24" spans="1:20" ht="14.25">
      <c r="A24" s="242">
        <v>32</v>
      </c>
      <c r="B24" s="189" t="s">
        <v>672</v>
      </c>
      <c r="C24" s="72">
        <v>181</v>
      </c>
      <c r="D24" s="74">
        <v>0.039485165794066315</v>
      </c>
      <c r="E24" s="75">
        <v>55</v>
      </c>
      <c r="F24" s="73">
        <v>0.04421221864951769</v>
      </c>
      <c r="G24" s="76">
        <v>32</v>
      </c>
      <c r="H24" s="74">
        <v>0.0326530612244898</v>
      </c>
      <c r="I24" s="75">
        <v>46</v>
      </c>
      <c r="J24" s="73">
        <v>0.044145873320537425</v>
      </c>
      <c r="K24" s="72">
        <v>27</v>
      </c>
      <c r="L24" s="74">
        <v>0.0493601462522852</v>
      </c>
      <c r="M24" s="217">
        <v>31</v>
      </c>
      <c r="N24" s="162">
        <v>0.03596287703016241</v>
      </c>
      <c r="O24" s="209">
        <v>10</v>
      </c>
      <c r="P24" s="161">
        <v>0.031152647975077885</v>
      </c>
      <c r="Q24" s="209">
        <v>3</v>
      </c>
      <c r="R24" s="161">
        <v>0.014705882352941173</v>
      </c>
      <c r="S24" s="217">
        <v>385</v>
      </c>
      <c r="T24" s="161">
        <v>0.03934995911692559</v>
      </c>
    </row>
    <row r="25" spans="1:20" ht="15" thickBot="1">
      <c r="A25" s="243">
        <v>39</v>
      </c>
      <c r="B25" s="244" t="s">
        <v>673</v>
      </c>
      <c r="C25" s="77">
        <v>22</v>
      </c>
      <c r="D25" s="79">
        <v>0.004799301919720768</v>
      </c>
      <c r="E25" s="80">
        <v>13</v>
      </c>
      <c r="F25" s="78">
        <v>0.01045016077170418</v>
      </c>
      <c r="G25" s="81">
        <v>11</v>
      </c>
      <c r="H25" s="79">
        <v>0.011224489795918367</v>
      </c>
      <c r="I25" s="80">
        <v>7</v>
      </c>
      <c r="J25" s="78">
        <v>0.0067178502879078695</v>
      </c>
      <c r="K25" s="77">
        <v>3</v>
      </c>
      <c r="L25" s="79">
        <v>0.005484460694698354</v>
      </c>
      <c r="M25" s="292">
        <v>8</v>
      </c>
      <c r="N25" s="164">
        <v>0.009280742459396751</v>
      </c>
      <c r="O25" s="294">
        <v>0</v>
      </c>
      <c r="P25" s="163">
        <v>0</v>
      </c>
      <c r="Q25" s="294">
        <v>0</v>
      </c>
      <c r="R25" s="163">
        <v>0</v>
      </c>
      <c r="S25" s="292">
        <v>64</v>
      </c>
      <c r="T25" s="163">
        <v>0.006541291905151268</v>
      </c>
    </row>
    <row r="26" spans="1:20" ht="15" thickBot="1">
      <c r="A26" s="241">
        <v>4</v>
      </c>
      <c r="B26" s="14" t="s">
        <v>674</v>
      </c>
      <c r="C26" s="15">
        <v>1407</v>
      </c>
      <c r="D26" s="145">
        <v>0.3069371727748691</v>
      </c>
      <c r="E26" s="146">
        <v>474</v>
      </c>
      <c r="F26" s="147">
        <v>0.38102893890675243</v>
      </c>
      <c r="G26" s="15">
        <v>351</v>
      </c>
      <c r="H26" s="145">
        <v>0.3581632653061224</v>
      </c>
      <c r="I26" s="146">
        <v>323</v>
      </c>
      <c r="J26" s="147">
        <v>0.3099808061420346</v>
      </c>
      <c r="K26" s="15">
        <v>148</v>
      </c>
      <c r="L26" s="145">
        <v>0.2705667276051188</v>
      </c>
      <c r="M26" s="302">
        <v>284</v>
      </c>
      <c r="N26" s="16">
        <v>0.3294663573085847</v>
      </c>
      <c r="O26" s="176">
        <v>111</v>
      </c>
      <c r="P26" s="17">
        <v>0.34579439252336447</v>
      </c>
      <c r="Q26" s="176">
        <v>78</v>
      </c>
      <c r="R26" s="17">
        <v>0.38235294117647056</v>
      </c>
      <c r="S26" s="302">
        <v>3176</v>
      </c>
      <c r="T26" s="17">
        <v>0.32461161079313167</v>
      </c>
    </row>
    <row r="27" spans="1:20" ht="14.25">
      <c r="A27" s="242">
        <v>40</v>
      </c>
      <c r="B27" s="189" t="s">
        <v>675</v>
      </c>
      <c r="C27" s="72">
        <v>266</v>
      </c>
      <c r="D27" s="74">
        <v>0.058027923211169286</v>
      </c>
      <c r="E27" s="75">
        <v>50</v>
      </c>
      <c r="F27" s="73">
        <v>0.04019292604501608</v>
      </c>
      <c r="G27" s="76">
        <v>31</v>
      </c>
      <c r="H27" s="74">
        <v>0.03163265306122449</v>
      </c>
      <c r="I27" s="75">
        <v>47</v>
      </c>
      <c r="J27" s="73">
        <v>0.045105566218809984</v>
      </c>
      <c r="K27" s="72">
        <v>15</v>
      </c>
      <c r="L27" s="74">
        <v>0.02742230347349177</v>
      </c>
      <c r="M27" s="217">
        <v>39</v>
      </c>
      <c r="N27" s="162">
        <v>0.04524361948955916</v>
      </c>
      <c r="O27" s="209">
        <v>12</v>
      </c>
      <c r="P27" s="161">
        <v>0.037383177570093455</v>
      </c>
      <c r="Q27" s="209">
        <v>12</v>
      </c>
      <c r="R27" s="161">
        <v>0.05882352941176469</v>
      </c>
      <c r="S27" s="217">
        <v>472</v>
      </c>
      <c r="T27" s="161">
        <v>0.0482420278004906</v>
      </c>
    </row>
    <row r="28" spans="1:20" ht="14.25">
      <c r="A28" s="242">
        <v>41</v>
      </c>
      <c r="B28" s="189" t="s">
        <v>676</v>
      </c>
      <c r="C28" s="72">
        <v>20</v>
      </c>
      <c r="D28" s="74">
        <v>0.004363001745200698</v>
      </c>
      <c r="E28" s="75">
        <v>2</v>
      </c>
      <c r="F28" s="73">
        <v>0.001607717041800643</v>
      </c>
      <c r="G28" s="76">
        <v>4</v>
      </c>
      <c r="H28" s="74">
        <v>0.004081632653061225</v>
      </c>
      <c r="I28" s="75">
        <v>1</v>
      </c>
      <c r="J28" s="73">
        <v>0.0009596928982725527</v>
      </c>
      <c r="K28" s="72">
        <v>2</v>
      </c>
      <c r="L28" s="74">
        <v>0.0036563071297989035</v>
      </c>
      <c r="M28" s="217">
        <v>2</v>
      </c>
      <c r="N28" s="162">
        <v>0.002320185614849188</v>
      </c>
      <c r="O28" s="209">
        <v>3</v>
      </c>
      <c r="P28" s="161">
        <v>0.009345794392523364</v>
      </c>
      <c r="Q28" s="209">
        <v>0</v>
      </c>
      <c r="R28" s="161">
        <v>0</v>
      </c>
      <c r="S28" s="217">
        <v>34</v>
      </c>
      <c r="T28" s="161">
        <v>0.003475061324611611</v>
      </c>
    </row>
    <row r="29" spans="1:20" ht="14.25">
      <c r="A29" s="242">
        <v>42</v>
      </c>
      <c r="B29" s="189" t="s">
        <v>677</v>
      </c>
      <c r="C29" s="72">
        <v>34</v>
      </c>
      <c r="D29" s="74">
        <v>0.007417102966841188</v>
      </c>
      <c r="E29" s="75">
        <v>6</v>
      </c>
      <c r="F29" s="73">
        <v>0.00482315112540193</v>
      </c>
      <c r="G29" s="76">
        <v>4</v>
      </c>
      <c r="H29" s="74">
        <v>0.004081632653061225</v>
      </c>
      <c r="I29" s="75">
        <v>6</v>
      </c>
      <c r="J29" s="73">
        <v>0.005758157389635317</v>
      </c>
      <c r="K29" s="72">
        <v>3</v>
      </c>
      <c r="L29" s="74">
        <v>0.005484460694698354</v>
      </c>
      <c r="M29" s="217">
        <v>6</v>
      </c>
      <c r="N29" s="162">
        <v>0.006960556844547563</v>
      </c>
      <c r="O29" s="209">
        <v>1</v>
      </c>
      <c r="P29" s="161">
        <v>0.003115264797507788</v>
      </c>
      <c r="Q29" s="209">
        <v>0</v>
      </c>
      <c r="R29" s="161">
        <v>0</v>
      </c>
      <c r="S29" s="217">
        <v>60</v>
      </c>
      <c r="T29" s="161">
        <v>0.006132461161079314</v>
      </c>
    </row>
    <row r="30" spans="1:20" ht="14.25">
      <c r="A30" s="242">
        <v>43</v>
      </c>
      <c r="B30" s="189" t="s">
        <v>678</v>
      </c>
      <c r="C30" s="72">
        <v>18</v>
      </c>
      <c r="D30" s="74">
        <v>0.003926701570680627</v>
      </c>
      <c r="E30" s="75">
        <v>2</v>
      </c>
      <c r="F30" s="73">
        <v>0.001607717041800643</v>
      </c>
      <c r="G30" s="76">
        <v>4</v>
      </c>
      <c r="H30" s="74">
        <v>0.004081632653061225</v>
      </c>
      <c r="I30" s="75">
        <v>1</v>
      </c>
      <c r="J30" s="73">
        <v>0.0009596928982725527</v>
      </c>
      <c r="K30" s="72">
        <v>1</v>
      </c>
      <c r="L30" s="74">
        <v>0.0018281535648994518</v>
      </c>
      <c r="M30" s="217">
        <v>1</v>
      </c>
      <c r="N30" s="162">
        <v>0.001160092807424594</v>
      </c>
      <c r="O30" s="209">
        <v>0</v>
      </c>
      <c r="P30" s="161">
        <v>0</v>
      </c>
      <c r="Q30" s="209">
        <v>0</v>
      </c>
      <c r="R30" s="161">
        <v>0</v>
      </c>
      <c r="S30" s="217">
        <v>27</v>
      </c>
      <c r="T30" s="161">
        <v>0.002759607522485691</v>
      </c>
    </row>
    <row r="31" spans="1:20" ht="14.25">
      <c r="A31" s="242">
        <v>44</v>
      </c>
      <c r="B31" s="189" t="s">
        <v>679</v>
      </c>
      <c r="C31" s="72">
        <v>288</v>
      </c>
      <c r="D31" s="74">
        <v>0.06282722513089004</v>
      </c>
      <c r="E31" s="75">
        <v>99</v>
      </c>
      <c r="F31" s="73">
        <v>0.07958199356913183</v>
      </c>
      <c r="G31" s="76">
        <v>86</v>
      </c>
      <c r="H31" s="74">
        <v>0.08775510204081632</v>
      </c>
      <c r="I31" s="75">
        <v>85</v>
      </c>
      <c r="J31" s="73">
        <v>0.08157389635316699</v>
      </c>
      <c r="K31" s="72">
        <v>29</v>
      </c>
      <c r="L31" s="74">
        <v>0.05301645338208409</v>
      </c>
      <c r="M31" s="217">
        <v>66</v>
      </c>
      <c r="N31" s="162">
        <v>0.0765661252900232</v>
      </c>
      <c r="O31" s="209">
        <v>30</v>
      </c>
      <c r="P31" s="161">
        <v>0.09345794392523364</v>
      </c>
      <c r="Q31" s="209">
        <v>19</v>
      </c>
      <c r="R31" s="161">
        <v>0.09313725490196079</v>
      </c>
      <c r="S31" s="217">
        <v>702</v>
      </c>
      <c r="T31" s="161">
        <v>0.07174979558462796</v>
      </c>
    </row>
    <row r="32" spans="1:20" ht="27">
      <c r="A32" s="242">
        <v>45</v>
      </c>
      <c r="B32" s="189" t="s">
        <v>680</v>
      </c>
      <c r="C32" s="72">
        <v>752</v>
      </c>
      <c r="D32" s="74">
        <v>0.16404886561954624</v>
      </c>
      <c r="E32" s="75">
        <v>303</v>
      </c>
      <c r="F32" s="73">
        <v>0.24356913183279744</v>
      </c>
      <c r="G32" s="76">
        <v>209</v>
      </c>
      <c r="H32" s="74">
        <v>0.21326530612244896</v>
      </c>
      <c r="I32" s="75">
        <v>174</v>
      </c>
      <c r="J32" s="73">
        <v>0.16698656429942418</v>
      </c>
      <c r="K32" s="72">
        <v>92</v>
      </c>
      <c r="L32" s="74">
        <v>0.16819012797074953</v>
      </c>
      <c r="M32" s="217">
        <v>167</v>
      </c>
      <c r="N32" s="162">
        <v>0.1937354988399072</v>
      </c>
      <c r="O32" s="209">
        <v>62</v>
      </c>
      <c r="P32" s="161">
        <v>0.19314641744548286</v>
      </c>
      <c r="Q32" s="209">
        <v>47</v>
      </c>
      <c r="R32" s="161">
        <v>0.23039215686274508</v>
      </c>
      <c r="S32" s="217">
        <v>1806</v>
      </c>
      <c r="T32" s="161">
        <v>0.18458708094848736</v>
      </c>
    </row>
    <row r="33" spans="1:20" ht="15" thickBot="1">
      <c r="A33" s="243">
        <v>49</v>
      </c>
      <c r="B33" s="244" t="s">
        <v>681</v>
      </c>
      <c r="C33" s="77">
        <v>29</v>
      </c>
      <c r="D33" s="79">
        <v>0.0063263525305410125</v>
      </c>
      <c r="E33" s="80">
        <v>12</v>
      </c>
      <c r="F33" s="78">
        <v>0.00964630225080386</v>
      </c>
      <c r="G33" s="81">
        <v>13</v>
      </c>
      <c r="H33" s="79">
        <v>0.013265306122448979</v>
      </c>
      <c r="I33" s="80">
        <v>9</v>
      </c>
      <c r="J33" s="78">
        <v>0.008637236084452975</v>
      </c>
      <c r="K33" s="77">
        <v>6</v>
      </c>
      <c r="L33" s="79">
        <v>0.010968921389396709</v>
      </c>
      <c r="M33" s="292">
        <v>3</v>
      </c>
      <c r="N33" s="164">
        <v>0.0034802784222737813</v>
      </c>
      <c r="O33" s="294">
        <v>3</v>
      </c>
      <c r="P33" s="163">
        <v>0.009345794392523364</v>
      </c>
      <c r="Q33" s="294">
        <v>0</v>
      </c>
      <c r="R33" s="163">
        <v>0</v>
      </c>
      <c r="S33" s="292">
        <v>75</v>
      </c>
      <c r="T33" s="163">
        <v>0.007665576451349142</v>
      </c>
    </row>
    <row r="34" spans="1:20" ht="15" thickBot="1">
      <c r="A34" s="241">
        <v>5</v>
      </c>
      <c r="B34" s="14" t="s">
        <v>682</v>
      </c>
      <c r="C34" s="15">
        <v>479</v>
      </c>
      <c r="D34" s="145">
        <v>0.1044938917975567</v>
      </c>
      <c r="E34" s="146">
        <v>149</v>
      </c>
      <c r="F34" s="147">
        <v>0.1197749196141479</v>
      </c>
      <c r="G34" s="15">
        <v>121</v>
      </c>
      <c r="H34" s="145">
        <v>0.12346938775510204</v>
      </c>
      <c r="I34" s="146">
        <v>131</v>
      </c>
      <c r="J34" s="147">
        <v>0.1257197696737044</v>
      </c>
      <c r="K34" s="15">
        <v>75</v>
      </c>
      <c r="L34" s="145">
        <v>0.13711151736745886</v>
      </c>
      <c r="M34" s="302">
        <v>100</v>
      </c>
      <c r="N34" s="16">
        <v>0.11600928074245942</v>
      </c>
      <c r="O34" s="176">
        <v>44</v>
      </c>
      <c r="P34" s="17">
        <v>0.13707165109034267</v>
      </c>
      <c r="Q34" s="176">
        <v>17</v>
      </c>
      <c r="R34" s="17">
        <v>0.08333333333333331</v>
      </c>
      <c r="S34" s="302">
        <v>1116</v>
      </c>
      <c r="T34" s="17">
        <v>0.11406377759607521</v>
      </c>
    </row>
    <row r="35" spans="1:20" ht="14.25">
      <c r="A35" s="242">
        <v>50</v>
      </c>
      <c r="B35" s="189" t="s">
        <v>683</v>
      </c>
      <c r="C35" s="72">
        <v>24</v>
      </c>
      <c r="D35" s="74">
        <v>0.005235602094240838</v>
      </c>
      <c r="E35" s="75">
        <v>6</v>
      </c>
      <c r="F35" s="73">
        <v>0.00482315112540193</v>
      </c>
      <c r="G35" s="76">
        <v>2</v>
      </c>
      <c r="H35" s="74">
        <v>0.0020408163265306124</v>
      </c>
      <c r="I35" s="75">
        <v>2</v>
      </c>
      <c r="J35" s="73">
        <v>0.0019193857965451055</v>
      </c>
      <c r="K35" s="72">
        <v>2</v>
      </c>
      <c r="L35" s="74">
        <v>0.0036563071297989035</v>
      </c>
      <c r="M35" s="217">
        <v>3</v>
      </c>
      <c r="N35" s="162">
        <v>0.0034802784222737813</v>
      </c>
      <c r="O35" s="209">
        <v>2</v>
      </c>
      <c r="P35" s="161">
        <v>0.006230529595015576</v>
      </c>
      <c r="Q35" s="209">
        <v>0</v>
      </c>
      <c r="R35" s="161">
        <v>0</v>
      </c>
      <c r="S35" s="217">
        <v>41</v>
      </c>
      <c r="T35" s="161">
        <v>0.004190515126737531</v>
      </c>
    </row>
    <row r="36" spans="1:20" ht="14.25">
      <c r="A36" s="242">
        <v>51</v>
      </c>
      <c r="B36" s="189" t="s">
        <v>684</v>
      </c>
      <c r="C36" s="72">
        <v>7</v>
      </c>
      <c r="D36" s="74">
        <v>0.0015270506108202443</v>
      </c>
      <c r="E36" s="75">
        <v>0</v>
      </c>
      <c r="F36" s="73">
        <v>0</v>
      </c>
      <c r="G36" s="76">
        <v>1</v>
      </c>
      <c r="H36" s="74">
        <v>0.0010204081632653062</v>
      </c>
      <c r="I36" s="75">
        <v>0</v>
      </c>
      <c r="J36" s="73">
        <v>0</v>
      </c>
      <c r="K36" s="72">
        <v>0</v>
      </c>
      <c r="L36" s="74">
        <v>0</v>
      </c>
      <c r="M36" s="217">
        <v>1</v>
      </c>
      <c r="N36" s="162">
        <v>0.001160092807424594</v>
      </c>
      <c r="O36" s="209">
        <v>0</v>
      </c>
      <c r="P36" s="161">
        <v>0</v>
      </c>
      <c r="Q36" s="209">
        <v>0</v>
      </c>
      <c r="R36" s="161">
        <v>0</v>
      </c>
      <c r="S36" s="217">
        <v>9</v>
      </c>
      <c r="T36" s="161">
        <v>0.000919869174161897</v>
      </c>
    </row>
    <row r="37" spans="1:20" ht="14.25">
      <c r="A37" s="242">
        <v>52</v>
      </c>
      <c r="B37" s="189" t="s">
        <v>685</v>
      </c>
      <c r="C37" s="72">
        <v>8</v>
      </c>
      <c r="D37" s="74">
        <v>0.0017452006980802793</v>
      </c>
      <c r="E37" s="75">
        <v>4</v>
      </c>
      <c r="F37" s="73">
        <v>0.003215434083601286</v>
      </c>
      <c r="G37" s="76">
        <v>2</v>
      </c>
      <c r="H37" s="74">
        <v>0.0020408163265306124</v>
      </c>
      <c r="I37" s="75">
        <v>2</v>
      </c>
      <c r="J37" s="73">
        <v>0.0019193857965451055</v>
      </c>
      <c r="K37" s="72">
        <v>0</v>
      </c>
      <c r="L37" s="74">
        <v>0</v>
      </c>
      <c r="M37" s="217">
        <v>1</v>
      </c>
      <c r="N37" s="162">
        <v>0.001160092807424594</v>
      </c>
      <c r="O37" s="209">
        <v>0</v>
      </c>
      <c r="P37" s="161">
        <v>0</v>
      </c>
      <c r="Q37" s="209">
        <v>0</v>
      </c>
      <c r="R37" s="161">
        <v>0</v>
      </c>
      <c r="S37" s="217">
        <v>17</v>
      </c>
      <c r="T37" s="161">
        <v>0.0017375306623058054</v>
      </c>
    </row>
    <row r="38" spans="1:20" ht="14.25">
      <c r="A38" s="242">
        <v>53</v>
      </c>
      <c r="B38" s="189" t="s">
        <v>686</v>
      </c>
      <c r="C38" s="72">
        <v>419</v>
      </c>
      <c r="D38" s="74">
        <v>0.09140488656195461</v>
      </c>
      <c r="E38" s="75">
        <v>128</v>
      </c>
      <c r="F38" s="73">
        <v>0.10289389067524116</v>
      </c>
      <c r="G38" s="76">
        <v>113</v>
      </c>
      <c r="H38" s="74">
        <v>0.11530612244897959</v>
      </c>
      <c r="I38" s="75">
        <v>122</v>
      </c>
      <c r="J38" s="73">
        <v>0.11708253358925144</v>
      </c>
      <c r="K38" s="72">
        <v>69</v>
      </c>
      <c r="L38" s="74">
        <v>0.12614259597806216</v>
      </c>
      <c r="M38" s="217">
        <v>92</v>
      </c>
      <c r="N38" s="162">
        <v>0.10672853828306267</v>
      </c>
      <c r="O38" s="209">
        <v>38</v>
      </c>
      <c r="P38" s="161">
        <v>0.11838006230529595</v>
      </c>
      <c r="Q38" s="209">
        <v>17</v>
      </c>
      <c r="R38" s="161">
        <v>0.08333333333333331</v>
      </c>
      <c r="S38" s="217">
        <v>998</v>
      </c>
      <c r="T38" s="161">
        <v>0.10200327064595256</v>
      </c>
    </row>
    <row r="39" spans="1:20" ht="15" thickBot="1">
      <c r="A39" s="243">
        <v>59</v>
      </c>
      <c r="B39" s="244" t="s">
        <v>687</v>
      </c>
      <c r="C39" s="136">
        <v>21</v>
      </c>
      <c r="D39" s="154">
        <v>0.004581151832460733</v>
      </c>
      <c r="E39" s="263">
        <v>11</v>
      </c>
      <c r="F39" s="155">
        <v>0.008842443729903537</v>
      </c>
      <c r="G39" s="303">
        <v>3</v>
      </c>
      <c r="H39" s="154">
        <v>0.0030612244897959186</v>
      </c>
      <c r="I39" s="263">
        <v>5</v>
      </c>
      <c r="J39" s="155">
        <v>0.0047984644913627635</v>
      </c>
      <c r="K39" s="136">
        <v>4</v>
      </c>
      <c r="L39" s="154">
        <v>0.007312614259597807</v>
      </c>
      <c r="M39" s="221">
        <v>3</v>
      </c>
      <c r="N39" s="166">
        <v>0.0034802784222737813</v>
      </c>
      <c r="O39" s="219">
        <v>4</v>
      </c>
      <c r="P39" s="165">
        <v>0.012461059190031152</v>
      </c>
      <c r="Q39" s="219">
        <v>0</v>
      </c>
      <c r="R39" s="165">
        <v>0</v>
      </c>
      <c r="S39" s="221">
        <v>51</v>
      </c>
      <c r="T39" s="165">
        <v>0.005212591986917415</v>
      </c>
    </row>
    <row r="40" spans="1:20" ht="15" thickBot="1">
      <c r="A40" s="241">
        <v>6</v>
      </c>
      <c r="B40" s="14" t="s">
        <v>688</v>
      </c>
      <c r="C40" s="15">
        <v>75</v>
      </c>
      <c r="D40" s="145">
        <v>0.016361256544502618</v>
      </c>
      <c r="E40" s="146">
        <v>18</v>
      </c>
      <c r="F40" s="147">
        <v>0.014469453376205787</v>
      </c>
      <c r="G40" s="15">
        <v>10</v>
      </c>
      <c r="H40" s="145">
        <v>0.010204081632653062</v>
      </c>
      <c r="I40" s="146">
        <v>16</v>
      </c>
      <c r="J40" s="147">
        <v>0.015355086372360844</v>
      </c>
      <c r="K40" s="15">
        <v>7</v>
      </c>
      <c r="L40" s="145">
        <v>0.012797074954296163</v>
      </c>
      <c r="M40" s="302">
        <v>19</v>
      </c>
      <c r="N40" s="16">
        <v>0.022041763341067284</v>
      </c>
      <c r="O40" s="176">
        <v>5</v>
      </c>
      <c r="P40" s="17">
        <v>0.015576323987538939</v>
      </c>
      <c r="Q40" s="176">
        <v>3</v>
      </c>
      <c r="R40" s="17">
        <v>0.014705882352941176</v>
      </c>
      <c r="S40" s="302">
        <v>153</v>
      </c>
      <c r="T40" s="17">
        <v>0.015637775960752248</v>
      </c>
    </row>
    <row r="41" spans="1:20" ht="14.25">
      <c r="A41" s="242">
        <v>60</v>
      </c>
      <c r="B41" s="189" t="s">
        <v>689</v>
      </c>
      <c r="C41" s="72">
        <v>13</v>
      </c>
      <c r="D41" s="74">
        <v>0.002835951134380453</v>
      </c>
      <c r="E41" s="75">
        <v>3</v>
      </c>
      <c r="F41" s="73">
        <v>0.002411575562700965</v>
      </c>
      <c r="G41" s="76">
        <v>0</v>
      </c>
      <c r="H41" s="74">
        <v>0</v>
      </c>
      <c r="I41" s="75">
        <v>7</v>
      </c>
      <c r="J41" s="73">
        <v>0.0067178502879078695</v>
      </c>
      <c r="K41" s="72">
        <v>4</v>
      </c>
      <c r="L41" s="74">
        <v>0.007312614259597807</v>
      </c>
      <c r="M41" s="217">
        <v>6</v>
      </c>
      <c r="N41" s="162">
        <v>0.006960556844547563</v>
      </c>
      <c r="O41" s="209">
        <v>1</v>
      </c>
      <c r="P41" s="161">
        <v>0.003115264797507788</v>
      </c>
      <c r="Q41" s="209">
        <v>1</v>
      </c>
      <c r="R41" s="161">
        <v>0.004901960784313725</v>
      </c>
      <c r="S41" s="217">
        <v>35</v>
      </c>
      <c r="T41" s="161">
        <v>0.0035772690106295997</v>
      </c>
    </row>
    <row r="42" spans="1:20" ht="14.25">
      <c r="A42" s="242">
        <v>61</v>
      </c>
      <c r="B42" s="189" t="s">
        <v>690</v>
      </c>
      <c r="C42" s="72">
        <v>6</v>
      </c>
      <c r="D42" s="74">
        <v>0.0013089005235602095</v>
      </c>
      <c r="E42" s="75">
        <v>4</v>
      </c>
      <c r="F42" s="73">
        <v>0.003215434083601286</v>
      </c>
      <c r="G42" s="76">
        <v>1</v>
      </c>
      <c r="H42" s="74">
        <v>0.0010204081632653062</v>
      </c>
      <c r="I42" s="75">
        <v>0</v>
      </c>
      <c r="J42" s="73">
        <v>0</v>
      </c>
      <c r="K42" s="72">
        <v>0</v>
      </c>
      <c r="L42" s="74">
        <v>0</v>
      </c>
      <c r="M42" s="217">
        <v>1</v>
      </c>
      <c r="N42" s="162">
        <v>0.001160092807424594</v>
      </c>
      <c r="O42" s="209">
        <v>0</v>
      </c>
      <c r="P42" s="161">
        <v>0</v>
      </c>
      <c r="Q42" s="209">
        <v>0</v>
      </c>
      <c r="R42" s="161">
        <v>0</v>
      </c>
      <c r="S42" s="217">
        <v>12</v>
      </c>
      <c r="T42" s="161">
        <v>0.001226492232215863</v>
      </c>
    </row>
    <row r="43" spans="1:20" ht="14.25">
      <c r="A43" s="242">
        <v>62</v>
      </c>
      <c r="B43" s="189" t="s">
        <v>691</v>
      </c>
      <c r="C43" s="72">
        <v>15</v>
      </c>
      <c r="D43" s="74">
        <v>0.0032722513089005235</v>
      </c>
      <c r="E43" s="75">
        <v>2</v>
      </c>
      <c r="F43" s="73">
        <v>0.001607717041800643</v>
      </c>
      <c r="G43" s="76">
        <v>2</v>
      </c>
      <c r="H43" s="74">
        <v>0.0020408163265306124</v>
      </c>
      <c r="I43" s="75">
        <v>2</v>
      </c>
      <c r="J43" s="73">
        <v>0.0019193857965451055</v>
      </c>
      <c r="K43" s="72">
        <v>1</v>
      </c>
      <c r="L43" s="74">
        <v>0.0018281535648994518</v>
      </c>
      <c r="M43" s="217">
        <v>6</v>
      </c>
      <c r="N43" s="162">
        <v>0.006960556844547563</v>
      </c>
      <c r="O43" s="209">
        <v>2</v>
      </c>
      <c r="P43" s="161">
        <v>0.006230529595015576</v>
      </c>
      <c r="Q43" s="209">
        <v>1</v>
      </c>
      <c r="R43" s="161">
        <v>0.004901960784313725</v>
      </c>
      <c r="S43" s="217">
        <v>31</v>
      </c>
      <c r="T43" s="161">
        <v>0.0031684382665576453</v>
      </c>
    </row>
    <row r="44" spans="1:20" ht="14.25">
      <c r="A44" s="242">
        <v>63</v>
      </c>
      <c r="B44" s="189" t="s">
        <v>692</v>
      </c>
      <c r="C44" s="72">
        <v>31</v>
      </c>
      <c r="D44" s="74">
        <v>0.006762652705061082</v>
      </c>
      <c r="E44" s="75">
        <v>7</v>
      </c>
      <c r="F44" s="73">
        <v>0.005627009646302251</v>
      </c>
      <c r="G44" s="76">
        <v>4</v>
      </c>
      <c r="H44" s="74">
        <v>0.004081632653061225</v>
      </c>
      <c r="I44" s="75">
        <v>4</v>
      </c>
      <c r="J44" s="73">
        <v>0.003838771593090211</v>
      </c>
      <c r="K44" s="72">
        <v>2</v>
      </c>
      <c r="L44" s="74">
        <v>0.0036563071297989035</v>
      </c>
      <c r="M44" s="217">
        <v>5</v>
      </c>
      <c r="N44" s="162">
        <v>0.00580046403712297</v>
      </c>
      <c r="O44" s="209">
        <v>2</v>
      </c>
      <c r="P44" s="161">
        <v>0.006230529595015576</v>
      </c>
      <c r="Q44" s="209">
        <v>0</v>
      </c>
      <c r="R44" s="161">
        <v>0</v>
      </c>
      <c r="S44" s="217">
        <v>55</v>
      </c>
      <c r="T44" s="161">
        <v>0.005621422730989371</v>
      </c>
    </row>
    <row r="45" spans="1:20" ht="14.25">
      <c r="A45" s="242">
        <v>64</v>
      </c>
      <c r="B45" s="189" t="s">
        <v>693</v>
      </c>
      <c r="C45" s="72">
        <v>0</v>
      </c>
      <c r="D45" s="74">
        <v>0</v>
      </c>
      <c r="E45" s="75">
        <v>0</v>
      </c>
      <c r="F45" s="73">
        <v>0</v>
      </c>
      <c r="G45" s="76">
        <v>1</v>
      </c>
      <c r="H45" s="74">
        <v>0.0010204081632653062</v>
      </c>
      <c r="I45" s="75">
        <v>0</v>
      </c>
      <c r="J45" s="73">
        <v>0</v>
      </c>
      <c r="K45" s="72">
        <v>0</v>
      </c>
      <c r="L45" s="74">
        <v>0</v>
      </c>
      <c r="M45" s="217">
        <v>0</v>
      </c>
      <c r="N45" s="162">
        <v>0</v>
      </c>
      <c r="O45" s="209">
        <v>0</v>
      </c>
      <c r="P45" s="161">
        <v>0</v>
      </c>
      <c r="Q45" s="209">
        <v>0</v>
      </c>
      <c r="R45" s="161">
        <v>0</v>
      </c>
      <c r="S45" s="217">
        <v>1</v>
      </c>
      <c r="T45" s="161">
        <v>0.00010220768601798856</v>
      </c>
    </row>
    <row r="46" spans="1:20" ht="15" thickBot="1">
      <c r="A46" s="243">
        <v>69</v>
      </c>
      <c r="B46" s="244" t="s">
        <v>694</v>
      </c>
      <c r="C46" s="77">
        <v>10</v>
      </c>
      <c r="D46" s="79">
        <v>0.002181500872600349</v>
      </c>
      <c r="E46" s="80">
        <v>2</v>
      </c>
      <c r="F46" s="78">
        <v>0.001607717041800643</v>
      </c>
      <c r="G46" s="81">
        <v>2</v>
      </c>
      <c r="H46" s="79">
        <v>0.0020408163265306124</v>
      </c>
      <c r="I46" s="80">
        <v>3</v>
      </c>
      <c r="J46" s="78">
        <v>0.0028790786948176585</v>
      </c>
      <c r="K46" s="77">
        <v>0</v>
      </c>
      <c r="L46" s="79">
        <v>0</v>
      </c>
      <c r="M46" s="292">
        <v>1</v>
      </c>
      <c r="N46" s="164">
        <v>0.001160092807424594</v>
      </c>
      <c r="O46" s="294">
        <v>0</v>
      </c>
      <c r="P46" s="163">
        <v>0</v>
      </c>
      <c r="Q46" s="294">
        <v>1</v>
      </c>
      <c r="R46" s="163">
        <v>0.004901960784313725</v>
      </c>
      <c r="S46" s="292">
        <v>19</v>
      </c>
      <c r="T46" s="163">
        <v>0.0019419460343417824</v>
      </c>
    </row>
    <row r="47" spans="1:20" ht="15" thickBot="1">
      <c r="A47" s="241">
        <v>7</v>
      </c>
      <c r="B47" s="14" t="s">
        <v>695</v>
      </c>
      <c r="C47" s="15">
        <v>442</v>
      </c>
      <c r="D47" s="145">
        <v>0.09642233856893542</v>
      </c>
      <c r="E47" s="146">
        <v>111</v>
      </c>
      <c r="F47" s="147">
        <v>0.08922829581993572</v>
      </c>
      <c r="G47" s="15">
        <v>120</v>
      </c>
      <c r="H47" s="145">
        <v>0.12244897959183676</v>
      </c>
      <c r="I47" s="146">
        <v>122</v>
      </c>
      <c r="J47" s="147">
        <v>0.11708253358925144</v>
      </c>
      <c r="K47" s="15">
        <v>71</v>
      </c>
      <c r="L47" s="145">
        <v>0.12979890310786107</v>
      </c>
      <c r="M47" s="302">
        <v>79</v>
      </c>
      <c r="N47" s="16">
        <v>0.09164733178654293</v>
      </c>
      <c r="O47" s="176">
        <v>39</v>
      </c>
      <c r="P47" s="17">
        <v>0.12149532710280372</v>
      </c>
      <c r="Q47" s="176">
        <v>27</v>
      </c>
      <c r="R47" s="17">
        <v>0.1323529411764706</v>
      </c>
      <c r="S47" s="302">
        <v>1011</v>
      </c>
      <c r="T47" s="17">
        <v>0.10333197056418643</v>
      </c>
    </row>
    <row r="48" spans="1:20" ht="14.25">
      <c r="A48" s="242">
        <v>70</v>
      </c>
      <c r="B48" s="189" t="s">
        <v>696</v>
      </c>
      <c r="C48" s="72">
        <v>61</v>
      </c>
      <c r="D48" s="74">
        <v>0.01330715532286213</v>
      </c>
      <c r="E48" s="75">
        <v>23</v>
      </c>
      <c r="F48" s="73">
        <v>0.018488745980707395</v>
      </c>
      <c r="G48" s="76">
        <v>30</v>
      </c>
      <c r="H48" s="74">
        <v>0.030612244897959183</v>
      </c>
      <c r="I48" s="75">
        <v>39</v>
      </c>
      <c r="J48" s="73">
        <v>0.03742802303262956</v>
      </c>
      <c r="K48" s="72">
        <v>15</v>
      </c>
      <c r="L48" s="74">
        <v>0.02742230347349177</v>
      </c>
      <c r="M48" s="217">
        <v>15</v>
      </c>
      <c r="N48" s="162">
        <v>0.01740139211136891</v>
      </c>
      <c r="O48" s="209">
        <v>12</v>
      </c>
      <c r="P48" s="161">
        <v>0.037383177570093455</v>
      </c>
      <c r="Q48" s="209">
        <v>7</v>
      </c>
      <c r="R48" s="161">
        <v>0.03431372549019608</v>
      </c>
      <c r="S48" s="217">
        <v>202</v>
      </c>
      <c r="T48" s="161">
        <v>0.02064595257563369</v>
      </c>
    </row>
    <row r="49" spans="1:20" ht="14.25">
      <c r="A49" s="242">
        <v>71</v>
      </c>
      <c r="B49" s="189" t="s">
        <v>697</v>
      </c>
      <c r="C49" s="72">
        <v>339</v>
      </c>
      <c r="D49" s="74">
        <v>0.07395287958115183</v>
      </c>
      <c r="E49" s="75">
        <v>70</v>
      </c>
      <c r="F49" s="73">
        <v>0.05627009646302252</v>
      </c>
      <c r="G49" s="76">
        <v>80</v>
      </c>
      <c r="H49" s="74">
        <v>0.0816326530612245</v>
      </c>
      <c r="I49" s="75">
        <v>74</v>
      </c>
      <c r="J49" s="73">
        <v>0.0710172744721689</v>
      </c>
      <c r="K49" s="72">
        <v>50</v>
      </c>
      <c r="L49" s="74">
        <v>0.09140767824497259</v>
      </c>
      <c r="M49" s="217">
        <v>59</v>
      </c>
      <c r="N49" s="162">
        <v>0.06844547563805105</v>
      </c>
      <c r="O49" s="209">
        <v>23</v>
      </c>
      <c r="P49" s="161">
        <v>0.07165109034267911</v>
      </c>
      <c r="Q49" s="209">
        <v>19</v>
      </c>
      <c r="R49" s="161">
        <v>0.09313725490196079</v>
      </c>
      <c r="S49" s="217">
        <v>714</v>
      </c>
      <c r="T49" s="161">
        <v>0.07297628781684383</v>
      </c>
    </row>
    <row r="50" spans="1:20" ht="14.25">
      <c r="A50" s="242">
        <v>72</v>
      </c>
      <c r="B50" s="189" t="s">
        <v>698</v>
      </c>
      <c r="C50" s="72">
        <v>5</v>
      </c>
      <c r="D50" s="74">
        <v>0.0010907504363001745</v>
      </c>
      <c r="E50" s="75">
        <v>2</v>
      </c>
      <c r="F50" s="73">
        <v>0.001607717041800643</v>
      </c>
      <c r="G50" s="76">
        <v>0</v>
      </c>
      <c r="H50" s="74">
        <v>0</v>
      </c>
      <c r="I50" s="75">
        <v>0</v>
      </c>
      <c r="J50" s="73">
        <v>0</v>
      </c>
      <c r="K50" s="72">
        <v>0</v>
      </c>
      <c r="L50" s="74">
        <v>0</v>
      </c>
      <c r="M50" s="217">
        <v>0</v>
      </c>
      <c r="N50" s="162">
        <v>0</v>
      </c>
      <c r="O50" s="209">
        <v>0</v>
      </c>
      <c r="P50" s="161">
        <v>0</v>
      </c>
      <c r="Q50" s="209">
        <v>0</v>
      </c>
      <c r="R50" s="161">
        <v>0</v>
      </c>
      <c r="S50" s="217">
        <v>7</v>
      </c>
      <c r="T50" s="161">
        <v>0.0007154538021259197</v>
      </c>
    </row>
    <row r="51" spans="1:20" ht="14.25">
      <c r="A51" s="242">
        <v>73</v>
      </c>
      <c r="B51" s="189" t="s">
        <v>699</v>
      </c>
      <c r="C51" s="72">
        <v>23</v>
      </c>
      <c r="D51" s="74">
        <v>0.005017452006980803</v>
      </c>
      <c r="E51" s="75">
        <v>15</v>
      </c>
      <c r="F51" s="73">
        <v>0.012057877813504822</v>
      </c>
      <c r="G51" s="76">
        <v>5</v>
      </c>
      <c r="H51" s="74">
        <v>0.005102040816326531</v>
      </c>
      <c r="I51" s="75">
        <v>7</v>
      </c>
      <c r="J51" s="73">
        <v>0.0067178502879078695</v>
      </c>
      <c r="K51" s="72">
        <v>3</v>
      </c>
      <c r="L51" s="74">
        <v>0.005484460694698354</v>
      </c>
      <c r="M51" s="217">
        <v>3</v>
      </c>
      <c r="N51" s="162">
        <v>0.0034802784222737813</v>
      </c>
      <c r="O51" s="209">
        <v>3</v>
      </c>
      <c r="P51" s="161">
        <v>0.009345794392523364</v>
      </c>
      <c r="Q51" s="209">
        <v>1</v>
      </c>
      <c r="R51" s="161">
        <v>0.004901960784313725</v>
      </c>
      <c r="S51" s="217">
        <v>60</v>
      </c>
      <c r="T51" s="161">
        <v>0.006132461161079314</v>
      </c>
    </row>
    <row r="52" spans="1:20" ht="15" thickBot="1">
      <c r="A52" s="243">
        <v>79</v>
      </c>
      <c r="B52" s="244" t="s">
        <v>700</v>
      </c>
      <c r="C52" s="77">
        <v>14</v>
      </c>
      <c r="D52" s="79">
        <v>0.0030541012216404886</v>
      </c>
      <c r="E52" s="80">
        <v>1</v>
      </c>
      <c r="F52" s="78">
        <v>0.0008038585209003215</v>
      </c>
      <c r="G52" s="81">
        <v>5</v>
      </c>
      <c r="H52" s="79">
        <v>0.005102040816326531</v>
      </c>
      <c r="I52" s="80">
        <v>2</v>
      </c>
      <c r="J52" s="78">
        <v>0.0019193857965451055</v>
      </c>
      <c r="K52" s="77">
        <v>3</v>
      </c>
      <c r="L52" s="79">
        <v>0.005484460694698354</v>
      </c>
      <c r="M52" s="292">
        <v>2</v>
      </c>
      <c r="N52" s="164">
        <v>0.002320185614849188</v>
      </c>
      <c r="O52" s="294">
        <v>1</v>
      </c>
      <c r="P52" s="163">
        <v>0.003115264797507788</v>
      </c>
      <c r="Q52" s="294">
        <v>0</v>
      </c>
      <c r="R52" s="163">
        <v>0</v>
      </c>
      <c r="S52" s="292">
        <v>28</v>
      </c>
      <c r="T52" s="163">
        <v>0.002861815208503679</v>
      </c>
    </row>
    <row r="53" spans="1:20" ht="15" thickBot="1">
      <c r="A53" s="241">
        <v>8</v>
      </c>
      <c r="B53" s="14" t="s">
        <v>701</v>
      </c>
      <c r="C53" s="15">
        <v>55</v>
      </c>
      <c r="D53" s="145">
        <v>0.01199825479930192</v>
      </c>
      <c r="E53" s="146">
        <v>23</v>
      </c>
      <c r="F53" s="147">
        <v>0.018488745980707398</v>
      </c>
      <c r="G53" s="15">
        <v>9</v>
      </c>
      <c r="H53" s="145">
        <v>0.009183673469387754</v>
      </c>
      <c r="I53" s="146">
        <v>16</v>
      </c>
      <c r="J53" s="147">
        <v>0.015355086372360846</v>
      </c>
      <c r="K53" s="15">
        <v>8</v>
      </c>
      <c r="L53" s="145">
        <v>0.014625228519195614</v>
      </c>
      <c r="M53" s="302">
        <v>6</v>
      </c>
      <c r="N53" s="16">
        <v>0.0069605568445475635</v>
      </c>
      <c r="O53" s="176">
        <v>2</v>
      </c>
      <c r="P53" s="17">
        <v>0.006230529595015576</v>
      </c>
      <c r="Q53" s="176">
        <v>2</v>
      </c>
      <c r="R53" s="17">
        <v>0.00980392156862745</v>
      </c>
      <c r="S53" s="302">
        <v>121</v>
      </c>
      <c r="T53" s="17">
        <v>0.012367130008176614</v>
      </c>
    </row>
    <row r="54" spans="1:20" ht="14.25">
      <c r="A54" s="242">
        <v>80</v>
      </c>
      <c r="B54" s="189" t="s">
        <v>702</v>
      </c>
      <c r="C54" s="72">
        <v>2</v>
      </c>
      <c r="D54" s="74">
        <v>0.0004363001745200698</v>
      </c>
      <c r="E54" s="75">
        <v>1</v>
      </c>
      <c r="F54" s="73">
        <v>0.0008038585209003215</v>
      </c>
      <c r="G54" s="76">
        <v>0</v>
      </c>
      <c r="H54" s="74">
        <v>0</v>
      </c>
      <c r="I54" s="75">
        <v>3</v>
      </c>
      <c r="J54" s="73">
        <v>0.0028790786948176585</v>
      </c>
      <c r="K54" s="72">
        <v>2</v>
      </c>
      <c r="L54" s="74">
        <v>0.0036563071297989035</v>
      </c>
      <c r="M54" s="217">
        <v>0</v>
      </c>
      <c r="N54" s="162">
        <v>0</v>
      </c>
      <c r="O54" s="209">
        <v>0</v>
      </c>
      <c r="P54" s="161">
        <v>0</v>
      </c>
      <c r="Q54" s="209">
        <v>1</v>
      </c>
      <c r="R54" s="161">
        <v>0.004901960784313725</v>
      </c>
      <c r="S54" s="217">
        <v>9</v>
      </c>
      <c r="T54" s="161">
        <v>0.000919869174161897</v>
      </c>
    </row>
    <row r="55" spans="1:20" ht="14.25">
      <c r="A55" s="242">
        <v>81</v>
      </c>
      <c r="B55" s="189" t="s">
        <v>703</v>
      </c>
      <c r="C55" s="72">
        <v>9</v>
      </c>
      <c r="D55" s="74">
        <v>0.0019633507853403136</v>
      </c>
      <c r="E55" s="75">
        <v>3</v>
      </c>
      <c r="F55" s="73">
        <v>0.002411575562700965</v>
      </c>
      <c r="G55" s="76">
        <v>0</v>
      </c>
      <c r="H55" s="74">
        <v>0</v>
      </c>
      <c r="I55" s="75">
        <v>1</v>
      </c>
      <c r="J55" s="73">
        <v>0.0009596928982725527</v>
      </c>
      <c r="K55" s="72">
        <v>1</v>
      </c>
      <c r="L55" s="74">
        <v>0.0018281535648994518</v>
      </c>
      <c r="M55" s="217">
        <v>0</v>
      </c>
      <c r="N55" s="162">
        <v>0</v>
      </c>
      <c r="O55" s="209">
        <v>0</v>
      </c>
      <c r="P55" s="161">
        <v>0</v>
      </c>
      <c r="Q55" s="209">
        <v>0</v>
      </c>
      <c r="R55" s="161">
        <v>0</v>
      </c>
      <c r="S55" s="217">
        <v>14</v>
      </c>
      <c r="T55" s="161">
        <v>0.0014309076042518395</v>
      </c>
    </row>
    <row r="56" spans="1:20" ht="14.25">
      <c r="A56" s="242">
        <v>82</v>
      </c>
      <c r="B56" s="189" t="s">
        <v>704</v>
      </c>
      <c r="C56" s="72">
        <v>6</v>
      </c>
      <c r="D56" s="74">
        <v>0.0013089005235602095</v>
      </c>
      <c r="E56" s="75">
        <v>3</v>
      </c>
      <c r="F56" s="73">
        <v>0.002411575562700965</v>
      </c>
      <c r="G56" s="76">
        <v>0</v>
      </c>
      <c r="H56" s="74">
        <v>0</v>
      </c>
      <c r="I56" s="75">
        <v>0</v>
      </c>
      <c r="J56" s="73">
        <v>0</v>
      </c>
      <c r="K56" s="72">
        <v>0</v>
      </c>
      <c r="L56" s="74">
        <v>0</v>
      </c>
      <c r="M56" s="217">
        <v>0</v>
      </c>
      <c r="N56" s="162">
        <v>0</v>
      </c>
      <c r="O56" s="209">
        <v>0</v>
      </c>
      <c r="P56" s="161">
        <v>0</v>
      </c>
      <c r="Q56" s="209">
        <v>0</v>
      </c>
      <c r="R56" s="161">
        <v>0</v>
      </c>
      <c r="S56" s="217">
        <v>9</v>
      </c>
      <c r="T56" s="161">
        <v>0.000919869174161897</v>
      </c>
    </row>
    <row r="57" spans="1:20" ht="14.25">
      <c r="A57" s="242">
        <v>83</v>
      </c>
      <c r="B57" s="189" t="s">
        <v>705</v>
      </c>
      <c r="C57" s="72">
        <v>30</v>
      </c>
      <c r="D57" s="74">
        <v>0.006544502617801047</v>
      </c>
      <c r="E57" s="75">
        <v>14</v>
      </c>
      <c r="F57" s="73">
        <v>0.011254019292604502</v>
      </c>
      <c r="G57" s="76">
        <v>7</v>
      </c>
      <c r="H57" s="74">
        <v>0.007142857142857143</v>
      </c>
      <c r="I57" s="75">
        <v>11</v>
      </c>
      <c r="J57" s="73">
        <v>0.01055662188099808</v>
      </c>
      <c r="K57" s="72">
        <v>2</v>
      </c>
      <c r="L57" s="74">
        <v>0.0036563071297989035</v>
      </c>
      <c r="M57" s="217">
        <v>2</v>
      </c>
      <c r="N57" s="162">
        <v>0.002320185614849188</v>
      </c>
      <c r="O57" s="209">
        <v>2</v>
      </c>
      <c r="P57" s="161">
        <v>0.006230529595015576</v>
      </c>
      <c r="Q57" s="209">
        <v>1</v>
      </c>
      <c r="R57" s="161">
        <v>0.004901960784313725</v>
      </c>
      <c r="S57" s="217">
        <v>69</v>
      </c>
      <c r="T57" s="161">
        <v>0.0070523303352412105</v>
      </c>
    </row>
    <row r="58" spans="1:20" ht="15" thickBot="1">
      <c r="A58" s="243">
        <v>89</v>
      </c>
      <c r="B58" s="244" t="s">
        <v>706</v>
      </c>
      <c r="C58" s="77">
        <v>8</v>
      </c>
      <c r="D58" s="79">
        <v>0.0017452006980802793</v>
      </c>
      <c r="E58" s="80">
        <v>2</v>
      </c>
      <c r="F58" s="78">
        <v>0.001607717041800643</v>
      </c>
      <c r="G58" s="81">
        <v>2</v>
      </c>
      <c r="H58" s="79">
        <v>0.0020408163265306124</v>
      </c>
      <c r="I58" s="80">
        <v>1</v>
      </c>
      <c r="J58" s="78">
        <v>0.0009596928982725527</v>
      </c>
      <c r="K58" s="77">
        <v>3</v>
      </c>
      <c r="L58" s="79">
        <v>0.005484460694698354</v>
      </c>
      <c r="M58" s="292">
        <v>4</v>
      </c>
      <c r="N58" s="164">
        <v>0.004640371229698376</v>
      </c>
      <c r="O58" s="294">
        <v>0</v>
      </c>
      <c r="P58" s="163">
        <v>0</v>
      </c>
      <c r="Q58" s="294">
        <v>0</v>
      </c>
      <c r="R58" s="163">
        <v>0</v>
      </c>
      <c r="S58" s="292">
        <v>20</v>
      </c>
      <c r="T58" s="163">
        <v>0.0020441537203597705</v>
      </c>
    </row>
    <row r="59" spans="1:20" ht="15" thickBot="1">
      <c r="A59" s="241">
        <v>99</v>
      </c>
      <c r="B59" s="14" t="s">
        <v>707</v>
      </c>
      <c r="C59" s="15">
        <v>202</v>
      </c>
      <c r="D59" s="145">
        <v>0.04406631762652705</v>
      </c>
      <c r="E59" s="146">
        <v>57</v>
      </c>
      <c r="F59" s="147">
        <v>0.04581993569131833</v>
      </c>
      <c r="G59" s="15">
        <v>39</v>
      </c>
      <c r="H59" s="145">
        <v>0.03979591836734693</v>
      </c>
      <c r="I59" s="146">
        <v>55</v>
      </c>
      <c r="J59" s="147">
        <v>0.052783109404990404</v>
      </c>
      <c r="K59" s="15">
        <v>30</v>
      </c>
      <c r="L59" s="145">
        <v>0.05484460694698354</v>
      </c>
      <c r="M59" s="302">
        <v>42</v>
      </c>
      <c r="N59" s="16">
        <v>0.04872389791183294</v>
      </c>
      <c r="O59" s="176">
        <v>12</v>
      </c>
      <c r="P59" s="17">
        <v>0.037383177570093455</v>
      </c>
      <c r="Q59" s="176">
        <v>7</v>
      </c>
      <c r="R59" s="17">
        <v>0.03431372549019608</v>
      </c>
      <c r="S59" s="302">
        <v>444</v>
      </c>
      <c r="T59" s="17">
        <v>0.045380212591986914</v>
      </c>
    </row>
    <row r="60" spans="1:20" ht="15" thickBot="1">
      <c r="A60" s="241" t="s">
        <v>46</v>
      </c>
      <c r="B60" s="14" t="s">
        <v>510</v>
      </c>
      <c r="C60" s="15">
        <v>201</v>
      </c>
      <c r="D60" s="145">
        <v>0.04384816753926701</v>
      </c>
      <c r="E60" s="146">
        <v>41</v>
      </c>
      <c r="F60" s="147">
        <v>0.03295819935691318</v>
      </c>
      <c r="G60" s="15">
        <v>33</v>
      </c>
      <c r="H60" s="145">
        <v>0.0336734693877551</v>
      </c>
      <c r="I60" s="146">
        <v>50</v>
      </c>
      <c r="J60" s="147">
        <v>0.04798464491362764</v>
      </c>
      <c r="K60" s="15">
        <v>12</v>
      </c>
      <c r="L60" s="145">
        <v>0.021937842778793418</v>
      </c>
      <c r="M60" s="302">
        <v>34</v>
      </c>
      <c r="N60" s="16">
        <v>0.03944315545243619</v>
      </c>
      <c r="O60" s="176">
        <v>13</v>
      </c>
      <c r="P60" s="17">
        <v>0.040498442367601244</v>
      </c>
      <c r="Q60" s="176">
        <v>9</v>
      </c>
      <c r="R60" s="17">
        <v>0.04411764705882353</v>
      </c>
      <c r="S60" s="302">
        <v>393</v>
      </c>
      <c r="T60" s="17">
        <v>0.0401676206050695</v>
      </c>
    </row>
    <row r="61" spans="1:20" ht="15" thickBot="1">
      <c r="A61" s="539" t="s">
        <v>396</v>
      </c>
      <c r="B61" s="540"/>
      <c r="C61" s="192">
        <v>4584</v>
      </c>
      <c r="D61" s="248">
        <v>1</v>
      </c>
      <c r="E61" s="304">
        <v>1244</v>
      </c>
      <c r="F61" s="305">
        <v>1</v>
      </c>
      <c r="G61" s="192">
        <v>980</v>
      </c>
      <c r="H61" s="248">
        <v>1</v>
      </c>
      <c r="I61" s="304">
        <v>1042</v>
      </c>
      <c r="J61" s="305">
        <v>1</v>
      </c>
      <c r="K61" s="192">
        <v>547</v>
      </c>
      <c r="L61" s="248">
        <v>1</v>
      </c>
      <c r="M61" s="304">
        <v>862</v>
      </c>
      <c r="N61" s="305">
        <v>1</v>
      </c>
      <c r="O61" s="192">
        <v>321</v>
      </c>
      <c r="P61" s="248">
        <v>1</v>
      </c>
      <c r="Q61" s="192">
        <v>204</v>
      </c>
      <c r="R61" s="248">
        <v>1</v>
      </c>
      <c r="S61" s="304">
        <v>9784</v>
      </c>
      <c r="T61" s="248">
        <v>1</v>
      </c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61:B61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10.28125" style="262" customWidth="1"/>
    <col min="2" max="2" width="81.140625" style="262" customWidth="1"/>
    <col min="3" max="22" width="10.8515625" style="262" customWidth="1"/>
    <col min="23" max="16384" width="9.140625" style="262" customWidth="1"/>
  </cols>
  <sheetData>
    <row r="1" spans="1:22" ht="24.75" customHeight="1" thickBot="1" thickTop="1">
      <c r="A1" s="463" t="s">
        <v>238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  <c r="N1" s="465"/>
      <c r="O1" s="465"/>
      <c r="P1" s="465"/>
      <c r="Q1" s="465"/>
      <c r="R1" s="465"/>
      <c r="S1" s="465"/>
      <c r="T1" s="465"/>
      <c r="U1" s="545"/>
      <c r="V1" s="546"/>
    </row>
    <row r="2" spans="1:22" ht="19.5" customHeight="1" thickBot="1" thickTop="1">
      <c r="A2" s="431" t="s">
        <v>50</v>
      </c>
      <c r="B2" s="432" t="s">
        <v>1</v>
      </c>
      <c r="C2" s="445" t="s">
        <v>59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38" t="s">
        <v>58</v>
      </c>
      <c r="V2" s="547"/>
    </row>
    <row r="3" spans="1:22" ht="19.5" customHeight="1">
      <c r="A3" s="443"/>
      <c r="B3" s="432"/>
      <c r="C3" s="500">
        <v>0</v>
      </c>
      <c r="D3" s="503"/>
      <c r="E3" s="486" t="s">
        <v>60</v>
      </c>
      <c r="F3" s="486"/>
      <c r="G3" s="488" t="s">
        <v>61</v>
      </c>
      <c r="H3" s="503"/>
      <c r="I3" s="486" t="s">
        <v>62</v>
      </c>
      <c r="J3" s="486"/>
      <c r="K3" s="488" t="s">
        <v>63</v>
      </c>
      <c r="L3" s="503"/>
      <c r="M3" s="486" t="s">
        <v>64</v>
      </c>
      <c r="N3" s="486"/>
      <c r="O3" s="488" t="s">
        <v>65</v>
      </c>
      <c r="P3" s="503"/>
      <c r="Q3" s="486" t="s">
        <v>66</v>
      </c>
      <c r="R3" s="486"/>
      <c r="S3" s="488" t="s">
        <v>52</v>
      </c>
      <c r="T3" s="503"/>
      <c r="U3" s="548"/>
      <c r="V3" s="547"/>
    </row>
    <row r="4" spans="1:22" ht="19.5" customHeight="1" thickBot="1">
      <c r="A4" s="443"/>
      <c r="B4" s="432"/>
      <c r="C4" s="39" t="s">
        <v>2</v>
      </c>
      <c r="D4" s="68" t="s">
        <v>3</v>
      </c>
      <c r="E4" s="10" t="s">
        <v>2</v>
      </c>
      <c r="F4" s="67" t="s">
        <v>3</v>
      </c>
      <c r="G4" s="205" t="s">
        <v>2</v>
      </c>
      <c r="H4" s="68" t="s">
        <v>3</v>
      </c>
      <c r="I4" s="10" t="s">
        <v>2</v>
      </c>
      <c r="J4" s="67" t="s">
        <v>3</v>
      </c>
      <c r="K4" s="39" t="s">
        <v>2</v>
      </c>
      <c r="L4" s="68" t="s">
        <v>3</v>
      </c>
      <c r="M4" s="10" t="s">
        <v>2</v>
      </c>
      <c r="N4" s="67" t="s">
        <v>3</v>
      </c>
      <c r="O4" s="39" t="s">
        <v>2</v>
      </c>
      <c r="P4" s="68" t="s">
        <v>3</v>
      </c>
      <c r="Q4" s="10" t="s">
        <v>2</v>
      </c>
      <c r="R4" s="67" t="s">
        <v>3</v>
      </c>
      <c r="S4" s="39" t="s">
        <v>2</v>
      </c>
      <c r="T4" s="229" t="s">
        <v>3</v>
      </c>
      <c r="U4" s="8" t="s">
        <v>2</v>
      </c>
      <c r="V4" s="9" t="s">
        <v>3</v>
      </c>
    </row>
    <row r="5" spans="1:22" ht="15" thickBot="1">
      <c r="A5" s="241">
        <v>1</v>
      </c>
      <c r="B5" s="14" t="s">
        <v>179</v>
      </c>
      <c r="C5" s="278">
        <f>SUM(C6:C14)</f>
        <v>7705</v>
      </c>
      <c r="D5" s="279">
        <f>C5/$C$60</f>
        <v>0.08216563226480687</v>
      </c>
      <c r="E5" s="280">
        <f>SUM(E6:E14)</f>
        <v>240</v>
      </c>
      <c r="F5" s="281">
        <f>E5/$E$60</f>
        <v>0.04066418163334463</v>
      </c>
      <c r="G5" s="278">
        <f>SUM(G6:G14)</f>
        <v>136</v>
      </c>
      <c r="H5" s="279">
        <f>G5/$G$60</f>
        <v>0.03413654618473896</v>
      </c>
      <c r="I5" s="280">
        <f>SUM(I6:I14)</f>
        <v>57</v>
      </c>
      <c r="J5" s="281">
        <f>I5/$I$60</f>
        <v>0.054285714285714284</v>
      </c>
      <c r="K5" s="278">
        <f>SUM(K6:K14)</f>
        <v>5</v>
      </c>
      <c r="L5" s="279">
        <f>K5/$K$60</f>
        <v>0.0641025641025641</v>
      </c>
      <c r="M5" s="282">
        <f>SUM(M6:M14)</f>
        <v>10</v>
      </c>
      <c r="N5" s="283">
        <f>M5/$M$60</f>
        <v>0.055248618784530384</v>
      </c>
      <c r="O5" s="284">
        <f>SUM(O6:O14)</f>
        <v>7</v>
      </c>
      <c r="P5" s="285">
        <f>O5/$O$60</f>
        <v>0.15217391304347827</v>
      </c>
      <c r="Q5" s="282">
        <f>SUM(Q6:Q14)</f>
        <v>1</v>
      </c>
      <c r="R5" s="283">
        <f>Q5/$Q$60</f>
        <v>0.047619047619047616</v>
      </c>
      <c r="S5" s="284">
        <f>SUM(S6:S14)</f>
        <v>6</v>
      </c>
      <c r="T5" s="285">
        <f>S5/$S$60</f>
        <v>0.09523809523809523</v>
      </c>
      <c r="U5" s="176">
        <f>SUM(U6:U14)</f>
        <v>8167</v>
      </c>
      <c r="V5" s="17">
        <f>U5/$U$60</f>
        <v>0.07770768513496798</v>
      </c>
    </row>
    <row r="6" spans="1:23" ht="27">
      <c r="A6" s="242">
        <v>10</v>
      </c>
      <c r="B6" s="189" t="s">
        <v>180</v>
      </c>
      <c r="C6" s="72">
        <f>VLOOKUP(W6,'[1]Sheet1'!$A$1544:$U$1592,2,FALSE)</f>
        <v>123</v>
      </c>
      <c r="D6" s="286">
        <f>C6/$C$60</f>
        <v>0.0013116642139612258</v>
      </c>
      <c r="E6" s="75">
        <f>VLOOKUP(W6,'[1]Sheet1'!$A$1544:$U$1592,4,FALSE)</f>
        <v>4</v>
      </c>
      <c r="F6" s="287">
        <f>E6/$E$60</f>
        <v>0.0006777363605557439</v>
      </c>
      <c r="G6" s="72">
        <f>VLOOKUP(W6,'[1]Sheet1'!$A$1544:$U$1592,6,FALSE)</f>
        <v>3</v>
      </c>
      <c r="H6" s="286">
        <f>G6/$G$60</f>
        <v>0.0007530120481927711</v>
      </c>
      <c r="I6" s="75">
        <f>VLOOKUP(W6,'[1]Sheet1'!$A$1544:$U$1592,8,FALSE)</f>
        <v>2</v>
      </c>
      <c r="J6" s="287">
        <f>I6/$I$60</f>
        <v>0.0019047619047619048</v>
      </c>
      <c r="K6" s="72">
        <f>VLOOKUP(W6,'[1]Sheet1'!$A$1544:$U$1592,10,FALSE)</f>
        <v>0</v>
      </c>
      <c r="L6" s="286">
        <f>K6/$K$60</f>
        <v>0</v>
      </c>
      <c r="M6" s="217">
        <f>VLOOKUP(W6,'[1]Sheet1'!$A$1544:$U$1592,12,FALSE)</f>
        <v>0</v>
      </c>
      <c r="N6" s="288">
        <f>M6/$M$60</f>
        <v>0</v>
      </c>
      <c r="O6" s="209">
        <f>VLOOKUP(W6,'[1]Sheet1'!$A$1544:$U$1592,14,FALSE)</f>
        <v>0</v>
      </c>
      <c r="P6" s="289">
        <f>O6/$O$60</f>
        <v>0</v>
      </c>
      <c r="Q6" s="217">
        <f>VLOOKUP(W6,'[1]Sheet1'!$A$1544:$U$1592,16,FALSE)</f>
        <v>0</v>
      </c>
      <c r="R6" s="288">
        <f>Q6/$Q$60</f>
        <v>0</v>
      </c>
      <c r="S6" s="209">
        <f>VLOOKUP(W6,'[1]Sheet1'!$A$1544:$U$1592,18,FALSE)</f>
        <v>1</v>
      </c>
      <c r="T6" s="289">
        <f>S6/$S$60</f>
        <v>0.015873015873015872</v>
      </c>
      <c r="U6" s="209">
        <f>VLOOKUP(W6,'[1]Sheet1'!$A$1544:$U$1592,20,FALSE)</f>
        <v>133</v>
      </c>
      <c r="V6" s="161">
        <f aca="true" t="shared" si="0" ref="V6:V61">U6/$U$60</f>
        <v>0.0012654735059325017</v>
      </c>
      <c r="W6" s="262" t="s">
        <v>348</v>
      </c>
    </row>
    <row r="7" spans="1:23" ht="14.25">
      <c r="A7" s="242">
        <v>11</v>
      </c>
      <c r="B7" s="189" t="s">
        <v>181</v>
      </c>
      <c r="C7" s="72">
        <f>VLOOKUP(W7,'[1]Sheet1'!$A$1544:$U$1592,2,FALSE)</f>
        <v>284</v>
      </c>
      <c r="D7" s="286">
        <f aca="true" t="shared" si="1" ref="D7:D14">C7/$C$60</f>
        <v>0.0030285580224795787</v>
      </c>
      <c r="E7" s="75">
        <f>VLOOKUP(W7,'[1]Sheet1'!$A$1544:$U$1592,4,FALSE)</f>
        <v>5</v>
      </c>
      <c r="F7" s="287">
        <f aca="true" t="shared" si="2" ref="F7:F14">E7/$E$60</f>
        <v>0.0008471704506946798</v>
      </c>
      <c r="G7" s="72">
        <f>VLOOKUP(W7,'[1]Sheet1'!$A$1544:$U$1592,6,FALSE)</f>
        <v>8</v>
      </c>
      <c r="H7" s="286">
        <f aca="true" t="shared" si="3" ref="H7:H14">G7/$G$60</f>
        <v>0.002008032128514056</v>
      </c>
      <c r="I7" s="75">
        <f>VLOOKUP(W7,'[1]Sheet1'!$A$1544:$U$1592,8,FALSE)</f>
        <v>0</v>
      </c>
      <c r="J7" s="287">
        <f aca="true" t="shared" si="4" ref="J7:J14">I7/$I$60</f>
        <v>0</v>
      </c>
      <c r="K7" s="72">
        <f>VLOOKUP(W7,'[1]Sheet1'!$A$1544:$U$1592,10,FALSE)</f>
        <v>0</v>
      </c>
      <c r="L7" s="286">
        <f aca="true" t="shared" si="5" ref="L7:L14">K7/$K$60</f>
        <v>0</v>
      </c>
      <c r="M7" s="217">
        <f>VLOOKUP(W7,'[1]Sheet1'!$A$1544:$U$1592,12,FALSE)</f>
        <v>0</v>
      </c>
      <c r="N7" s="288">
        <f aca="true" t="shared" si="6" ref="N7:N14">M7/$M$60</f>
        <v>0</v>
      </c>
      <c r="O7" s="209">
        <f>VLOOKUP(W7,'[1]Sheet1'!$A$1544:$U$1592,14,FALSE)</f>
        <v>1</v>
      </c>
      <c r="P7" s="289">
        <f aca="true" t="shared" si="7" ref="P7:P14">O7/$O$60</f>
        <v>0.021739130434782608</v>
      </c>
      <c r="Q7" s="217">
        <f>VLOOKUP(W7,'[1]Sheet1'!$A$1544:$U$1592,16,FALSE)</f>
        <v>0</v>
      </c>
      <c r="R7" s="288">
        <f aca="true" t="shared" si="8" ref="R7:R14">Q7/$Q$60</f>
        <v>0</v>
      </c>
      <c r="S7" s="209">
        <f>VLOOKUP(W7,'[1]Sheet1'!$A$1544:$U$1592,18,FALSE)</f>
        <v>0</v>
      </c>
      <c r="T7" s="289">
        <f aca="true" t="shared" si="9" ref="T7:T14">S7/$S$60</f>
        <v>0</v>
      </c>
      <c r="U7" s="209">
        <f>VLOOKUP(W7,'[1]Sheet1'!$A$1544:$U$1592,20,FALSE)</f>
        <v>298</v>
      </c>
      <c r="V7" s="161">
        <f t="shared" si="0"/>
        <v>0.0028354218403600414</v>
      </c>
      <c r="W7" s="262" t="s">
        <v>349</v>
      </c>
    </row>
    <row r="8" spans="1:23" ht="27">
      <c r="A8" s="242">
        <v>12</v>
      </c>
      <c r="B8" s="189" t="s">
        <v>182</v>
      </c>
      <c r="C8" s="72">
        <f>VLOOKUP(W8,'[1]Sheet1'!$A$1544:$U$1592,2,FALSE)</f>
        <v>134</v>
      </c>
      <c r="D8" s="286">
        <f t="shared" si="1"/>
        <v>0.0014289675176488153</v>
      </c>
      <c r="E8" s="75">
        <f>VLOOKUP(W8,'[1]Sheet1'!$A$1544:$U$1592,4,FALSE)</f>
        <v>5</v>
      </c>
      <c r="F8" s="287">
        <f t="shared" si="2"/>
        <v>0.0008471704506946798</v>
      </c>
      <c r="G8" s="72">
        <f>VLOOKUP(W8,'[1]Sheet1'!$A$1544:$U$1592,6,FALSE)</f>
        <v>6</v>
      </c>
      <c r="H8" s="286">
        <f t="shared" si="3"/>
        <v>0.0015060240963855422</v>
      </c>
      <c r="I8" s="75">
        <f>VLOOKUP(W8,'[1]Sheet1'!$A$1544:$U$1592,8,FALSE)</f>
        <v>1</v>
      </c>
      <c r="J8" s="287">
        <f t="shared" si="4"/>
        <v>0.0009523809523809524</v>
      </c>
      <c r="K8" s="72">
        <f>VLOOKUP(W8,'[1]Sheet1'!$A$1544:$U$1592,10,FALSE)</f>
        <v>0</v>
      </c>
      <c r="L8" s="286">
        <f t="shared" si="5"/>
        <v>0</v>
      </c>
      <c r="M8" s="217">
        <f>VLOOKUP(W8,'[1]Sheet1'!$A$1544:$U$1592,12,FALSE)</f>
        <v>0</v>
      </c>
      <c r="N8" s="288">
        <f t="shared" si="6"/>
        <v>0</v>
      </c>
      <c r="O8" s="209">
        <f>VLOOKUP(W8,'[1]Sheet1'!$A$1544:$U$1592,14,FALSE)</f>
        <v>0</v>
      </c>
      <c r="P8" s="289">
        <f t="shared" si="7"/>
        <v>0</v>
      </c>
      <c r="Q8" s="217">
        <f>VLOOKUP(W8,'[1]Sheet1'!$A$1544:$U$1592,16,FALSE)</f>
        <v>0</v>
      </c>
      <c r="R8" s="288">
        <f t="shared" si="8"/>
        <v>0</v>
      </c>
      <c r="S8" s="209">
        <f>VLOOKUP(W8,'[1]Sheet1'!$A$1544:$U$1592,18,FALSE)</f>
        <v>0</v>
      </c>
      <c r="T8" s="289">
        <f t="shared" si="9"/>
        <v>0</v>
      </c>
      <c r="U8" s="209">
        <f>VLOOKUP(W8,'[1]Sheet1'!$A$1544:$U$1592,20,FALSE)</f>
        <v>146</v>
      </c>
      <c r="V8" s="161">
        <f t="shared" si="0"/>
        <v>0.001389166405008611</v>
      </c>
      <c r="W8" s="262" t="s">
        <v>350</v>
      </c>
    </row>
    <row r="9" spans="1:23" ht="14.25">
      <c r="A9" s="242">
        <v>13</v>
      </c>
      <c r="B9" s="189" t="s">
        <v>183</v>
      </c>
      <c r="C9" s="72">
        <f>VLOOKUP(W9,'[1]Sheet1'!$A$1544:$U$1592,2,FALSE)</f>
        <v>1277</v>
      </c>
      <c r="D9" s="286">
        <f t="shared" si="1"/>
        <v>0.013617847164459232</v>
      </c>
      <c r="E9" s="75">
        <f>VLOOKUP(W9,'[1]Sheet1'!$A$1544:$U$1592,4,FALSE)</f>
        <v>38</v>
      </c>
      <c r="F9" s="287">
        <f t="shared" si="2"/>
        <v>0.006438495425279567</v>
      </c>
      <c r="G9" s="72">
        <f>VLOOKUP(W9,'[1]Sheet1'!$A$1544:$U$1592,6,FALSE)</f>
        <v>20</v>
      </c>
      <c r="H9" s="286">
        <f t="shared" si="3"/>
        <v>0.0050200803212851405</v>
      </c>
      <c r="I9" s="75">
        <f>VLOOKUP(W9,'[1]Sheet1'!$A$1544:$U$1592,8,FALSE)</f>
        <v>6</v>
      </c>
      <c r="J9" s="287">
        <f t="shared" si="4"/>
        <v>0.005714285714285714</v>
      </c>
      <c r="K9" s="72">
        <f>VLOOKUP(W9,'[1]Sheet1'!$A$1544:$U$1592,10,FALSE)</f>
        <v>0</v>
      </c>
      <c r="L9" s="286">
        <f t="shared" si="5"/>
        <v>0</v>
      </c>
      <c r="M9" s="217">
        <f>VLOOKUP(W9,'[1]Sheet1'!$A$1544:$U$1592,12,FALSE)</f>
        <v>4</v>
      </c>
      <c r="N9" s="288">
        <f t="shared" si="6"/>
        <v>0.022099447513812154</v>
      </c>
      <c r="O9" s="209">
        <f>VLOOKUP(W9,'[1]Sheet1'!$A$1544:$U$1592,14,FALSE)</f>
        <v>2</v>
      </c>
      <c r="P9" s="289">
        <f t="shared" si="7"/>
        <v>0.043478260869565216</v>
      </c>
      <c r="Q9" s="217">
        <f>VLOOKUP(W9,'[1]Sheet1'!$A$1544:$U$1592,16,FALSE)</f>
        <v>1</v>
      </c>
      <c r="R9" s="288">
        <f t="shared" si="8"/>
        <v>0.047619047619047616</v>
      </c>
      <c r="S9" s="209">
        <f>VLOOKUP(W9,'[1]Sheet1'!$A$1544:$U$1592,18,FALSE)</f>
        <v>1</v>
      </c>
      <c r="T9" s="289">
        <f t="shared" si="9"/>
        <v>0.015873015873015872</v>
      </c>
      <c r="U9" s="209">
        <f>VLOOKUP(W9,'[1]Sheet1'!$A$1544:$U$1592,20,FALSE)</f>
        <v>1349</v>
      </c>
      <c r="V9" s="161">
        <f t="shared" si="0"/>
        <v>0.012835516988743946</v>
      </c>
      <c r="W9" s="262" t="s">
        <v>351</v>
      </c>
    </row>
    <row r="10" spans="1:23" ht="14.25">
      <c r="A10" s="242">
        <v>14</v>
      </c>
      <c r="B10" s="189" t="s">
        <v>184</v>
      </c>
      <c r="C10" s="72">
        <f>VLOOKUP(W10,'[1]Sheet1'!$A$1544:$U$1592,2,FALSE)</f>
        <v>643</v>
      </c>
      <c r="D10" s="286">
        <f t="shared" si="1"/>
        <v>0.0068569112973745384</v>
      </c>
      <c r="E10" s="75">
        <f>VLOOKUP(W10,'[1]Sheet1'!$A$1544:$U$1592,4,FALSE)</f>
        <v>60</v>
      </c>
      <c r="F10" s="287">
        <f t="shared" si="2"/>
        <v>0.010166045408336157</v>
      </c>
      <c r="G10" s="72">
        <f>VLOOKUP(W10,'[1]Sheet1'!$A$1544:$U$1592,6,FALSE)</f>
        <v>22</v>
      </c>
      <c r="H10" s="286">
        <f t="shared" si="3"/>
        <v>0.005522088353413655</v>
      </c>
      <c r="I10" s="75">
        <f>VLOOKUP(W10,'[1]Sheet1'!$A$1544:$U$1592,8,FALSE)</f>
        <v>13</v>
      </c>
      <c r="J10" s="287">
        <f t="shared" si="4"/>
        <v>0.012380952380952381</v>
      </c>
      <c r="K10" s="72">
        <f>VLOOKUP(W10,'[1]Sheet1'!$A$1544:$U$1592,10,FALSE)</f>
        <v>0</v>
      </c>
      <c r="L10" s="286">
        <f t="shared" si="5"/>
        <v>0</v>
      </c>
      <c r="M10" s="217">
        <f>VLOOKUP(W10,'[1]Sheet1'!$A$1544:$U$1592,12,FALSE)</f>
        <v>1</v>
      </c>
      <c r="N10" s="288">
        <f t="shared" si="6"/>
        <v>0.0055248618784530384</v>
      </c>
      <c r="O10" s="209">
        <f>VLOOKUP(W10,'[1]Sheet1'!$A$1544:$U$1592,14,FALSE)</f>
        <v>2</v>
      </c>
      <c r="P10" s="289">
        <f t="shared" si="7"/>
        <v>0.043478260869565216</v>
      </c>
      <c r="Q10" s="217">
        <f>VLOOKUP(W10,'[1]Sheet1'!$A$1544:$U$1592,16,FALSE)</f>
        <v>0</v>
      </c>
      <c r="R10" s="288">
        <f t="shared" si="8"/>
        <v>0</v>
      </c>
      <c r="S10" s="209">
        <f>VLOOKUP(W10,'[1]Sheet1'!$A$1544:$U$1592,18,FALSE)</f>
        <v>1</v>
      </c>
      <c r="T10" s="289">
        <f t="shared" si="9"/>
        <v>0.015873015873015872</v>
      </c>
      <c r="U10" s="209">
        <f>VLOOKUP(W10,'[1]Sheet1'!$A$1544:$U$1592,20,FALSE)</f>
        <v>742</v>
      </c>
      <c r="V10" s="161">
        <f t="shared" si="0"/>
        <v>0.0070600100857286935</v>
      </c>
      <c r="W10" s="262" t="s">
        <v>352</v>
      </c>
    </row>
    <row r="11" spans="1:23" ht="14.25">
      <c r="A11" s="242">
        <v>15</v>
      </c>
      <c r="B11" s="189" t="s">
        <v>185</v>
      </c>
      <c r="C11" s="72">
        <f>VLOOKUP(W11,'[1]Sheet1'!$A$1544:$U$1592,2,FALSE)</f>
        <v>315</v>
      </c>
      <c r="D11" s="286">
        <f t="shared" si="1"/>
        <v>0.003359140060144603</v>
      </c>
      <c r="E11" s="75">
        <f>VLOOKUP(W11,'[1]Sheet1'!$A$1544:$U$1592,4,FALSE)</f>
        <v>5</v>
      </c>
      <c r="F11" s="287">
        <f t="shared" si="2"/>
        <v>0.0008471704506946798</v>
      </c>
      <c r="G11" s="72">
        <f>VLOOKUP(W11,'[1]Sheet1'!$A$1544:$U$1592,6,FALSE)</f>
        <v>2</v>
      </c>
      <c r="H11" s="286">
        <f t="shared" si="3"/>
        <v>0.000502008032128514</v>
      </c>
      <c r="I11" s="75">
        <f>VLOOKUP(W11,'[1]Sheet1'!$A$1544:$U$1592,8,FALSE)</f>
        <v>1</v>
      </c>
      <c r="J11" s="287">
        <f t="shared" si="4"/>
        <v>0.0009523809523809524</v>
      </c>
      <c r="K11" s="72">
        <f>VLOOKUP(W11,'[1]Sheet1'!$A$1544:$U$1592,10,FALSE)</f>
        <v>1</v>
      </c>
      <c r="L11" s="286">
        <f t="shared" si="5"/>
        <v>0.01282051282051282</v>
      </c>
      <c r="M11" s="217">
        <f>VLOOKUP(W11,'[1]Sheet1'!$A$1544:$U$1592,12,FALSE)</f>
        <v>0</v>
      </c>
      <c r="N11" s="288">
        <f t="shared" si="6"/>
        <v>0</v>
      </c>
      <c r="O11" s="209">
        <f>VLOOKUP(W11,'[1]Sheet1'!$A$1544:$U$1592,14,FALSE)</f>
        <v>0</v>
      </c>
      <c r="P11" s="289">
        <f t="shared" si="7"/>
        <v>0</v>
      </c>
      <c r="Q11" s="217">
        <f>VLOOKUP(W11,'[1]Sheet1'!$A$1544:$U$1592,16,FALSE)</f>
        <v>0</v>
      </c>
      <c r="R11" s="288">
        <f t="shared" si="8"/>
        <v>0</v>
      </c>
      <c r="S11" s="209">
        <f>VLOOKUP(W11,'[1]Sheet1'!$A$1544:$U$1592,18,FALSE)</f>
        <v>0</v>
      </c>
      <c r="T11" s="289">
        <f t="shared" si="9"/>
        <v>0</v>
      </c>
      <c r="U11" s="209">
        <f>VLOOKUP(W11,'[1]Sheet1'!$A$1544:$U$1592,20,FALSE)</f>
        <v>324</v>
      </c>
      <c r="V11" s="161">
        <f t="shared" si="0"/>
        <v>0.00308280763851226</v>
      </c>
      <c r="W11" s="262" t="s">
        <v>353</v>
      </c>
    </row>
    <row r="12" spans="1:23" ht="27">
      <c r="A12" s="242">
        <v>16</v>
      </c>
      <c r="B12" s="189" t="s">
        <v>186</v>
      </c>
      <c r="C12" s="72">
        <f>VLOOKUP(W12,'[1]Sheet1'!$A$1544:$U$1592,2,FALSE)</f>
        <v>4092</v>
      </c>
      <c r="D12" s="286">
        <f t="shared" si="1"/>
        <v>0.043636828971783226</v>
      </c>
      <c r="E12" s="75">
        <f>VLOOKUP(W12,'[1]Sheet1'!$A$1544:$U$1592,4,FALSE)</f>
        <v>28</v>
      </c>
      <c r="F12" s="287">
        <f t="shared" si="2"/>
        <v>0.004744154523890207</v>
      </c>
      <c r="G12" s="72">
        <f>VLOOKUP(W12,'[1]Sheet1'!$A$1544:$U$1592,6,FALSE)</f>
        <v>22</v>
      </c>
      <c r="H12" s="286">
        <f t="shared" si="3"/>
        <v>0.005522088353413655</v>
      </c>
      <c r="I12" s="75">
        <f>VLOOKUP(W12,'[1]Sheet1'!$A$1544:$U$1592,8,FALSE)</f>
        <v>11</v>
      </c>
      <c r="J12" s="287">
        <f t="shared" si="4"/>
        <v>0.010476190476190476</v>
      </c>
      <c r="K12" s="72">
        <f>VLOOKUP(W12,'[1]Sheet1'!$A$1544:$U$1592,10,FALSE)</f>
        <v>0</v>
      </c>
      <c r="L12" s="286">
        <f t="shared" si="5"/>
        <v>0</v>
      </c>
      <c r="M12" s="217">
        <f>VLOOKUP(W12,'[1]Sheet1'!$A$1544:$U$1592,12,FALSE)</f>
        <v>4</v>
      </c>
      <c r="N12" s="288">
        <f t="shared" si="6"/>
        <v>0.022099447513812154</v>
      </c>
      <c r="O12" s="209">
        <f>VLOOKUP(W12,'[1]Sheet1'!$A$1544:$U$1592,14,FALSE)</f>
        <v>0</v>
      </c>
      <c r="P12" s="289">
        <f t="shared" si="7"/>
        <v>0</v>
      </c>
      <c r="Q12" s="217">
        <f>VLOOKUP(W12,'[1]Sheet1'!$A$1544:$U$1592,16,FALSE)</f>
        <v>0</v>
      </c>
      <c r="R12" s="288">
        <f t="shared" si="8"/>
        <v>0</v>
      </c>
      <c r="S12" s="209">
        <f>VLOOKUP(W12,'[1]Sheet1'!$A$1544:$U$1592,18,FALSE)</f>
        <v>0</v>
      </c>
      <c r="T12" s="289">
        <f t="shared" si="9"/>
        <v>0</v>
      </c>
      <c r="U12" s="209">
        <f>VLOOKUP(W12,'[1]Sheet1'!$A$1544:$U$1592,20,FALSE)</f>
        <v>4157</v>
      </c>
      <c r="V12" s="161">
        <f t="shared" si="0"/>
        <v>0.03955318318918353</v>
      </c>
      <c r="W12" s="262" t="s">
        <v>354</v>
      </c>
    </row>
    <row r="13" spans="1:23" ht="27">
      <c r="A13" s="242">
        <v>17</v>
      </c>
      <c r="B13" s="189" t="s">
        <v>187</v>
      </c>
      <c r="C13" s="72">
        <f>VLOOKUP(W13,'[1]Sheet1'!$A$1544:$U$1592,2,FALSE)</f>
        <v>20</v>
      </c>
      <c r="D13" s="286">
        <f t="shared" si="1"/>
        <v>0.0002132787339774351</v>
      </c>
      <c r="E13" s="75">
        <f>VLOOKUP(W13,'[1]Sheet1'!$A$1544:$U$1592,4,FALSE)</f>
        <v>0</v>
      </c>
      <c r="F13" s="287">
        <f t="shared" si="2"/>
        <v>0</v>
      </c>
      <c r="G13" s="72">
        <f>VLOOKUP(W13,'[1]Sheet1'!$A$1544:$U$1592,6,FALSE)</f>
        <v>0</v>
      </c>
      <c r="H13" s="286">
        <f t="shared" si="3"/>
        <v>0</v>
      </c>
      <c r="I13" s="75">
        <f>VLOOKUP(W13,'[1]Sheet1'!$A$1544:$U$1592,8,FALSE)</f>
        <v>0</v>
      </c>
      <c r="J13" s="287">
        <f t="shared" si="4"/>
        <v>0</v>
      </c>
      <c r="K13" s="72">
        <f>VLOOKUP(W13,'[1]Sheet1'!$A$1544:$U$1592,10,FALSE)</f>
        <v>0</v>
      </c>
      <c r="L13" s="286">
        <f t="shared" si="5"/>
        <v>0</v>
      </c>
      <c r="M13" s="217">
        <f>VLOOKUP(W13,'[1]Sheet1'!$A$1544:$U$1592,12,FALSE)</f>
        <v>0</v>
      </c>
      <c r="N13" s="288">
        <f t="shared" si="6"/>
        <v>0</v>
      </c>
      <c r="O13" s="209">
        <f>VLOOKUP(W13,'[1]Sheet1'!$A$1544:$U$1592,14,FALSE)</f>
        <v>0</v>
      </c>
      <c r="P13" s="289">
        <f t="shared" si="7"/>
        <v>0</v>
      </c>
      <c r="Q13" s="217">
        <f>VLOOKUP(W13,'[1]Sheet1'!$A$1544:$U$1592,16,FALSE)</f>
        <v>0</v>
      </c>
      <c r="R13" s="288">
        <f t="shared" si="8"/>
        <v>0</v>
      </c>
      <c r="S13" s="209">
        <f>VLOOKUP(W13,'[1]Sheet1'!$A$1544:$U$1592,18,FALSE)</f>
        <v>0</v>
      </c>
      <c r="T13" s="289">
        <f t="shared" si="9"/>
        <v>0</v>
      </c>
      <c r="U13" s="209">
        <f>VLOOKUP(W13,'[1]Sheet1'!$A$1544:$U$1592,20,FALSE)</f>
        <v>20</v>
      </c>
      <c r="V13" s="161">
        <f t="shared" si="0"/>
        <v>0.00019029676780939875</v>
      </c>
      <c r="W13" s="262" t="s">
        <v>355</v>
      </c>
    </row>
    <row r="14" spans="1:23" ht="27.75" thickBot="1">
      <c r="A14" s="243">
        <v>19</v>
      </c>
      <c r="B14" s="244" t="s">
        <v>188</v>
      </c>
      <c r="C14" s="77">
        <f>VLOOKUP(W14,'[1]Sheet1'!$A$1544:$U$1592,2,FALSE)</f>
        <v>817</v>
      </c>
      <c r="D14" s="290">
        <f t="shared" si="1"/>
        <v>0.008712436282978225</v>
      </c>
      <c r="E14" s="80">
        <f>VLOOKUP(W14,'[1]Sheet1'!$A$1544:$U$1592,4,FALSE)</f>
        <v>95</v>
      </c>
      <c r="F14" s="291">
        <f t="shared" si="2"/>
        <v>0.016096238563198917</v>
      </c>
      <c r="G14" s="77">
        <f>VLOOKUP(W14,'[1]Sheet1'!$A$1544:$U$1592,6,FALSE)</f>
        <v>53</v>
      </c>
      <c r="H14" s="290">
        <f t="shared" si="3"/>
        <v>0.013303212851405623</v>
      </c>
      <c r="I14" s="80">
        <f>VLOOKUP(W14,'[1]Sheet1'!$A$1544:$U$1592,8,FALSE)</f>
        <v>23</v>
      </c>
      <c r="J14" s="291">
        <f t="shared" si="4"/>
        <v>0.021904761904761906</v>
      </c>
      <c r="K14" s="77">
        <f>VLOOKUP(W14,'[1]Sheet1'!$A$1544:$U$1592,10,FALSE)</f>
        <v>4</v>
      </c>
      <c r="L14" s="290">
        <f t="shared" si="5"/>
        <v>0.05128205128205128</v>
      </c>
      <c r="M14" s="292">
        <f>VLOOKUP(W14,'[1]Sheet1'!$A$1544:$U$1592,12,FALSE)</f>
        <v>1</v>
      </c>
      <c r="N14" s="293">
        <f t="shared" si="6"/>
        <v>0.0055248618784530384</v>
      </c>
      <c r="O14" s="294">
        <f>VLOOKUP(W14,'[1]Sheet1'!$A$1544:$U$1592,14,FALSE)</f>
        <v>2</v>
      </c>
      <c r="P14" s="295">
        <f t="shared" si="7"/>
        <v>0.043478260869565216</v>
      </c>
      <c r="Q14" s="292">
        <f>VLOOKUP(W14,'[1]Sheet1'!$A$1544:$U$1592,16,FALSE)</f>
        <v>0</v>
      </c>
      <c r="R14" s="293">
        <f t="shared" si="8"/>
        <v>0</v>
      </c>
      <c r="S14" s="294">
        <f>VLOOKUP(W14,'[1]Sheet1'!$A$1544:$U$1592,18,FALSE)</f>
        <v>3</v>
      </c>
      <c r="T14" s="295">
        <f t="shared" si="9"/>
        <v>0.047619047619047616</v>
      </c>
      <c r="U14" s="294">
        <f>VLOOKUP(W14,'[1]Sheet1'!$A$1544:$U$1592,20,FALSE)</f>
        <v>998</v>
      </c>
      <c r="V14" s="163">
        <f t="shared" si="0"/>
        <v>0.009495808713688998</v>
      </c>
      <c r="W14" s="262" t="s">
        <v>356</v>
      </c>
    </row>
    <row r="15" spans="1:22" ht="15" thickBot="1">
      <c r="A15" s="241">
        <v>2</v>
      </c>
      <c r="B15" s="14" t="s">
        <v>189</v>
      </c>
      <c r="C15" s="278">
        <f>SUM(C16:C20)</f>
        <v>186</v>
      </c>
      <c r="D15" s="279">
        <f aca="true" t="shared" si="10" ref="D15:D60">C15/$C$60</f>
        <v>0.0019834922259901466</v>
      </c>
      <c r="E15" s="280">
        <f>SUM(E16:E20)</f>
        <v>5</v>
      </c>
      <c r="F15" s="281">
        <f aca="true" t="shared" si="11" ref="F15:F60">E15/$E$60</f>
        <v>0.0008471704506946798</v>
      </c>
      <c r="G15" s="278">
        <f>SUM(G16:G20)</f>
        <v>2</v>
      </c>
      <c r="H15" s="279">
        <f aca="true" t="shared" si="12" ref="H15:H60">G15/$G$60</f>
        <v>0.000502008032128514</v>
      </c>
      <c r="I15" s="280">
        <f>SUM(I16:I20)</f>
        <v>3</v>
      </c>
      <c r="J15" s="281">
        <f aca="true" t="shared" si="13" ref="J15:J60">I15/$I$60</f>
        <v>0.002857142857142857</v>
      </c>
      <c r="K15" s="278">
        <f>SUM(K16:K20)</f>
        <v>0</v>
      </c>
      <c r="L15" s="279">
        <f aca="true" t="shared" si="14" ref="L15:L60">K15/$K$60</f>
        <v>0</v>
      </c>
      <c r="M15" s="282">
        <f>SUM(M16:M20)</f>
        <v>0</v>
      </c>
      <c r="N15" s="283">
        <f aca="true" t="shared" si="15" ref="N15:N60">M15/$M$60</f>
        <v>0</v>
      </c>
      <c r="O15" s="284">
        <f>SUM(O16:O20)</f>
        <v>0</v>
      </c>
      <c r="P15" s="285">
        <f aca="true" t="shared" si="16" ref="P15:P60">O15/$O$60</f>
        <v>0</v>
      </c>
      <c r="Q15" s="282">
        <f>SUM(Q16:Q20)</f>
        <v>0</v>
      </c>
      <c r="R15" s="283">
        <f aca="true" t="shared" si="17" ref="R15:R60">Q15/$Q$60</f>
        <v>0</v>
      </c>
      <c r="S15" s="284">
        <f>SUM(S16:S20)</f>
        <v>2</v>
      </c>
      <c r="T15" s="285">
        <f aca="true" t="shared" si="18" ref="T15:T21">S15/$S$60</f>
        <v>0.031746031746031744</v>
      </c>
      <c r="U15" s="176">
        <f>SUM(U16:U20)</f>
        <v>198</v>
      </c>
      <c r="V15" s="17">
        <f t="shared" si="0"/>
        <v>0.0018839380013130477</v>
      </c>
    </row>
    <row r="16" spans="1:23" ht="14.25">
      <c r="A16" s="260">
        <v>20</v>
      </c>
      <c r="B16" s="261" t="s">
        <v>190</v>
      </c>
      <c r="C16" s="72">
        <f>VLOOKUP(W16,'[1]Sheet1'!$A$1544:$U$1592,2,FALSE)</f>
        <v>7</v>
      </c>
      <c r="D16" s="286">
        <f t="shared" si="10"/>
        <v>7.464755689210229E-05</v>
      </c>
      <c r="E16" s="75">
        <f>VLOOKUP(W16,'[1]Sheet1'!$A$1544:$U$1592,4,FALSE)</f>
        <v>1</v>
      </c>
      <c r="F16" s="287">
        <f t="shared" si="11"/>
        <v>0.00016943409013893597</v>
      </c>
      <c r="G16" s="72">
        <f>VLOOKUP(W16,'[1]Sheet1'!$A$1544:$U$1592,6,FALSE)</f>
        <v>0</v>
      </c>
      <c r="H16" s="286">
        <f t="shared" si="12"/>
        <v>0</v>
      </c>
      <c r="I16" s="75">
        <f>VLOOKUP(W16,'[1]Sheet1'!$A$1544:$U$1592,8,FALSE)</f>
        <v>0</v>
      </c>
      <c r="J16" s="287">
        <f t="shared" si="13"/>
        <v>0</v>
      </c>
      <c r="K16" s="72">
        <f>VLOOKUP(W16,'[1]Sheet1'!$A$1544:$U$1592,10,FALSE)</f>
        <v>0</v>
      </c>
      <c r="L16" s="286">
        <f t="shared" si="14"/>
        <v>0</v>
      </c>
      <c r="M16" s="217">
        <f>VLOOKUP(W16,'[1]Sheet1'!$A$1544:$U$1592,12,FALSE)</f>
        <v>0</v>
      </c>
      <c r="N16" s="288">
        <f t="shared" si="15"/>
        <v>0</v>
      </c>
      <c r="O16" s="209">
        <f>VLOOKUP(W16,'[1]Sheet1'!$A$1544:$U$1592,14,FALSE)</f>
        <v>0</v>
      </c>
      <c r="P16" s="289">
        <f t="shared" si="16"/>
        <v>0</v>
      </c>
      <c r="Q16" s="217">
        <f>VLOOKUP(W16,'[1]Sheet1'!$A$1544:$U$1592,16,FALSE)</f>
        <v>0</v>
      </c>
      <c r="R16" s="288">
        <f t="shared" si="17"/>
        <v>0</v>
      </c>
      <c r="S16" s="209">
        <f>VLOOKUP(W16,'[1]Sheet1'!$A$1544:$U$1592,18,FALSE)</f>
        <v>0</v>
      </c>
      <c r="T16" s="289">
        <f t="shared" si="18"/>
        <v>0</v>
      </c>
      <c r="U16" s="209">
        <f>VLOOKUP(W16,'[1]Sheet1'!$A$1544:$U$1592,20,FALSE)</f>
        <v>8</v>
      </c>
      <c r="V16" s="161">
        <f t="shared" si="0"/>
        <v>7.611870712375951E-05</v>
      </c>
      <c r="W16" s="262" t="s">
        <v>357</v>
      </c>
    </row>
    <row r="17" spans="1:23" ht="14.25">
      <c r="A17" s="242">
        <v>21</v>
      </c>
      <c r="B17" s="189" t="s">
        <v>191</v>
      </c>
      <c r="C17" s="72">
        <f>VLOOKUP(W17,'[1]Sheet1'!$A$1544:$U$1592,2,FALSE)</f>
        <v>1</v>
      </c>
      <c r="D17" s="286">
        <f t="shared" si="10"/>
        <v>1.0663936698871755E-05</v>
      </c>
      <c r="E17" s="75">
        <f>VLOOKUP(W17,'[1]Sheet1'!$A$1544:$U$1592,4,FALSE)</f>
        <v>0</v>
      </c>
      <c r="F17" s="287">
        <f t="shared" si="11"/>
        <v>0</v>
      </c>
      <c r="G17" s="72">
        <f>VLOOKUP(W17,'[1]Sheet1'!$A$1544:$U$1592,6,FALSE)</f>
        <v>0</v>
      </c>
      <c r="H17" s="286">
        <f t="shared" si="12"/>
        <v>0</v>
      </c>
      <c r="I17" s="75">
        <f>VLOOKUP(W17,'[1]Sheet1'!$A$1544:$U$1592,8,FALSE)</f>
        <v>0</v>
      </c>
      <c r="J17" s="287">
        <f t="shared" si="13"/>
        <v>0</v>
      </c>
      <c r="K17" s="72">
        <f>VLOOKUP(W17,'[1]Sheet1'!$A$1544:$U$1592,10,FALSE)</f>
        <v>0</v>
      </c>
      <c r="L17" s="286">
        <f t="shared" si="14"/>
        <v>0</v>
      </c>
      <c r="M17" s="217">
        <f>VLOOKUP(W17,'[1]Sheet1'!$A$1544:$U$1592,12,FALSE)</f>
        <v>0</v>
      </c>
      <c r="N17" s="288">
        <f t="shared" si="15"/>
        <v>0</v>
      </c>
      <c r="O17" s="209">
        <f>VLOOKUP(W17,'[1]Sheet1'!$A$1544:$U$1592,14,FALSE)</f>
        <v>0</v>
      </c>
      <c r="P17" s="289">
        <f t="shared" si="16"/>
        <v>0</v>
      </c>
      <c r="Q17" s="217">
        <f>VLOOKUP(W17,'[1]Sheet1'!$A$1544:$U$1592,16,FALSE)</f>
        <v>0</v>
      </c>
      <c r="R17" s="288">
        <f t="shared" si="17"/>
        <v>0</v>
      </c>
      <c r="S17" s="209">
        <f>VLOOKUP(W17,'[1]Sheet1'!$A$1544:$U$1592,18,FALSE)</f>
        <v>2</v>
      </c>
      <c r="T17" s="289">
        <f t="shared" si="18"/>
        <v>0.031746031746031744</v>
      </c>
      <c r="U17" s="209">
        <f>VLOOKUP(W17,'[1]Sheet1'!$A$1544:$U$1592,20,FALSE)</f>
        <v>3</v>
      </c>
      <c r="V17" s="161">
        <f t="shared" si="0"/>
        <v>2.8544515171409814E-05</v>
      </c>
      <c r="W17" s="262" t="s">
        <v>358</v>
      </c>
    </row>
    <row r="18" spans="1:23" ht="14.25">
      <c r="A18" s="242">
        <v>22</v>
      </c>
      <c r="B18" s="189" t="s">
        <v>192</v>
      </c>
      <c r="C18" s="72">
        <f>VLOOKUP(W18,'[1]Sheet1'!$A$1544:$U$1592,2,FALSE)</f>
        <v>7</v>
      </c>
      <c r="D18" s="286">
        <f t="shared" si="10"/>
        <v>7.464755689210229E-05</v>
      </c>
      <c r="E18" s="75">
        <f>VLOOKUP(W18,'[1]Sheet1'!$A$1544:$U$1592,4,FALSE)</f>
        <v>0</v>
      </c>
      <c r="F18" s="287">
        <f t="shared" si="11"/>
        <v>0</v>
      </c>
      <c r="G18" s="72">
        <f>VLOOKUP(W18,'[1]Sheet1'!$A$1544:$U$1592,6,FALSE)</f>
        <v>0</v>
      </c>
      <c r="H18" s="286">
        <f t="shared" si="12"/>
        <v>0</v>
      </c>
      <c r="I18" s="75">
        <f>VLOOKUP(W18,'[1]Sheet1'!$A$1544:$U$1592,8,FALSE)</f>
        <v>1</v>
      </c>
      <c r="J18" s="287">
        <f t="shared" si="13"/>
        <v>0.0009523809523809524</v>
      </c>
      <c r="K18" s="72">
        <f>VLOOKUP(W18,'[1]Sheet1'!$A$1544:$U$1592,10,FALSE)</f>
        <v>0</v>
      </c>
      <c r="L18" s="286">
        <f t="shared" si="14"/>
        <v>0</v>
      </c>
      <c r="M18" s="217">
        <f>VLOOKUP(W18,'[1]Sheet1'!$A$1544:$U$1592,12,FALSE)</f>
        <v>0</v>
      </c>
      <c r="N18" s="288">
        <f t="shared" si="15"/>
        <v>0</v>
      </c>
      <c r="O18" s="209">
        <f>VLOOKUP(W18,'[1]Sheet1'!$A$1544:$U$1592,14,FALSE)</f>
        <v>0</v>
      </c>
      <c r="P18" s="289">
        <f t="shared" si="16"/>
        <v>0</v>
      </c>
      <c r="Q18" s="217">
        <f>VLOOKUP(W18,'[1]Sheet1'!$A$1544:$U$1592,16,FALSE)</f>
        <v>0</v>
      </c>
      <c r="R18" s="288">
        <f t="shared" si="17"/>
        <v>0</v>
      </c>
      <c r="S18" s="209">
        <f>VLOOKUP(W18,'[1]Sheet1'!$A$1544:$U$1592,18,FALSE)</f>
        <v>0</v>
      </c>
      <c r="T18" s="289">
        <f t="shared" si="18"/>
        <v>0</v>
      </c>
      <c r="U18" s="209">
        <f>VLOOKUP(W18,'[1]Sheet1'!$A$1544:$U$1592,20,FALSE)</f>
        <v>8</v>
      </c>
      <c r="V18" s="161">
        <f t="shared" si="0"/>
        <v>7.611870712375951E-05</v>
      </c>
      <c r="W18" s="262" t="s">
        <v>359</v>
      </c>
    </row>
    <row r="19" spans="1:23" ht="14.25">
      <c r="A19" s="242">
        <v>23</v>
      </c>
      <c r="B19" s="189" t="s">
        <v>193</v>
      </c>
      <c r="C19" s="72">
        <f>VLOOKUP(W19,'[1]Sheet1'!$A$1544:$U$1592,2,FALSE)</f>
        <v>68</v>
      </c>
      <c r="D19" s="286">
        <f t="shared" si="10"/>
        <v>0.0007251476955232794</v>
      </c>
      <c r="E19" s="75">
        <f>VLOOKUP(W19,'[1]Sheet1'!$A$1544:$U$1592,4,FALSE)</f>
        <v>0</v>
      </c>
      <c r="F19" s="287">
        <f t="shared" si="11"/>
        <v>0</v>
      </c>
      <c r="G19" s="72">
        <f>VLOOKUP(W19,'[1]Sheet1'!$A$1544:$U$1592,6,FALSE)</f>
        <v>0</v>
      </c>
      <c r="H19" s="286">
        <f t="shared" si="12"/>
        <v>0</v>
      </c>
      <c r="I19" s="75">
        <f>VLOOKUP(W19,'[1]Sheet1'!$A$1544:$U$1592,8,FALSE)</f>
        <v>0</v>
      </c>
      <c r="J19" s="287">
        <f t="shared" si="13"/>
        <v>0</v>
      </c>
      <c r="K19" s="72">
        <f>VLOOKUP(W19,'[1]Sheet1'!$A$1544:$U$1592,10,FALSE)</f>
        <v>0</v>
      </c>
      <c r="L19" s="286">
        <f t="shared" si="14"/>
        <v>0</v>
      </c>
      <c r="M19" s="217">
        <f>VLOOKUP(W19,'[1]Sheet1'!$A$1544:$U$1592,12,FALSE)</f>
        <v>0</v>
      </c>
      <c r="N19" s="288">
        <f t="shared" si="15"/>
        <v>0</v>
      </c>
      <c r="O19" s="209">
        <f>VLOOKUP(W19,'[1]Sheet1'!$A$1544:$U$1592,14,FALSE)</f>
        <v>0</v>
      </c>
      <c r="P19" s="289">
        <f t="shared" si="16"/>
        <v>0</v>
      </c>
      <c r="Q19" s="217">
        <f>VLOOKUP(W19,'[1]Sheet1'!$A$1544:$U$1592,16,FALSE)</f>
        <v>0</v>
      </c>
      <c r="R19" s="288">
        <f t="shared" si="17"/>
        <v>0</v>
      </c>
      <c r="S19" s="209">
        <f>VLOOKUP(W19,'[1]Sheet1'!$A$1544:$U$1592,18,FALSE)</f>
        <v>0</v>
      </c>
      <c r="T19" s="289">
        <f t="shared" si="18"/>
        <v>0</v>
      </c>
      <c r="U19" s="209">
        <f>VLOOKUP(W19,'[1]Sheet1'!$A$1544:$U$1592,20,FALSE)</f>
        <v>68</v>
      </c>
      <c r="V19" s="161">
        <f t="shared" si="0"/>
        <v>0.0006470090105519557</v>
      </c>
      <c r="W19" s="262" t="s">
        <v>360</v>
      </c>
    </row>
    <row r="20" spans="1:23" ht="27.75" thickBot="1">
      <c r="A20" s="243">
        <v>29</v>
      </c>
      <c r="B20" s="244" t="s">
        <v>194</v>
      </c>
      <c r="C20" s="77">
        <f>VLOOKUP(W20,'[1]Sheet1'!$A$1544:$U$1592,2,FALSE)</f>
        <v>103</v>
      </c>
      <c r="D20" s="290">
        <f t="shared" si="10"/>
        <v>0.001098385479983791</v>
      </c>
      <c r="E20" s="80">
        <f>VLOOKUP(W20,'[1]Sheet1'!$A$1544:$U$1592,4,FALSE)</f>
        <v>4</v>
      </c>
      <c r="F20" s="291">
        <f t="shared" si="11"/>
        <v>0.0006777363605557439</v>
      </c>
      <c r="G20" s="77">
        <f>VLOOKUP(W20,'[1]Sheet1'!$A$1544:$U$1592,6,FALSE)</f>
        <v>2</v>
      </c>
      <c r="H20" s="290">
        <f t="shared" si="12"/>
        <v>0.000502008032128514</v>
      </c>
      <c r="I20" s="80">
        <f>VLOOKUP(W20,'[1]Sheet1'!$A$1544:$U$1592,8,FALSE)</f>
        <v>2</v>
      </c>
      <c r="J20" s="291">
        <f t="shared" si="13"/>
        <v>0.0019047619047619048</v>
      </c>
      <c r="K20" s="77">
        <f>VLOOKUP(W20,'[1]Sheet1'!$A$1544:$U$1592,10,FALSE)</f>
        <v>0</v>
      </c>
      <c r="L20" s="290">
        <f t="shared" si="14"/>
        <v>0</v>
      </c>
      <c r="M20" s="292">
        <f>VLOOKUP(W20,'[1]Sheet1'!$A$1544:$U$1592,12,FALSE)</f>
        <v>0</v>
      </c>
      <c r="N20" s="293">
        <f t="shared" si="15"/>
        <v>0</v>
      </c>
      <c r="O20" s="294">
        <f>VLOOKUP(W20,'[1]Sheet1'!$A$1544:$U$1592,14,FALSE)</f>
        <v>0</v>
      </c>
      <c r="P20" s="295">
        <f t="shared" si="16"/>
        <v>0</v>
      </c>
      <c r="Q20" s="292">
        <f>VLOOKUP(W20,'[1]Sheet1'!$A$1544:$U$1592,16,FALSE)</f>
        <v>0</v>
      </c>
      <c r="R20" s="293">
        <f t="shared" si="17"/>
        <v>0</v>
      </c>
      <c r="S20" s="294">
        <f>VLOOKUP(W20,'[1]Sheet1'!$A$1544:$U$1592,18,FALSE)</f>
        <v>0</v>
      </c>
      <c r="T20" s="295">
        <f t="shared" si="18"/>
        <v>0</v>
      </c>
      <c r="U20" s="294">
        <f>VLOOKUP(W20,'[1]Sheet1'!$A$1544:$U$1592,20,FALSE)</f>
        <v>111</v>
      </c>
      <c r="V20" s="163">
        <f t="shared" si="0"/>
        <v>0.001056147061342163</v>
      </c>
      <c r="W20" s="262" t="s">
        <v>361</v>
      </c>
    </row>
    <row r="21" spans="1:22" ht="27.75" thickBot="1">
      <c r="A21" s="241">
        <v>3</v>
      </c>
      <c r="B21" s="14" t="s">
        <v>195</v>
      </c>
      <c r="C21" s="278">
        <f>SUM(C22:C25)</f>
        <v>17495</v>
      </c>
      <c r="D21" s="279">
        <f t="shared" si="10"/>
        <v>0.18656557254676137</v>
      </c>
      <c r="E21" s="280">
        <f>SUM(E22:E25)</f>
        <v>1553</v>
      </c>
      <c r="F21" s="281">
        <f t="shared" si="11"/>
        <v>0.26313114198576754</v>
      </c>
      <c r="G21" s="278">
        <f>SUM(G22:G25)</f>
        <v>1303</v>
      </c>
      <c r="H21" s="279">
        <f t="shared" si="12"/>
        <v>0.3270582329317269</v>
      </c>
      <c r="I21" s="280">
        <f>SUM(I22:I25)</f>
        <v>393</v>
      </c>
      <c r="J21" s="281">
        <f t="shared" si="13"/>
        <v>0.3742857142857143</v>
      </c>
      <c r="K21" s="278">
        <f>SUM(K22:K25)</f>
        <v>28</v>
      </c>
      <c r="L21" s="279">
        <f t="shared" si="14"/>
        <v>0.358974358974359</v>
      </c>
      <c r="M21" s="282">
        <f>SUM(M22:M25)</f>
        <v>67</v>
      </c>
      <c r="N21" s="283">
        <f t="shared" si="15"/>
        <v>0.3701657458563536</v>
      </c>
      <c r="O21" s="284">
        <f>SUM(O22:O25)</f>
        <v>8</v>
      </c>
      <c r="P21" s="285">
        <f t="shared" si="16"/>
        <v>0.17391304347826086</v>
      </c>
      <c r="Q21" s="282">
        <f>SUM(Q22:Q25)</f>
        <v>4</v>
      </c>
      <c r="R21" s="283">
        <f t="shared" si="17"/>
        <v>0.19047619047619047</v>
      </c>
      <c r="S21" s="284">
        <f>SUM(S22:S25)</f>
        <v>8</v>
      </c>
      <c r="T21" s="285">
        <f t="shared" si="18"/>
        <v>0.12698412698412698</v>
      </c>
      <c r="U21" s="176">
        <f>SUM(U22:U25)</f>
        <v>20859</v>
      </c>
      <c r="V21" s="17">
        <f t="shared" si="0"/>
        <v>0.19847001398681244</v>
      </c>
    </row>
    <row r="22" spans="1:23" ht="27">
      <c r="A22" s="242">
        <v>30</v>
      </c>
      <c r="B22" s="189" t="s">
        <v>196</v>
      </c>
      <c r="C22" s="72">
        <f>VLOOKUP(W22,'[1]Sheet1'!$A$1544:$U$1592,2,FALSE)</f>
        <v>1175</v>
      </c>
      <c r="D22" s="286">
        <f t="shared" si="10"/>
        <v>0.012530125621174313</v>
      </c>
      <c r="E22" s="75">
        <f>VLOOKUP(W22,'[1]Sheet1'!$A$1544:$U$1592,4,FALSE)</f>
        <v>95</v>
      </c>
      <c r="F22" s="287">
        <f t="shared" si="11"/>
        <v>0.016096238563198917</v>
      </c>
      <c r="G22" s="72">
        <f>VLOOKUP(W22,'[1]Sheet1'!$A$1544:$U$1592,6,FALSE)</f>
        <v>66</v>
      </c>
      <c r="H22" s="286">
        <f t="shared" si="12"/>
        <v>0.016566265060240965</v>
      </c>
      <c r="I22" s="75">
        <f>VLOOKUP(W22,'[1]Sheet1'!$A$1544:$U$1592,8,FALSE)</f>
        <v>20</v>
      </c>
      <c r="J22" s="287">
        <f t="shared" si="13"/>
        <v>0.01904761904761905</v>
      </c>
      <c r="K22" s="72">
        <f>VLOOKUP(W22,'[1]Sheet1'!$A$1544:$U$1592,10,FALSE)</f>
        <v>3</v>
      </c>
      <c r="L22" s="286">
        <f t="shared" si="14"/>
        <v>0.038461538461538464</v>
      </c>
      <c r="M22" s="217">
        <f>VLOOKUP(W22,'[1]Sheet1'!$A$1544:$U$1592,12,FALSE)</f>
        <v>1</v>
      </c>
      <c r="N22" s="288">
        <f t="shared" si="15"/>
        <v>0.0055248618784530384</v>
      </c>
      <c r="O22" s="209">
        <f>VLOOKUP(W22,'[1]Sheet1'!$A$1544:$U$1592,14,FALSE)</f>
        <v>0</v>
      </c>
      <c r="P22" s="289">
        <f t="shared" si="16"/>
        <v>0</v>
      </c>
      <c r="Q22" s="217">
        <f>VLOOKUP(W22,'[1]Sheet1'!$A$1544:$U$1592,16,FALSE)</f>
        <v>0</v>
      </c>
      <c r="R22" s="288">
        <f t="shared" si="17"/>
        <v>0</v>
      </c>
      <c r="S22" s="209">
        <f>VLOOKUP(W22,'[1]Sheet1'!$A$1544:$U$1592,18,FALSE)</f>
        <v>0</v>
      </c>
      <c r="T22" s="289">
        <f aca="true" t="shared" si="19" ref="T22:T33">S22/$S$60</f>
        <v>0</v>
      </c>
      <c r="U22" s="209">
        <f>VLOOKUP(W22,'[1]Sheet1'!$A$1544:$U$1592,20,FALSE)</f>
        <v>1360</v>
      </c>
      <c r="V22" s="161">
        <f t="shared" si="0"/>
        <v>0.012940180211039116</v>
      </c>
      <c r="W22" s="262" t="s">
        <v>362</v>
      </c>
    </row>
    <row r="23" spans="1:23" ht="14.25">
      <c r="A23" s="242">
        <v>31</v>
      </c>
      <c r="B23" s="189" t="s">
        <v>197</v>
      </c>
      <c r="C23" s="72">
        <f>VLOOKUP(W23,'[1]Sheet1'!$A$1544:$U$1592,2,FALSE)</f>
        <v>12826</v>
      </c>
      <c r="D23" s="286">
        <f t="shared" si="10"/>
        <v>0.13677565209972914</v>
      </c>
      <c r="E23" s="75">
        <f>VLOOKUP(W23,'[1]Sheet1'!$A$1544:$U$1592,4,FALSE)</f>
        <v>1175</v>
      </c>
      <c r="F23" s="287">
        <f t="shared" si="11"/>
        <v>0.19908505591324974</v>
      </c>
      <c r="G23" s="72">
        <f>VLOOKUP(W23,'[1]Sheet1'!$A$1544:$U$1592,6,FALSE)</f>
        <v>1074</v>
      </c>
      <c r="H23" s="286">
        <f t="shared" si="12"/>
        <v>0.26957831325301207</v>
      </c>
      <c r="I23" s="75">
        <f>VLOOKUP(W23,'[1]Sheet1'!$A$1544:$U$1592,8,FALSE)</f>
        <v>334</v>
      </c>
      <c r="J23" s="287">
        <f t="shared" si="13"/>
        <v>0.3180952380952381</v>
      </c>
      <c r="K23" s="72">
        <f>VLOOKUP(W23,'[1]Sheet1'!$A$1544:$U$1592,10,FALSE)</f>
        <v>22</v>
      </c>
      <c r="L23" s="286">
        <f t="shared" si="14"/>
        <v>0.28205128205128205</v>
      </c>
      <c r="M23" s="217">
        <f>VLOOKUP(W23,'[1]Sheet1'!$A$1544:$U$1592,12,FALSE)</f>
        <v>58</v>
      </c>
      <c r="N23" s="288">
        <f t="shared" si="15"/>
        <v>0.32044198895027626</v>
      </c>
      <c r="O23" s="209">
        <f>VLOOKUP(W23,'[1]Sheet1'!$A$1544:$U$1592,14,FALSE)</f>
        <v>8</v>
      </c>
      <c r="P23" s="289">
        <f t="shared" si="16"/>
        <v>0.17391304347826086</v>
      </c>
      <c r="Q23" s="217">
        <f>VLOOKUP(W23,'[1]Sheet1'!$A$1544:$U$1592,16,FALSE)</f>
        <v>4</v>
      </c>
      <c r="R23" s="288">
        <f t="shared" si="17"/>
        <v>0.19047619047619047</v>
      </c>
      <c r="S23" s="209">
        <f>VLOOKUP(W23,'[1]Sheet1'!$A$1544:$U$1592,18,FALSE)</f>
        <v>8</v>
      </c>
      <c r="T23" s="289">
        <f t="shared" si="19"/>
        <v>0.12698412698412698</v>
      </c>
      <c r="U23" s="209">
        <f>VLOOKUP(W23,'[1]Sheet1'!$A$1544:$U$1592,20,FALSE)</f>
        <v>15509</v>
      </c>
      <c r="V23" s="161">
        <f t="shared" si="0"/>
        <v>0.14756562859779826</v>
      </c>
      <c r="W23" s="262" t="s">
        <v>363</v>
      </c>
    </row>
    <row r="24" spans="1:23" ht="14.25">
      <c r="A24" s="242">
        <v>32</v>
      </c>
      <c r="B24" s="189" t="s">
        <v>198</v>
      </c>
      <c r="C24" s="72">
        <f>VLOOKUP(W24,'[1]Sheet1'!$A$1544:$U$1592,2,FALSE)</f>
        <v>2948</v>
      </c>
      <c r="D24" s="286">
        <f t="shared" si="10"/>
        <v>0.031437285388273936</v>
      </c>
      <c r="E24" s="75">
        <f>VLOOKUP(W24,'[1]Sheet1'!$A$1544:$U$1592,4,FALSE)</f>
        <v>242</v>
      </c>
      <c r="F24" s="287">
        <f t="shared" si="11"/>
        <v>0.0410030498136225</v>
      </c>
      <c r="G24" s="72">
        <f>VLOOKUP(W24,'[1]Sheet1'!$A$1544:$U$1592,6,FALSE)</f>
        <v>143</v>
      </c>
      <c r="H24" s="286">
        <f t="shared" si="12"/>
        <v>0.03589357429718876</v>
      </c>
      <c r="I24" s="75">
        <f>VLOOKUP(W24,'[1]Sheet1'!$A$1544:$U$1592,8,FALSE)</f>
        <v>34</v>
      </c>
      <c r="J24" s="287">
        <f t="shared" si="13"/>
        <v>0.03238095238095238</v>
      </c>
      <c r="K24" s="72">
        <f>VLOOKUP(W24,'[1]Sheet1'!$A$1544:$U$1592,10,FALSE)</f>
        <v>3</v>
      </c>
      <c r="L24" s="286">
        <f t="shared" si="14"/>
        <v>0.038461538461538464</v>
      </c>
      <c r="M24" s="217">
        <f>VLOOKUP(W24,'[1]Sheet1'!$A$1544:$U$1592,12,FALSE)</f>
        <v>8</v>
      </c>
      <c r="N24" s="288">
        <f t="shared" si="15"/>
        <v>0.04419889502762431</v>
      </c>
      <c r="O24" s="209">
        <f>VLOOKUP(W24,'[1]Sheet1'!$A$1544:$U$1592,14,FALSE)</f>
        <v>0</v>
      </c>
      <c r="P24" s="289">
        <f t="shared" si="16"/>
        <v>0</v>
      </c>
      <c r="Q24" s="217">
        <f>VLOOKUP(W24,'[1]Sheet1'!$A$1544:$U$1592,16,FALSE)</f>
        <v>0</v>
      </c>
      <c r="R24" s="288">
        <f t="shared" si="17"/>
        <v>0</v>
      </c>
      <c r="S24" s="209">
        <f>VLOOKUP(W24,'[1]Sheet1'!$A$1544:$U$1592,18,FALSE)</f>
        <v>0</v>
      </c>
      <c r="T24" s="289">
        <f t="shared" si="19"/>
        <v>0</v>
      </c>
      <c r="U24" s="209">
        <f>VLOOKUP(W24,'[1]Sheet1'!$A$1544:$U$1592,20,FALSE)</f>
        <v>3378</v>
      </c>
      <c r="V24" s="161">
        <f t="shared" si="0"/>
        <v>0.03214112408300745</v>
      </c>
      <c r="W24" s="262" t="s">
        <v>364</v>
      </c>
    </row>
    <row r="25" spans="1:23" ht="27.75" thickBot="1">
      <c r="A25" s="243">
        <v>39</v>
      </c>
      <c r="B25" s="244" t="s">
        <v>199</v>
      </c>
      <c r="C25" s="77">
        <f>VLOOKUP(W25,'[1]Sheet1'!$A$1544:$U$1592,2,FALSE)</f>
        <v>546</v>
      </c>
      <c r="D25" s="290">
        <f t="shared" si="10"/>
        <v>0.005822509437583979</v>
      </c>
      <c r="E25" s="80">
        <f>VLOOKUP(W25,'[1]Sheet1'!$A$1544:$U$1592,4,FALSE)</f>
        <v>41</v>
      </c>
      <c r="F25" s="291">
        <f t="shared" si="11"/>
        <v>0.006946797695696374</v>
      </c>
      <c r="G25" s="77">
        <f>VLOOKUP(W25,'[1]Sheet1'!$A$1544:$U$1592,6,FALSE)</f>
        <v>20</v>
      </c>
      <c r="H25" s="290">
        <f t="shared" si="12"/>
        <v>0.0050200803212851405</v>
      </c>
      <c r="I25" s="80">
        <f>VLOOKUP(W25,'[1]Sheet1'!$A$1544:$U$1592,8,FALSE)</f>
        <v>5</v>
      </c>
      <c r="J25" s="291">
        <f t="shared" si="13"/>
        <v>0.004761904761904762</v>
      </c>
      <c r="K25" s="77">
        <f>VLOOKUP(W25,'[1]Sheet1'!$A$1544:$U$1592,10,FALSE)</f>
        <v>0</v>
      </c>
      <c r="L25" s="290">
        <f t="shared" si="14"/>
        <v>0</v>
      </c>
      <c r="M25" s="292">
        <f>VLOOKUP(W25,'[1]Sheet1'!$A$1544:$U$1592,12,FALSE)</f>
        <v>0</v>
      </c>
      <c r="N25" s="293">
        <f t="shared" si="15"/>
        <v>0</v>
      </c>
      <c r="O25" s="294">
        <f>VLOOKUP(W25,'[1]Sheet1'!$A$1544:$U$1592,14,FALSE)</f>
        <v>0</v>
      </c>
      <c r="P25" s="295">
        <f t="shared" si="16"/>
        <v>0</v>
      </c>
      <c r="Q25" s="292">
        <f>VLOOKUP(W25,'[1]Sheet1'!$A$1544:$U$1592,16,FALSE)</f>
        <v>0</v>
      </c>
      <c r="R25" s="293">
        <f t="shared" si="17"/>
        <v>0</v>
      </c>
      <c r="S25" s="294">
        <f>VLOOKUP(W25,'[1]Sheet1'!$A$1544:$U$1592,18,FALSE)</f>
        <v>0</v>
      </c>
      <c r="T25" s="295">
        <f t="shared" si="19"/>
        <v>0</v>
      </c>
      <c r="U25" s="294">
        <f>VLOOKUP(W25,'[1]Sheet1'!$A$1544:$U$1592,20,FALSE)</f>
        <v>612</v>
      </c>
      <c r="V25" s="163">
        <f t="shared" si="0"/>
        <v>0.005823081094967602</v>
      </c>
      <c r="W25" s="262" t="s">
        <v>365</v>
      </c>
    </row>
    <row r="26" spans="1:22" ht="15" thickBot="1">
      <c r="A26" s="241">
        <v>4</v>
      </c>
      <c r="B26" s="14" t="s">
        <v>200</v>
      </c>
      <c r="C26" s="278">
        <f>SUM(C27:C33)</f>
        <v>14792</v>
      </c>
      <c r="D26" s="279">
        <f>C26/$C$60</f>
        <v>0.157740951649711</v>
      </c>
      <c r="E26" s="280">
        <f>SUM(E27:E33)</f>
        <v>863</v>
      </c>
      <c r="F26" s="281">
        <f>E26/$E$60</f>
        <v>0.14622161978990172</v>
      </c>
      <c r="G26" s="278">
        <f>SUM(G27:G33)</f>
        <v>468</v>
      </c>
      <c r="H26" s="279">
        <f>G26/$G$60</f>
        <v>0.11746987951807229</v>
      </c>
      <c r="I26" s="280">
        <f>SUM(I27:I33)</f>
        <v>136</v>
      </c>
      <c r="J26" s="281">
        <f>I26/$I$60</f>
        <v>0.1295238095238095</v>
      </c>
      <c r="K26" s="278">
        <f>SUM(K27:K33)</f>
        <v>12</v>
      </c>
      <c r="L26" s="279">
        <f>K26/$K$60</f>
        <v>0.15384615384615385</v>
      </c>
      <c r="M26" s="282">
        <f>SUM(M27:M33)</f>
        <v>23</v>
      </c>
      <c r="N26" s="283">
        <f>M26/$M$60</f>
        <v>0.1270718232044199</v>
      </c>
      <c r="O26" s="284">
        <f>SUM(O27:O33)</f>
        <v>6</v>
      </c>
      <c r="P26" s="285">
        <f>O26/$O$60</f>
        <v>0.13043478260869565</v>
      </c>
      <c r="Q26" s="282">
        <f>SUM(Q27:Q33)</f>
        <v>8</v>
      </c>
      <c r="R26" s="283">
        <f>Q26/$Q$60</f>
        <v>0.38095238095238093</v>
      </c>
      <c r="S26" s="284">
        <f>SUM(S27:S33)</f>
        <v>20</v>
      </c>
      <c r="T26" s="285">
        <f>S26/$S$60</f>
        <v>0.31746031746031744</v>
      </c>
      <c r="U26" s="176">
        <f>SUM(U27:U33)</f>
        <v>16328</v>
      </c>
      <c r="V26" s="17">
        <f t="shared" si="0"/>
        <v>0.15535828123959314</v>
      </c>
    </row>
    <row r="27" spans="1:23" ht="14.25">
      <c r="A27" s="242">
        <v>40</v>
      </c>
      <c r="B27" s="189" t="s">
        <v>201</v>
      </c>
      <c r="C27" s="72">
        <f>VLOOKUP(W27,'[1]Sheet1'!$A$1544:$U$1592,2,FALSE)</f>
        <v>1543</v>
      </c>
      <c r="D27" s="286">
        <f t="shared" si="10"/>
        <v>0.016454454326359117</v>
      </c>
      <c r="E27" s="75">
        <f>VLOOKUP(W27,'[1]Sheet1'!$A$1544:$U$1592,4,FALSE)</f>
        <v>106</v>
      </c>
      <c r="F27" s="287">
        <f t="shared" si="11"/>
        <v>0.017960013554727212</v>
      </c>
      <c r="G27" s="72">
        <f>VLOOKUP(W27,'[1]Sheet1'!$A$1544:$U$1592,6,FALSE)</f>
        <v>42</v>
      </c>
      <c r="H27" s="286">
        <f t="shared" si="12"/>
        <v>0.010542168674698794</v>
      </c>
      <c r="I27" s="75">
        <f>VLOOKUP(W27,'[1]Sheet1'!$A$1544:$U$1592,8,FALSE)</f>
        <v>13</v>
      </c>
      <c r="J27" s="287">
        <f t="shared" si="13"/>
        <v>0.012380952380952381</v>
      </c>
      <c r="K27" s="72">
        <f>VLOOKUP(W27,'[1]Sheet1'!$A$1544:$U$1592,10,FALSE)</f>
        <v>2</v>
      </c>
      <c r="L27" s="286">
        <f t="shared" si="14"/>
        <v>0.02564102564102564</v>
      </c>
      <c r="M27" s="217">
        <f>VLOOKUP(W27,'[1]Sheet1'!$A$1544:$U$1592,12,FALSE)</f>
        <v>1</v>
      </c>
      <c r="N27" s="288">
        <f t="shared" si="15"/>
        <v>0.0055248618784530384</v>
      </c>
      <c r="O27" s="209">
        <f>VLOOKUP(W27,'[1]Sheet1'!$A$1544:$U$1592,14,FALSE)</f>
        <v>0</v>
      </c>
      <c r="P27" s="289">
        <f t="shared" si="16"/>
        <v>0</v>
      </c>
      <c r="Q27" s="217">
        <f>VLOOKUP(W27,'[1]Sheet1'!$A$1544:$U$1592,16,FALSE)</f>
        <v>0</v>
      </c>
      <c r="R27" s="288">
        <f t="shared" si="17"/>
        <v>0</v>
      </c>
      <c r="S27" s="209">
        <f>VLOOKUP(W27,'[1]Sheet1'!$A$1544:$U$1592,18,FALSE)</f>
        <v>1</v>
      </c>
      <c r="T27" s="289">
        <f t="shared" si="19"/>
        <v>0.015873015873015872</v>
      </c>
      <c r="U27" s="209">
        <f>VLOOKUP(W27,'[1]Sheet1'!$A$1544:$U$1592,20,FALSE)</f>
        <v>1708</v>
      </c>
      <c r="V27" s="161">
        <f t="shared" si="0"/>
        <v>0.016251343970922653</v>
      </c>
      <c r="W27" s="262" t="s">
        <v>366</v>
      </c>
    </row>
    <row r="28" spans="1:23" ht="14.25">
      <c r="A28" s="242">
        <v>41</v>
      </c>
      <c r="B28" s="189" t="s">
        <v>202</v>
      </c>
      <c r="C28" s="72">
        <f>VLOOKUP(W28,'[1]Sheet1'!$A$1544:$U$1592,2,FALSE)</f>
        <v>1751</v>
      </c>
      <c r="D28" s="286">
        <f t="shared" si="10"/>
        <v>0.018672553159724443</v>
      </c>
      <c r="E28" s="75">
        <f>VLOOKUP(W28,'[1]Sheet1'!$A$1544:$U$1592,4,FALSE)</f>
        <v>65</v>
      </c>
      <c r="F28" s="287">
        <f t="shared" si="11"/>
        <v>0.011013215859030838</v>
      </c>
      <c r="G28" s="72">
        <f>VLOOKUP(W28,'[1]Sheet1'!$A$1544:$U$1592,6,FALSE)</f>
        <v>42</v>
      </c>
      <c r="H28" s="286">
        <f t="shared" si="12"/>
        <v>0.010542168674698794</v>
      </c>
      <c r="I28" s="75">
        <f>VLOOKUP(W28,'[1]Sheet1'!$A$1544:$U$1592,8,FALSE)</f>
        <v>13</v>
      </c>
      <c r="J28" s="287">
        <f t="shared" si="13"/>
        <v>0.012380952380952381</v>
      </c>
      <c r="K28" s="72">
        <f>VLOOKUP(W28,'[1]Sheet1'!$A$1544:$U$1592,10,FALSE)</f>
        <v>0</v>
      </c>
      <c r="L28" s="286">
        <f t="shared" si="14"/>
        <v>0</v>
      </c>
      <c r="M28" s="217">
        <f>VLOOKUP(W28,'[1]Sheet1'!$A$1544:$U$1592,12,FALSE)</f>
        <v>5</v>
      </c>
      <c r="N28" s="288">
        <f t="shared" si="15"/>
        <v>0.027624309392265192</v>
      </c>
      <c r="O28" s="209">
        <f>VLOOKUP(W28,'[1]Sheet1'!$A$1544:$U$1592,14,FALSE)</f>
        <v>0</v>
      </c>
      <c r="P28" s="289">
        <f t="shared" si="16"/>
        <v>0</v>
      </c>
      <c r="Q28" s="217">
        <f>VLOOKUP(W28,'[1]Sheet1'!$A$1544:$U$1592,16,FALSE)</f>
        <v>0</v>
      </c>
      <c r="R28" s="288">
        <f t="shared" si="17"/>
        <v>0</v>
      </c>
      <c r="S28" s="209">
        <f>VLOOKUP(W28,'[1]Sheet1'!$A$1544:$U$1592,18,FALSE)</f>
        <v>1</v>
      </c>
      <c r="T28" s="289">
        <f t="shared" si="19"/>
        <v>0.015873015873015872</v>
      </c>
      <c r="U28" s="209">
        <f>VLOOKUP(W28,'[1]Sheet1'!$A$1544:$U$1592,20,FALSE)</f>
        <v>1877</v>
      </c>
      <c r="V28" s="161">
        <f t="shared" si="0"/>
        <v>0.017859351658912073</v>
      </c>
      <c r="W28" s="262" t="s">
        <v>367</v>
      </c>
    </row>
    <row r="29" spans="1:23" ht="14.25">
      <c r="A29" s="242">
        <v>42</v>
      </c>
      <c r="B29" s="189" t="s">
        <v>203</v>
      </c>
      <c r="C29" s="72">
        <f>VLOOKUP(W29,'[1]Sheet1'!$A$1544:$U$1592,2,FALSE)</f>
        <v>6691</v>
      </c>
      <c r="D29" s="286">
        <f t="shared" si="10"/>
        <v>0.07135240045215091</v>
      </c>
      <c r="E29" s="75">
        <f>VLOOKUP(W29,'[1]Sheet1'!$A$1544:$U$1592,4,FALSE)</f>
        <v>408</v>
      </c>
      <c r="F29" s="287">
        <f t="shared" si="11"/>
        <v>0.06912910877668586</v>
      </c>
      <c r="G29" s="72">
        <f>VLOOKUP(W29,'[1]Sheet1'!$A$1544:$U$1592,6,FALSE)</f>
        <v>197</v>
      </c>
      <c r="H29" s="286">
        <f t="shared" si="12"/>
        <v>0.04944779116465863</v>
      </c>
      <c r="I29" s="75">
        <f>VLOOKUP(W29,'[1]Sheet1'!$A$1544:$U$1592,8,FALSE)</f>
        <v>53</v>
      </c>
      <c r="J29" s="287">
        <f t="shared" si="13"/>
        <v>0.05047619047619047</v>
      </c>
      <c r="K29" s="72">
        <f>VLOOKUP(W29,'[1]Sheet1'!$A$1544:$U$1592,10,FALSE)</f>
        <v>4</v>
      </c>
      <c r="L29" s="286">
        <f t="shared" si="14"/>
        <v>0.05128205128205128</v>
      </c>
      <c r="M29" s="217">
        <f>VLOOKUP(W29,'[1]Sheet1'!$A$1544:$U$1592,12,FALSE)</f>
        <v>6</v>
      </c>
      <c r="N29" s="288">
        <f t="shared" si="15"/>
        <v>0.03314917127071823</v>
      </c>
      <c r="O29" s="209">
        <f>VLOOKUP(W29,'[1]Sheet1'!$A$1544:$U$1592,14,FALSE)</f>
        <v>3</v>
      </c>
      <c r="P29" s="289">
        <f t="shared" si="16"/>
        <v>0.06521739130434782</v>
      </c>
      <c r="Q29" s="217">
        <f>VLOOKUP(W29,'[1]Sheet1'!$A$1544:$U$1592,16,FALSE)</f>
        <v>2</v>
      </c>
      <c r="R29" s="288">
        <f t="shared" si="17"/>
        <v>0.09523809523809523</v>
      </c>
      <c r="S29" s="209">
        <f>VLOOKUP(W29,'[1]Sheet1'!$A$1544:$U$1592,18,FALSE)</f>
        <v>2</v>
      </c>
      <c r="T29" s="289">
        <f t="shared" si="19"/>
        <v>0.031746031746031744</v>
      </c>
      <c r="U29" s="209">
        <f>VLOOKUP(W29,'[1]Sheet1'!$A$1544:$U$1592,20,FALSE)</f>
        <v>7366</v>
      </c>
      <c r="V29" s="161">
        <f t="shared" si="0"/>
        <v>0.07008629958420157</v>
      </c>
      <c r="W29" s="262" t="s">
        <v>368</v>
      </c>
    </row>
    <row r="30" spans="1:23" ht="14.25">
      <c r="A30" s="242">
        <v>43</v>
      </c>
      <c r="B30" s="189" t="s">
        <v>204</v>
      </c>
      <c r="C30" s="72">
        <f>VLOOKUP(W30,'[1]Sheet1'!$A$1544:$U$1592,2,FALSE)</f>
        <v>1216</v>
      </c>
      <c r="D30" s="286">
        <f t="shared" si="10"/>
        <v>0.012967347025828054</v>
      </c>
      <c r="E30" s="75">
        <f>VLOOKUP(W30,'[1]Sheet1'!$A$1544:$U$1592,4,FALSE)</f>
        <v>61</v>
      </c>
      <c r="F30" s="287">
        <f t="shared" si="11"/>
        <v>0.010335479498475093</v>
      </c>
      <c r="G30" s="72">
        <f>VLOOKUP(W30,'[1]Sheet1'!$A$1544:$U$1592,6,FALSE)</f>
        <v>15</v>
      </c>
      <c r="H30" s="286">
        <f t="shared" si="12"/>
        <v>0.0037650602409638554</v>
      </c>
      <c r="I30" s="75">
        <f>VLOOKUP(W30,'[1]Sheet1'!$A$1544:$U$1592,8,FALSE)</f>
        <v>9</v>
      </c>
      <c r="J30" s="287">
        <f t="shared" si="13"/>
        <v>0.008571428571428572</v>
      </c>
      <c r="K30" s="72">
        <f>VLOOKUP(W30,'[1]Sheet1'!$A$1544:$U$1592,10,FALSE)</f>
        <v>0</v>
      </c>
      <c r="L30" s="286">
        <f t="shared" si="14"/>
        <v>0</v>
      </c>
      <c r="M30" s="217">
        <f>VLOOKUP(W30,'[1]Sheet1'!$A$1544:$U$1592,12,FALSE)</f>
        <v>0</v>
      </c>
      <c r="N30" s="288">
        <f t="shared" si="15"/>
        <v>0</v>
      </c>
      <c r="O30" s="209">
        <f>VLOOKUP(W30,'[1]Sheet1'!$A$1544:$U$1592,14,FALSE)</f>
        <v>0</v>
      </c>
      <c r="P30" s="289">
        <f t="shared" si="16"/>
        <v>0</v>
      </c>
      <c r="Q30" s="217">
        <f>VLOOKUP(W30,'[1]Sheet1'!$A$1544:$U$1592,16,FALSE)</f>
        <v>1</v>
      </c>
      <c r="R30" s="288">
        <f t="shared" si="17"/>
        <v>0.047619047619047616</v>
      </c>
      <c r="S30" s="209">
        <f>VLOOKUP(W30,'[1]Sheet1'!$A$1544:$U$1592,18,FALSE)</f>
        <v>0</v>
      </c>
      <c r="T30" s="289">
        <f t="shared" si="19"/>
        <v>0</v>
      </c>
      <c r="U30" s="209">
        <f>VLOOKUP(W30,'[1]Sheet1'!$A$1544:$U$1592,20,FALSE)</f>
        <v>1302</v>
      </c>
      <c r="V30" s="161">
        <f t="shared" si="0"/>
        <v>0.01238831958439186</v>
      </c>
      <c r="W30" s="262" t="s">
        <v>369</v>
      </c>
    </row>
    <row r="31" spans="1:23" ht="14.25">
      <c r="A31" s="242">
        <v>44</v>
      </c>
      <c r="B31" s="189" t="s">
        <v>205</v>
      </c>
      <c r="C31" s="72">
        <f>VLOOKUP(W31,'[1]Sheet1'!$A$1544:$U$1592,2,FALSE)</f>
        <v>1646</v>
      </c>
      <c r="D31" s="286">
        <f t="shared" si="10"/>
        <v>0.01755283980634291</v>
      </c>
      <c r="E31" s="75">
        <f>VLOOKUP(W31,'[1]Sheet1'!$A$1544:$U$1592,4,FALSE)</f>
        <v>104</v>
      </c>
      <c r="F31" s="287">
        <f t="shared" si="11"/>
        <v>0.01762114537444934</v>
      </c>
      <c r="G31" s="72">
        <f>VLOOKUP(W31,'[1]Sheet1'!$A$1544:$U$1592,6,FALSE)</f>
        <v>83</v>
      </c>
      <c r="H31" s="286">
        <f t="shared" si="12"/>
        <v>0.020833333333333332</v>
      </c>
      <c r="I31" s="75">
        <f>VLOOKUP(W31,'[1]Sheet1'!$A$1544:$U$1592,8,FALSE)</f>
        <v>24</v>
      </c>
      <c r="J31" s="287">
        <f t="shared" si="13"/>
        <v>0.022857142857142857</v>
      </c>
      <c r="K31" s="72">
        <f>VLOOKUP(W31,'[1]Sheet1'!$A$1544:$U$1592,10,FALSE)</f>
        <v>3</v>
      </c>
      <c r="L31" s="286">
        <f t="shared" si="14"/>
        <v>0.038461538461538464</v>
      </c>
      <c r="M31" s="217">
        <f>VLOOKUP(W31,'[1]Sheet1'!$A$1544:$U$1592,12,FALSE)</f>
        <v>5</v>
      </c>
      <c r="N31" s="288">
        <f t="shared" si="15"/>
        <v>0.027624309392265192</v>
      </c>
      <c r="O31" s="209">
        <f>VLOOKUP(W31,'[1]Sheet1'!$A$1544:$U$1592,14,FALSE)</f>
        <v>1</v>
      </c>
      <c r="P31" s="289">
        <f t="shared" si="16"/>
        <v>0.021739130434782608</v>
      </c>
      <c r="Q31" s="217">
        <f>VLOOKUP(W31,'[1]Sheet1'!$A$1544:$U$1592,16,FALSE)</f>
        <v>1</v>
      </c>
      <c r="R31" s="288">
        <f t="shared" si="17"/>
        <v>0.047619047619047616</v>
      </c>
      <c r="S31" s="209">
        <f>VLOOKUP(W31,'[1]Sheet1'!$A$1544:$U$1592,18,FALSE)</f>
        <v>8</v>
      </c>
      <c r="T31" s="289">
        <f t="shared" si="19"/>
        <v>0.12698412698412698</v>
      </c>
      <c r="U31" s="209">
        <f>VLOOKUP(W31,'[1]Sheet1'!$A$1544:$U$1592,20,FALSE)</f>
        <v>1875</v>
      </c>
      <c r="V31" s="161">
        <f t="shared" si="0"/>
        <v>0.017840321982131133</v>
      </c>
      <c r="W31" s="262" t="s">
        <v>370</v>
      </c>
    </row>
    <row r="32" spans="1:23" ht="27">
      <c r="A32" s="242">
        <v>45</v>
      </c>
      <c r="B32" s="189" t="s">
        <v>206</v>
      </c>
      <c r="C32" s="72">
        <f>VLOOKUP(W32,'[1]Sheet1'!$A$1544:$U$1592,2,FALSE)</f>
        <v>1460</v>
      </c>
      <c r="D32" s="286">
        <f t="shared" si="10"/>
        <v>0.015569347580352763</v>
      </c>
      <c r="E32" s="75">
        <f>VLOOKUP(W32,'[1]Sheet1'!$A$1544:$U$1592,4,FALSE)</f>
        <v>94</v>
      </c>
      <c r="F32" s="287">
        <f t="shared" si="11"/>
        <v>0.01592680447305998</v>
      </c>
      <c r="G32" s="72">
        <f>VLOOKUP(W32,'[1]Sheet1'!$A$1544:$U$1592,6,FALSE)</f>
        <v>82</v>
      </c>
      <c r="H32" s="286">
        <f t="shared" si="12"/>
        <v>0.020582329317269075</v>
      </c>
      <c r="I32" s="75">
        <f>VLOOKUP(W32,'[1]Sheet1'!$A$1544:$U$1592,8,FALSE)</f>
        <v>18</v>
      </c>
      <c r="J32" s="287">
        <f t="shared" si="13"/>
        <v>0.017142857142857144</v>
      </c>
      <c r="K32" s="72">
        <f>VLOOKUP(W32,'[1]Sheet1'!$A$1544:$U$1592,10,FALSE)</f>
        <v>3</v>
      </c>
      <c r="L32" s="286">
        <f t="shared" si="14"/>
        <v>0.038461538461538464</v>
      </c>
      <c r="M32" s="217">
        <f>VLOOKUP(W32,'[1]Sheet1'!$A$1544:$U$1592,12,FALSE)</f>
        <v>6</v>
      </c>
      <c r="N32" s="288">
        <f t="shared" si="15"/>
        <v>0.03314917127071823</v>
      </c>
      <c r="O32" s="209">
        <f>VLOOKUP(W32,'[1]Sheet1'!$A$1544:$U$1592,14,FALSE)</f>
        <v>2</v>
      </c>
      <c r="P32" s="289">
        <f t="shared" si="16"/>
        <v>0.043478260869565216</v>
      </c>
      <c r="Q32" s="217">
        <f>VLOOKUP(W32,'[1]Sheet1'!$A$1544:$U$1592,16,FALSE)</f>
        <v>4</v>
      </c>
      <c r="R32" s="288">
        <f t="shared" si="17"/>
        <v>0.19047619047619047</v>
      </c>
      <c r="S32" s="209">
        <f>VLOOKUP(W32,'[1]Sheet1'!$A$1544:$U$1592,18,FALSE)</f>
        <v>8</v>
      </c>
      <c r="T32" s="289">
        <f t="shared" si="19"/>
        <v>0.12698412698412698</v>
      </c>
      <c r="U32" s="209">
        <f>VLOOKUP(W32,'[1]Sheet1'!$A$1544:$U$1592,20,FALSE)</f>
        <v>1677</v>
      </c>
      <c r="V32" s="161">
        <f t="shared" si="0"/>
        <v>0.015956383980818088</v>
      </c>
      <c r="W32" s="262" t="s">
        <v>371</v>
      </c>
    </row>
    <row r="33" spans="1:23" ht="27.75" thickBot="1">
      <c r="A33" s="243">
        <v>49</v>
      </c>
      <c r="B33" s="244" t="s">
        <v>207</v>
      </c>
      <c r="C33" s="77">
        <f>VLOOKUP(W33,'[1]Sheet1'!$A$1544:$U$1592,2,FALSE)</f>
        <v>485</v>
      </c>
      <c r="D33" s="290">
        <f t="shared" si="10"/>
        <v>0.005172009298952802</v>
      </c>
      <c r="E33" s="80">
        <f>VLOOKUP(W33,'[1]Sheet1'!$A$1544:$U$1592,4,FALSE)</f>
        <v>25</v>
      </c>
      <c r="F33" s="291">
        <f t="shared" si="11"/>
        <v>0.0042358522534733985</v>
      </c>
      <c r="G33" s="77">
        <f>VLOOKUP(W33,'[1]Sheet1'!$A$1544:$U$1592,6,FALSE)</f>
        <v>7</v>
      </c>
      <c r="H33" s="290">
        <f t="shared" si="12"/>
        <v>0.0017570281124497991</v>
      </c>
      <c r="I33" s="80">
        <f>VLOOKUP(W33,'[1]Sheet1'!$A$1544:$U$1592,8,FALSE)</f>
        <v>6</v>
      </c>
      <c r="J33" s="291">
        <f t="shared" si="13"/>
        <v>0.005714285714285714</v>
      </c>
      <c r="K33" s="77">
        <f>VLOOKUP(W33,'[1]Sheet1'!$A$1544:$U$1592,10,FALSE)</f>
        <v>0</v>
      </c>
      <c r="L33" s="290">
        <f t="shared" si="14"/>
        <v>0</v>
      </c>
      <c r="M33" s="292">
        <f>VLOOKUP(W33,'[1]Sheet1'!$A$1544:$U$1592,12,FALSE)</f>
        <v>0</v>
      </c>
      <c r="N33" s="293">
        <f t="shared" si="15"/>
        <v>0</v>
      </c>
      <c r="O33" s="294">
        <f>VLOOKUP(W33,'[1]Sheet1'!$A$1544:$U$1592,14,FALSE)</f>
        <v>0</v>
      </c>
      <c r="P33" s="295">
        <f t="shared" si="16"/>
        <v>0</v>
      </c>
      <c r="Q33" s="292">
        <f>VLOOKUP(W33,'[1]Sheet1'!$A$1544:$U$1592,16,FALSE)</f>
        <v>0</v>
      </c>
      <c r="R33" s="293">
        <f t="shared" si="17"/>
        <v>0</v>
      </c>
      <c r="S33" s="294">
        <f>VLOOKUP(W33,'[1]Sheet1'!$A$1544:$U$1592,18,FALSE)</f>
        <v>0</v>
      </c>
      <c r="T33" s="295">
        <f t="shared" si="19"/>
        <v>0</v>
      </c>
      <c r="U33" s="294">
        <f>VLOOKUP(W33,'[1]Sheet1'!$A$1544:$U$1592,20,FALSE)</f>
        <v>523</v>
      </c>
      <c r="V33" s="163">
        <f t="shared" si="0"/>
        <v>0.0049762604782157775</v>
      </c>
      <c r="W33" s="262" t="s">
        <v>372</v>
      </c>
    </row>
    <row r="34" spans="1:22" ht="15" thickBot="1">
      <c r="A34" s="241">
        <v>5</v>
      </c>
      <c r="B34" s="14" t="s">
        <v>208</v>
      </c>
      <c r="C34" s="278">
        <f>SUM(C35:C39)</f>
        <v>23856</v>
      </c>
      <c r="D34" s="279">
        <f t="shared" si="10"/>
        <v>0.2543988738882846</v>
      </c>
      <c r="E34" s="280">
        <f>SUM(E35:E39)</f>
        <v>880</v>
      </c>
      <c r="F34" s="281">
        <f t="shared" si="11"/>
        <v>0.14910199932226365</v>
      </c>
      <c r="G34" s="278">
        <f>SUM(G35:G39)</f>
        <v>466</v>
      </c>
      <c r="H34" s="279">
        <f t="shared" si="12"/>
        <v>0.11696787148594377</v>
      </c>
      <c r="I34" s="280">
        <f>SUM(I35:I39)</f>
        <v>118</v>
      </c>
      <c r="J34" s="281">
        <f t="shared" si="13"/>
        <v>0.11238095238095239</v>
      </c>
      <c r="K34" s="278">
        <f>SUM(K35:K39)</f>
        <v>8</v>
      </c>
      <c r="L34" s="279">
        <f t="shared" si="14"/>
        <v>0.10256410256410256</v>
      </c>
      <c r="M34" s="282">
        <f>SUM(M35:M39)</f>
        <v>29</v>
      </c>
      <c r="N34" s="283">
        <f t="shared" si="15"/>
        <v>0.16022099447513813</v>
      </c>
      <c r="O34" s="284">
        <f>SUM(O35:O39)</f>
        <v>7</v>
      </c>
      <c r="P34" s="285">
        <f t="shared" si="16"/>
        <v>0.15217391304347827</v>
      </c>
      <c r="Q34" s="282">
        <f>SUM(Q35:Q39)</f>
        <v>0</v>
      </c>
      <c r="R34" s="283">
        <f t="shared" si="17"/>
        <v>0</v>
      </c>
      <c r="S34" s="284">
        <f>SUM(S35:S39)</f>
        <v>3</v>
      </c>
      <c r="T34" s="285">
        <f aca="true" t="shared" si="20" ref="T34:T40">S34/$S$60</f>
        <v>0.047619047619047616</v>
      </c>
      <c r="U34" s="176">
        <f>SUM(U35:U39)</f>
        <v>25367</v>
      </c>
      <c r="V34" s="17">
        <f t="shared" si="0"/>
        <v>0.2413629054510509</v>
      </c>
    </row>
    <row r="35" spans="1:23" ht="14.25">
      <c r="A35" s="242">
        <v>50</v>
      </c>
      <c r="B35" s="189" t="s">
        <v>209</v>
      </c>
      <c r="C35" s="72">
        <f>VLOOKUP(W35,'[1]Sheet1'!$A$1544:$U$1592,2,FALSE)</f>
        <v>1736</v>
      </c>
      <c r="D35" s="286">
        <f t="shared" si="10"/>
        <v>0.018512594109241366</v>
      </c>
      <c r="E35" s="75">
        <f>VLOOKUP(W35,'[1]Sheet1'!$A$1544:$U$1592,4,FALSE)</f>
        <v>54</v>
      </c>
      <c r="F35" s="287">
        <f t="shared" si="11"/>
        <v>0.009149440867502542</v>
      </c>
      <c r="G35" s="72">
        <f>VLOOKUP(W35,'[1]Sheet1'!$A$1544:$U$1592,6,FALSE)</f>
        <v>33</v>
      </c>
      <c r="H35" s="286">
        <f t="shared" si="12"/>
        <v>0.008283132530120483</v>
      </c>
      <c r="I35" s="75">
        <f>VLOOKUP(W35,'[1]Sheet1'!$A$1544:$U$1592,8,FALSE)</f>
        <v>8</v>
      </c>
      <c r="J35" s="287">
        <f t="shared" si="13"/>
        <v>0.007619047619047619</v>
      </c>
      <c r="K35" s="72">
        <f>VLOOKUP(W35,'[1]Sheet1'!$A$1544:$U$1592,10,FALSE)</f>
        <v>0</v>
      </c>
      <c r="L35" s="286">
        <f t="shared" si="14"/>
        <v>0</v>
      </c>
      <c r="M35" s="217">
        <f>VLOOKUP(W35,'[1]Sheet1'!$A$1544:$U$1592,12,FALSE)</f>
        <v>4</v>
      </c>
      <c r="N35" s="288">
        <f t="shared" si="15"/>
        <v>0.022099447513812154</v>
      </c>
      <c r="O35" s="209">
        <f>VLOOKUP(W35,'[1]Sheet1'!$A$1544:$U$1592,14,FALSE)</f>
        <v>0</v>
      </c>
      <c r="P35" s="289">
        <f t="shared" si="16"/>
        <v>0</v>
      </c>
      <c r="Q35" s="217">
        <f>VLOOKUP(W35,'[1]Sheet1'!$A$1544:$U$1592,16,FALSE)</f>
        <v>0</v>
      </c>
      <c r="R35" s="288">
        <f t="shared" si="17"/>
        <v>0</v>
      </c>
      <c r="S35" s="209">
        <f>VLOOKUP(W35,'[1]Sheet1'!$A$1544:$U$1592,18,FALSE)</f>
        <v>0</v>
      </c>
      <c r="T35" s="289">
        <f t="shared" si="20"/>
        <v>0</v>
      </c>
      <c r="U35" s="209">
        <f>VLOOKUP(W35,'[1]Sheet1'!$A$1544:$U$1592,20,FALSE)</f>
        <v>1835</v>
      </c>
      <c r="V35" s="161">
        <f t="shared" si="0"/>
        <v>0.017459728446512335</v>
      </c>
      <c r="W35" s="262" t="s">
        <v>373</v>
      </c>
    </row>
    <row r="36" spans="1:23" ht="14.25">
      <c r="A36" s="242">
        <v>51</v>
      </c>
      <c r="B36" s="189" t="s">
        <v>210</v>
      </c>
      <c r="C36" s="72">
        <f>VLOOKUP(W36,'[1]Sheet1'!$A$1544:$U$1592,2,FALSE)</f>
        <v>9449</v>
      </c>
      <c r="D36" s="286">
        <f t="shared" si="10"/>
        <v>0.10076353786763922</v>
      </c>
      <c r="E36" s="75">
        <f>VLOOKUP(W36,'[1]Sheet1'!$A$1544:$U$1592,4,FALSE)</f>
        <v>324</v>
      </c>
      <c r="F36" s="287">
        <f t="shared" si="11"/>
        <v>0.05489664520501525</v>
      </c>
      <c r="G36" s="72">
        <f>VLOOKUP(W36,'[1]Sheet1'!$A$1544:$U$1592,6,FALSE)</f>
        <v>142</v>
      </c>
      <c r="H36" s="286">
        <f t="shared" si="12"/>
        <v>0.0356425702811245</v>
      </c>
      <c r="I36" s="75">
        <f>VLOOKUP(W36,'[1]Sheet1'!$A$1544:$U$1592,8,FALSE)</f>
        <v>30</v>
      </c>
      <c r="J36" s="287">
        <f t="shared" si="13"/>
        <v>0.02857142857142857</v>
      </c>
      <c r="K36" s="72">
        <f>VLOOKUP(W36,'[1]Sheet1'!$A$1544:$U$1592,10,FALSE)</f>
        <v>4</v>
      </c>
      <c r="L36" s="286">
        <f t="shared" si="14"/>
        <v>0.05128205128205128</v>
      </c>
      <c r="M36" s="217">
        <f>VLOOKUP(W36,'[1]Sheet1'!$A$1544:$U$1592,12,FALSE)</f>
        <v>14</v>
      </c>
      <c r="N36" s="288">
        <f t="shared" si="15"/>
        <v>0.07734806629834254</v>
      </c>
      <c r="O36" s="209">
        <f>VLOOKUP(W36,'[1]Sheet1'!$A$1544:$U$1592,14,FALSE)</f>
        <v>5</v>
      </c>
      <c r="P36" s="289">
        <f t="shared" si="16"/>
        <v>0.10869565217391304</v>
      </c>
      <c r="Q36" s="217">
        <f>VLOOKUP(W36,'[1]Sheet1'!$A$1544:$U$1592,16,FALSE)</f>
        <v>0</v>
      </c>
      <c r="R36" s="288">
        <f t="shared" si="17"/>
        <v>0</v>
      </c>
      <c r="S36" s="209">
        <f>VLOOKUP(W36,'[1]Sheet1'!$A$1544:$U$1592,18,FALSE)</f>
        <v>1</v>
      </c>
      <c r="T36" s="289">
        <f t="shared" si="20"/>
        <v>0.015873015873015872</v>
      </c>
      <c r="U36" s="209">
        <f>VLOOKUP(W36,'[1]Sheet1'!$A$1544:$U$1592,20,FALSE)</f>
        <v>9969</v>
      </c>
      <c r="V36" s="161">
        <f t="shared" si="0"/>
        <v>0.09485342391459481</v>
      </c>
      <c r="W36" s="262" t="s">
        <v>374</v>
      </c>
    </row>
    <row r="37" spans="1:23" ht="14.25">
      <c r="A37" s="242">
        <v>52</v>
      </c>
      <c r="B37" s="189" t="s">
        <v>211</v>
      </c>
      <c r="C37" s="72">
        <f>VLOOKUP(W37,'[1]Sheet1'!$A$1544:$U$1592,2,FALSE)</f>
        <v>3368</v>
      </c>
      <c r="D37" s="286">
        <f t="shared" si="10"/>
        <v>0.03591613880180007</v>
      </c>
      <c r="E37" s="75">
        <f>VLOOKUP(W37,'[1]Sheet1'!$A$1544:$U$1592,4,FALSE)</f>
        <v>27</v>
      </c>
      <c r="F37" s="287">
        <f t="shared" si="11"/>
        <v>0.004574720433751271</v>
      </c>
      <c r="G37" s="72">
        <f>VLOOKUP(W37,'[1]Sheet1'!$A$1544:$U$1592,6,FALSE)</f>
        <v>12</v>
      </c>
      <c r="H37" s="286">
        <f t="shared" si="12"/>
        <v>0.0030120481927710845</v>
      </c>
      <c r="I37" s="75">
        <f>VLOOKUP(W37,'[1]Sheet1'!$A$1544:$U$1592,8,FALSE)</f>
        <v>3</v>
      </c>
      <c r="J37" s="287">
        <f t="shared" si="13"/>
        <v>0.002857142857142857</v>
      </c>
      <c r="K37" s="72">
        <f>VLOOKUP(W37,'[1]Sheet1'!$A$1544:$U$1592,10,FALSE)</f>
        <v>0</v>
      </c>
      <c r="L37" s="286">
        <f t="shared" si="14"/>
        <v>0</v>
      </c>
      <c r="M37" s="217">
        <f>VLOOKUP(W37,'[1]Sheet1'!$A$1544:$U$1592,12,FALSE)</f>
        <v>0</v>
      </c>
      <c r="N37" s="288">
        <f t="shared" si="15"/>
        <v>0</v>
      </c>
      <c r="O37" s="209">
        <f>VLOOKUP(W37,'[1]Sheet1'!$A$1544:$U$1592,14,FALSE)</f>
        <v>1</v>
      </c>
      <c r="P37" s="289">
        <f t="shared" si="16"/>
        <v>0.021739130434782608</v>
      </c>
      <c r="Q37" s="217">
        <f>VLOOKUP(W37,'[1]Sheet1'!$A$1544:$U$1592,16,FALSE)</f>
        <v>0</v>
      </c>
      <c r="R37" s="288">
        <f t="shared" si="17"/>
        <v>0</v>
      </c>
      <c r="S37" s="209">
        <f>VLOOKUP(W37,'[1]Sheet1'!$A$1544:$U$1592,18,FALSE)</f>
        <v>0</v>
      </c>
      <c r="T37" s="289">
        <f t="shared" si="20"/>
        <v>0</v>
      </c>
      <c r="U37" s="209">
        <f>VLOOKUP(W37,'[1]Sheet1'!$A$1544:$U$1592,20,FALSE)</f>
        <v>3411</v>
      </c>
      <c r="V37" s="161">
        <f t="shared" si="0"/>
        <v>0.03245511374989296</v>
      </c>
      <c r="W37" s="262" t="s">
        <v>375</v>
      </c>
    </row>
    <row r="38" spans="1:23" ht="14.25">
      <c r="A38" s="242">
        <v>53</v>
      </c>
      <c r="B38" s="189" t="s">
        <v>212</v>
      </c>
      <c r="C38" s="72">
        <f>VLOOKUP(W38,'[1]Sheet1'!$A$1544:$U$1592,2,FALSE)</f>
        <v>8533</v>
      </c>
      <c r="D38" s="286">
        <f t="shared" si="10"/>
        <v>0.09099537185147269</v>
      </c>
      <c r="E38" s="75">
        <f>VLOOKUP(W38,'[1]Sheet1'!$A$1544:$U$1592,4,FALSE)</f>
        <v>455</v>
      </c>
      <c r="F38" s="287">
        <f t="shared" si="11"/>
        <v>0.07709251101321586</v>
      </c>
      <c r="G38" s="72">
        <f>VLOOKUP(W38,'[1]Sheet1'!$A$1544:$U$1592,6,FALSE)</f>
        <v>259</v>
      </c>
      <c r="H38" s="286">
        <f t="shared" si="12"/>
        <v>0.06501004016064257</v>
      </c>
      <c r="I38" s="75">
        <f>VLOOKUP(W38,'[1]Sheet1'!$A$1544:$U$1592,8,FALSE)</f>
        <v>67</v>
      </c>
      <c r="J38" s="287">
        <f t="shared" si="13"/>
        <v>0.06380952380952382</v>
      </c>
      <c r="K38" s="72">
        <f>VLOOKUP(W38,'[1]Sheet1'!$A$1544:$U$1592,10,FALSE)</f>
        <v>4</v>
      </c>
      <c r="L38" s="286">
        <f t="shared" si="14"/>
        <v>0.05128205128205128</v>
      </c>
      <c r="M38" s="217">
        <f>VLOOKUP(W38,'[1]Sheet1'!$A$1544:$U$1592,12,FALSE)</f>
        <v>10</v>
      </c>
      <c r="N38" s="288">
        <f t="shared" si="15"/>
        <v>0.055248618784530384</v>
      </c>
      <c r="O38" s="209">
        <f>VLOOKUP(W38,'[1]Sheet1'!$A$1544:$U$1592,14,FALSE)</f>
        <v>1</v>
      </c>
      <c r="P38" s="289">
        <f t="shared" si="16"/>
        <v>0.021739130434782608</v>
      </c>
      <c r="Q38" s="217">
        <f>VLOOKUP(W38,'[1]Sheet1'!$A$1544:$U$1592,16,FALSE)</f>
        <v>0</v>
      </c>
      <c r="R38" s="288">
        <f t="shared" si="17"/>
        <v>0</v>
      </c>
      <c r="S38" s="209">
        <f>VLOOKUP(W38,'[1]Sheet1'!$A$1544:$U$1592,18,FALSE)</f>
        <v>2</v>
      </c>
      <c r="T38" s="289">
        <f t="shared" si="20"/>
        <v>0.031746031746031744</v>
      </c>
      <c r="U38" s="209">
        <f>VLOOKUP(W38,'[1]Sheet1'!$A$1544:$U$1592,20,FALSE)</f>
        <v>9331</v>
      </c>
      <c r="V38" s="161">
        <f t="shared" si="0"/>
        <v>0.08878295702147498</v>
      </c>
      <c r="W38" s="262" t="s">
        <v>376</v>
      </c>
    </row>
    <row r="39" spans="1:23" ht="27.75" thickBot="1">
      <c r="A39" s="243">
        <v>59</v>
      </c>
      <c r="B39" s="244" t="s">
        <v>213</v>
      </c>
      <c r="C39" s="77">
        <f>VLOOKUP(W39,'[1]Sheet1'!$A$1544:$U$1592,2,FALSE)</f>
        <v>770</v>
      </c>
      <c r="D39" s="290">
        <f t="shared" si="10"/>
        <v>0.008211231258131252</v>
      </c>
      <c r="E39" s="80">
        <f>VLOOKUP(W39,'[1]Sheet1'!$A$1544:$U$1592,4,FALSE)</f>
        <v>20</v>
      </c>
      <c r="F39" s="291">
        <f t="shared" si="11"/>
        <v>0.003388681802778719</v>
      </c>
      <c r="G39" s="77">
        <f>VLOOKUP(W39,'[1]Sheet1'!$A$1544:$U$1592,6,FALSE)</f>
        <v>20</v>
      </c>
      <c r="H39" s="290">
        <f t="shared" si="12"/>
        <v>0.0050200803212851405</v>
      </c>
      <c r="I39" s="80">
        <f>VLOOKUP(W39,'[1]Sheet1'!$A$1544:$U$1592,8,FALSE)</f>
        <v>10</v>
      </c>
      <c r="J39" s="291">
        <f t="shared" si="13"/>
        <v>0.009523809523809525</v>
      </c>
      <c r="K39" s="77">
        <f>VLOOKUP(W39,'[1]Sheet1'!$A$1544:$U$1592,10,FALSE)</f>
        <v>0</v>
      </c>
      <c r="L39" s="290">
        <f t="shared" si="14"/>
        <v>0</v>
      </c>
      <c r="M39" s="292">
        <f>VLOOKUP(W39,'[1]Sheet1'!$A$1544:$U$1592,12,FALSE)</f>
        <v>1</v>
      </c>
      <c r="N39" s="293">
        <f t="shared" si="15"/>
        <v>0.0055248618784530384</v>
      </c>
      <c r="O39" s="294">
        <f>VLOOKUP(W39,'[1]Sheet1'!$A$1544:$U$1592,14,FALSE)</f>
        <v>0</v>
      </c>
      <c r="P39" s="295">
        <f t="shared" si="16"/>
        <v>0</v>
      </c>
      <c r="Q39" s="292">
        <f>VLOOKUP(W39,'[1]Sheet1'!$A$1544:$U$1592,16,FALSE)</f>
        <v>0</v>
      </c>
      <c r="R39" s="293">
        <f t="shared" si="17"/>
        <v>0</v>
      </c>
      <c r="S39" s="294">
        <f>VLOOKUP(W39,'[1]Sheet1'!$A$1544:$U$1592,18,FALSE)</f>
        <v>0</v>
      </c>
      <c r="T39" s="295">
        <f t="shared" si="20"/>
        <v>0</v>
      </c>
      <c r="U39" s="294">
        <f>VLOOKUP(W39,'[1]Sheet1'!$A$1544:$U$1592,20,FALSE)</f>
        <v>821</v>
      </c>
      <c r="V39" s="163">
        <f t="shared" si="0"/>
        <v>0.007811682318575819</v>
      </c>
      <c r="W39" s="262" t="s">
        <v>377</v>
      </c>
    </row>
    <row r="40" spans="1:22" ht="15" thickBot="1">
      <c r="A40" s="241">
        <v>6</v>
      </c>
      <c r="B40" s="14" t="s">
        <v>214</v>
      </c>
      <c r="C40" s="278">
        <f>SUM(C41:C46)</f>
        <v>7544</v>
      </c>
      <c r="D40" s="279">
        <f t="shared" si="10"/>
        <v>0.08044873845628853</v>
      </c>
      <c r="E40" s="280">
        <f>SUM(E41:E46)</f>
        <v>666</v>
      </c>
      <c r="F40" s="281">
        <f t="shared" si="11"/>
        <v>0.11284310403253134</v>
      </c>
      <c r="G40" s="278">
        <f>SUM(G41:G46)</f>
        <v>295</v>
      </c>
      <c r="H40" s="279">
        <f t="shared" si="12"/>
        <v>0.07404618473895583</v>
      </c>
      <c r="I40" s="280">
        <f>SUM(I41:I46)</f>
        <v>81</v>
      </c>
      <c r="J40" s="281">
        <f t="shared" si="13"/>
        <v>0.07714285714285714</v>
      </c>
      <c r="K40" s="278">
        <f>SUM(K41:K46)</f>
        <v>10</v>
      </c>
      <c r="L40" s="279">
        <f t="shared" si="14"/>
        <v>0.1282051282051282</v>
      </c>
      <c r="M40" s="282">
        <f>SUM(M41:M46)</f>
        <v>21</v>
      </c>
      <c r="N40" s="283">
        <f t="shared" si="15"/>
        <v>0.11602209944751381</v>
      </c>
      <c r="O40" s="284">
        <f>SUM(O41:O46)</f>
        <v>12</v>
      </c>
      <c r="P40" s="285">
        <f t="shared" si="16"/>
        <v>0.2608695652173913</v>
      </c>
      <c r="Q40" s="282">
        <f>SUM(Q41:Q46)</f>
        <v>6</v>
      </c>
      <c r="R40" s="283">
        <f t="shared" si="17"/>
        <v>0.2857142857142857</v>
      </c>
      <c r="S40" s="284">
        <f>SUM(S41:S46)</f>
        <v>12</v>
      </c>
      <c r="T40" s="285">
        <f t="shared" si="20"/>
        <v>0.19047619047619047</v>
      </c>
      <c r="U40" s="176">
        <f>SUM(U41:U46)</f>
        <v>8647</v>
      </c>
      <c r="V40" s="17">
        <f t="shared" si="0"/>
        <v>0.08227480756239355</v>
      </c>
    </row>
    <row r="41" spans="1:23" ht="14.25">
      <c r="A41" s="242">
        <v>60</v>
      </c>
      <c r="B41" s="189" t="s">
        <v>215</v>
      </c>
      <c r="C41" s="72">
        <f>VLOOKUP(W41,'[1]Sheet1'!$A$1544:$U$1592,2,FALSE)</f>
        <v>487</v>
      </c>
      <c r="D41" s="286">
        <f t="shared" si="10"/>
        <v>0.0051933371723505446</v>
      </c>
      <c r="E41" s="75">
        <f>VLOOKUP(W41,'[1]Sheet1'!$A$1544:$U$1592,4,FALSE)</f>
        <v>43</v>
      </c>
      <c r="F41" s="287">
        <f t="shared" si="11"/>
        <v>0.007285665875974246</v>
      </c>
      <c r="G41" s="72">
        <f>VLOOKUP(W41,'[1]Sheet1'!$A$1544:$U$1592,6,FALSE)</f>
        <v>20</v>
      </c>
      <c r="H41" s="286">
        <f t="shared" si="12"/>
        <v>0.0050200803212851405</v>
      </c>
      <c r="I41" s="75">
        <f>VLOOKUP(W41,'[1]Sheet1'!$A$1544:$U$1592,8,FALSE)</f>
        <v>3</v>
      </c>
      <c r="J41" s="287">
        <f t="shared" si="13"/>
        <v>0.002857142857142857</v>
      </c>
      <c r="K41" s="72">
        <f>VLOOKUP(W41,'[1]Sheet1'!$A$1544:$U$1592,10,FALSE)</f>
        <v>1</v>
      </c>
      <c r="L41" s="286">
        <f t="shared" si="14"/>
        <v>0.01282051282051282</v>
      </c>
      <c r="M41" s="217">
        <f>VLOOKUP(W41,'[1]Sheet1'!$A$1544:$U$1592,12,FALSE)</f>
        <v>1</v>
      </c>
      <c r="N41" s="288">
        <f t="shared" si="15"/>
        <v>0.0055248618784530384</v>
      </c>
      <c r="O41" s="209">
        <f>VLOOKUP(W41,'[1]Sheet1'!$A$1544:$U$1592,14,FALSE)</f>
        <v>0</v>
      </c>
      <c r="P41" s="289">
        <f t="shared" si="16"/>
        <v>0</v>
      </c>
      <c r="Q41" s="217">
        <f>VLOOKUP(W41,'[1]Sheet1'!$A$1544:$U$1592,16,FALSE)</f>
        <v>0</v>
      </c>
      <c r="R41" s="288">
        <f t="shared" si="17"/>
        <v>0</v>
      </c>
      <c r="S41" s="209">
        <f>VLOOKUP(W41,'[1]Sheet1'!$A$1544:$U$1592,18,FALSE)</f>
        <v>0</v>
      </c>
      <c r="T41" s="289">
        <f aca="true" t="shared" si="21" ref="T41:T46">S41/$S$60</f>
        <v>0</v>
      </c>
      <c r="U41" s="209">
        <f>VLOOKUP(W41,'[1]Sheet1'!$A$1544:$U$1592,20,FALSE)</f>
        <v>555</v>
      </c>
      <c r="V41" s="161">
        <f t="shared" si="0"/>
        <v>0.0052807353067108155</v>
      </c>
      <c r="W41" s="262" t="s">
        <v>378</v>
      </c>
    </row>
    <row r="42" spans="1:23" ht="14.25">
      <c r="A42" s="242">
        <v>61</v>
      </c>
      <c r="B42" s="189" t="s">
        <v>216</v>
      </c>
      <c r="C42" s="72">
        <f>VLOOKUP(W42,'[1]Sheet1'!$A$1544:$U$1592,2,FALSE)</f>
        <v>375</v>
      </c>
      <c r="D42" s="286">
        <f t="shared" si="10"/>
        <v>0.003998976262076908</v>
      </c>
      <c r="E42" s="75">
        <f>VLOOKUP(W42,'[1]Sheet1'!$A$1544:$U$1592,4,FALSE)</f>
        <v>35</v>
      </c>
      <c r="F42" s="287">
        <f t="shared" si="11"/>
        <v>0.005930193154862758</v>
      </c>
      <c r="G42" s="72">
        <f>VLOOKUP(W42,'[1]Sheet1'!$A$1544:$U$1592,6,FALSE)</f>
        <v>20</v>
      </c>
      <c r="H42" s="286">
        <f t="shared" si="12"/>
        <v>0.0050200803212851405</v>
      </c>
      <c r="I42" s="75">
        <f>VLOOKUP(W42,'[1]Sheet1'!$A$1544:$U$1592,8,FALSE)</f>
        <v>8</v>
      </c>
      <c r="J42" s="287">
        <f t="shared" si="13"/>
        <v>0.007619047619047619</v>
      </c>
      <c r="K42" s="72">
        <f>VLOOKUP(W42,'[1]Sheet1'!$A$1544:$U$1592,10,FALSE)</f>
        <v>0</v>
      </c>
      <c r="L42" s="286">
        <f t="shared" si="14"/>
        <v>0</v>
      </c>
      <c r="M42" s="217">
        <f>VLOOKUP(W42,'[1]Sheet1'!$A$1544:$U$1592,12,FALSE)</f>
        <v>2</v>
      </c>
      <c r="N42" s="288">
        <f t="shared" si="15"/>
        <v>0.011049723756906077</v>
      </c>
      <c r="O42" s="209">
        <f>VLOOKUP(W42,'[1]Sheet1'!$A$1544:$U$1592,14,FALSE)</f>
        <v>1</v>
      </c>
      <c r="P42" s="289">
        <f t="shared" si="16"/>
        <v>0.021739130434782608</v>
      </c>
      <c r="Q42" s="217">
        <f>VLOOKUP(W42,'[1]Sheet1'!$A$1544:$U$1592,16,FALSE)</f>
        <v>1</v>
      </c>
      <c r="R42" s="288">
        <f t="shared" si="17"/>
        <v>0.047619047619047616</v>
      </c>
      <c r="S42" s="209">
        <f>VLOOKUP(W42,'[1]Sheet1'!$A$1544:$U$1592,18,FALSE)</f>
        <v>1</v>
      </c>
      <c r="T42" s="289">
        <f t="shared" si="21"/>
        <v>0.015873015873015872</v>
      </c>
      <c r="U42" s="209">
        <f>VLOOKUP(W42,'[1]Sheet1'!$A$1544:$U$1592,20,FALSE)</f>
        <v>443</v>
      </c>
      <c r="V42" s="161">
        <f t="shared" si="0"/>
        <v>0.004215073406978183</v>
      </c>
      <c r="W42" s="262" t="s">
        <v>379</v>
      </c>
    </row>
    <row r="43" spans="1:23" ht="14.25">
      <c r="A43" s="242">
        <v>62</v>
      </c>
      <c r="B43" s="189" t="s">
        <v>217</v>
      </c>
      <c r="C43" s="72">
        <f>VLOOKUP(W43,'[1]Sheet1'!$A$1544:$U$1592,2,FALSE)</f>
        <v>1187</v>
      </c>
      <c r="D43" s="286">
        <f t="shared" si="10"/>
        <v>0.012658092861560773</v>
      </c>
      <c r="E43" s="75">
        <f>VLOOKUP(W43,'[1]Sheet1'!$A$1544:$U$1592,4,FALSE)</f>
        <v>120</v>
      </c>
      <c r="F43" s="287">
        <f t="shared" si="11"/>
        <v>0.020332090816672314</v>
      </c>
      <c r="G43" s="72">
        <f>VLOOKUP(W43,'[1]Sheet1'!$A$1544:$U$1592,6,FALSE)</f>
        <v>64</v>
      </c>
      <c r="H43" s="286">
        <f t="shared" si="12"/>
        <v>0.01606425702811245</v>
      </c>
      <c r="I43" s="75">
        <f>VLOOKUP(W43,'[1]Sheet1'!$A$1544:$U$1592,8,FALSE)</f>
        <v>17</v>
      </c>
      <c r="J43" s="287">
        <f t="shared" si="13"/>
        <v>0.01619047619047619</v>
      </c>
      <c r="K43" s="72">
        <f>VLOOKUP(W43,'[1]Sheet1'!$A$1544:$U$1592,10,FALSE)</f>
        <v>3</v>
      </c>
      <c r="L43" s="286">
        <f t="shared" si="14"/>
        <v>0.038461538461538464</v>
      </c>
      <c r="M43" s="217">
        <f>VLOOKUP(W43,'[1]Sheet1'!$A$1544:$U$1592,12,FALSE)</f>
        <v>3</v>
      </c>
      <c r="N43" s="288">
        <f t="shared" si="15"/>
        <v>0.016574585635359115</v>
      </c>
      <c r="O43" s="209">
        <f>VLOOKUP(W43,'[1]Sheet1'!$A$1544:$U$1592,14,FALSE)</f>
        <v>4</v>
      </c>
      <c r="P43" s="289">
        <f t="shared" si="16"/>
        <v>0.08695652173913043</v>
      </c>
      <c r="Q43" s="217">
        <f>VLOOKUP(W43,'[1]Sheet1'!$A$1544:$U$1592,16,FALSE)</f>
        <v>3</v>
      </c>
      <c r="R43" s="288">
        <f t="shared" si="17"/>
        <v>0.14285714285714285</v>
      </c>
      <c r="S43" s="209">
        <f>VLOOKUP(W43,'[1]Sheet1'!$A$1544:$U$1592,18,FALSE)</f>
        <v>5</v>
      </c>
      <c r="T43" s="289">
        <f t="shared" si="21"/>
        <v>0.07936507936507936</v>
      </c>
      <c r="U43" s="209">
        <f>VLOOKUP(W43,'[1]Sheet1'!$A$1544:$U$1592,20,FALSE)</f>
        <v>1406</v>
      </c>
      <c r="V43" s="161">
        <f t="shared" si="0"/>
        <v>0.013377862777000732</v>
      </c>
      <c r="W43" s="262" t="s">
        <v>380</v>
      </c>
    </row>
    <row r="44" spans="1:23" ht="14.25">
      <c r="A44" s="242">
        <v>63</v>
      </c>
      <c r="B44" s="189" t="s">
        <v>218</v>
      </c>
      <c r="C44" s="72">
        <f>VLOOKUP(W44,'[1]Sheet1'!$A$1544:$U$1592,2,FALSE)</f>
        <v>5346</v>
      </c>
      <c r="D44" s="286">
        <f t="shared" si="10"/>
        <v>0.057009405592168404</v>
      </c>
      <c r="E44" s="75">
        <f>VLOOKUP(W44,'[1]Sheet1'!$A$1544:$U$1592,4,FALSE)</f>
        <v>437</v>
      </c>
      <c r="F44" s="287">
        <f t="shared" si="11"/>
        <v>0.074042697390715</v>
      </c>
      <c r="G44" s="72">
        <f>VLOOKUP(W44,'[1]Sheet1'!$A$1544:$U$1592,6,FALSE)</f>
        <v>181</v>
      </c>
      <c r="H44" s="286">
        <f t="shared" si="12"/>
        <v>0.045431726907630525</v>
      </c>
      <c r="I44" s="75">
        <f>VLOOKUP(W44,'[1]Sheet1'!$A$1544:$U$1592,8,FALSE)</f>
        <v>46</v>
      </c>
      <c r="J44" s="287">
        <f t="shared" si="13"/>
        <v>0.04380952380952381</v>
      </c>
      <c r="K44" s="72">
        <f>VLOOKUP(W44,'[1]Sheet1'!$A$1544:$U$1592,10,FALSE)</f>
        <v>6</v>
      </c>
      <c r="L44" s="286">
        <f t="shared" si="14"/>
        <v>0.07692307692307693</v>
      </c>
      <c r="M44" s="217">
        <f>VLOOKUP(W44,'[1]Sheet1'!$A$1544:$U$1592,12,FALSE)</f>
        <v>13</v>
      </c>
      <c r="N44" s="288">
        <f t="shared" si="15"/>
        <v>0.0718232044198895</v>
      </c>
      <c r="O44" s="209">
        <f>VLOOKUP(W44,'[1]Sheet1'!$A$1544:$U$1592,14,FALSE)</f>
        <v>5</v>
      </c>
      <c r="P44" s="289">
        <f t="shared" si="16"/>
        <v>0.10869565217391304</v>
      </c>
      <c r="Q44" s="217">
        <f>VLOOKUP(W44,'[1]Sheet1'!$A$1544:$U$1592,16,FALSE)</f>
        <v>2</v>
      </c>
      <c r="R44" s="288">
        <f t="shared" si="17"/>
        <v>0.09523809523809523</v>
      </c>
      <c r="S44" s="209">
        <f>VLOOKUP(W44,'[1]Sheet1'!$A$1544:$U$1592,18,FALSE)</f>
        <v>5</v>
      </c>
      <c r="T44" s="289">
        <f t="shared" si="21"/>
        <v>0.07936507936507936</v>
      </c>
      <c r="U44" s="209">
        <f>VLOOKUP(W44,'[1]Sheet1'!$A$1544:$U$1592,20,FALSE)</f>
        <v>6041</v>
      </c>
      <c r="V44" s="161">
        <f t="shared" si="0"/>
        <v>0.057479138716828894</v>
      </c>
      <c r="W44" s="262" t="s">
        <v>381</v>
      </c>
    </row>
    <row r="45" spans="1:23" ht="14.25">
      <c r="A45" s="242">
        <v>64</v>
      </c>
      <c r="B45" s="189" t="s">
        <v>219</v>
      </c>
      <c r="C45" s="72">
        <f>VLOOKUP(W45,'[1]Sheet1'!$A$1544:$U$1592,2,FALSE)</f>
        <v>42</v>
      </c>
      <c r="D45" s="286">
        <f t="shared" si="10"/>
        <v>0.00044788534135261374</v>
      </c>
      <c r="E45" s="75">
        <f>VLOOKUP(W45,'[1]Sheet1'!$A$1544:$U$1592,4,FALSE)</f>
        <v>20</v>
      </c>
      <c r="F45" s="287">
        <f t="shared" si="11"/>
        <v>0.003388681802778719</v>
      </c>
      <c r="G45" s="72">
        <f>VLOOKUP(W45,'[1]Sheet1'!$A$1544:$U$1592,6,FALSE)</f>
        <v>8</v>
      </c>
      <c r="H45" s="286">
        <f t="shared" si="12"/>
        <v>0.002008032128514056</v>
      </c>
      <c r="I45" s="75">
        <f>VLOOKUP(W45,'[1]Sheet1'!$A$1544:$U$1592,8,FALSE)</f>
        <v>7</v>
      </c>
      <c r="J45" s="287">
        <f t="shared" si="13"/>
        <v>0.006666666666666667</v>
      </c>
      <c r="K45" s="72">
        <f>VLOOKUP(W45,'[1]Sheet1'!$A$1544:$U$1592,10,FALSE)</f>
        <v>0</v>
      </c>
      <c r="L45" s="286">
        <f t="shared" si="14"/>
        <v>0</v>
      </c>
      <c r="M45" s="217">
        <f>VLOOKUP(W45,'[1]Sheet1'!$A$1544:$U$1592,12,FALSE)</f>
        <v>1</v>
      </c>
      <c r="N45" s="288">
        <f t="shared" si="15"/>
        <v>0.0055248618784530384</v>
      </c>
      <c r="O45" s="209">
        <f>VLOOKUP(W45,'[1]Sheet1'!$A$1544:$U$1592,14,FALSE)</f>
        <v>2</v>
      </c>
      <c r="P45" s="289">
        <f t="shared" si="16"/>
        <v>0.043478260869565216</v>
      </c>
      <c r="Q45" s="217">
        <f>VLOOKUP(W45,'[1]Sheet1'!$A$1544:$U$1592,16,FALSE)</f>
        <v>0</v>
      </c>
      <c r="R45" s="288">
        <f t="shared" si="17"/>
        <v>0</v>
      </c>
      <c r="S45" s="209">
        <f>VLOOKUP(W45,'[1]Sheet1'!$A$1544:$U$1592,18,FALSE)</f>
        <v>1</v>
      </c>
      <c r="T45" s="289">
        <f t="shared" si="21"/>
        <v>0.015873015873015872</v>
      </c>
      <c r="U45" s="209">
        <f>VLOOKUP(W45,'[1]Sheet1'!$A$1544:$U$1592,20,FALSE)</f>
        <v>81</v>
      </c>
      <c r="V45" s="161">
        <f t="shared" si="0"/>
        <v>0.000770701909628065</v>
      </c>
      <c r="W45" s="262" t="s">
        <v>382</v>
      </c>
    </row>
    <row r="46" spans="1:23" ht="27.75" thickBot="1">
      <c r="A46" s="243">
        <v>69</v>
      </c>
      <c r="B46" s="244" t="s">
        <v>220</v>
      </c>
      <c r="C46" s="77">
        <f>VLOOKUP(W46,'[1]Sheet1'!$A$1544:$U$1592,2,FALSE)</f>
        <v>107</v>
      </c>
      <c r="D46" s="290">
        <f t="shared" si="10"/>
        <v>0.0011410412267792778</v>
      </c>
      <c r="E46" s="80">
        <f>VLOOKUP(W46,'[1]Sheet1'!$A$1544:$U$1592,4,FALSE)</f>
        <v>11</v>
      </c>
      <c r="F46" s="291">
        <f t="shared" si="11"/>
        <v>0.0018637749915282956</v>
      </c>
      <c r="G46" s="77">
        <f>VLOOKUP(W46,'[1]Sheet1'!$A$1544:$U$1592,6,FALSE)</f>
        <v>2</v>
      </c>
      <c r="H46" s="290">
        <f t="shared" si="12"/>
        <v>0.000502008032128514</v>
      </c>
      <c r="I46" s="80">
        <f>VLOOKUP(W46,'[1]Sheet1'!$A$1544:$U$1592,8,FALSE)</f>
        <v>0</v>
      </c>
      <c r="J46" s="291">
        <f t="shared" si="13"/>
        <v>0</v>
      </c>
      <c r="K46" s="77">
        <f>VLOOKUP(W46,'[1]Sheet1'!$A$1544:$U$1592,10,FALSE)</f>
        <v>0</v>
      </c>
      <c r="L46" s="290">
        <f t="shared" si="14"/>
        <v>0</v>
      </c>
      <c r="M46" s="292">
        <f>VLOOKUP(W46,'[1]Sheet1'!$A$1544:$U$1592,12,FALSE)</f>
        <v>1</v>
      </c>
      <c r="N46" s="293">
        <f t="shared" si="15"/>
        <v>0.0055248618784530384</v>
      </c>
      <c r="O46" s="294">
        <f>VLOOKUP(W46,'[1]Sheet1'!$A$1544:$U$1592,14,FALSE)</f>
        <v>0</v>
      </c>
      <c r="P46" s="295">
        <f t="shared" si="16"/>
        <v>0</v>
      </c>
      <c r="Q46" s="292">
        <f>VLOOKUP(W46,'[1]Sheet1'!$A$1544:$U$1592,16,FALSE)</f>
        <v>0</v>
      </c>
      <c r="R46" s="293">
        <f t="shared" si="17"/>
        <v>0</v>
      </c>
      <c r="S46" s="294">
        <f>VLOOKUP(W46,'[1]Sheet1'!$A$1544:$U$1592,18,FALSE)</f>
        <v>0</v>
      </c>
      <c r="T46" s="295">
        <f t="shared" si="21"/>
        <v>0</v>
      </c>
      <c r="U46" s="294">
        <f>VLOOKUP(W46,'[1]Sheet1'!$A$1544:$U$1592,20,FALSE)</f>
        <v>121</v>
      </c>
      <c r="V46" s="163">
        <f t="shared" si="0"/>
        <v>0.0011512954452468625</v>
      </c>
      <c r="W46" s="262" t="s">
        <v>383</v>
      </c>
    </row>
    <row r="47" spans="1:22" ht="15" thickBot="1">
      <c r="A47" s="241">
        <v>7</v>
      </c>
      <c r="B47" s="14" t="s">
        <v>221</v>
      </c>
      <c r="C47" s="278">
        <f>SUM(C48:C52)</f>
        <v>15916</v>
      </c>
      <c r="D47" s="279">
        <f t="shared" si="10"/>
        <v>0.16972721649924286</v>
      </c>
      <c r="E47" s="280">
        <f>SUM(E48:E52)</f>
        <v>1419</v>
      </c>
      <c r="F47" s="281">
        <f t="shared" si="11"/>
        <v>0.24042697390715012</v>
      </c>
      <c r="G47" s="278">
        <f>SUM(G48:G52)</f>
        <v>1091</v>
      </c>
      <c r="H47" s="279">
        <f t="shared" si="12"/>
        <v>0.27384538152610444</v>
      </c>
      <c r="I47" s="280">
        <f>SUM(I48:I52)</f>
        <v>208</v>
      </c>
      <c r="J47" s="281">
        <f t="shared" si="13"/>
        <v>0.1980952380952381</v>
      </c>
      <c r="K47" s="278">
        <f>SUM(K48:K52)</f>
        <v>8</v>
      </c>
      <c r="L47" s="279">
        <f t="shared" si="14"/>
        <v>0.10256410256410256</v>
      </c>
      <c r="M47" s="282">
        <f>SUM(M48:M52)</f>
        <v>18</v>
      </c>
      <c r="N47" s="283">
        <f t="shared" si="15"/>
        <v>0.09944751381215469</v>
      </c>
      <c r="O47" s="284">
        <f>SUM(O48:O52)</f>
        <v>5</v>
      </c>
      <c r="P47" s="285">
        <f t="shared" si="16"/>
        <v>0.10869565217391304</v>
      </c>
      <c r="Q47" s="282">
        <f>SUM(Q48:Q52)</f>
        <v>1</v>
      </c>
      <c r="R47" s="283">
        <f t="shared" si="17"/>
        <v>0.047619047619047616</v>
      </c>
      <c r="S47" s="284">
        <f>SUM(S48:S52)</f>
        <v>2</v>
      </c>
      <c r="T47" s="285">
        <f aca="true" t="shared" si="22" ref="T47:T61">S47/$S$60</f>
        <v>0.031746031746031744</v>
      </c>
      <c r="U47" s="176">
        <f>SUM(U48:U52)</f>
        <v>18668</v>
      </c>
      <c r="V47" s="17">
        <f t="shared" si="0"/>
        <v>0.1776230030732928</v>
      </c>
    </row>
    <row r="48" spans="1:23" ht="14.25">
      <c r="A48" s="242">
        <v>70</v>
      </c>
      <c r="B48" s="189" t="s">
        <v>222</v>
      </c>
      <c r="C48" s="72">
        <f>VLOOKUP(W48,'[1]Sheet1'!$A$1544:$U$1592,2,FALSE)</f>
        <v>2550</v>
      </c>
      <c r="D48" s="286">
        <f t="shared" si="10"/>
        <v>0.027193038582122978</v>
      </c>
      <c r="E48" s="75">
        <f>VLOOKUP(W48,'[1]Sheet1'!$A$1544:$U$1592,4,FALSE)</f>
        <v>246</v>
      </c>
      <c r="F48" s="287">
        <f t="shared" si="11"/>
        <v>0.041680786174178246</v>
      </c>
      <c r="G48" s="72">
        <f>VLOOKUP(W48,'[1]Sheet1'!$A$1544:$U$1592,6,FALSE)</f>
        <v>176</v>
      </c>
      <c r="H48" s="286">
        <f t="shared" si="12"/>
        <v>0.04417670682730924</v>
      </c>
      <c r="I48" s="75">
        <f>VLOOKUP(W48,'[1]Sheet1'!$A$1544:$U$1592,8,FALSE)</f>
        <v>28</v>
      </c>
      <c r="J48" s="287">
        <f t="shared" si="13"/>
        <v>0.02666666666666667</v>
      </c>
      <c r="K48" s="72">
        <f>VLOOKUP(W48,'[1]Sheet1'!$A$1544:$U$1592,10,FALSE)</f>
        <v>0</v>
      </c>
      <c r="L48" s="286">
        <f t="shared" si="14"/>
        <v>0</v>
      </c>
      <c r="M48" s="217">
        <f>VLOOKUP(W48,'[1]Sheet1'!$A$1544:$U$1592,12,FALSE)</f>
        <v>3</v>
      </c>
      <c r="N48" s="288">
        <f t="shared" si="15"/>
        <v>0.016574585635359115</v>
      </c>
      <c r="O48" s="209">
        <f>VLOOKUP(W48,'[1]Sheet1'!$A$1544:$U$1592,14,FALSE)</f>
        <v>0</v>
      </c>
      <c r="P48" s="289">
        <f t="shared" si="16"/>
        <v>0</v>
      </c>
      <c r="Q48" s="217">
        <f>VLOOKUP(W48,'[1]Sheet1'!$A$1544:$U$1592,16,FALSE)</f>
        <v>0</v>
      </c>
      <c r="R48" s="288">
        <f t="shared" si="17"/>
        <v>0</v>
      </c>
      <c r="S48" s="209">
        <f>VLOOKUP(W48,'[1]Sheet1'!$A$1544:$U$1592,18,FALSE)</f>
        <v>1</v>
      </c>
      <c r="T48" s="289">
        <f t="shared" si="22"/>
        <v>0.015873015873015872</v>
      </c>
      <c r="U48" s="209">
        <f>VLOOKUP(W48,'[1]Sheet1'!$A$1544:$U$1592,20,FALSE)</f>
        <v>3004</v>
      </c>
      <c r="V48" s="161">
        <f t="shared" si="0"/>
        <v>0.028582574524971694</v>
      </c>
      <c r="W48" s="262" t="s">
        <v>384</v>
      </c>
    </row>
    <row r="49" spans="1:23" ht="14.25">
      <c r="A49" s="242">
        <v>71</v>
      </c>
      <c r="B49" s="189" t="s">
        <v>223</v>
      </c>
      <c r="C49" s="72">
        <f>VLOOKUP(W49,'[1]Sheet1'!$A$1544:$U$1592,2,FALSE)</f>
        <v>11936</v>
      </c>
      <c r="D49" s="286">
        <f t="shared" si="10"/>
        <v>0.12728474843773327</v>
      </c>
      <c r="E49" s="75">
        <f>VLOOKUP(W49,'[1]Sheet1'!$A$1544:$U$1592,4,FALSE)</f>
        <v>1073</v>
      </c>
      <c r="F49" s="287">
        <f t="shared" si="11"/>
        <v>0.18180277871907827</v>
      </c>
      <c r="G49" s="72">
        <f>VLOOKUP(W49,'[1]Sheet1'!$A$1544:$U$1592,6,FALSE)</f>
        <v>755</v>
      </c>
      <c r="H49" s="286">
        <f t="shared" si="12"/>
        <v>0.18950803212851405</v>
      </c>
      <c r="I49" s="75">
        <f>VLOOKUP(W49,'[1]Sheet1'!$A$1544:$U$1592,8,FALSE)</f>
        <v>125</v>
      </c>
      <c r="J49" s="287">
        <f t="shared" si="13"/>
        <v>0.11904761904761904</v>
      </c>
      <c r="K49" s="72">
        <f>VLOOKUP(W49,'[1]Sheet1'!$A$1544:$U$1592,10,FALSE)</f>
        <v>5</v>
      </c>
      <c r="L49" s="286">
        <f t="shared" si="14"/>
        <v>0.0641025641025641</v>
      </c>
      <c r="M49" s="217">
        <f>VLOOKUP(W49,'[1]Sheet1'!$A$1544:$U$1592,12,FALSE)</f>
        <v>9</v>
      </c>
      <c r="N49" s="288">
        <f t="shared" si="15"/>
        <v>0.049723756906077346</v>
      </c>
      <c r="O49" s="209">
        <f>VLOOKUP(W49,'[1]Sheet1'!$A$1544:$U$1592,14,FALSE)</f>
        <v>2</v>
      </c>
      <c r="P49" s="289">
        <f t="shared" si="16"/>
        <v>0.043478260869565216</v>
      </c>
      <c r="Q49" s="217">
        <f>VLOOKUP(W49,'[1]Sheet1'!$A$1544:$U$1592,16,FALSE)</f>
        <v>0</v>
      </c>
      <c r="R49" s="288">
        <f t="shared" si="17"/>
        <v>0</v>
      </c>
      <c r="S49" s="209">
        <f>VLOOKUP(W49,'[1]Sheet1'!$A$1544:$U$1592,18,FALSE)</f>
        <v>0</v>
      </c>
      <c r="T49" s="289">
        <f t="shared" si="22"/>
        <v>0</v>
      </c>
      <c r="U49" s="209">
        <f>VLOOKUP(W49,'[1]Sheet1'!$A$1544:$U$1592,20,FALSE)</f>
        <v>13905</v>
      </c>
      <c r="V49" s="161">
        <f t="shared" si="0"/>
        <v>0.1323038278194845</v>
      </c>
      <c r="W49" s="262" t="s">
        <v>385</v>
      </c>
    </row>
    <row r="50" spans="1:23" ht="27">
      <c r="A50" s="242">
        <v>72</v>
      </c>
      <c r="B50" s="189" t="s">
        <v>224</v>
      </c>
      <c r="C50" s="72">
        <f>VLOOKUP(W50,'[1]Sheet1'!$A$1544:$U$1592,2,FALSE)</f>
        <v>154</v>
      </c>
      <c r="D50" s="286">
        <f t="shared" si="10"/>
        <v>0.0016422462516262504</v>
      </c>
      <c r="E50" s="75">
        <f>VLOOKUP(W50,'[1]Sheet1'!$A$1544:$U$1592,4,FALSE)</f>
        <v>16</v>
      </c>
      <c r="F50" s="287">
        <f t="shared" si="11"/>
        <v>0.0027109454422229754</v>
      </c>
      <c r="G50" s="72">
        <f>VLOOKUP(W50,'[1]Sheet1'!$A$1544:$U$1592,6,FALSE)</f>
        <v>13</v>
      </c>
      <c r="H50" s="286">
        <f t="shared" si="12"/>
        <v>0.003263052208835341</v>
      </c>
      <c r="I50" s="75">
        <f>VLOOKUP(W50,'[1]Sheet1'!$A$1544:$U$1592,8,FALSE)</f>
        <v>6</v>
      </c>
      <c r="J50" s="287">
        <f t="shared" si="13"/>
        <v>0.005714285714285714</v>
      </c>
      <c r="K50" s="72">
        <f>VLOOKUP(W50,'[1]Sheet1'!$A$1544:$U$1592,10,FALSE)</f>
        <v>0</v>
      </c>
      <c r="L50" s="286">
        <f t="shared" si="14"/>
        <v>0</v>
      </c>
      <c r="M50" s="217">
        <f>VLOOKUP(W50,'[1]Sheet1'!$A$1544:$U$1592,12,FALSE)</f>
        <v>1</v>
      </c>
      <c r="N50" s="288">
        <f t="shared" si="15"/>
        <v>0.0055248618784530384</v>
      </c>
      <c r="O50" s="209">
        <f>VLOOKUP(W50,'[1]Sheet1'!$A$1544:$U$1592,14,FALSE)</f>
        <v>2</v>
      </c>
      <c r="P50" s="289">
        <f t="shared" si="16"/>
        <v>0.043478260869565216</v>
      </c>
      <c r="Q50" s="217">
        <f>VLOOKUP(W50,'[1]Sheet1'!$A$1544:$U$1592,16,FALSE)</f>
        <v>0</v>
      </c>
      <c r="R50" s="288">
        <f t="shared" si="17"/>
        <v>0</v>
      </c>
      <c r="S50" s="209">
        <f>VLOOKUP(W50,'[1]Sheet1'!$A$1544:$U$1592,18,FALSE)</f>
        <v>0</v>
      </c>
      <c r="T50" s="289">
        <f t="shared" si="22"/>
        <v>0</v>
      </c>
      <c r="U50" s="209">
        <f>VLOOKUP(W50,'[1]Sheet1'!$A$1544:$U$1592,20,FALSE)</f>
        <v>192</v>
      </c>
      <c r="V50" s="161">
        <f t="shared" si="0"/>
        <v>0.001826848970970228</v>
      </c>
      <c r="W50" s="262" t="s">
        <v>386</v>
      </c>
    </row>
    <row r="51" spans="1:23" ht="14.25">
      <c r="A51" s="242">
        <v>73</v>
      </c>
      <c r="B51" s="189" t="s">
        <v>225</v>
      </c>
      <c r="C51" s="72">
        <f>VLOOKUP(W51,'[1]Sheet1'!$A$1544:$U$1592,2,FALSE)</f>
        <v>622</v>
      </c>
      <c r="D51" s="286">
        <f t="shared" si="10"/>
        <v>0.006632968626698232</v>
      </c>
      <c r="E51" s="75">
        <f>VLOOKUP(W51,'[1]Sheet1'!$A$1544:$U$1592,4,FALSE)</f>
        <v>34</v>
      </c>
      <c r="F51" s="287">
        <f t="shared" si="11"/>
        <v>0.0057607590647238225</v>
      </c>
      <c r="G51" s="72">
        <f>VLOOKUP(W51,'[1]Sheet1'!$A$1544:$U$1592,6,FALSE)</f>
        <v>117</v>
      </c>
      <c r="H51" s="286">
        <f t="shared" si="12"/>
        <v>0.029367469879518073</v>
      </c>
      <c r="I51" s="75">
        <f>VLOOKUP(W51,'[1]Sheet1'!$A$1544:$U$1592,8,FALSE)</f>
        <v>45</v>
      </c>
      <c r="J51" s="287">
        <f t="shared" si="13"/>
        <v>0.04285714285714286</v>
      </c>
      <c r="K51" s="72">
        <f>VLOOKUP(W51,'[1]Sheet1'!$A$1544:$U$1592,10,FALSE)</f>
        <v>1</v>
      </c>
      <c r="L51" s="286">
        <f t="shared" si="14"/>
        <v>0.01282051282051282</v>
      </c>
      <c r="M51" s="217">
        <f>VLOOKUP(W51,'[1]Sheet1'!$A$1544:$U$1592,12,FALSE)</f>
        <v>5</v>
      </c>
      <c r="N51" s="288">
        <f t="shared" si="15"/>
        <v>0.027624309392265192</v>
      </c>
      <c r="O51" s="209">
        <f>VLOOKUP(W51,'[1]Sheet1'!$A$1544:$U$1592,14,FALSE)</f>
        <v>1</v>
      </c>
      <c r="P51" s="289">
        <f t="shared" si="16"/>
        <v>0.021739130434782608</v>
      </c>
      <c r="Q51" s="217">
        <f>VLOOKUP(W51,'[1]Sheet1'!$A$1544:$U$1592,16,FALSE)</f>
        <v>0</v>
      </c>
      <c r="R51" s="288">
        <f t="shared" si="17"/>
        <v>0</v>
      </c>
      <c r="S51" s="209">
        <f>VLOOKUP(W51,'[1]Sheet1'!$A$1544:$U$1592,18,FALSE)</f>
        <v>0</v>
      </c>
      <c r="T51" s="289">
        <f t="shared" si="22"/>
        <v>0</v>
      </c>
      <c r="U51" s="209">
        <f>VLOOKUP(W51,'[1]Sheet1'!$A$1544:$U$1592,20,FALSE)</f>
        <v>825</v>
      </c>
      <c r="V51" s="161">
        <f t="shared" si="0"/>
        <v>0.007849741672137698</v>
      </c>
      <c r="W51" s="262" t="s">
        <v>387</v>
      </c>
    </row>
    <row r="52" spans="1:23" ht="27.75" thickBot="1">
      <c r="A52" s="243">
        <v>79</v>
      </c>
      <c r="B52" s="244" t="s">
        <v>226</v>
      </c>
      <c r="C52" s="77">
        <f>VLOOKUP(W52,'[1]Sheet1'!$A$1544:$U$1592,2,FALSE)</f>
        <v>654</v>
      </c>
      <c r="D52" s="290">
        <f t="shared" si="10"/>
        <v>0.006974214601062128</v>
      </c>
      <c r="E52" s="80">
        <f>VLOOKUP(W52,'[1]Sheet1'!$A$1544:$U$1592,4,FALSE)</f>
        <v>50</v>
      </c>
      <c r="F52" s="291">
        <f t="shared" si="11"/>
        <v>0.008471704506946797</v>
      </c>
      <c r="G52" s="77">
        <f>VLOOKUP(W52,'[1]Sheet1'!$A$1544:$U$1592,6,FALSE)</f>
        <v>30</v>
      </c>
      <c r="H52" s="290">
        <f t="shared" si="12"/>
        <v>0.007530120481927711</v>
      </c>
      <c r="I52" s="80">
        <f>VLOOKUP(W52,'[1]Sheet1'!$A$1544:$U$1592,8,FALSE)</f>
        <v>4</v>
      </c>
      <c r="J52" s="291">
        <f t="shared" si="13"/>
        <v>0.0038095238095238095</v>
      </c>
      <c r="K52" s="77">
        <f>VLOOKUP(W52,'[1]Sheet1'!$A$1544:$U$1592,10,FALSE)</f>
        <v>2</v>
      </c>
      <c r="L52" s="290">
        <f t="shared" si="14"/>
        <v>0.02564102564102564</v>
      </c>
      <c r="M52" s="292">
        <f>VLOOKUP(W52,'[1]Sheet1'!$A$1544:$U$1592,12,FALSE)</f>
        <v>0</v>
      </c>
      <c r="N52" s="293">
        <f t="shared" si="15"/>
        <v>0</v>
      </c>
      <c r="O52" s="294">
        <f>VLOOKUP(W52,'[1]Sheet1'!$A$1544:$U$1592,14,FALSE)</f>
        <v>0</v>
      </c>
      <c r="P52" s="295">
        <f t="shared" si="16"/>
        <v>0</v>
      </c>
      <c r="Q52" s="292">
        <f>VLOOKUP(W52,'[1]Sheet1'!$A$1544:$U$1592,16,FALSE)</f>
        <v>1</v>
      </c>
      <c r="R52" s="293">
        <f t="shared" si="17"/>
        <v>0.047619047619047616</v>
      </c>
      <c r="S52" s="294">
        <f>VLOOKUP(W52,'[1]Sheet1'!$A$1544:$U$1592,18,FALSE)</f>
        <v>1</v>
      </c>
      <c r="T52" s="295">
        <f t="shared" si="22"/>
        <v>0.015873015873015872</v>
      </c>
      <c r="U52" s="294">
        <f>VLOOKUP(W52,'[1]Sheet1'!$A$1544:$U$1592,20,FALSE)</f>
        <v>742</v>
      </c>
      <c r="V52" s="163">
        <f t="shared" si="0"/>
        <v>0.0070600100857286935</v>
      </c>
      <c r="W52" s="262" t="s">
        <v>388</v>
      </c>
    </row>
    <row r="53" spans="1:22" ht="15" thickBot="1">
      <c r="A53" s="241">
        <v>8</v>
      </c>
      <c r="B53" s="14" t="s">
        <v>227</v>
      </c>
      <c r="C53" s="278">
        <f>SUM(C54:C58)</f>
        <v>2699</v>
      </c>
      <c r="D53" s="279">
        <f t="shared" si="10"/>
        <v>0.028781965150254867</v>
      </c>
      <c r="E53" s="280">
        <f>SUM(E54:E58)</f>
        <v>79</v>
      </c>
      <c r="F53" s="281">
        <f t="shared" si="11"/>
        <v>0.01338529312097594</v>
      </c>
      <c r="G53" s="278">
        <f>SUM(G54:G58)</f>
        <v>78</v>
      </c>
      <c r="H53" s="279">
        <f t="shared" si="12"/>
        <v>0.01957831325301205</v>
      </c>
      <c r="I53" s="280">
        <f>SUM(I54:I58)</f>
        <v>16</v>
      </c>
      <c r="J53" s="281">
        <f t="shared" si="13"/>
        <v>0.015238095238095238</v>
      </c>
      <c r="K53" s="278">
        <f>SUM(K54:K58)</f>
        <v>1</v>
      </c>
      <c r="L53" s="279">
        <f t="shared" si="14"/>
        <v>0.01282051282051282</v>
      </c>
      <c r="M53" s="282">
        <f>SUM(M54:M58)</f>
        <v>1</v>
      </c>
      <c r="N53" s="283">
        <f t="shared" si="15"/>
        <v>0.0055248618784530384</v>
      </c>
      <c r="O53" s="284">
        <f>SUM(O54:O58)</f>
        <v>0</v>
      </c>
      <c r="P53" s="285">
        <f t="shared" si="16"/>
        <v>0</v>
      </c>
      <c r="Q53" s="282">
        <f>SUM(Q54:Q58)</f>
        <v>0</v>
      </c>
      <c r="R53" s="283">
        <f t="shared" si="17"/>
        <v>0</v>
      </c>
      <c r="S53" s="284">
        <f>SUM(S54:S58)</f>
        <v>0</v>
      </c>
      <c r="T53" s="285">
        <f t="shared" si="22"/>
        <v>0</v>
      </c>
      <c r="U53" s="176">
        <f>SUM(U54:U58)</f>
        <v>2874</v>
      </c>
      <c r="V53" s="17">
        <f t="shared" si="0"/>
        <v>0.0273456455342106</v>
      </c>
    </row>
    <row r="54" spans="1:23" ht="14.25">
      <c r="A54" s="242">
        <v>80</v>
      </c>
      <c r="B54" s="189" t="s">
        <v>228</v>
      </c>
      <c r="C54" s="72">
        <f>VLOOKUP(W54,'[1]Sheet1'!$A$1544:$U$1592,2,FALSE)</f>
        <v>397</v>
      </c>
      <c r="D54" s="286">
        <f t="shared" si="10"/>
        <v>0.004233582869452087</v>
      </c>
      <c r="E54" s="75">
        <f>VLOOKUP(W54,'[1]Sheet1'!$A$1544:$U$1592,4,FALSE)</f>
        <v>14</v>
      </c>
      <c r="F54" s="287">
        <f t="shared" si="11"/>
        <v>0.0023720772619451034</v>
      </c>
      <c r="G54" s="72">
        <f>VLOOKUP(W54,'[1]Sheet1'!$A$1544:$U$1592,6,FALSE)</f>
        <v>12</v>
      </c>
      <c r="H54" s="286">
        <f t="shared" si="12"/>
        <v>0.0030120481927710845</v>
      </c>
      <c r="I54" s="75">
        <f>VLOOKUP(W54,'[1]Sheet1'!$A$1544:$U$1592,8,FALSE)</f>
        <v>4</v>
      </c>
      <c r="J54" s="287">
        <f t="shared" si="13"/>
        <v>0.0038095238095238095</v>
      </c>
      <c r="K54" s="72">
        <f>VLOOKUP(W54,'[1]Sheet1'!$A$1544:$U$1592,10,FALSE)</f>
        <v>0</v>
      </c>
      <c r="L54" s="286">
        <f t="shared" si="14"/>
        <v>0</v>
      </c>
      <c r="M54" s="217">
        <f>VLOOKUP(W54,'[1]Sheet1'!$A$1544:$U$1592,12,FALSE)</f>
        <v>0</v>
      </c>
      <c r="N54" s="288">
        <f t="shared" si="15"/>
        <v>0</v>
      </c>
      <c r="O54" s="209">
        <f>VLOOKUP(W54,'[1]Sheet1'!$A$1544:$U$1592,14,FALSE)</f>
        <v>0</v>
      </c>
      <c r="P54" s="289">
        <f t="shared" si="16"/>
        <v>0</v>
      </c>
      <c r="Q54" s="217">
        <f>VLOOKUP(W54,'[1]Sheet1'!$A$1544:$U$1592,16,FALSE)</f>
        <v>0</v>
      </c>
      <c r="R54" s="288">
        <f t="shared" si="17"/>
        <v>0</v>
      </c>
      <c r="S54" s="209">
        <f>VLOOKUP(W54,'[1]Sheet1'!$A$1544:$U$1592,18,FALSE)</f>
        <v>0</v>
      </c>
      <c r="T54" s="289">
        <f t="shared" si="22"/>
        <v>0</v>
      </c>
      <c r="U54" s="209">
        <f>VLOOKUP(W54,'[1]Sheet1'!$A$1544:$U$1592,20,FALSE)</f>
        <v>427</v>
      </c>
      <c r="V54" s="161">
        <f t="shared" si="0"/>
        <v>0.004062835992730663</v>
      </c>
      <c r="W54" s="262" t="s">
        <v>389</v>
      </c>
    </row>
    <row r="55" spans="1:23" ht="14.25">
      <c r="A55" s="242">
        <v>81</v>
      </c>
      <c r="B55" s="189" t="s">
        <v>229</v>
      </c>
      <c r="C55" s="72">
        <f>VLOOKUP(W55,'[1]Sheet1'!$A$1544:$U$1592,2,FALSE)</f>
        <v>378</v>
      </c>
      <c r="D55" s="286">
        <f t="shared" si="10"/>
        <v>0.0040309680721735235</v>
      </c>
      <c r="E55" s="75">
        <f>VLOOKUP(W55,'[1]Sheet1'!$A$1544:$U$1592,4,FALSE)</f>
        <v>3</v>
      </c>
      <c r="F55" s="287">
        <f t="shared" si="11"/>
        <v>0.0005083022704168078</v>
      </c>
      <c r="G55" s="72">
        <f>VLOOKUP(W55,'[1]Sheet1'!$A$1544:$U$1592,6,FALSE)</f>
        <v>2</v>
      </c>
      <c r="H55" s="286">
        <f t="shared" si="12"/>
        <v>0.000502008032128514</v>
      </c>
      <c r="I55" s="75">
        <f>VLOOKUP(W55,'[1]Sheet1'!$A$1544:$U$1592,8,FALSE)</f>
        <v>0</v>
      </c>
      <c r="J55" s="287">
        <f t="shared" si="13"/>
        <v>0</v>
      </c>
      <c r="K55" s="72">
        <f>VLOOKUP(W55,'[1]Sheet1'!$A$1544:$U$1592,10,FALSE)</f>
        <v>0</v>
      </c>
      <c r="L55" s="286">
        <f t="shared" si="14"/>
        <v>0</v>
      </c>
      <c r="M55" s="217">
        <f>VLOOKUP(W55,'[1]Sheet1'!$A$1544:$U$1592,12,FALSE)</f>
        <v>0</v>
      </c>
      <c r="N55" s="288">
        <f t="shared" si="15"/>
        <v>0</v>
      </c>
      <c r="O55" s="209">
        <f>VLOOKUP(W55,'[1]Sheet1'!$A$1544:$U$1592,14,FALSE)</f>
        <v>0</v>
      </c>
      <c r="P55" s="289">
        <f t="shared" si="16"/>
        <v>0</v>
      </c>
      <c r="Q55" s="217">
        <f>VLOOKUP(W55,'[1]Sheet1'!$A$1544:$U$1592,16,FALSE)</f>
        <v>0</v>
      </c>
      <c r="R55" s="288">
        <f t="shared" si="17"/>
        <v>0</v>
      </c>
      <c r="S55" s="209">
        <f>VLOOKUP(W55,'[1]Sheet1'!$A$1544:$U$1592,18,FALSE)</f>
        <v>0</v>
      </c>
      <c r="T55" s="289">
        <f t="shared" si="22"/>
        <v>0</v>
      </c>
      <c r="U55" s="209">
        <f>VLOOKUP(W55,'[1]Sheet1'!$A$1544:$U$1592,20,FALSE)</f>
        <v>383</v>
      </c>
      <c r="V55" s="161">
        <f t="shared" si="0"/>
        <v>0.0036441831035499864</v>
      </c>
      <c r="W55" s="262" t="s">
        <v>390</v>
      </c>
    </row>
    <row r="56" spans="1:23" ht="14.25">
      <c r="A56" s="242">
        <v>82</v>
      </c>
      <c r="B56" s="189" t="s">
        <v>230</v>
      </c>
      <c r="C56" s="72">
        <f>VLOOKUP(W56,'[1]Sheet1'!$A$1544:$U$1592,2,FALSE)</f>
        <v>196</v>
      </c>
      <c r="D56" s="286">
        <f t="shared" si="10"/>
        <v>0.002090131592978864</v>
      </c>
      <c r="E56" s="75">
        <f>VLOOKUP(W56,'[1]Sheet1'!$A$1544:$U$1592,4,FALSE)</f>
        <v>0</v>
      </c>
      <c r="F56" s="287">
        <f t="shared" si="11"/>
        <v>0</v>
      </c>
      <c r="G56" s="72">
        <f>VLOOKUP(W56,'[1]Sheet1'!$A$1544:$U$1592,6,FALSE)</f>
        <v>0</v>
      </c>
      <c r="H56" s="286">
        <f t="shared" si="12"/>
        <v>0</v>
      </c>
      <c r="I56" s="75">
        <f>VLOOKUP(W56,'[1]Sheet1'!$A$1544:$U$1592,8,FALSE)</f>
        <v>0</v>
      </c>
      <c r="J56" s="287">
        <f t="shared" si="13"/>
        <v>0</v>
      </c>
      <c r="K56" s="72">
        <f>VLOOKUP(W56,'[1]Sheet1'!$A$1544:$U$1592,10,FALSE)</f>
        <v>0</v>
      </c>
      <c r="L56" s="286">
        <f t="shared" si="14"/>
        <v>0</v>
      </c>
      <c r="M56" s="217">
        <f>VLOOKUP(W56,'[1]Sheet1'!$A$1544:$U$1592,12,FALSE)</f>
        <v>0</v>
      </c>
      <c r="N56" s="288">
        <f t="shared" si="15"/>
        <v>0</v>
      </c>
      <c r="O56" s="209">
        <f>VLOOKUP(W56,'[1]Sheet1'!$A$1544:$U$1592,14,FALSE)</f>
        <v>0</v>
      </c>
      <c r="P56" s="289">
        <f t="shared" si="16"/>
        <v>0</v>
      </c>
      <c r="Q56" s="217">
        <f>VLOOKUP(W56,'[1]Sheet1'!$A$1544:$U$1592,16,FALSE)</f>
        <v>0</v>
      </c>
      <c r="R56" s="288">
        <f t="shared" si="17"/>
        <v>0</v>
      </c>
      <c r="S56" s="209">
        <f>VLOOKUP(W56,'[1]Sheet1'!$A$1544:$U$1592,18,FALSE)</f>
        <v>0</v>
      </c>
      <c r="T56" s="289">
        <f t="shared" si="22"/>
        <v>0</v>
      </c>
      <c r="U56" s="209">
        <f>VLOOKUP(W56,'[1]Sheet1'!$A$1544:$U$1592,20,FALSE)</f>
        <v>196</v>
      </c>
      <c r="V56" s="161">
        <f t="shared" si="0"/>
        <v>0.0018649083245321078</v>
      </c>
      <c r="W56" s="262" t="s">
        <v>391</v>
      </c>
    </row>
    <row r="57" spans="1:23" ht="14.25">
      <c r="A57" s="242">
        <v>83</v>
      </c>
      <c r="B57" s="189" t="s">
        <v>231</v>
      </c>
      <c r="C57" s="72">
        <f>VLOOKUP(W57,'[1]Sheet1'!$A$1544:$U$1592,2,FALSE)</f>
        <v>1469</v>
      </c>
      <c r="D57" s="286">
        <f t="shared" si="10"/>
        <v>0.01566532301064261</v>
      </c>
      <c r="E57" s="75">
        <f>VLOOKUP(W57,'[1]Sheet1'!$A$1544:$U$1592,4,FALSE)</f>
        <v>51</v>
      </c>
      <c r="F57" s="287">
        <f t="shared" si="11"/>
        <v>0.008641138597085733</v>
      </c>
      <c r="G57" s="72">
        <f>VLOOKUP(W57,'[1]Sheet1'!$A$1544:$U$1592,6,FALSE)</f>
        <v>53</v>
      </c>
      <c r="H57" s="286">
        <f t="shared" si="12"/>
        <v>0.013303212851405623</v>
      </c>
      <c r="I57" s="75">
        <f>VLOOKUP(W57,'[1]Sheet1'!$A$1544:$U$1592,8,FALSE)</f>
        <v>11</v>
      </c>
      <c r="J57" s="287">
        <f t="shared" si="13"/>
        <v>0.010476190476190476</v>
      </c>
      <c r="K57" s="72">
        <f>VLOOKUP(W57,'[1]Sheet1'!$A$1544:$U$1592,10,FALSE)</f>
        <v>1</v>
      </c>
      <c r="L57" s="286">
        <f t="shared" si="14"/>
        <v>0.01282051282051282</v>
      </c>
      <c r="M57" s="217">
        <f>VLOOKUP(W57,'[1]Sheet1'!$A$1544:$U$1592,12,FALSE)</f>
        <v>0</v>
      </c>
      <c r="N57" s="288">
        <f t="shared" si="15"/>
        <v>0</v>
      </c>
      <c r="O57" s="209">
        <f>VLOOKUP(W57,'[1]Sheet1'!$A$1544:$U$1592,14,FALSE)</f>
        <v>0</v>
      </c>
      <c r="P57" s="289">
        <f t="shared" si="16"/>
        <v>0</v>
      </c>
      <c r="Q57" s="217">
        <f>VLOOKUP(W57,'[1]Sheet1'!$A$1544:$U$1592,16,FALSE)</f>
        <v>0</v>
      </c>
      <c r="R57" s="288">
        <f t="shared" si="17"/>
        <v>0</v>
      </c>
      <c r="S57" s="209">
        <f>VLOOKUP(W57,'[1]Sheet1'!$A$1544:$U$1592,18,FALSE)</f>
        <v>0</v>
      </c>
      <c r="T57" s="289">
        <f t="shared" si="22"/>
        <v>0</v>
      </c>
      <c r="U57" s="209">
        <f>VLOOKUP(W57,'[1]Sheet1'!$A$1544:$U$1592,20,FALSE)</f>
        <v>1585</v>
      </c>
      <c r="V57" s="161">
        <f t="shared" si="0"/>
        <v>0.015081018848894852</v>
      </c>
      <c r="W57" s="262" t="s">
        <v>392</v>
      </c>
    </row>
    <row r="58" spans="1:23" ht="27.75" thickBot="1">
      <c r="A58" s="243">
        <v>89</v>
      </c>
      <c r="B58" s="244" t="s">
        <v>232</v>
      </c>
      <c r="C58" s="77">
        <f>VLOOKUP(W58,'[1]Sheet1'!$A$1544:$U$1592,2,FALSE)</f>
        <v>259</v>
      </c>
      <c r="D58" s="290">
        <f t="shared" si="10"/>
        <v>0.002761959605007785</v>
      </c>
      <c r="E58" s="80">
        <f>VLOOKUP(W58,'[1]Sheet1'!$A$1544:$U$1592,4,FALSE)</f>
        <v>11</v>
      </c>
      <c r="F58" s="291">
        <f t="shared" si="11"/>
        <v>0.0018637749915282956</v>
      </c>
      <c r="G58" s="77">
        <f>VLOOKUP(W58,'[1]Sheet1'!$A$1544:$U$1592,6,FALSE)</f>
        <v>11</v>
      </c>
      <c r="H58" s="290">
        <f t="shared" si="12"/>
        <v>0.0027610441767068274</v>
      </c>
      <c r="I58" s="80">
        <f>VLOOKUP(W58,'[1]Sheet1'!$A$1544:$U$1592,8,FALSE)</f>
        <v>1</v>
      </c>
      <c r="J58" s="291">
        <f t="shared" si="13"/>
        <v>0.0009523809523809524</v>
      </c>
      <c r="K58" s="77">
        <f>VLOOKUP(W58,'[1]Sheet1'!$A$1544:$U$1592,10,FALSE)</f>
        <v>0</v>
      </c>
      <c r="L58" s="290">
        <f t="shared" si="14"/>
        <v>0</v>
      </c>
      <c r="M58" s="292">
        <f>VLOOKUP(W58,'[1]Sheet1'!$A$1544:$U$1592,12,FALSE)</f>
        <v>1</v>
      </c>
      <c r="N58" s="293">
        <f t="shared" si="15"/>
        <v>0.0055248618784530384</v>
      </c>
      <c r="O58" s="294">
        <f>VLOOKUP(W58,'[1]Sheet1'!$A$1544:$U$1592,14,FALSE)</f>
        <v>0</v>
      </c>
      <c r="P58" s="295">
        <f t="shared" si="16"/>
        <v>0</v>
      </c>
      <c r="Q58" s="292">
        <f>VLOOKUP(W58,'[1]Sheet1'!$A$1544:$U$1592,16,FALSE)</f>
        <v>0</v>
      </c>
      <c r="R58" s="293">
        <f t="shared" si="17"/>
        <v>0</v>
      </c>
      <c r="S58" s="294">
        <f>VLOOKUP(W58,'[1]Sheet1'!$A$1544:$U$1592,18,FALSE)</f>
        <v>0</v>
      </c>
      <c r="T58" s="295">
        <f t="shared" si="22"/>
        <v>0</v>
      </c>
      <c r="U58" s="294">
        <f>VLOOKUP(W58,'[1]Sheet1'!$A$1544:$U$1592,20,FALSE)</f>
        <v>283</v>
      </c>
      <c r="V58" s="163">
        <f t="shared" si="0"/>
        <v>0.002692699264502992</v>
      </c>
      <c r="W58" s="262" t="s">
        <v>393</v>
      </c>
    </row>
    <row r="59" spans="1:23" ht="15" thickBot="1">
      <c r="A59" s="241">
        <v>99</v>
      </c>
      <c r="B59" s="14" t="s">
        <v>233</v>
      </c>
      <c r="C59" s="278">
        <f>VLOOKUP(W59,'[1]Sheet1'!$A$1544:$U$1592,2,FALSE)</f>
        <v>3581</v>
      </c>
      <c r="D59" s="279">
        <f>C59/$C$60</f>
        <v>0.038187557318659755</v>
      </c>
      <c r="E59" s="280">
        <f>VLOOKUP(W59,'[1]Sheet1'!$A$1544:$U$1592,4,FALSE)</f>
        <v>197</v>
      </c>
      <c r="F59" s="281">
        <f>E59/$E$60</f>
        <v>0.033378515757370386</v>
      </c>
      <c r="G59" s="278">
        <f>VLOOKUP(W59,'[1]Sheet1'!$A$1544:$U$1592,6,FALSE)</f>
        <v>145</v>
      </c>
      <c r="H59" s="279">
        <f>G59/$G$60</f>
        <v>0.03639558232931727</v>
      </c>
      <c r="I59" s="280">
        <f>VLOOKUP(W59,'[1]Sheet1'!$A$1544:$U$1592,8,FALSE)</f>
        <v>38</v>
      </c>
      <c r="J59" s="281">
        <f>I59/$I$60</f>
        <v>0.03619047619047619</v>
      </c>
      <c r="K59" s="278">
        <f>VLOOKUP(W59,'[1]Sheet1'!$A$1544:$U$1592,10,FALSE)</f>
        <v>6</v>
      </c>
      <c r="L59" s="279">
        <f>K59/$K$60</f>
        <v>0.07692307692307693</v>
      </c>
      <c r="M59" s="282">
        <f>VLOOKUP(W59,'[1]Sheet1'!$A$1544:$U$1592,12,FALSE)</f>
        <v>12</v>
      </c>
      <c r="N59" s="283">
        <f>M59/$M$60</f>
        <v>0.06629834254143646</v>
      </c>
      <c r="O59" s="284">
        <f>VLOOKUP(W59,'[1]Sheet1'!$A$1544:$U$1592,14,FALSE)</f>
        <v>1</v>
      </c>
      <c r="P59" s="285">
        <f>O59/$O$60</f>
        <v>0.021739130434782608</v>
      </c>
      <c r="Q59" s="282">
        <f>VLOOKUP(W59,'[1]Sheet1'!$A$1544:$U$1592,16,FALSE)</f>
        <v>1</v>
      </c>
      <c r="R59" s="283">
        <f>Q59/$Q$60</f>
        <v>0.047619047619047616</v>
      </c>
      <c r="S59" s="284">
        <f>VLOOKUP(W59,'[1]Sheet1'!$A$1544:$U$1592,18,FALSE)</f>
        <v>10</v>
      </c>
      <c r="T59" s="285">
        <f t="shared" si="22"/>
        <v>0.15873015873015872</v>
      </c>
      <c r="U59" s="176">
        <f>VLOOKUP(W59,'[1]Sheet1'!$A$1544:$U$1592,20,FALSE)</f>
        <v>3991</v>
      </c>
      <c r="V59" s="17">
        <f t="shared" si="0"/>
        <v>0.03797372001636552</v>
      </c>
      <c r="W59" s="262" t="s">
        <v>394</v>
      </c>
    </row>
    <row r="60" spans="1:22" ht="15" thickBot="1">
      <c r="A60" s="246"/>
      <c r="B60" s="247" t="s">
        <v>45</v>
      </c>
      <c r="C60" s="84">
        <f>C59+C53+C47+C40+C34+C26+C21+C15+C5</f>
        <v>93774</v>
      </c>
      <c r="D60" s="296">
        <f t="shared" si="10"/>
        <v>1</v>
      </c>
      <c r="E60" s="87">
        <f>E59+E53+E47+E40+E34+E26+E21+E15+E5</f>
        <v>5902</v>
      </c>
      <c r="F60" s="297">
        <f t="shared" si="11"/>
        <v>1</v>
      </c>
      <c r="G60" s="84">
        <f>G59+G53+G47+G40+G34+G26+G21+G15+G5</f>
        <v>3984</v>
      </c>
      <c r="H60" s="296">
        <f t="shared" si="12"/>
        <v>1</v>
      </c>
      <c r="I60" s="87">
        <f>I59+I53+I47+I40+I34+I26+I21+I15+I5</f>
        <v>1050</v>
      </c>
      <c r="J60" s="297">
        <f t="shared" si="13"/>
        <v>1</v>
      </c>
      <c r="K60" s="84">
        <f>K59+K53+K47+K40+K34+K26+K21+K15+K5</f>
        <v>78</v>
      </c>
      <c r="L60" s="296">
        <f t="shared" si="14"/>
        <v>1</v>
      </c>
      <c r="M60" s="298">
        <f>M59+M53+M47+M40+M34+M26+M21+M15+M5</f>
        <v>181</v>
      </c>
      <c r="N60" s="299">
        <f t="shared" si="15"/>
        <v>1</v>
      </c>
      <c r="O60" s="300">
        <f>O59+O53+O47+O40+O34+O26+O21+O15+O5</f>
        <v>46</v>
      </c>
      <c r="P60" s="301">
        <f t="shared" si="16"/>
        <v>1</v>
      </c>
      <c r="Q60" s="298">
        <f>Q59+Q53+Q47+Q40+Q34+Q26+Q21+Q15+Q5</f>
        <v>21</v>
      </c>
      <c r="R60" s="299">
        <f t="shared" si="17"/>
        <v>1</v>
      </c>
      <c r="S60" s="300">
        <f>S59+S53+S47+S40+S34+S26+S21+S15+S5</f>
        <v>63</v>
      </c>
      <c r="T60" s="301">
        <f t="shared" si="22"/>
        <v>1</v>
      </c>
      <c r="U60" s="300">
        <f>U59+U53+U47+U40+U34+U26+U21+U15+U5</f>
        <v>105099</v>
      </c>
      <c r="V60" s="55">
        <f t="shared" si="0"/>
        <v>1</v>
      </c>
    </row>
    <row r="61" spans="1:23" ht="15" thickBot="1">
      <c r="A61" s="241" t="s">
        <v>46</v>
      </c>
      <c r="B61" s="14" t="s">
        <v>234</v>
      </c>
      <c r="C61" s="278">
        <f>VLOOKUP(W61,'[1]Sheet1'!$A$1544:$U$1592,2,FALSE)</f>
        <v>14180</v>
      </c>
      <c r="D61" s="279">
        <f>C61/$C$60</f>
        <v>0.1512146223900015</v>
      </c>
      <c r="E61" s="280">
        <f>VLOOKUP(W61,'[1]Sheet1'!$A$1544:$U$1592,4,FALSE)</f>
        <v>335</v>
      </c>
      <c r="F61" s="281">
        <f>E61/$E$60</f>
        <v>0.056760420196543544</v>
      </c>
      <c r="G61" s="278">
        <f>VLOOKUP(W61,'[1]Sheet1'!$A$1544:$U$1592,6,FALSE)</f>
        <v>197</v>
      </c>
      <c r="H61" s="279">
        <f>G61/$G$60</f>
        <v>0.04944779116465863</v>
      </c>
      <c r="I61" s="280">
        <f>VLOOKUP(W61,'[1]Sheet1'!$A$1544:$U$1592,8,FALSE)</f>
        <v>55</v>
      </c>
      <c r="J61" s="281">
        <f>I61/$I$60</f>
        <v>0.05238095238095238</v>
      </c>
      <c r="K61" s="278">
        <f>VLOOKUP(W61,'[1]Sheet1'!$A$1544:$U$1592,10,FALSE)</f>
        <v>2</v>
      </c>
      <c r="L61" s="279">
        <f>K61/$K$60</f>
        <v>0.02564102564102564</v>
      </c>
      <c r="M61" s="282">
        <f>VLOOKUP(W61,'[1]Sheet1'!$A$1544:$U$1592,12,FALSE)</f>
        <v>6</v>
      </c>
      <c r="N61" s="283">
        <f>M61/$M$60</f>
        <v>0.03314917127071823</v>
      </c>
      <c r="O61" s="284">
        <f>VLOOKUP(W61,'[1]Sheet1'!$A$1544:$U$1592,14,FALSE)</f>
        <v>3</v>
      </c>
      <c r="P61" s="285">
        <f>O61/$O$60</f>
        <v>0.06521739130434782</v>
      </c>
      <c r="Q61" s="282">
        <f>VLOOKUP(W61,'[1]Sheet1'!$A$1544:$U$1592,16,FALSE)</f>
        <v>2</v>
      </c>
      <c r="R61" s="283">
        <f>Q61/$Q$60</f>
        <v>0.09523809523809523</v>
      </c>
      <c r="S61" s="284">
        <f>VLOOKUP(W61,'[1]Sheet1'!$A$1544:$U$1592,18,FALSE)</f>
        <v>3</v>
      </c>
      <c r="T61" s="285">
        <f t="shared" si="22"/>
        <v>0.047619047619047616</v>
      </c>
      <c r="U61" s="176">
        <f>VLOOKUP(W61,'[1]Sheet1'!$A$1544:$U$1592,20,FALSE)</f>
        <v>14783</v>
      </c>
      <c r="V61" s="17">
        <f t="shared" si="0"/>
        <v>0.1406578559263171</v>
      </c>
      <c r="W61" s="339" t="s">
        <v>395</v>
      </c>
    </row>
    <row r="62" spans="1:23" ht="15" thickBot="1">
      <c r="A62" s="537" t="s">
        <v>48</v>
      </c>
      <c r="B62" s="429"/>
      <c r="C62" s="46">
        <f>VLOOKUP(W62,'[1]Sheet1'!$A$1544:$U$1592,2,FALSE)</f>
        <v>107954</v>
      </c>
      <c r="D62" s="55"/>
      <c r="E62" s="223">
        <f>VLOOKUP(W62,'[1]Sheet1'!$A$1544:$U$1592,4,FALSE)</f>
        <v>6237</v>
      </c>
      <c r="F62" s="54"/>
      <c r="G62" s="46">
        <f>VLOOKUP(W62,'[1]Sheet1'!$A$1544:$U$1592,6,FALSE)</f>
        <v>4181</v>
      </c>
      <c r="H62" s="55"/>
      <c r="I62" s="223">
        <f>VLOOKUP(W62,'[1]Sheet1'!$A$1544:$U$1592,8,FALSE)</f>
        <v>1105</v>
      </c>
      <c r="J62" s="54"/>
      <c r="K62" s="46">
        <f>VLOOKUP(W62,'[1]Sheet1'!$A$1544:$U$1592,10,FALSE)</f>
        <v>80</v>
      </c>
      <c r="L62" s="55"/>
      <c r="M62" s="223">
        <f>VLOOKUP(W62,'[1]Sheet1'!$A$1544:$U$1592,12,FALSE)</f>
        <v>187</v>
      </c>
      <c r="N62" s="54"/>
      <c r="O62" s="46">
        <f>VLOOKUP(W62,'[1]Sheet1'!$A$1544:$U$1592,14,FALSE)</f>
        <v>49</v>
      </c>
      <c r="P62" s="55"/>
      <c r="Q62" s="223">
        <f>VLOOKUP(W62,'[1]Sheet1'!$A$1544:$U$1592,16,FALSE)</f>
        <v>23</v>
      </c>
      <c r="R62" s="54"/>
      <c r="S62" s="46">
        <f>VLOOKUP(W62,'[1]Sheet1'!$A$1544:$U$1592,18,FALSE)</f>
        <v>66</v>
      </c>
      <c r="T62" s="55"/>
      <c r="U62" s="46">
        <f>VLOOKUP(W62,'[1]Sheet1'!$A$1544:$U$1592,20,FALSE)</f>
        <v>119882</v>
      </c>
      <c r="V62" s="55"/>
      <c r="W62" s="262" t="s">
        <v>58</v>
      </c>
    </row>
    <row r="64" ht="14.25">
      <c r="D64" s="340"/>
    </row>
  </sheetData>
  <sheetProtection/>
  <mergeCells count="15">
    <mergeCell ref="M3:N3"/>
    <mergeCell ref="O3:P3"/>
    <mergeCell ref="Q3:R3"/>
    <mergeCell ref="S3:T3"/>
    <mergeCell ref="A62:B62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7109375" style="262" customWidth="1"/>
    <col min="2" max="2" width="76.421875" style="262" bestFit="1" customWidth="1"/>
    <col min="3" max="5" width="15.7109375" style="262" customWidth="1"/>
    <col min="6" max="6" width="13.28125" style="262" customWidth="1"/>
    <col min="7" max="16384" width="9.140625" style="262" customWidth="1"/>
  </cols>
  <sheetData>
    <row r="1" spans="1:6" ht="16.5" thickBot="1" thickTop="1">
      <c r="A1" s="414" t="s">
        <v>520</v>
      </c>
      <c r="B1" s="415"/>
      <c r="C1" s="415"/>
      <c r="D1" s="415"/>
      <c r="E1" s="415"/>
      <c r="F1" s="442"/>
    </row>
    <row r="2" spans="1:6" ht="15" customHeight="1" thickBot="1" thickTop="1">
      <c r="A2" s="431" t="s">
        <v>467</v>
      </c>
      <c r="B2" s="444" t="s">
        <v>428</v>
      </c>
      <c r="C2" s="445" t="s">
        <v>516</v>
      </c>
      <c r="D2" s="445"/>
      <c r="E2" s="445"/>
      <c r="F2" s="418" t="s">
        <v>396</v>
      </c>
    </row>
    <row r="3" spans="1:6" ht="27.75" thickBot="1">
      <c r="A3" s="443"/>
      <c r="B3" s="432"/>
      <c r="C3" s="388" t="s">
        <v>517</v>
      </c>
      <c r="D3" s="343" t="s">
        <v>518</v>
      </c>
      <c r="E3" s="343" t="s">
        <v>519</v>
      </c>
      <c r="F3" s="418"/>
    </row>
    <row r="4" spans="1:6" ht="15" thickBot="1">
      <c r="A4" s="13">
        <v>1</v>
      </c>
      <c r="B4" s="14" t="s">
        <v>469</v>
      </c>
      <c r="C4" s="266">
        <v>0</v>
      </c>
      <c r="D4" s="266">
        <v>13</v>
      </c>
      <c r="E4" s="266">
        <v>7</v>
      </c>
      <c r="F4" s="267">
        <v>20</v>
      </c>
    </row>
    <row r="5" spans="1:6" ht="27">
      <c r="A5" s="7">
        <v>10</v>
      </c>
      <c r="B5" s="20" t="s">
        <v>470</v>
      </c>
      <c r="C5" s="96">
        <v>0</v>
      </c>
      <c r="D5" s="96">
        <v>7</v>
      </c>
      <c r="E5" s="96">
        <v>0</v>
      </c>
      <c r="F5" s="96">
        <v>7</v>
      </c>
    </row>
    <row r="6" spans="1:6" ht="14.25">
      <c r="A6" s="26">
        <v>11</v>
      </c>
      <c r="B6" s="27" t="s">
        <v>471</v>
      </c>
      <c r="C6" s="96">
        <v>0</v>
      </c>
      <c r="D6" s="96">
        <v>5</v>
      </c>
      <c r="E6" s="96">
        <v>3</v>
      </c>
      <c r="F6" s="96">
        <v>8</v>
      </c>
    </row>
    <row r="7" spans="1:6" ht="14.25">
      <c r="A7" s="26">
        <v>12</v>
      </c>
      <c r="B7" s="27" t="s">
        <v>472</v>
      </c>
      <c r="C7" s="96">
        <v>0</v>
      </c>
      <c r="D7" s="96">
        <v>1</v>
      </c>
      <c r="E7" s="96">
        <v>1</v>
      </c>
      <c r="F7" s="96">
        <v>2</v>
      </c>
    </row>
    <row r="8" spans="1:6" ht="15" thickBot="1">
      <c r="A8" s="8">
        <v>19</v>
      </c>
      <c r="B8" s="33" t="s">
        <v>473</v>
      </c>
      <c r="C8" s="97">
        <v>0</v>
      </c>
      <c r="D8" s="97">
        <v>0</v>
      </c>
      <c r="E8" s="97">
        <v>3</v>
      </c>
      <c r="F8" s="97">
        <v>3</v>
      </c>
    </row>
    <row r="9" spans="1:6" ht="15" thickBot="1">
      <c r="A9" s="13">
        <v>2</v>
      </c>
      <c r="B9" s="14" t="s">
        <v>474</v>
      </c>
      <c r="C9" s="266">
        <v>2</v>
      </c>
      <c r="D9" s="266">
        <v>9</v>
      </c>
      <c r="E9" s="266">
        <v>14</v>
      </c>
      <c r="F9" s="267">
        <v>25</v>
      </c>
    </row>
    <row r="10" spans="1:6" ht="14.25">
      <c r="A10" s="26">
        <v>20</v>
      </c>
      <c r="B10" s="27" t="s">
        <v>475</v>
      </c>
      <c r="C10" s="96">
        <v>0</v>
      </c>
      <c r="D10" s="96">
        <v>0</v>
      </c>
      <c r="E10" s="96">
        <v>3</v>
      </c>
      <c r="F10" s="96">
        <v>3</v>
      </c>
    </row>
    <row r="11" spans="1:6" ht="14.25">
      <c r="A11" s="26">
        <v>21</v>
      </c>
      <c r="B11" s="27" t="s">
        <v>476</v>
      </c>
      <c r="C11" s="96">
        <v>0</v>
      </c>
      <c r="D11" s="96">
        <v>0</v>
      </c>
      <c r="E11" s="96">
        <v>0</v>
      </c>
      <c r="F11" s="96">
        <v>0</v>
      </c>
    </row>
    <row r="12" spans="1:6" ht="14.25">
      <c r="A12" s="26">
        <v>22</v>
      </c>
      <c r="B12" s="27" t="s">
        <v>477</v>
      </c>
      <c r="C12" s="96">
        <v>0</v>
      </c>
      <c r="D12" s="96">
        <v>0</v>
      </c>
      <c r="E12" s="96">
        <v>0</v>
      </c>
      <c r="F12" s="96">
        <v>0</v>
      </c>
    </row>
    <row r="13" spans="1:6" ht="27">
      <c r="A13" s="26">
        <v>23</v>
      </c>
      <c r="B13" s="27" t="s">
        <v>478</v>
      </c>
      <c r="C13" s="96">
        <v>0</v>
      </c>
      <c r="D13" s="96">
        <v>0</v>
      </c>
      <c r="E13" s="96">
        <v>1</v>
      </c>
      <c r="F13" s="96">
        <v>1</v>
      </c>
    </row>
    <row r="14" spans="1:6" ht="14.25">
      <c r="A14" s="26">
        <v>24</v>
      </c>
      <c r="B14" s="27" t="s">
        <v>479</v>
      </c>
      <c r="C14" s="96">
        <v>2</v>
      </c>
      <c r="D14" s="96">
        <v>5</v>
      </c>
      <c r="E14" s="96">
        <v>7</v>
      </c>
      <c r="F14" s="96">
        <v>14</v>
      </c>
    </row>
    <row r="15" spans="1:6" ht="14.25">
      <c r="A15" s="26">
        <v>25</v>
      </c>
      <c r="B15" s="27" t="s">
        <v>480</v>
      </c>
      <c r="C15" s="96">
        <v>0</v>
      </c>
      <c r="D15" s="96">
        <v>0</v>
      </c>
      <c r="E15" s="96">
        <v>0</v>
      </c>
      <c r="F15" s="96">
        <v>0</v>
      </c>
    </row>
    <row r="16" spans="1:6" ht="15" thickBot="1">
      <c r="A16" s="8">
        <v>29</v>
      </c>
      <c r="B16" s="33" t="s">
        <v>481</v>
      </c>
      <c r="C16" s="98">
        <v>0</v>
      </c>
      <c r="D16" s="98">
        <v>4</v>
      </c>
      <c r="E16" s="98">
        <v>3</v>
      </c>
      <c r="F16" s="98">
        <v>7</v>
      </c>
    </row>
    <row r="17" spans="1:6" ht="27.75" thickBot="1">
      <c r="A17" s="13">
        <v>3</v>
      </c>
      <c r="B17" s="14" t="s">
        <v>482</v>
      </c>
      <c r="C17" s="266">
        <v>5</v>
      </c>
      <c r="D17" s="266">
        <v>22</v>
      </c>
      <c r="E17" s="266">
        <v>9</v>
      </c>
      <c r="F17" s="267">
        <v>36</v>
      </c>
    </row>
    <row r="18" spans="1:6" ht="27">
      <c r="A18" s="26">
        <v>30</v>
      </c>
      <c r="B18" s="27" t="s">
        <v>483</v>
      </c>
      <c r="C18" s="96">
        <v>3</v>
      </c>
      <c r="D18" s="96">
        <v>5</v>
      </c>
      <c r="E18" s="96">
        <v>2</v>
      </c>
      <c r="F18" s="96">
        <v>10</v>
      </c>
    </row>
    <row r="19" spans="1:6" ht="14.25">
      <c r="A19" s="26">
        <v>31</v>
      </c>
      <c r="B19" s="27" t="s">
        <v>484</v>
      </c>
      <c r="C19" s="96">
        <v>0</v>
      </c>
      <c r="D19" s="96">
        <v>0</v>
      </c>
      <c r="E19" s="96">
        <v>0</v>
      </c>
      <c r="F19" s="96">
        <v>0</v>
      </c>
    </row>
    <row r="20" spans="1:6" ht="14.25">
      <c r="A20" s="26">
        <v>32</v>
      </c>
      <c r="B20" s="27" t="s">
        <v>485</v>
      </c>
      <c r="C20" s="96">
        <v>1</v>
      </c>
      <c r="D20" s="96">
        <v>3</v>
      </c>
      <c r="E20" s="96">
        <v>2</v>
      </c>
      <c r="F20" s="96">
        <v>6</v>
      </c>
    </row>
    <row r="21" spans="1:6" ht="14.25">
      <c r="A21" s="26">
        <v>33</v>
      </c>
      <c r="B21" s="27" t="s">
        <v>486</v>
      </c>
      <c r="C21" s="96">
        <v>0</v>
      </c>
      <c r="D21" s="96">
        <v>0</v>
      </c>
      <c r="E21" s="96">
        <v>0</v>
      </c>
      <c r="F21" s="96">
        <v>0</v>
      </c>
    </row>
    <row r="22" spans="1:6" ht="14.25">
      <c r="A22" s="26">
        <v>34</v>
      </c>
      <c r="B22" s="27" t="s">
        <v>487</v>
      </c>
      <c r="C22" s="96">
        <v>0</v>
      </c>
      <c r="D22" s="96">
        <v>1</v>
      </c>
      <c r="E22" s="96">
        <v>3</v>
      </c>
      <c r="F22" s="96">
        <v>4</v>
      </c>
    </row>
    <row r="23" spans="1:6" ht="14.25">
      <c r="A23" s="26">
        <v>35</v>
      </c>
      <c r="B23" s="27" t="s">
        <v>488</v>
      </c>
      <c r="C23" s="96">
        <v>0</v>
      </c>
      <c r="D23" s="96">
        <v>1</v>
      </c>
      <c r="E23" s="96">
        <v>0</v>
      </c>
      <c r="F23" s="96">
        <v>1</v>
      </c>
    </row>
    <row r="24" spans="1:6" ht="15" thickBot="1">
      <c r="A24" s="8">
        <v>39</v>
      </c>
      <c r="B24" s="33" t="s">
        <v>489</v>
      </c>
      <c r="C24" s="97">
        <v>1</v>
      </c>
      <c r="D24" s="97">
        <v>12</v>
      </c>
      <c r="E24" s="97">
        <v>2</v>
      </c>
      <c r="F24" s="97">
        <v>15</v>
      </c>
    </row>
    <row r="25" spans="1:6" ht="15" thickBot="1">
      <c r="A25" s="13">
        <v>4</v>
      </c>
      <c r="B25" s="14" t="s">
        <v>490</v>
      </c>
      <c r="C25" s="266">
        <v>166</v>
      </c>
      <c r="D25" s="266">
        <v>2438</v>
      </c>
      <c r="E25" s="266">
        <v>1280</v>
      </c>
      <c r="F25" s="267">
        <v>3884</v>
      </c>
    </row>
    <row r="26" spans="1:6" ht="27">
      <c r="A26" s="26">
        <v>40</v>
      </c>
      <c r="B26" s="27" t="s">
        <v>491</v>
      </c>
      <c r="C26" s="96">
        <v>3</v>
      </c>
      <c r="D26" s="96">
        <v>79</v>
      </c>
      <c r="E26" s="96">
        <v>39</v>
      </c>
      <c r="F26" s="96">
        <v>121</v>
      </c>
    </row>
    <row r="27" spans="1:6" ht="14.25">
      <c r="A27" s="26">
        <v>41</v>
      </c>
      <c r="B27" s="27" t="s">
        <v>492</v>
      </c>
      <c r="C27" s="96">
        <v>48</v>
      </c>
      <c r="D27" s="96">
        <v>362</v>
      </c>
      <c r="E27" s="96">
        <v>204</v>
      </c>
      <c r="F27" s="96">
        <v>614</v>
      </c>
    </row>
    <row r="28" spans="1:6" ht="27">
      <c r="A28" s="26">
        <v>42</v>
      </c>
      <c r="B28" s="27" t="s">
        <v>493</v>
      </c>
      <c r="C28" s="96">
        <v>113</v>
      </c>
      <c r="D28" s="96">
        <v>1954</v>
      </c>
      <c r="E28" s="96">
        <v>1011</v>
      </c>
      <c r="F28" s="96">
        <v>3078</v>
      </c>
    </row>
    <row r="29" spans="1:6" ht="27">
      <c r="A29" s="26">
        <v>43</v>
      </c>
      <c r="B29" s="27" t="s">
        <v>494</v>
      </c>
      <c r="C29" s="96">
        <v>0</v>
      </c>
      <c r="D29" s="96">
        <v>5</v>
      </c>
      <c r="E29" s="96">
        <v>3</v>
      </c>
      <c r="F29" s="96">
        <v>8</v>
      </c>
    </row>
    <row r="30" spans="1:6" ht="15" thickBot="1">
      <c r="A30" s="8">
        <v>49</v>
      </c>
      <c r="B30" s="33" t="s">
        <v>495</v>
      </c>
      <c r="C30" s="98">
        <v>2</v>
      </c>
      <c r="D30" s="98">
        <v>38</v>
      </c>
      <c r="E30" s="98">
        <v>23</v>
      </c>
      <c r="F30" s="98">
        <v>63</v>
      </c>
    </row>
    <row r="31" spans="1:6" ht="27.75" thickBot="1">
      <c r="A31" s="13">
        <v>5</v>
      </c>
      <c r="B31" s="14" t="s">
        <v>496</v>
      </c>
      <c r="C31" s="266">
        <v>33</v>
      </c>
      <c r="D31" s="266">
        <v>194</v>
      </c>
      <c r="E31" s="266">
        <v>124</v>
      </c>
      <c r="F31" s="267">
        <v>351</v>
      </c>
    </row>
    <row r="32" spans="1:6" ht="27">
      <c r="A32" s="26">
        <v>50</v>
      </c>
      <c r="B32" s="27" t="s">
        <v>497</v>
      </c>
      <c r="C32" s="96">
        <v>0</v>
      </c>
      <c r="D32" s="96">
        <v>8</v>
      </c>
      <c r="E32" s="96">
        <v>4</v>
      </c>
      <c r="F32" s="96">
        <v>12</v>
      </c>
    </row>
    <row r="33" spans="1:6" ht="14.25">
      <c r="A33" s="26">
        <v>51</v>
      </c>
      <c r="B33" s="27" t="s">
        <v>498</v>
      </c>
      <c r="C33" s="96">
        <v>3</v>
      </c>
      <c r="D33" s="96">
        <v>15</v>
      </c>
      <c r="E33" s="96">
        <v>9</v>
      </c>
      <c r="F33" s="96">
        <v>27</v>
      </c>
    </row>
    <row r="34" spans="1:6" ht="14.25">
      <c r="A34" s="26">
        <v>52</v>
      </c>
      <c r="B34" s="27" t="s">
        <v>499</v>
      </c>
      <c r="C34" s="96">
        <v>3</v>
      </c>
      <c r="D34" s="96">
        <v>25</v>
      </c>
      <c r="E34" s="96">
        <v>18</v>
      </c>
      <c r="F34" s="96">
        <v>46</v>
      </c>
    </row>
    <row r="35" spans="1:6" ht="14.25">
      <c r="A35" s="26">
        <v>53</v>
      </c>
      <c r="B35" s="27" t="s">
        <v>500</v>
      </c>
      <c r="C35" s="96">
        <v>10</v>
      </c>
      <c r="D35" s="96">
        <v>80</v>
      </c>
      <c r="E35" s="96">
        <v>63</v>
      </c>
      <c r="F35" s="96">
        <v>153</v>
      </c>
    </row>
    <row r="36" spans="1:6" ht="14.25">
      <c r="A36" s="26">
        <v>54</v>
      </c>
      <c r="B36" s="27" t="s">
        <v>501</v>
      </c>
      <c r="C36" s="96">
        <v>11</v>
      </c>
      <c r="D36" s="96">
        <v>38</v>
      </c>
      <c r="E36" s="96">
        <v>11</v>
      </c>
      <c r="F36" s="96">
        <v>60</v>
      </c>
    </row>
    <row r="37" spans="1:6" ht="27">
      <c r="A37" s="26">
        <v>55</v>
      </c>
      <c r="B37" s="27" t="s">
        <v>502</v>
      </c>
      <c r="C37" s="96">
        <v>3</v>
      </c>
      <c r="D37" s="96">
        <v>27</v>
      </c>
      <c r="E37" s="96">
        <v>14</v>
      </c>
      <c r="F37" s="96">
        <v>44</v>
      </c>
    </row>
    <row r="38" spans="1:6" ht="15" thickBot="1">
      <c r="A38" s="8">
        <v>59</v>
      </c>
      <c r="B38" s="33" t="s">
        <v>503</v>
      </c>
      <c r="C38" s="97">
        <v>3</v>
      </c>
      <c r="D38" s="97">
        <v>1</v>
      </c>
      <c r="E38" s="97">
        <v>5</v>
      </c>
      <c r="F38" s="97">
        <v>9</v>
      </c>
    </row>
    <row r="39" spans="1:6" ht="15" thickBot="1">
      <c r="A39" s="13">
        <v>6</v>
      </c>
      <c r="B39" s="14" t="s">
        <v>504</v>
      </c>
      <c r="C39" s="266">
        <v>291</v>
      </c>
      <c r="D39" s="266">
        <v>2878</v>
      </c>
      <c r="E39" s="266">
        <v>1613</v>
      </c>
      <c r="F39" s="267">
        <v>4782</v>
      </c>
    </row>
    <row r="40" spans="1:6" ht="14.25">
      <c r="A40" s="26">
        <v>60</v>
      </c>
      <c r="B40" s="27" t="s">
        <v>505</v>
      </c>
      <c r="C40" s="96">
        <v>3</v>
      </c>
      <c r="D40" s="96">
        <v>46</v>
      </c>
      <c r="E40" s="96">
        <v>35</v>
      </c>
      <c r="F40" s="96">
        <v>84</v>
      </c>
    </row>
    <row r="41" spans="1:6" ht="14.25">
      <c r="A41" s="26">
        <v>61</v>
      </c>
      <c r="B41" s="27" t="s">
        <v>506</v>
      </c>
      <c r="C41" s="96">
        <v>288</v>
      </c>
      <c r="D41" s="96">
        <v>2810</v>
      </c>
      <c r="E41" s="96">
        <v>1571</v>
      </c>
      <c r="F41" s="96">
        <v>4669</v>
      </c>
    </row>
    <row r="42" spans="1:6" ht="14.25">
      <c r="A42" s="26">
        <v>62</v>
      </c>
      <c r="B42" s="27" t="s">
        <v>507</v>
      </c>
      <c r="C42" s="96">
        <v>0</v>
      </c>
      <c r="D42" s="96">
        <v>16</v>
      </c>
      <c r="E42" s="96">
        <v>3</v>
      </c>
      <c r="F42" s="96">
        <v>19</v>
      </c>
    </row>
    <row r="43" spans="1:6" ht="15" thickBot="1">
      <c r="A43" s="39">
        <v>69</v>
      </c>
      <c r="B43" s="40" t="s">
        <v>508</v>
      </c>
      <c r="C43" s="98">
        <v>0</v>
      </c>
      <c r="D43" s="98">
        <v>6</v>
      </c>
      <c r="E43" s="98">
        <v>4</v>
      </c>
      <c r="F43" s="98">
        <v>10</v>
      </c>
    </row>
    <row r="44" spans="1:6" ht="15" thickBot="1">
      <c r="A44" s="70">
        <v>99</v>
      </c>
      <c r="B44" s="99" t="s">
        <v>509</v>
      </c>
      <c r="C44" s="266">
        <v>12</v>
      </c>
      <c r="D44" s="266">
        <v>1</v>
      </c>
      <c r="E44" s="266">
        <v>91</v>
      </c>
      <c r="F44" s="267">
        <v>313</v>
      </c>
    </row>
    <row r="45" spans="1:6" ht="15" thickBot="1">
      <c r="A45" s="101" t="s">
        <v>46</v>
      </c>
      <c r="B45" s="102" t="s">
        <v>510</v>
      </c>
      <c r="C45" s="103">
        <v>21</v>
      </c>
      <c r="D45" s="103">
        <v>236</v>
      </c>
      <c r="E45" s="103">
        <v>116</v>
      </c>
      <c r="F45" s="103">
        <v>373</v>
      </c>
    </row>
    <row r="46" spans="1:6" ht="15" thickBot="1">
      <c r="A46" s="428" t="s">
        <v>396</v>
      </c>
      <c r="B46" s="430"/>
      <c r="C46" s="100">
        <v>530</v>
      </c>
      <c r="D46" s="100">
        <v>6000</v>
      </c>
      <c r="E46" s="100">
        <v>3254</v>
      </c>
      <c r="F46" s="100">
        <v>9784</v>
      </c>
    </row>
  </sheetData>
  <sheetProtection/>
  <mergeCells count="6">
    <mergeCell ref="A1:F1"/>
    <mergeCell ref="A2:A3"/>
    <mergeCell ref="B2:B3"/>
    <mergeCell ref="C2:E2"/>
    <mergeCell ref="F2:F3"/>
    <mergeCell ref="A46:B4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262" customWidth="1"/>
    <col min="2" max="2" width="70.7109375" style="262" customWidth="1"/>
    <col min="3" max="5" width="15.7109375" style="262" customWidth="1"/>
    <col min="6" max="6" width="18.7109375" style="262" customWidth="1"/>
    <col min="7" max="16384" width="9.140625" style="262" customWidth="1"/>
  </cols>
  <sheetData>
    <row r="1" spans="1:6" ht="16.5" thickBot="1" thickTop="1">
      <c r="A1" s="414" t="s">
        <v>522</v>
      </c>
      <c r="B1" s="415"/>
      <c r="C1" s="415"/>
      <c r="D1" s="415"/>
      <c r="E1" s="415"/>
      <c r="F1" s="442"/>
    </row>
    <row r="2" spans="1:6" ht="15" thickBot="1" thickTop="1">
      <c r="A2" s="446" t="s">
        <v>467</v>
      </c>
      <c r="B2" s="444" t="s">
        <v>428</v>
      </c>
      <c r="C2" s="445" t="s">
        <v>516</v>
      </c>
      <c r="D2" s="445"/>
      <c r="E2" s="445"/>
      <c r="F2" s="418" t="s">
        <v>396</v>
      </c>
    </row>
    <row r="3" spans="1:6" ht="27.75" thickBot="1">
      <c r="A3" s="431"/>
      <c r="B3" s="432"/>
      <c r="C3" s="388" t="s">
        <v>517</v>
      </c>
      <c r="D3" s="343" t="s">
        <v>518</v>
      </c>
      <c r="E3" s="343" t="s">
        <v>519</v>
      </c>
      <c r="F3" s="418"/>
    </row>
    <row r="4" spans="1:6" ht="15" thickBot="1">
      <c r="A4" s="13">
        <v>1</v>
      </c>
      <c r="B4" s="273" t="s">
        <v>469</v>
      </c>
      <c r="C4" s="173">
        <v>0</v>
      </c>
      <c r="D4" s="173">
        <v>0.0021666666666666666</v>
      </c>
      <c r="E4" s="173">
        <v>0.00215119852489244</v>
      </c>
      <c r="F4" s="104">
        <v>0.002044153720359771</v>
      </c>
    </row>
    <row r="5" spans="1:6" ht="27">
      <c r="A5" s="26">
        <v>10</v>
      </c>
      <c r="B5" s="27" t="s">
        <v>470</v>
      </c>
      <c r="C5" s="105">
        <v>0</v>
      </c>
      <c r="D5" s="105">
        <v>0.0011666666666666668</v>
      </c>
      <c r="E5" s="105">
        <v>0</v>
      </c>
      <c r="F5" s="105">
        <v>0.0007154538021259197</v>
      </c>
    </row>
    <row r="6" spans="1:6" ht="14.25">
      <c r="A6" s="26">
        <v>11</v>
      </c>
      <c r="B6" s="27" t="s">
        <v>471</v>
      </c>
      <c r="C6" s="106">
        <v>0</v>
      </c>
      <c r="D6" s="106">
        <v>0.0008333333333333334</v>
      </c>
      <c r="E6" s="106">
        <v>0.0009219422249539029</v>
      </c>
      <c r="F6" s="106">
        <v>0.0008176614881439084</v>
      </c>
    </row>
    <row r="7" spans="1:6" ht="14.25">
      <c r="A7" s="26">
        <v>12</v>
      </c>
      <c r="B7" s="27" t="s">
        <v>472</v>
      </c>
      <c r="C7" s="106">
        <v>0</v>
      </c>
      <c r="D7" s="106">
        <v>0.00016666666666666666</v>
      </c>
      <c r="E7" s="106">
        <v>0.00030731407498463427</v>
      </c>
      <c r="F7" s="106">
        <v>0.0002044153720359771</v>
      </c>
    </row>
    <row r="8" spans="1:6" ht="27.75" thickBot="1">
      <c r="A8" s="8">
        <v>19</v>
      </c>
      <c r="B8" s="33" t="s">
        <v>473</v>
      </c>
      <c r="C8" s="107">
        <v>0</v>
      </c>
      <c r="D8" s="107">
        <v>0</v>
      </c>
      <c r="E8" s="107">
        <v>0.0009219422249539029</v>
      </c>
      <c r="F8" s="107">
        <v>0.0003066230580539657</v>
      </c>
    </row>
    <row r="9" spans="1:6" ht="15" thickBot="1">
      <c r="A9" s="13">
        <v>2</v>
      </c>
      <c r="B9" s="273" t="s">
        <v>474</v>
      </c>
      <c r="C9" s="337">
        <v>0.003773584905660378</v>
      </c>
      <c r="D9" s="337">
        <v>0.0015</v>
      </c>
      <c r="E9" s="337">
        <v>0.0043023970497848806</v>
      </c>
      <c r="F9" s="108">
        <v>0.0025551921504497134</v>
      </c>
    </row>
    <row r="10" spans="1:6" ht="14.25">
      <c r="A10" s="26">
        <v>20</v>
      </c>
      <c r="B10" s="27" t="s">
        <v>475</v>
      </c>
      <c r="C10" s="106">
        <v>0</v>
      </c>
      <c r="D10" s="106">
        <v>0</v>
      </c>
      <c r="E10" s="106">
        <v>0.0009219422249539029</v>
      </c>
      <c r="F10" s="106">
        <v>0.0003066230580539657</v>
      </c>
    </row>
    <row r="11" spans="1:6" ht="14.25">
      <c r="A11" s="26">
        <v>21</v>
      </c>
      <c r="B11" s="27" t="s">
        <v>476</v>
      </c>
      <c r="C11" s="106">
        <v>0</v>
      </c>
      <c r="D11" s="106">
        <v>0</v>
      </c>
      <c r="E11" s="106">
        <v>0</v>
      </c>
      <c r="F11" s="106">
        <v>0</v>
      </c>
    </row>
    <row r="12" spans="1:6" ht="14.25">
      <c r="A12" s="26">
        <v>22</v>
      </c>
      <c r="B12" s="27" t="s">
        <v>477</v>
      </c>
      <c r="C12" s="106">
        <v>0</v>
      </c>
      <c r="D12" s="106">
        <v>0</v>
      </c>
      <c r="E12" s="106">
        <v>0</v>
      </c>
      <c r="F12" s="106">
        <v>0</v>
      </c>
    </row>
    <row r="13" spans="1:6" ht="27">
      <c r="A13" s="26">
        <v>23</v>
      </c>
      <c r="B13" s="27" t="s">
        <v>478</v>
      </c>
      <c r="C13" s="106">
        <v>0</v>
      </c>
      <c r="D13" s="106">
        <v>0</v>
      </c>
      <c r="E13" s="106">
        <v>0.00030731407498463427</v>
      </c>
      <c r="F13" s="106">
        <v>0.00010220768601798856</v>
      </c>
    </row>
    <row r="14" spans="1:6" ht="27">
      <c r="A14" s="26">
        <v>24</v>
      </c>
      <c r="B14" s="27" t="s">
        <v>479</v>
      </c>
      <c r="C14" s="106">
        <v>0.003773584905660378</v>
      </c>
      <c r="D14" s="106">
        <v>0.0008333333333333334</v>
      </c>
      <c r="E14" s="106">
        <v>0.0021511985248924403</v>
      </c>
      <c r="F14" s="106">
        <v>0.0014309076042518395</v>
      </c>
    </row>
    <row r="15" spans="1:6" ht="14.25">
      <c r="A15" s="26">
        <v>25</v>
      </c>
      <c r="B15" s="27" t="s">
        <v>480</v>
      </c>
      <c r="C15" s="106">
        <v>0</v>
      </c>
      <c r="D15" s="106">
        <v>0</v>
      </c>
      <c r="E15" s="106">
        <v>0</v>
      </c>
      <c r="F15" s="106">
        <v>0</v>
      </c>
    </row>
    <row r="16" spans="1:6" ht="27.75" thickBot="1">
      <c r="A16" s="8">
        <v>29</v>
      </c>
      <c r="B16" s="33" t="s">
        <v>481</v>
      </c>
      <c r="C16" s="109">
        <v>0</v>
      </c>
      <c r="D16" s="109">
        <v>0.0006666666666666666</v>
      </c>
      <c r="E16" s="109">
        <v>0.0009219422249539029</v>
      </c>
      <c r="F16" s="109">
        <v>0.0007154538021259197</v>
      </c>
    </row>
    <row r="17" spans="1:6" ht="27.75" thickBot="1">
      <c r="A17" s="13">
        <v>3</v>
      </c>
      <c r="B17" s="273" t="s">
        <v>482</v>
      </c>
      <c r="C17" s="337">
        <v>0.009433962264150943</v>
      </c>
      <c r="D17" s="337">
        <v>0.003666666666666667</v>
      </c>
      <c r="E17" s="337">
        <v>0.0027658266748617085</v>
      </c>
      <c r="F17" s="108">
        <v>0.003679476696647588</v>
      </c>
    </row>
    <row r="18" spans="1:6" ht="27">
      <c r="A18" s="26">
        <v>30</v>
      </c>
      <c r="B18" s="27" t="s">
        <v>483</v>
      </c>
      <c r="C18" s="106">
        <v>0.005660377358490566</v>
      </c>
      <c r="D18" s="106">
        <v>0.0008333333333333334</v>
      </c>
      <c r="E18" s="106">
        <v>0.0006146281499692685</v>
      </c>
      <c r="F18" s="106">
        <v>0.0010220768601798852</v>
      </c>
    </row>
    <row r="19" spans="1:6" ht="14.25">
      <c r="A19" s="26">
        <v>31</v>
      </c>
      <c r="B19" s="27" t="s">
        <v>484</v>
      </c>
      <c r="C19" s="106">
        <v>0</v>
      </c>
      <c r="D19" s="106">
        <v>0</v>
      </c>
      <c r="E19" s="106">
        <v>0</v>
      </c>
      <c r="F19" s="106">
        <v>0</v>
      </c>
    </row>
    <row r="20" spans="1:6" ht="14.25">
      <c r="A20" s="26">
        <v>32</v>
      </c>
      <c r="B20" s="27" t="s">
        <v>485</v>
      </c>
      <c r="C20" s="106">
        <v>0.001886792452830189</v>
      </c>
      <c r="D20" s="106">
        <v>0.0005</v>
      </c>
      <c r="E20" s="106">
        <v>0.0006146281499692685</v>
      </c>
      <c r="F20" s="106">
        <v>0.0006132461161079314</v>
      </c>
    </row>
    <row r="21" spans="1:6" ht="14.25">
      <c r="A21" s="26">
        <v>33</v>
      </c>
      <c r="B21" s="27" t="s">
        <v>486</v>
      </c>
      <c r="C21" s="106">
        <v>0</v>
      </c>
      <c r="D21" s="106">
        <v>0</v>
      </c>
      <c r="E21" s="106">
        <v>0</v>
      </c>
      <c r="F21" s="106">
        <v>0</v>
      </c>
    </row>
    <row r="22" spans="1:6" ht="14.25">
      <c r="A22" s="26">
        <v>34</v>
      </c>
      <c r="B22" s="27" t="s">
        <v>487</v>
      </c>
      <c r="C22" s="106">
        <v>0</v>
      </c>
      <c r="D22" s="106">
        <v>0.00016666666666666666</v>
      </c>
      <c r="E22" s="106">
        <v>0.0009219422249539029</v>
      </c>
      <c r="F22" s="106">
        <v>0.0004088307440719542</v>
      </c>
    </row>
    <row r="23" spans="1:6" ht="14.25">
      <c r="A23" s="26">
        <v>35</v>
      </c>
      <c r="B23" s="27" t="s">
        <v>488</v>
      </c>
      <c r="C23" s="106">
        <v>0</v>
      </c>
      <c r="D23" s="106">
        <v>0.00016666666666666666</v>
      </c>
      <c r="E23" s="106">
        <v>0</v>
      </c>
      <c r="F23" s="106">
        <v>0.00010220768601798856</v>
      </c>
    </row>
    <row r="24" spans="1:6" ht="27.75" thickBot="1">
      <c r="A24" s="8">
        <v>39</v>
      </c>
      <c r="B24" s="33" t="s">
        <v>489</v>
      </c>
      <c r="C24" s="107">
        <v>0.001886792452830189</v>
      </c>
      <c r="D24" s="107">
        <v>0.002</v>
      </c>
      <c r="E24" s="107">
        <v>0.0006146281499692685</v>
      </c>
      <c r="F24" s="107">
        <v>0.0015331152902698284</v>
      </c>
    </row>
    <row r="25" spans="1:6" ht="15" thickBot="1">
      <c r="A25" s="13">
        <v>4</v>
      </c>
      <c r="B25" s="273" t="s">
        <v>490</v>
      </c>
      <c r="C25" s="337">
        <v>0.3132075471698113</v>
      </c>
      <c r="D25" s="337">
        <v>0.4063333333333333</v>
      </c>
      <c r="E25" s="337">
        <v>0.3933620159803319</v>
      </c>
      <c r="F25" s="108">
        <v>0.3969746524938675</v>
      </c>
    </row>
    <row r="26" spans="1:6" ht="27">
      <c r="A26" s="26">
        <v>40</v>
      </c>
      <c r="B26" s="27" t="s">
        <v>491</v>
      </c>
      <c r="C26" s="106">
        <v>0.005660377358490566</v>
      </c>
      <c r="D26" s="106">
        <v>0.013166666666666667</v>
      </c>
      <c r="E26" s="106">
        <v>0.011985248924400737</v>
      </c>
      <c r="F26" s="106">
        <v>0.012367130008176614</v>
      </c>
    </row>
    <row r="27" spans="1:6" ht="14.25">
      <c r="A27" s="26">
        <v>41</v>
      </c>
      <c r="B27" s="27" t="s">
        <v>492</v>
      </c>
      <c r="C27" s="106">
        <v>0.09056603773584905</v>
      </c>
      <c r="D27" s="106">
        <v>0.06033333333333334</v>
      </c>
      <c r="E27" s="106">
        <v>0.06269207129686538</v>
      </c>
      <c r="F27" s="106">
        <v>0.06275551921504498</v>
      </c>
    </row>
    <row r="28" spans="1:6" ht="27">
      <c r="A28" s="26">
        <v>42</v>
      </c>
      <c r="B28" s="27" t="s">
        <v>493</v>
      </c>
      <c r="C28" s="106">
        <v>0.2132075471698113</v>
      </c>
      <c r="D28" s="106">
        <v>0.3256666666666666</v>
      </c>
      <c r="E28" s="106">
        <v>0.31069452980946527</v>
      </c>
      <c r="F28" s="106">
        <v>0.31459525756336876</v>
      </c>
    </row>
    <row r="29" spans="1:6" ht="27">
      <c r="A29" s="26">
        <v>43</v>
      </c>
      <c r="B29" s="27" t="s">
        <v>494</v>
      </c>
      <c r="C29" s="106">
        <v>0</v>
      </c>
      <c r="D29" s="106">
        <v>0.0008333333333333334</v>
      </c>
      <c r="E29" s="106">
        <v>0.0009219422249539029</v>
      </c>
      <c r="F29" s="106">
        <v>0.0008176614881439084</v>
      </c>
    </row>
    <row r="30" spans="1:6" ht="27.75" thickBot="1">
      <c r="A30" s="8">
        <v>49</v>
      </c>
      <c r="B30" s="33" t="s">
        <v>495</v>
      </c>
      <c r="C30" s="109">
        <v>0.003773584905660378</v>
      </c>
      <c r="D30" s="109">
        <v>0.006333333333333333</v>
      </c>
      <c r="E30" s="109">
        <v>0.007068223724646589</v>
      </c>
      <c r="F30" s="109">
        <v>0.006439084219133278</v>
      </c>
    </row>
    <row r="31" spans="1:6" ht="27.75" thickBot="1">
      <c r="A31" s="13">
        <v>5</v>
      </c>
      <c r="B31" s="273" t="s">
        <v>496</v>
      </c>
      <c r="C31" s="337">
        <v>0.062264150943396226</v>
      </c>
      <c r="D31" s="337">
        <v>0.03233333333333334</v>
      </c>
      <c r="E31" s="337">
        <v>0.038106945298094656</v>
      </c>
      <c r="F31" s="108">
        <v>0.03587489779231398</v>
      </c>
    </row>
    <row r="32" spans="1:6" ht="27">
      <c r="A32" s="26">
        <v>50</v>
      </c>
      <c r="B32" s="27" t="s">
        <v>497</v>
      </c>
      <c r="C32" s="106">
        <v>0</v>
      </c>
      <c r="D32" s="106">
        <v>0.0013333333333333333</v>
      </c>
      <c r="E32" s="106">
        <v>0.001229256299938537</v>
      </c>
      <c r="F32" s="106">
        <v>0.001226492232215863</v>
      </c>
    </row>
    <row r="33" spans="1:6" ht="14.25">
      <c r="A33" s="26">
        <v>51</v>
      </c>
      <c r="B33" s="27" t="s">
        <v>498</v>
      </c>
      <c r="C33" s="106">
        <v>0.005660377358490566</v>
      </c>
      <c r="D33" s="106">
        <v>0.0025</v>
      </c>
      <c r="E33" s="106">
        <v>0.0027658266748617085</v>
      </c>
      <c r="F33" s="106">
        <v>0.002759607522485691</v>
      </c>
    </row>
    <row r="34" spans="1:6" ht="14.25">
      <c r="A34" s="26">
        <v>52</v>
      </c>
      <c r="B34" s="27" t="s">
        <v>499</v>
      </c>
      <c r="C34" s="106">
        <v>0.005660377358490566</v>
      </c>
      <c r="D34" s="106">
        <v>0.0041666666666666675</v>
      </c>
      <c r="E34" s="106">
        <v>0.005531653349723417</v>
      </c>
      <c r="F34" s="106">
        <v>0.004701553556827474</v>
      </c>
    </row>
    <row r="35" spans="1:6" ht="14.25">
      <c r="A35" s="26">
        <v>53</v>
      </c>
      <c r="B35" s="27" t="s">
        <v>500</v>
      </c>
      <c r="C35" s="106">
        <v>0.018867924528301886</v>
      </c>
      <c r="D35" s="106">
        <v>0.013333333333333334</v>
      </c>
      <c r="E35" s="106">
        <v>0.01936078672403196</v>
      </c>
      <c r="F35" s="106">
        <v>0.015637775960752248</v>
      </c>
    </row>
    <row r="36" spans="1:6" ht="14.25">
      <c r="A36" s="26">
        <v>54</v>
      </c>
      <c r="B36" s="27" t="s">
        <v>501</v>
      </c>
      <c r="C36" s="106">
        <v>0.020754716981132074</v>
      </c>
      <c r="D36" s="106">
        <v>0.006333333333333333</v>
      </c>
      <c r="E36" s="106">
        <v>0.0033804548248309776</v>
      </c>
      <c r="F36" s="106">
        <v>0.006132461161079314</v>
      </c>
    </row>
    <row r="37" spans="1:6" ht="27">
      <c r="A37" s="26">
        <v>55</v>
      </c>
      <c r="B37" s="27" t="s">
        <v>502</v>
      </c>
      <c r="C37" s="106">
        <v>0.005660377358490566</v>
      </c>
      <c r="D37" s="106">
        <v>0.0045</v>
      </c>
      <c r="E37" s="106">
        <v>0.0043023970497848806</v>
      </c>
      <c r="F37" s="106">
        <v>0.004497138184791496</v>
      </c>
    </row>
    <row r="38" spans="1:6" ht="27.75" thickBot="1">
      <c r="A38" s="270">
        <v>59</v>
      </c>
      <c r="B38" s="244" t="s">
        <v>503</v>
      </c>
      <c r="C38" s="107">
        <v>0.005660377358490566</v>
      </c>
      <c r="D38" s="107">
        <v>0.00016666666666666666</v>
      </c>
      <c r="E38" s="107">
        <v>0.0015365703749231712</v>
      </c>
      <c r="F38" s="107">
        <v>0.000919869174161897</v>
      </c>
    </row>
    <row r="39" spans="1:6" ht="15" thickBot="1">
      <c r="A39" s="13">
        <v>6</v>
      </c>
      <c r="B39" s="273" t="s">
        <v>504</v>
      </c>
      <c r="C39" s="337">
        <v>0.5490566037735849</v>
      </c>
      <c r="D39" s="337">
        <v>0.47966666666666674</v>
      </c>
      <c r="E39" s="337">
        <v>0.49569760295021514</v>
      </c>
      <c r="F39" s="108">
        <v>0.48875715453802143</v>
      </c>
    </row>
    <row r="40" spans="1:6" ht="14.25">
      <c r="A40" s="26">
        <v>60</v>
      </c>
      <c r="B40" s="27" t="s">
        <v>505</v>
      </c>
      <c r="C40" s="106">
        <v>0.005660377358490566</v>
      </c>
      <c r="D40" s="106">
        <v>0.007666666666666666</v>
      </c>
      <c r="E40" s="106">
        <v>0.010755992624462201</v>
      </c>
      <c r="F40" s="106">
        <v>0.008585445625511038</v>
      </c>
    </row>
    <row r="41" spans="1:6" ht="14.25">
      <c r="A41" s="26">
        <v>61</v>
      </c>
      <c r="B41" s="27" t="s">
        <v>506</v>
      </c>
      <c r="C41" s="106">
        <v>0.5433962264150943</v>
      </c>
      <c r="D41" s="106">
        <v>0.46833333333333343</v>
      </c>
      <c r="E41" s="106">
        <v>0.4827904118008605</v>
      </c>
      <c r="F41" s="106">
        <v>0.4772076860179887</v>
      </c>
    </row>
    <row r="42" spans="1:6" ht="14.25">
      <c r="A42" s="26">
        <v>62</v>
      </c>
      <c r="B42" s="27" t="s">
        <v>507</v>
      </c>
      <c r="C42" s="106">
        <v>0</v>
      </c>
      <c r="D42" s="106">
        <v>0.0026666666666666666</v>
      </c>
      <c r="E42" s="106">
        <v>0.0009219422249539029</v>
      </c>
      <c r="F42" s="106">
        <v>0.0019419460343417824</v>
      </c>
    </row>
    <row r="43" spans="1:6" ht="27.75" thickBot="1">
      <c r="A43" s="39">
        <v>69</v>
      </c>
      <c r="B43" s="40" t="s">
        <v>508</v>
      </c>
      <c r="C43" s="109">
        <v>0</v>
      </c>
      <c r="D43" s="109">
        <v>0.001</v>
      </c>
      <c r="E43" s="109">
        <v>0.001229256299938537</v>
      </c>
      <c r="F43" s="109">
        <v>0.0010220768601798852</v>
      </c>
    </row>
    <row r="44" spans="1:6" ht="15" thickBot="1">
      <c r="A44" s="13">
        <v>99</v>
      </c>
      <c r="B44" s="273" t="s">
        <v>509</v>
      </c>
      <c r="C44" s="337">
        <v>0.022641509433962263</v>
      </c>
      <c r="D44" s="337">
        <v>1</v>
      </c>
      <c r="E44" s="337">
        <v>0.027965580823601722</v>
      </c>
      <c r="F44" s="108">
        <v>0.03199100572363042</v>
      </c>
    </row>
    <row r="45" spans="1:6" ht="15" thickBot="1">
      <c r="A45" s="101" t="s">
        <v>46</v>
      </c>
      <c r="B45" s="102" t="s">
        <v>510</v>
      </c>
      <c r="C45" s="111">
        <v>0.03962264150943396</v>
      </c>
      <c r="D45" s="111">
        <v>0.03933333333333333</v>
      </c>
      <c r="E45" s="111">
        <v>0.03564843269821758</v>
      </c>
      <c r="F45" s="111">
        <v>0.03812346688470973</v>
      </c>
    </row>
    <row r="46" spans="1:6" ht="15" thickBot="1">
      <c r="A46" s="447" t="s">
        <v>521</v>
      </c>
      <c r="B46" s="448"/>
      <c r="C46" s="112">
        <v>1</v>
      </c>
      <c r="D46" s="112">
        <v>1</v>
      </c>
      <c r="E46" s="112">
        <v>1</v>
      </c>
      <c r="F46" s="112">
        <v>1</v>
      </c>
    </row>
    <row r="47" spans="1:6" ht="14.25">
      <c r="A47" s="61"/>
      <c r="B47" s="61"/>
      <c r="C47" s="113"/>
      <c r="D47" s="113"/>
      <c r="E47" s="113"/>
      <c r="F47" s="113"/>
    </row>
    <row r="48" spans="1:6" ht="14.25">
      <c r="A48" s="61"/>
      <c r="B48" s="61"/>
      <c r="C48" s="113"/>
      <c r="D48" s="113"/>
      <c r="E48" s="113"/>
      <c r="F48" s="113"/>
    </row>
    <row r="49" spans="1:6" ht="14.25">
      <c r="A49" s="61"/>
      <c r="B49" s="62"/>
      <c r="C49" s="62"/>
      <c r="D49" s="62"/>
      <c r="E49" s="62"/>
      <c r="F49" s="61"/>
    </row>
    <row r="50" spans="1:6" ht="14.25">
      <c r="A50" s="61"/>
      <c r="B50" s="62"/>
      <c r="C50" s="62"/>
      <c r="D50" s="62"/>
      <c r="E50" s="62"/>
      <c r="F50" s="61"/>
    </row>
    <row r="51" spans="1:6" ht="14.25">
      <c r="A51" s="61"/>
      <c r="B51" s="62"/>
      <c r="C51" s="62"/>
      <c r="D51" s="62"/>
      <c r="E51" s="62"/>
      <c r="F51" s="61"/>
    </row>
    <row r="52" spans="1:6" ht="14.25">
      <c r="A52" s="61"/>
      <c r="B52" s="62"/>
      <c r="C52" s="61"/>
      <c r="D52" s="61"/>
      <c r="E52" s="61"/>
      <c r="F52" s="61"/>
    </row>
    <row r="53" spans="1:6" ht="14.25">
      <c r="A53" s="61"/>
      <c r="B53" s="62"/>
      <c r="C53" s="61"/>
      <c r="D53" s="61"/>
      <c r="E53" s="61"/>
      <c r="F53" s="61"/>
    </row>
    <row r="54" spans="1:6" ht="14.25">
      <c r="A54" s="61"/>
      <c r="B54" s="62"/>
      <c r="C54" s="61"/>
      <c r="D54" s="61"/>
      <c r="E54" s="61"/>
      <c r="F54" s="61"/>
    </row>
    <row r="55" spans="1:6" ht="14.25">
      <c r="A55" s="61"/>
      <c r="B55" s="62"/>
      <c r="C55" s="61"/>
      <c r="D55" s="61"/>
      <c r="E55" s="61"/>
      <c r="F55" s="61"/>
    </row>
    <row r="56" spans="1:6" ht="14.25">
      <c r="A56" s="61"/>
      <c r="B56" s="62"/>
      <c r="C56" s="61"/>
      <c r="D56" s="61"/>
      <c r="E56" s="61"/>
      <c r="F56" s="61"/>
    </row>
    <row r="57" spans="1:6" ht="14.25">
      <c r="A57" s="61"/>
      <c r="B57" s="62"/>
      <c r="C57" s="61"/>
      <c r="D57" s="61"/>
      <c r="E57" s="61"/>
      <c r="F57" s="61"/>
    </row>
    <row r="58" spans="1:6" ht="14.25">
      <c r="A58" s="61"/>
      <c r="B58" s="62"/>
      <c r="C58" s="61"/>
      <c r="D58" s="61"/>
      <c r="E58" s="61"/>
      <c r="F58" s="61"/>
    </row>
    <row r="59" spans="1:6" ht="14.25">
      <c r="A59" s="61"/>
      <c r="B59" s="62"/>
      <c r="C59" s="61"/>
      <c r="D59" s="61"/>
      <c r="E59" s="61"/>
      <c r="F59" s="61"/>
    </row>
    <row r="60" spans="1:6" ht="14.25">
      <c r="A60" s="61"/>
      <c r="B60" s="62"/>
      <c r="C60" s="61"/>
      <c r="D60" s="61"/>
      <c r="E60" s="61"/>
      <c r="F60" s="61"/>
    </row>
    <row r="61" spans="1:6" ht="14.25">
      <c r="A61" s="61"/>
      <c r="B61" s="62"/>
      <c r="C61" s="61"/>
      <c r="D61" s="61"/>
      <c r="E61" s="61"/>
      <c r="F61" s="61"/>
    </row>
    <row r="62" spans="1:6" ht="14.25">
      <c r="A62" s="61"/>
      <c r="B62" s="62"/>
      <c r="C62" s="61"/>
      <c r="D62" s="61"/>
      <c r="E62" s="61"/>
      <c r="F62" s="61"/>
    </row>
    <row r="63" spans="1:6" ht="14.25">
      <c r="A63" s="61"/>
      <c r="B63" s="62"/>
      <c r="C63" s="61"/>
      <c r="D63" s="61"/>
      <c r="E63" s="61"/>
      <c r="F63" s="61"/>
    </row>
    <row r="64" spans="1:6" ht="14.25">
      <c r="A64" s="61"/>
      <c r="B64" s="62"/>
      <c r="C64" s="61"/>
      <c r="D64" s="61"/>
      <c r="E64" s="61"/>
      <c r="F64" s="61"/>
    </row>
    <row r="65" spans="1:6" ht="14.25">
      <c r="A65" s="61"/>
      <c r="B65" s="62"/>
      <c r="C65" s="61"/>
      <c r="D65" s="61"/>
      <c r="E65" s="61"/>
      <c r="F65" s="61"/>
    </row>
    <row r="66" spans="1:6" ht="14.25">
      <c r="A66" s="61"/>
      <c r="B66" s="62"/>
      <c r="C66" s="61"/>
      <c r="D66" s="61"/>
      <c r="E66" s="61"/>
      <c r="F66" s="61"/>
    </row>
    <row r="67" spans="1:6" ht="14.25">
      <c r="A67" s="61"/>
      <c r="B67" s="62"/>
      <c r="C67" s="61"/>
      <c r="D67" s="61"/>
      <c r="E67" s="61"/>
      <c r="F67" s="61"/>
    </row>
    <row r="68" spans="1:6" ht="14.25">
      <c r="A68" s="61"/>
      <c r="B68" s="62"/>
      <c r="C68" s="61"/>
      <c r="D68" s="61"/>
      <c r="E68" s="61"/>
      <c r="F68" s="61"/>
    </row>
    <row r="69" spans="1:6" ht="14.25">
      <c r="A69" s="61"/>
      <c r="B69" s="62"/>
      <c r="C69" s="61"/>
      <c r="D69" s="61"/>
      <c r="E69" s="61"/>
      <c r="F69" s="61"/>
    </row>
    <row r="70" spans="1:6" ht="14.25">
      <c r="A70" s="61"/>
      <c r="B70" s="62"/>
      <c r="C70" s="61"/>
      <c r="D70" s="61"/>
      <c r="E70" s="61"/>
      <c r="F70" s="61"/>
    </row>
    <row r="71" spans="1:6" ht="14.25">
      <c r="A71" s="61"/>
      <c r="B71" s="62"/>
      <c r="C71" s="61"/>
      <c r="D71" s="61"/>
      <c r="E71" s="61"/>
      <c r="F71" s="61"/>
    </row>
    <row r="72" spans="1:6" ht="14.25">
      <c r="A72" s="61"/>
      <c r="B72" s="62"/>
      <c r="C72" s="61"/>
      <c r="D72" s="61"/>
      <c r="E72" s="61"/>
      <c r="F72" s="61"/>
    </row>
    <row r="73" spans="1:6" ht="14.25">
      <c r="A73" s="61"/>
      <c r="B73" s="62"/>
      <c r="C73" s="61"/>
      <c r="D73" s="61"/>
      <c r="E73" s="61"/>
      <c r="F73" s="61"/>
    </row>
    <row r="74" spans="1:6" ht="14.25">
      <c r="A74" s="61"/>
      <c r="B74" s="62"/>
      <c r="C74" s="61"/>
      <c r="D74" s="61"/>
      <c r="E74" s="61"/>
      <c r="F74" s="61"/>
    </row>
    <row r="75" spans="1:6" ht="14.25">
      <c r="A75" s="61"/>
      <c r="B75" s="62"/>
      <c r="C75" s="61"/>
      <c r="D75" s="61"/>
      <c r="E75" s="61"/>
      <c r="F75" s="61"/>
    </row>
  </sheetData>
  <sheetProtection/>
  <mergeCells count="6">
    <mergeCell ref="A1:F1"/>
    <mergeCell ref="A2:A3"/>
    <mergeCell ref="B2:B3"/>
    <mergeCell ref="C2:E2"/>
    <mergeCell ref="F2:F3"/>
    <mergeCell ref="A46:B4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5"/>
  <sheetViews>
    <sheetView zoomScalePageLayoutView="0" workbookViewId="0" topLeftCell="A27">
      <selection activeCell="D16" sqref="D16"/>
    </sheetView>
  </sheetViews>
  <sheetFormatPr defaultColWidth="9.140625" defaultRowHeight="15"/>
  <cols>
    <col min="1" max="1" width="7.7109375" style="262" customWidth="1"/>
    <col min="2" max="2" width="91.28125" style="262" customWidth="1"/>
    <col min="3" max="9" width="13.8515625" style="262" customWidth="1"/>
    <col min="10" max="16384" width="9.140625" style="262" customWidth="1"/>
  </cols>
  <sheetData>
    <row r="1" spans="1:9" ht="16.5" thickBot="1" thickTop="1">
      <c r="A1" s="414" t="s">
        <v>529</v>
      </c>
      <c r="B1" s="415"/>
      <c r="C1" s="415"/>
      <c r="D1" s="415"/>
      <c r="E1" s="415"/>
      <c r="F1" s="415"/>
      <c r="G1" s="415"/>
      <c r="H1" s="415"/>
      <c r="I1" s="442"/>
    </row>
    <row r="2" spans="1:9" ht="28.5" thickBot="1" thickTop="1">
      <c r="A2" s="386" t="s">
        <v>523</v>
      </c>
      <c r="B2" s="387" t="s">
        <v>428</v>
      </c>
      <c r="C2" s="342" t="s">
        <v>524</v>
      </c>
      <c r="D2" s="389" t="s">
        <v>525</v>
      </c>
      <c r="E2" s="389" t="s">
        <v>526</v>
      </c>
      <c r="F2" s="342" t="s">
        <v>527</v>
      </c>
      <c r="G2" s="342" t="s">
        <v>401</v>
      </c>
      <c r="H2" s="342" t="s">
        <v>528</v>
      </c>
      <c r="I2" s="406" t="s">
        <v>396</v>
      </c>
    </row>
    <row r="3" spans="1:9" ht="15" customHeight="1" thickBot="1">
      <c r="A3" s="13">
        <v>1</v>
      </c>
      <c r="B3" s="273" t="s">
        <v>469</v>
      </c>
      <c r="C3" s="266">
        <v>2</v>
      </c>
      <c r="D3" s="266">
        <v>6</v>
      </c>
      <c r="E3" s="266">
        <v>7</v>
      </c>
      <c r="F3" s="266">
        <v>1</v>
      </c>
      <c r="G3" s="266">
        <v>0</v>
      </c>
      <c r="H3" s="266">
        <v>4</v>
      </c>
      <c r="I3" s="266">
        <v>20</v>
      </c>
    </row>
    <row r="4" spans="1:9" ht="14.25" customHeight="1">
      <c r="A4" s="26">
        <v>10</v>
      </c>
      <c r="B4" s="235" t="s">
        <v>470</v>
      </c>
      <c r="C4" s="255">
        <v>0</v>
      </c>
      <c r="D4" s="334">
        <v>1</v>
      </c>
      <c r="E4" s="334">
        <v>3</v>
      </c>
      <c r="F4" s="334">
        <v>1</v>
      </c>
      <c r="G4" s="334">
        <v>0</v>
      </c>
      <c r="H4" s="334">
        <v>2</v>
      </c>
      <c r="I4" s="334">
        <v>7</v>
      </c>
    </row>
    <row r="5" spans="1:9" ht="14.25">
      <c r="A5" s="26">
        <v>11</v>
      </c>
      <c r="B5" s="235" t="s">
        <v>471</v>
      </c>
      <c r="C5" s="255">
        <v>2</v>
      </c>
      <c r="D5" s="334">
        <v>1</v>
      </c>
      <c r="E5" s="334">
        <v>3</v>
      </c>
      <c r="F5" s="334">
        <v>0</v>
      </c>
      <c r="G5" s="334">
        <v>0</v>
      </c>
      <c r="H5" s="334">
        <v>2</v>
      </c>
      <c r="I5" s="334">
        <v>8</v>
      </c>
    </row>
    <row r="6" spans="1:9" ht="14.25">
      <c r="A6" s="26">
        <v>12</v>
      </c>
      <c r="B6" s="235" t="s">
        <v>472</v>
      </c>
      <c r="C6" s="255">
        <v>0</v>
      </c>
      <c r="D6" s="334">
        <v>2</v>
      </c>
      <c r="E6" s="334">
        <v>0</v>
      </c>
      <c r="F6" s="334">
        <v>0</v>
      </c>
      <c r="G6" s="334">
        <v>0</v>
      </c>
      <c r="H6" s="334">
        <v>0</v>
      </c>
      <c r="I6" s="334">
        <v>2</v>
      </c>
    </row>
    <row r="7" spans="1:9" ht="15" thickBot="1">
      <c r="A7" s="8">
        <v>19</v>
      </c>
      <c r="B7" s="268" t="s">
        <v>473</v>
      </c>
      <c r="C7" s="256">
        <v>0</v>
      </c>
      <c r="D7" s="335">
        <v>2</v>
      </c>
      <c r="E7" s="335">
        <v>1</v>
      </c>
      <c r="F7" s="335">
        <v>0</v>
      </c>
      <c r="G7" s="335">
        <v>0</v>
      </c>
      <c r="H7" s="335">
        <v>0</v>
      </c>
      <c r="I7" s="335">
        <v>3</v>
      </c>
    </row>
    <row r="8" spans="1:9" ht="15" thickBot="1">
      <c r="A8" s="13">
        <v>2</v>
      </c>
      <c r="B8" s="273" t="s">
        <v>474</v>
      </c>
      <c r="C8" s="266">
        <v>1</v>
      </c>
      <c r="D8" s="266">
        <v>10</v>
      </c>
      <c r="E8" s="266">
        <v>9</v>
      </c>
      <c r="F8" s="266">
        <v>2</v>
      </c>
      <c r="G8" s="266">
        <v>0</v>
      </c>
      <c r="H8" s="266">
        <v>3</v>
      </c>
      <c r="I8" s="266">
        <v>25</v>
      </c>
    </row>
    <row r="9" spans="1:9" ht="14.25">
      <c r="A9" s="26">
        <v>20</v>
      </c>
      <c r="B9" s="235" t="s">
        <v>475</v>
      </c>
      <c r="C9" s="255">
        <v>0</v>
      </c>
      <c r="D9" s="334">
        <v>1</v>
      </c>
      <c r="E9" s="334">
        <v>2</v>
      </c>
      <c r="F9" s="334">
        <v>0</v>
      </c>
      <c r="G9" s="334">
        <v>0</v>
      </c>
      <c r="H9" s="334">
        <v>0</v>
      </c>
      <c r="I9" s="334">
        <v>3</v>
      </c>
    </row>
    <row r="10" spans="1:9" ht="14.25">
      <c r="A10" s="26">
        <v>21</v>
      </c>
      <c r="B10" s="235" t="s">
        <v>476</v>
      </c>
      <c r="C10" s="255">
        <v>0</v>
      </c>
      <c r="D10" s="334">
        <v>0</v>
      </c>
      <c r="E10" s="334">
        <v>0</v>
      </c>
      <c r="F10" s="334">
        <v>0</v>
      </c>
      <c r="G10" s="334">
        <v>0</v>
      </c>
      <c r="H10" s="334">
        <v>0</v>
      </c>
      <c r="I10" s="334">
        <v>0</v>
      </c>
    </row>
    <row r="11" spans="1:9" ht="14.25">
      <c r="A11" s="26">
        <v>22</v>
      </c>
      <c r="B11" s="235" t="s">
        <v>477</v>
      </c>
      <c r="C11" s="255">
        <v>0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0</v>
      </c>
    </row>
    <row r="12" spans="1:9" ht="14.25">
      <c r="A12" s="26">
        <v>23</v>
      </c>
      <c r="B12" s="235" t="s">
        <v>478</v>
      </c>
      <c r="C12" s="255">
        <v>0</v>
      </c>
      <c r="D12" s="334">
        <v>1</v>
      </c>
      <c r="E12" s="334">
        <v>0</v>
      </c>
      <c r="F12" s="334">
        <v>0</v>
      </c>
      <c r="G12" s="334">
        <v>0</v>
      </c>
      <c r="H12" s="334">
        <v>0</v>
      </c>
      <c r="I12" s="334">
        <v>1</v>
      </c>
    </row>
    <row r="13" spans="1:9" ht="14.25">
      <c r="A13" s="26">
        <v>24</v>
      </c>
      <c r="B13" s="235" t="s">
        <v>479</v>
      </c>
      <c r="C13" s="255">
        <v>1</v>
      </c>
      <c r="D13" s="334">
        <v>5</v>
      </c>
      <c r="E13" s="334">
        <v>5</v>
      </c>
      <c r="F13" s="334">
        <v>0</v>
      </c>
      <c r="G13" s="334">
        <v>0</v>
      </c>
      <c r="H13" s="334">
        <v>3</v>
      </c>
      <c r="I13" s="334">
        <v>14</v>
      </c>
    </row>
    <row r="14" spans="1:9" ht="14.25">
      <c r="A14" s="26">
        <v>25</v>
      </c>
      <c r="B14" s="235" t="s">
        <v>480</v>
      </c>
      <c r="C14" s="255">
        <v>0</v>
      </c>
      <c r="D14" s="334">
        <v>0</v>
      </c>
      <c r="E14" s="334">
        <v>0</v>
      </c>
      <c r="F14" s="334">
        <v>0</v>
      </c>
      <c r="G14" s="334">
        <v>0</v>
      </c>
      <c r="H14" s="334">
        <v>0</v>
      </c>
      <c r="I14" s="334">
        <v>0</v>
      </c>
    </row>
    <row r="15" spans="1:9" ht="15" thickBot="1">
      <c r="A15" s="8">
        <v>29</v>
      </c>
      <c r="B15" s="268" t="s">
        <v>481</v>
      </c>
      <c r="C15" s="256">
        <v>0</v>
      </c>
      <c r="D15" s="335">
        <v>3</v>
      </c>
      <c r="E15" s="335">
        <v>2</v>
      </c>
      <c r="F15" s="335">
        <v>2</v>
      </c>
      <c r="G15" s="335">
        <v>0</v>
      </c>
      <c r="H15" s="335">
        <v>0</v>
      </c>
      <c r="I15" s="335">
        <v>7</v>
      </c>
    </row>
    <row r="16" spans="1:9" ht="15" thickBot="1">
      <c r="A16" s="13">
        <v>3</v>
      </c>
      <c r="B16" s="273" t="s">
        <v>482</v>
      </c>
      <c r="C16" s="266">
        <v>0</v>
      </c>
      <c r="D16" s="266">
        <v>9</v>
      </c>
      <c r="E16" s="266">
        <v>11</v>
      </c>
      <c r="F16" s="266">
        <v>3</v>
      </c>
      <c r="G16" s="266">
        <v>0</v>
      </c>
      <c r="H16" s="266">
        <v>13</v>
      </c>
      <c r="I16" s="266">
        <v>36</v>
      </c>
    </row>
    <row r="17" spans="1:9" ht="27">
      <c r="A17" s="26">
        <v>30</v>
      </c>
      <c r="B17" s="235" t="s">
        <v>483</v>
      </c>
      <c r="C17" s="255">
        <v>0</v>
      </c>
      <c r="D17" s="334">
        <v>2</v>
      </c>
      <c r="E17" s="334">
        <v>5</v>
      </c>
      <c r="F17" s="334">
        <v>0</v>
      </c>
      <c r="G17" s="334">
        <v>0</v>
      </c>
      <c r="H17" s="334">
        <v>3</v>
      </c>
      <c r="I17" s="334">
        <v>10</v>
      </c>
    </row>
    <row r="18" spans="1:9" ht="14.25">
      <c r="A18" s="26">
        <v>31</v>
      </c>
      <c r="B18" s="235" t="s">
        <v>484</v>
      </c>
      <c r="C18" s="255">
        <v>0</v>
      </c>
      <c r="D18" s="334">
        <v>0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</row>
    <row r="19" spans="1:9" ht="14.25">
      <c r="A19" s="26">
        <v>32</v>
      </c>
      <c r="B19" s="235" t="s">
        <v>485</v>
      </c>
      <c r="C19" s="255">
        <v>0</v>
      </c>
      <c r="D19" s="334">
        <v>0</v>
      </c>
      <c r="E19" s="334">
        <v>4</v>
      </c>
      <c r="F19" s="334">
        <v>1</v>
      </c>
      <c r="G19" s="334">
        <v>0</v>
      </c>
      <c r="H19" s="334">
        <v>1</v>
      </c>
      <c r="I19" s="334">
        <v>6</v>
      </c>
    </row>
    <row r="20" spans="1:9" ht="14.25">
      <c r="A20" s="26">
        <v>33</v>
      </c>
      <c r="B20" s="235" t="s">
        <v>486</v>
      </c>
      <c r="C20" s="255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</row>
    <row r="21" spans="1:9" ht="14.25">
      <c r="A21" s="26">
        <v>34</v>
      </c>
      <c r="B21" s="235" t="s">
        <v>487</v>
      </c>
      <c r="C21" s="255">
        <v>0</v>
      </c>
      <c r="D21" s="334">
        <v>4</v>
      </c>
      <c r="E21" s="334">
        <v>0</v>
      </c>
      <c r="F21" s="334">
        <v>0</v>
      </c>
      <c r="G21" s="334">
        <v>0</v>
      </c>
      <c r="H21" s="334">
        <v>0</v>
      </c>
      <c r="I21" s="334">
        <v>4</v>
      </c>
    </row>
    <row r="22" spans="1:9" ht="14.25">
      <c r="A22" s="26">
        <v>35</v>
      </c>
      <c r="B22" s="235" t="s">
        <v>488</v>
      </c>
      <c r="C22" s="255">
        <v>0</v>
      </c>
      <c r="D22" s="334">
        <v>0</v>
      </c>
      <c r="E22" s="334">
        <v>1</v>
      </c>
      <c r="F22" s="334">
        <v>0</v>
      </c>
      <c r="G22" s="334">
        <v>0</v>
      </c>
      <c r="H22" s="334">
        <v>0</v>
      </c>
      <c r="I22" s="334">
        <v>1</v>
      </c>
    </row>
    <row r="23" spans="1:9" ht="15" thickBot="1">
      <c r="A23" s="8">
        <v>39</v>
      </c>
      <c r="B23" s="268" t="s">
        <v>489</v>
      </c>
      <c r="C23" s="256">
        <v>0</v>
      </c>
      <c r="D23" s="335">
        <v>3</v>
      </c>
      <c r="E23" s="335">
        <v>1</v>
      </c>
      <c r="F23" s="335">
        <v>2</v>
      </c>
      <c r="G23" s="335">
        <v>0</v>
      </c>
      <c r="H23" s="335">
        <v>9</v>
      </c>
      <c r="I23" s="335">
        <v>15</v>
      </c>
    </row>
    <row r="24" spans="1:9" ht="15" thickBot="1">
      <c r="A24" s="13">
        <v>4</v>
      </c>
      <c r="B24" s="273" t="s">
        <v>490</v>
      </c>
      <c r="C24" s="266">
        <v>11</v>
      </c>
      <c r="D24" s="266">
        <v>2573</v>
      </c>
      <c r="E24" s="266">
        <v>101</v>
      </c>
      <c r="F24" s="266">
        <v>786</v>
      </c>
      <c r="G24" s="266">
        <v>9</v>
      </c>
      <c r="H24" s="266">
        <v>404</v>
      </c>
      <c r="I24" s="266">
        <v>3884</v>
      </c>
    </row>
    <row r="25" spans="1:9" ht="14.25">
      <c r="A25" s="26">
        <v>40</v>
      </c>
      <c r="B25" s="235" t="s">
        <v>491</v>
      </c>
      <c r="C25" s="255">
        <v>0</v>
      </c>
      <c r="D25" s="334">
        <v>54</v>
      </c>
      <c r="E25" s="334">
        <v>13</v>
      </c>
      <c r="F25" s="334">
        <v>40</v>
      </c>
      <c r="G25" s="334">
        <v>2</v>
      </c>
      <c r="H25" s="334">
        <v>12</v>
      </c>
      <c r="I25" s="334">
        <v>121</v>
      </c>
    </row>
    <row r="26" spans="1:9" ht="14.25">
      <c r="A26" s="26">
        <v>41</v>
      </c>
      <c r="B26" s="235" t="s">
        <v>492</v>
      </c>
      <c r="C26" s="255">
        <v>2</v>
      </c>
      <c r="D26" s="334">
        <v>320</v>
      </c>
      <c r="E26" s="334">
        <v>58</v>
      </c>
      <c r="F26" s="334">
        <v>213</v>
      </c>
      <c r="G26" s="334">
        <v>2</v>
      </c>
      <c r="H26" s="334">
        <v>19</v>
      </c>
      <c r="I26" s="334">
        <v>614</v>
      </c>
    </row>
    <row r="27" spans="1:9" ht="27">
      <c r="A27" s="26">
        <v>42</v>
      </c>
      <c r="B27" s="235" t="s">
        <v>493</v>
      </c>
      <c r="C27" s="255">
        <v>8</v>
      </c>
      <c r="D27" s="334">
        <v>2154</v>
      </c>
      <c r="E27" s="334">
        <v>21</v>
      </c>
      <c r="F27" s="334">
        <v>520</v>
      </c>
      <c r="G27" s="334">
        <v>5</v>
      </c>
      <c r="H27" s="334">
        <v>370</v>
      </c>
      <c r="I27" s="334">
        <v>3078</v>
      </c>
    </row>
    <row r="28" spans="1:9" ht="14.25">
      <c r="A28" s="26">
        <v>43</v>
      </c>
      <c r="B28" s="235" t="s">
        <v>494</v>
      </c>
      <c r="C28" s="255">
        <v>1</v>
      </c>
      <c r="D28" s="334">
        <v>4</v>
      </c>
      <c r="E28" s="334">
        <v>1</v>
      </c>
      <c r="F28" s="334">
        <v>2</v>
      </c>
      <c r="G28" s="334">
        <v>0</v>
      </c>
      <c r="H28" s="334">
        <v>0</v>
      </c>
      <c r="I28" s="334">
        <v>8</v>
      </c>
    </row>
    <row r="29" spans="1:9" ht="15" thickBot="1">
      <c r="A29" s="8">
        <v>49</v>
      </c>
      <c r="B29" s="268" t="s">
        <v>495</v>
      </c>
      <c r="C29" s="258">
        <v>0</v>
      </c>
      <c r="D29" s="336">
        <v>41</v>
      </c>
      <c r="E29" s="336">
        <v>8</v>
      </c>
      <c r="F29" s="336">
        <v>11</v>
      </c>
      <c r="G29" s="336">
        <v>0</v>
      </c>
      <c r="H29" s="336">
        <v>3</v>
      </c>
      <c r="I29" s="336">
        <v>63</v>
      </c>
    </row>
    <row r="30" spans="1:9" ht="27.75" thickBot="1">
      <c r="A30" s="13">
        <v>5</v>
      </c>
      <c r="B30" s="273" t="s">
        <v>496</v>
      </c>
      <c r="C30" s="266">
        <v>0</v>
      </c>
      <c r="D30" s="266">
        <v>110</v>
      </c>
      <c r="E30" s="266">
        <v>164</v>
      </c>
      <c r="F30" s="266">
        <v>35</v>
      </c>
      <c r="G30" s="266">
        <v>2</v>
      </c>
      <c r="H30" s="266">
        <v>40</v>
      </c>
      <c r="I30" s="266">
        <v>351</v>
      </c>
    </row>
    <row r="31" spans="1:9" ht="27">
      <c r="A31" s="26">
        <v>50</v>
      </c>
      <c r="B31" s="235" t="s">
        <v>497</v>
      </c>
      <c r="C31" s="255">
        <v>0</v>
      </c>
      <c r="D31" s="334">
        <v>4</v>
      </c>
      <c r="E31" s="334">
        <v>0</v>
      </c>
      <c r="F31" s="334">
        <v>5</v>
      </c>
      <c r="G31" s="334">
        <v>0</v>
      </c>
      <c r="H31" s="334">
        <v>3</v>
      </c>
      <c r="I31" s="334">
        <v>12</v>
      </c>
    </row>
    <row r="32" spans="1:9" ht="14.25">
      <c r="A32" s="26">
        <v>51</v>
      </c>
      <c r="B32" s="235" t="s">
        <v>498</v>
      </c>
      <c r="C32" s="255">
        <v>0</v>
      </c>
      <c r="D32" s="334">
        <v>17</v>
      </c>
      <c r="E32" s="334">
        <v>4</v>
      </c>
      <c r="F32" s="334">
        <v>3</v>
      </c>
      <c r="G32" s="334">
        <v>0</v>
      </c>
      <c r="H32" s="334">
        <v>3</v>
      </c>
      <c r="I32" s="334">
        <v>27</v>
      </c>
    </row>
    <row r="33" spans="1:9" ht="14.25">
      <c r="A33" s="26">
        <v>52</v>
      </c>
      <c r="B33" s="235" t="s">
        <v>499</v>
      </c>
      <c r="C33" s="255">
        <v>0</v>
      </c>
      <c r="D33" s="334">
        <v>16</v>
      </c>
      <c r="E33" s="334">
        <v>20</v>
      </c>
      <c r="F33" s="334">
        <v>6</v>
      </c>
      <c r="G33" s="334">
        <v>0</v>
      </c>
      <c r="H33" s="334">
        <v>4</v>
      </c>
      <c r="I33" s="334">
        <v>46</v>
      </c>
    </row>
    <row r="34" spans="1:9" ht="14.25">
      <c r="A34" s="26">
        <v>53</v>
      </c>
      <c r="B34" s="235" t="s">
        <v>500</v>
      </c>
      <c r="C34" s="255">
        <v>0</v>
      </c>
      <c r="D34" s="334">
        <v>21</v>
      </c>
      <c r="E34" s="334">
        <v>93</v>
      </c>
      <c r="F34" s="334">
        <v>16</v>
      </c>
      <c r="G34" s="334">
        <v>0</v>
      </c>
      <c r="H34" s="334">
        <v>23</v>
      </c>
      <c r="I34" s="334">
        <v>153</v>
      </c>
    </row>
    <row r="35" spans="1:9" ht="14.25">
      <c r="A35" s="26">
        <v>54</v>
      </c>
      <c r="B35" s="235" t="s">
        <v>501</v>
      </c>
      <c r="C35" s="255">
        <v>0</v>
      </c>
      <c r="D35" s="334">
        <v>14</v>
      </c>
      <c r="E35" s="334">
        <v>38</v>
      </c>
      <c r="F35" s="334">
        <v>2</v>
      </c>
      <c r="G35" s="334">
        <v>1</v>
      </c>
      <c r="H35" s="334">
        <v>5</v>
      </c>
      <c r="I35" s="334">
        <v>60</v>
      </c>
    </row>
    <row r="36" spans="1:9" ht="27">
      <c r="A36" s="26">
        <v>55</v>
      </c>
      <c r="B36" s="235" t="s">
        <v>502</v>
      </c>
      <c r="C36" s="255">
        <v>0</v>
      </c>
      <c r="D36" s="334">
        <v>34</v>
      </c>
      <c r="E36" s="334">
        <v>6</v>
      </c>
      <c r="F36" s="334">
        <v>3</v>
      </c>
      <c r="G36" s="334">
        <v>1</v>
      </c>
      <c r="H36" s="334">
        <v>0</v>
      </c>
      <c r="I36" s="334">
        <v>44</v>
      </c>
    </row>
    <row r="37" spans="1:9" ht="15" thickBot="1">
      <c r="A37" s="8">
        <v>59</v>
      </c>
      <c r="B37" s="268" t="s">
        <v>503</v>
      </c>
      <c r="C37" s="256">
        <v>0</v>
      </c>
      <c r="D37" s="335">
        <v>4</v>
      </c>
      <c r="E37" s="335">
        <v>3</v>
      </c>
      <c r="F37" s="335">
        <v>0</v>
      </c>
      <c r="G37" s="335">
        <v>0</v>
      </c>
      <c r="H37" s="335">
        <v>2</v>
      </c>
      <c r="I37" s="335">
        <v>9</v>
      </c>
    </row>
    <row r="38" spans="1:9" ht="15" thickBot="1">
      <c r="A38" s="13">
        <v>6</v>
      </c>
      <c r="B38" s="273" t="s">
        <v>504</v>
      </c>
      <c r="C38" s="266">
        <v>47</v>
      </c>
      <c r="D38" s="266">
        <v>2261</v>
      </c>
      <c r="E38" s="266">
        <v>570</v>
      </c>
      <c r="F38" s="266">
        <v>1433</v>
      </c>
      <c r="G38" s="266">
        <v>21</v>
      </c>
      <c r="H38" s="266">
        <v>450</v>
      </c>
      <c r="I38" s="266">
        <v>4782</v>
      </c>
    </row>
    <row r="39" spans="1:9" ht="14.25">
      <c r="A39" s="26">
        <v>60</v>
      </c>
      <c r="B39" s="235" t="s">
        <v>505</v>
      </c>
      <c r="C39" s="255">
        <v>0</v>
      </c>
      <c r="D39" s="334">
        <v>58</v>
      </c>
      <c r="E39" s="334">
        <v>5</v>
      </c>
      <c r="F39" s="334">
        <v>15</v>
      </c>
      <c r="G39" s="334">
        <v>2</v>
      </c>
      <c r="H39" s="334">
        <v>4</v>
      </c>
      <c r="I39" s="334">
        <v>84</v>
      </c>
    </row>
    <row r="40" spans="1:9" ht="14.25">
      <c r="A40" s="26">
        <v>61</v>
      </c>
      <c r="B40" s="235" t="s">
        <v>506</v>
      </c>
      <c r="C40" s="255">
        <v>46</v>
      </c>
      <c r="D40" s="334">
        <v>2187</v>
      </c>
      <c r="E40" s="334">
        <v>563</v>
      </c>
      <c r="F40" s="334">
        <v>1412</v>
      </c>
      <c r="G40" s="334">
        <v>18</v>
      </c>
      <c r="H40" s="334">
        <v>443</v>
      </c>
      <c r="I40" s="334">
        <v>4669</v>
      </c>
    </row>
    <row r="41" spans="1:9" ht="14.25">
      <c r="A41" s="26">
        <v>62</v>
      </c>
      <c r="B41" s="235" t="s">
        <v>507</v>
      </c>
      <c r="C41" s="255">
        <v>0</v>
      </c>
      <c r="D41" s="334">
        <v>14</v>
      </c>
      <c r="E41" s="334">
        <v>1</v>
      </c>
      <c r="F41" s="334">
        <v>2</v>
      </c>
      <c r="G41" s="334">
        <v>0</v>
      </c>
      <c r="H41" s="334">
        <v>2</v>
      </c>
      <c r="I41" s="334">
        <v>19</v>
      </c>
    </row>
    <row r="42" spans="1:9" ht="15" thickBot="1">
      <c r="A42" s="39">
        <v>69</v>
      </c>
      <c r="B42" s="276" t="s">
        <v>508</v>
      </c>
      <c r="C42" s="256">
        <v>1</v>
      </c>
      <c r="D42" s="335">
        <v>2</v>
      </c>
      <c r="E42" s="335">
        <v>1</v>
      </c>
      <c r="F42" s="335">
        <v>4</v>
      </c>
      <c r="G42" s="335">
        <v>1</v>
      </c>
      <c r="H42" s="335">
        <v>1</v>
      </c>
      <c r="I42" s="335">
        <v>10</v>
      </c>
    </row>
    <row r="43" spans="1:9" ht="15" thickBot="1">
      <c r="A43" s="13">
        <v>99</v>
      </c>
      <c r="B43" s="273" t="s">
        <v>509</v>
      </c>
      <c r="C43" s="266">
        <v>21</v>
      </c>
      <c r="D43" s="266">
        <v>196</v>
      </c>
      <c r="E43" s="266">
        <v>14</v>
      </c>
      <c r="F43" s="266">
        <v>0</v>
      </c>
      <c r="G43" s="266">
        <v>6</v>
      </c>
      <c r="H43" s="266">
        <v>313</v>
      </c>
      <c r="I43" s="266">
        <v>0</v>
      </c>
    </row>
    <row r="44" spans="1:9" ht="15" thickBot="1">
      <c r="A44" s="82" t="s">
        <v>46</v>
      </c>
      <c r="B44" s="357" t="s">
        <v>510</v>
      </c>
      <c r="C44" s="356">
        <v>268</v>
      </c>
      <c r="D44" s="100">
        <v>47</v>
      </c>
      <c r="E44" s="100">
        <v>13</v>
      </c>
      <c r="F44" s="100">
        <v>33</v>
      </c>
      <c r="G44" s="100">
        <v>0</v>
      </c>
      <c r="H44" s="100">
        <v>12</v>
      </c>
      <c r="I44" s="100">
        <v>373</v>
      </c>
    </row>
    <row r="45" spans="1:9" ht="15" thickBot="1">
      <c r="A45" s="428" t="s">
        <v>396</v>
      </c>
      <c r="B45" s="430"/>
      <c r="C45" s="224">
        <v>350</v>
      </c>
      <c r="D45" s="171">
        <v>5212</v>
      </c>
      <c r="E45" s="171">
        <v>904</v>
      </c>
      <c r="F45" s="171">
        <v>2337</v>
      </c>
      <c r="G45" s="171">
        <v>32</v>
      </c>
      <c r="H45" s="171">
        <v>949</v>
      </c>
      <c r="I45" s="171">
        <v>9784</v>
      </c>
    </row>
  </sheetData>
  <sheetProtection/>
  <mergeCells count="2">
    <mergeCell ref="A1:I1"/>
    <mergeCell ref="A45:B4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5"/>
  <sheetViews>
    <sheetView zoomScale="97" zoomScaleNormal="97" zoomScalePageLayoutView="0" workbookViewId="0" topLeftCell="A1">
      <selection activeCell="B22" sqref="B22"/>
    </sheetView>
  </sheetViews>
  <sheetFormatPr defaultColWidth="9.140625" defaultRowHeight="15"/>
  <cols>
    <col min="1" max="1" width="7.7109375" style="272" customWidth="1"/>
    <col min="2" max="2" width="100.57421875" style="262" bestFit="1" customWidth="1"/>
    <col min="3" max="8" width="13.7109375" style="262" customWidth="1"/>
    <col min="9" max="9" width="11.28125" style="262" bestFit="1" customWidth="1"/>
    <col min="10" max="16384" width="9.140625" style="262" customWidth="1"/>
  </cols>
  <sheetData>
    <row r="1" spans="1:9" ht="16.5" thickBot="1" thickTop="1">
      <c r="A1" s="449" t="s">
        <v>530</v>
      </c>
      <c r="B1" s="450"/>
      <c r="C1" s="450"/>
      <c r="D1" s="450"/>
      <c r="E1" s="450"/>
      <c r="F1" s="450"/>
      <c r="G1" s="450"/>
      <c r="H1" s="450"/>
      <c r="I1" s="451"/>
    </row>
    <row r="2" spans="1:9" ht="28.5" thickBot="1" thickTop="1">
      <c r="A2" s="386" t="s">
        <v>523</v>
      </c>
      <c r="B2" s="387" t="s">
        <v>428</v>
      </c>
      <c r="C2" s="342" t="s">
        <v>524</v>
      </c>
      <c r="D2" s="411" t="s">
        <v>525</v>
      </c>
      <c r="E2" s="342" t="s">
        <v>526</v>
      </c>
      <c r="F2" s="342" t="s">
        <v>527</v>
      </c>
      <c r="G2" s="342" t="s">
        <v>401</v>
      </c>
      <c r="H2" s="342" t="s">
        <v>528</v>
      </c>
      <c r="I2" s="385" t="s">
        <v>396</v>
      </c>
    </row>
    <row r="3" spans="1:9" ht="15" thickBot="1">
      <c r="A3" s="13">
        <v>1</v>
      </c>
      <c r="B3" s="273" t="s">
        <v>469</v>
      </c>
      <c r="C3" s="330">
        <v>0.005714285714285714</v>
      </c>
      <c r="D3" s="330">
        <v>0.0011511895625479663</v>
      </c>
      <c r="E3" s="330">
        <v>0.007743362831858407</v>
      </c>
      <c r="F3" s="330">
        <v>0.0004278990158322636</v>
      </c>
      <c r="G3" s="330">
        <v>0</v>
      </c>
      <c r="H3" s="330">
        <v>0.004214963119072708</v>
      </c>
      <c r="I3" s="330">
        <v>0.002044153720359771</v>
      </c>
    </row>
    <row r="4" spans="1:9" ht="14.25">
      <c r="A4" s="26">
        <v>10</v>
      </c>
      <c r="B4" s="235" t="s">
        <v>470</v>
      </c>
      <c r="C4" s="358">
        <v>0</v>
      </c>
      <c r="D4" s="331">
        <v>0.0001918649270913277</v>
      </c>
      <c r="E4" s="331">
        <v>0.00331858407079646</v>
      </c>
      <c r="F4" s="331">
        <v>0.0004278990158322636</v>
      </c>
      <c r="G4" s="331">
        <v>0</v>
      </c>
      <c r="H4" s="331">
        <v>0.002107481559536354</v>
      </c>
      <c r="I4" s="331">
        <v>0.0007154538021259197</v>
      </c>
    </row>
    <row r="5" spans="1:9" ht="14.25">
      <c r="A5" s="26">
        <v>11</v>
      </c>
      <c r="B5" s="235" t="s">
        <v>471</v>
      </c>
      <c r="C5" s="358">
        <v>0.005714285714285714</v>
      </c>
      <c r="D5" s="331">
        <v>0.0001918649270913277</v>
      </c>
      <c r="E5" s="331">
        <v>0.00331858407079646</v>
      </c>
      <c r="F5" s="331">
        <v>0</v>
      </c>
      <c r="G5" s="331">
        <v>0</v>
      </c>
      <c r="H5" s="331">
        <v>0.002107481559536354</v>
      </c>
      <c r="I5" s="331">
        <v>0.0008176614881439084</v>
      </c>
    </row>
    <row r="6" spans="1:9" ht="14.25">
      <c r="A6" s="26">
        <v>12</v>
      </c>
      <c r="B6" s="235" t="s">
        <v>472</v>
      </c>
      <c r="C6" s="358">
        <v>0</v>
      </c>
      <c r="D6" s="331">
        <v>0.0003837298541826554</v>
      </c>
      <c r="E6" s="331">
        <v>0</v>
      </c>
      <c r="F6" s="331">
        <v>0</v>
      </c>
      <c r="G6" s="331">
        <v>0</v>
      </c>
      <c r="H6" s="331">
        <v>0</v>
      </c>
      <c r="I6" s="331">
        <v>0.0002044153720359771</v>
      </c>
    </row>
    <row r="7" spans="1:9" ht="15" thickBot="1">
      <c r="A7" s="8">
        <v>19</v>
      </c>
      <c r="B7" s="268" t="s">
        <v>473</v>
      </c>
      <c r="C7" s="359">
        <v>0</v>
      </c>
      <c r="D7" s="332">
        <v>0.0003837298541826554</v>
      </c>
      <c r="E7" s="332">
        <v>0.0011061946902654867</v>
      </c>
      <c r="F7" s="332">
        <v>0</v>
      </c>
      <c r="G7" s="332">
        <v>0</v>
      </c>
      <c r="H7" s="332">
        <v>0</v>
      </c>
      <c r="I7" s="332">
        <v>0.0003066230580539657</v>
      </c>
    </row>
    <row r="8" spans="1:9" ht="15" thickBot="1">
      <c r="A8" s="13">
        <v>2</v>
      </c>
      <c r="B8" s="273" t="s">
        <v>474</v>
      </c>
      <c r="C8" s="330">
        <v>0.002857142857142857</v>
      </c>
      <c r="D8" s="330">
        <v>0.0019186492709132768</v>
      </c>
      <c r="E8" s="330">
        <v>0.00995575221238938</v>
      </c>
      <c r="F8" s="330">
        <v>0.0008557980316645272</v>
      </c>
      <c r="G8" s="330">
        <v>0</v>
      </c>
      <c r="H8" s="330">
        <v>0.0031612223393045315</v>
      </c>
      <c r="I8" s="330">
        <v>0.0025551921504497134</v>
      </c>
    </row>
    <row r="9" spans="1:9" ht="14.25">
      <c r="A9" s="26">
        <v>20</v>
      </c>
      <c r="B9" s="235" t="s">
        <v>475</v>
      </c>
      <c r="C9" s="358">
        <v>0</v>
      </c>
      <c r="D9" s="331">
        <v>0.0001918649270913277</v>
      </c>
      <c r="E9" s="331">
        <v>0.0022123893805309734</v>
      </c>
      <c r="F9" s="331">
        <v>0</v>
      </c>
      <c r="G9" s="331">
        <v>0</v>
      </c>
      <c r="H9" s="331">
        <v>0</v>
      </c>
      <c r="I9" s="331">
        <v>0.0003066230580539657</v>
      </c>
    </row>
    <row r="10" spans="1:9" ht="14.25">
      <c r="A10" s="26">
        <v>21</v>
      </c>
      <c r="B10" s="235" t="s">
        <v>476</v>
      </c>
      <c r="C10" s="358">
        <v>0</v>
      </c>
      <c r="D10" s="331">
        <v>0</v>
      </c>
      <c r="E10" s="331">
        <v>0</v>
      </c>
      <c r="F10" s="331">
        <v>0</v>
      </c>
      <c r="G10" s="331">
        <v>0</v>
      </c>
      <c r="H10" s="331">
        <v>0</v>
      </c>
      <c r="I10" s="331">
        <v>0</v>
      </c>
    </row>
    <row r="11" spans="1:9" ht="14.25">
      <c r="A11" s="26">
        <v>22</v>
      </c>
      <c r="B11" s="235" t="s">
        <v>477</v>
      </c>
      <c r="C11" s="358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</row>
    <row r="12" spans="1:9" ht="14.25">
      <c r="A12" s="26">
        <v>23</v>
      </c>
      <c r="B12" s="235" t="s">
        <v>478</v>
      </c>
      <c r="C12" s="358">
        <v>0</v>
      </c>
      <c r="D12" s="331">
        <v>0.0001918649270913277</v>
      </c>
      <c r="E12" s="331">
        <v>0</v>
      </c>
      <c r="F12" s="331">
        <v>0</v>
      </c>
      <c r="G12" s="331">
        <v>0</v>
      </c>
      <c r="H12" s="331">
        <v>0</v>
      </c>
      <c r="I12" s="331">
        <v>0.00010220768601798856</v>
      </c>
    </row>
    <row r="13" spans="1:9" ht="14.25">
      <c r="A13" s="26">
        <v>24</v>
      </c>
      <c r="B13" s="235" t="s">
        <v>479</v>
      </c>
      <c r="C13" s="358">
        <v>0.002857142857142857</v>
      </c>
      <c r="D13" s="331">
        <v>0.0009593246354566384</v>
      </c>
      <c r="E13" s="331">
        <v>0.0055309734513274336</v>
      </c>
      <c r="F13" s="331">
        <v>0</v>
      </c>
      <c r="G13" s="331">
        <v>0</v>
      </c>
      <c r="H13" s="331">
        <v>0.0031612223393045315</v>
      </c>
      <c r="I13" s="331">
        <v>0.0014309076042518395</v>
      </c>
    </row>
    <row r="14" spans="1:9" ht="14.25">
      <c r="A14" s="26">
        <v>25</v>
      </c>
      <c r="B14" s="235" t="s">
        <v>480</v>
      </c>
      <c r="C14" s="358">
        <v>0</v>
      </c>
      <c r="D14" s="331">
        <v>0</v>
      </c>
      <c r="E14" s="331">
        <v>0</v>
      </c>
      <c r="F14" s="331">
        <v>0</v>
      </c>
      <c r="G14" s="331">
        <v>0</v>
      </c>
      <c r="H14" s="331">
        <v>0</v>
      </c>
      <c r="I14" s="331">
        <v>0</v>
      </c>
    </row>
    <row r="15" spans="1:9" ht="15" thickBot="1">
      <c r="A15" s="8">
        <v>29</v>
      </c>
      <c r="B15" s="268" t="s">
        <v>481</v>
      </c>
      <c r="C15" s="359">
        <v>0</v>
      </c>
      <c r="D15" s="332">
        <v>0.0005755947812739831</v>
      </c>
      <c r="E15" s="332">
        <v>0.0022123893805309734</v>
      </c>
      <c r="F15" s="332">
        <v>0.0008557980316645272</v>
      </c>
      <c r="G15" s="332">
        <v>0</v>
      </c>
      <c r="H15" s="332">
        <v>0</v>
      </c>
      <c r="I15" s="332">
        <v>0.0007154538021259197</v>
      </c>
    </row>
    <row r="16" spans="1:9" ht="15" thickBot="1">
      <c r="A16" s="13">
        <v>3</v>
      </c>
      <c r="B16" s="273" t="s">
        <v>482</v>
      </c>
      <c r="C16" s="330">
        <v>0</v>
      </c>
      <c r="D16" s="330">
        <v>0.0017267843438219495</v>
      </c>
      <c r="E16" s="330">
        <v>0.012168141592920354</v>
      </c>
      <c r="F16" s="330">
        <v>0.0012836970474967907</v>
      </c>
      <c r="G16" s="330">
        <v>0</v>
      </c>
      <c r="H16" s="330">
        <v>0.013698630136986302</v>
      </c>
      <c r="I16" s="330">
        <v>0.003679476696647588</v>
      </c>
    </row>
    <row r="17" spans="1:9" ht="14.25">
      <c r="A17" s="26">
        <v>30</v>
      </c>
      <c r="B17" s="235" t="s">
        <v>483</v>
      </c>
      <c r="C17" s="358">
        <v>0</v>
      </c>
      <c r="D17" s="331">
        <v>0.0003837298541826554</v>
      </c>
      <c r="E17" s="331">
        <v>0.0055309734513274336</v>
      </c>
      <c r="F17" s="331">
        <v>0</v>
      </c>
      <c r="G17" s="331">
        <v>0</v>
      </c>
      <c r="H17" s="331">
        <v>0.0031612223393045315</v>
      </c>
      <c r="I17" s="331">
        <v>0.0010220768601798852</v>
      </c>
    </row>
    <row r="18" spans="1:9" ht="14.25">
      <c r="A18" s="26">
        <v>31</v>
      </c>
      <c r="B18" s="235" t="s">
        <v>484</v>
      </c>
      <c r="C18" s="358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</row>
    <row r="19" spans="1:9" ht="14.25">
      <c r="A19" s="26">
        <v>32</v>
      </c>
      <c r="B19" s="235" t="s">
        <v>485</v>
      </c>
      <c r="C19" s="358">
        <v>0</v>
      </c>
      <c r="D19" s="331">
        <v>0</v>
      </c>
      <c r="E19" s="331">
        <v>0.004424778761061947</v>
      </c>
      <c r="F19" s="331">
        <v>0.0004278990158322636</v>
      </c>
      <c r="G19" s="331">
        <v>0</v>
      </c>
      <c r="H19" s="331">
        <v>0.001053740779768177</v>
      </c>
      <c r="I19" s="331">
        <v>0.0006132461161079314</v>
      </c>
    </row>
    <row r="20" spans="1:9" ht="14.25">
      <c r="A20" s="26">
        <v>33</v>
      </c>
      <c r="B20" s="235" t="s">
        <v>486</v>
      </c>
      <c r="C20" s="358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</row>
    <row r="21" spans="1:9" ht="14.25">
      <c r="A21" s="26">
        <v>34</v>
      </c>
      <c r="B21" s="235" t="s">
        <v>487</v>
      </c>
      <c r="C21" s="358">
        <v>0</v>
      </c>
      <c r="D21" s="331">
        <v>0.0007674597083653108</v>
      </c>
      <c r="E21" s="331">
        <v>0</v>
      </c>
      <c r="F21" s="331">
        <v>0</v>
      </c>
      <c r="G21" s="331">
        <v>0</v>
      </c>
      <c r="H21" s="331">
        <v>0</v>
      </c>
      <c r="I21" s="331">
        <v>0.0004088307440719542</v>
      </c>
    </row>
    <row r="22" spans="1:9" ht="14.25">
      <c r="A22" s="26">
        <v>35</v>
      </c>
      <c r="B22" s="235" t="s">
        <v>488</v>
      </c>
      <c r="C22" s="358">
        <v>0</v>
      </c>
      <c r="D22" s="331">
        <v>0</v>
      </c>
      <c r="E22" s="331">
        <v>0.0011061946902654867</v>
      </c>
      <c r="F22" s="331">
        <v>0</v>
      </c>
      <c r="G22" s="331">
        <v>0</v>
      </c>
      <c r="H22" s="331">
        <v>0</v>
      </c>
      <c r="I22" s="331">
        <v>0.00010220768601798856</v>
      </c>
    </row>
    <row r="23" spans="1:9" ht="15" thickBot="1">
      <c r="A23" s="8">
        <v>39</v>
      </c>
      <c r="B23" s="268" t="s">
        <v>489</v>
      </c>
      <c r="C23" s="359">
        <v>0</v>
      </c>
      <c r="D23" s="332">
        <v>0.0005755947812739831</v>
      </c>
      <c r="E23" s="332">
        <v>0.0011061946902654867</v>
      </c>
      <c r="F23" s="332">
        <v>0.0008557980316645272</v>
      </c>
      <c r="G23" s="332">
        <v>0</v>
      </c>
      <c r="H23" s="332">
        <v>0.009483667017913594</v>
      </c>
      <c r="I23" s="332">
        <v>0.0015331152902698284</v>
      </c>
    </row>
    <row r="24" spans="1:9" ht="15" thickBot="1">
      <c r="A24" s="13">
        <v>4</v>
      </c>
      <c r="B24" s="273" t="s">
        <v>490</v>
      </c>
      <c r="C24" s="330">
        <v>0.03142857142857143</v>
      </c>
      <c r="D24" s="330">
        <v>0.49366845740598614</v>
      </c>
      <c r="E24" s="330">
        <v>0.11172566371681415</v>
      </c>
      <c r="F24" s="330">
        <v>0.3363286264441591</v>
      </c>
      <c r="G24" s="330">
        <v>0.28125</v>
      </c>
      <c r="H24" s="330">
        <v>0.4257112750263435</v>
      </c>
      <c r="I24" s="330">
        <v>0.3969746524938675</v>
      </c>
    </row>
    <row r="25" spans="1:9" ht="14.25">
      <c r="A25" s="26">
        <v>40</v>
      </c>
      <c r="B25" s="235" t="s">
        <v>491</v>
      </c>
      <c r="C25" s="358">
        <v>0</v>
      </c>
      <c r="D25" s="331">
        <v>0.010360706062931695</v>
      </c>
      <c r="E25" s="331">
        <v>0.014380530973451327</v>
      </c>
      <c r="F25" s="331">
        <v>0.017115960633290548</v>
      </c>
      <c r="G25" s="331">
        <v>0.0625</v>
      </c>
      <c r="H25" s="331">
        <v>0.012644889357218126</v>
      </c>
      <c r="I25" s="331">
        <v>0.012367130008176614</v>
      </c>
    </row>
    <row r="26" spans="1:9" ht="14.25">
      <c r="A26" s="26">
        <v>41</v>
      </c>
      <c r="B26" s="235" t="s">
        <v>492</v>
      </c>
      <c r="C26" s="358">
        <v>0.005714285714285714</v>
      </c>
      <c r="D26" s="331">
        <v>0.061396776669224856</v>
      </c>
      <c r="E26" s="331">
        <v>0.06415929203539823</v>
      </c>
      <c r="F26" s="331">
        <v>0.09114249037227214</v>
      </c>
      <c r="G26" s="331">
        <v>0.0625</v>
      </c>
      <c r="H26" s="331">
        <v>0.020021074815595362</v>
      </c>
      <c r="I26" s="331">
        <v>0.06275551921504498</v>
      </c>
    </row>
    <row r="27" spans="1:9" ht="27">
      <c r="A27" s="26">
        <v>42</v>
      </c>
      <c r="B27" s="235" t="s">
        <v>493</v>
      </c>
      <c r="C27" s="358">
        <v>0.022857142857142857</v>
      </c>
      <c r="D27" s="331">
        <v>0.41327705295471984</v>
      </c>
      <c r="E27" s="331">
        <v>0.023230088495575223</v>
      </c>
      <c r="F27" s="331">
        <v>0.22250748823277702</v>
      </c>
      <c r="G27" s="331">
        <v>0.15625</v>
      </c>
      <c r="H27" s="331">
        <v>0.38988408851422546</v>
      </c>
      <c r="I27" s="331">
        <v>0.31459525756336876</v>
      </c>
    </row>
    <row r="28" spans="1:9" ht="14.25">
      <c r="A28" s="26">
        <v>43</v>
      </c>
      <c r="B28" s="235" t="s">
        <v>494</v>
      </c>
      <c r="C28" s="358">
        <v>0.002857142857142857</v>
      </c>
      <c r="D28" s="331">
        <v>0.0007674597083653108</v>
      </c>
      <c r="E28" s="331">
        <v>0.0011061946902654867</v>
      </c>
      <c r="F28" s="331">
        <v>0.0008557980316645272</v>
      </c>
      <c r="G28" s="331">
        <v>0</v>
      </c>
      <c r="H28" s="331">
        <v>0</v>
      </c>
      <c r="I28" s="331">
        <v>0.0008176614881439084</v>
      </c>
    </row>
    <row r="29" spans="1:9" ht="15" thickBot="1">
      <c r="A29" s="8">
        <v>49</v>
      </c>
      <c r="B29" s="268" t="s">
        <v>495</v>
      </c>
      <c r="C29" s="360">
        <v>0</v>
      </c>
      <c r="D29" s="333">
        <v>0.007866462010744436</v>
      </c>
      <c r="E29" s="333">
        <v>0.008849557522123894</v>
      </c>
      <c r="F29" s="333">
        <v>0.004706889174154899</v>
      </c>
      <c r="G29" s="333">
        <v>0</v>
      </c>
      <c r="H29" s="333">
        <v>0.0031612223393045315</v>
      </c>
      <c r="I29" s="333">
        <v>0.006439084219133278</v>
      </c>
    </row>
    <row r="30" spans="1:9" ht="15" thickBot="1">
      <c r="A30" s="13">
        <v>5</v>
      </c>
      <c r="B30" s="273" t="s">
        <v>496</v>
      </c>
      <c r="C30" s="330">
        <v>0</v>
      </c>
      <c r="D30" s="330">
        <v>0.021105141980046052</v>
      </c>
      <c r="E30" s="330">
        <v>0.18141592920353986</v>
      </c>
      <c r="F30" s="330">
        <v>0.014976465554129226</v>
      </c>
      <c r="G30" s="330">
        <v>0.0625</v>
      </c>
      <c r="H30" s="330">
        <v>0.04214963119072707</v>
      </c>
      <c r="I30" s="330">
        <v>0.03587489779231398</v>
      </c>
    </row>
    <row r="31" spans="1:9" ht="27">
      <c r="A31" s="26">
        <v>50</v>
      </c>
      <c r="B31" s="235" t="s">
        <v>497</v>
      </c>
      <c r="C31" s="358">
        <v>0</v>
      </c>
      <c r="D31" s="331">
        <v>0.0007674597083653108</v>
      </c>
      <c r="E31" s="331">
        <v>0</v>
      </c>
      <c r="F31" s="331">
        <v>0.0021394950791613185</v>
      </c>
      <c r="G31" s="331">
        <v>0</v>
      </c>
      <c r="H31" s="331">
        <v>0.0031612223393045315</v>
      </c>
      <c r="I31" s="331">
        <v>0.001226492232215863</v>
      </c>
    </row>
    <row r="32" spans="1:9" ht="14.25">
      <c r="A32" s="26">
        <v>51</v>
      </c>
      <c r="B32" s="235" t="s">
        <v>498</v>
      </c>
      <c r="C32" s="358">
        <v>0</v>
      </c>
      <c r="D32" s="331">
        <v>0.0032617037605525714</v>
      </c>
      <c r="E32" s="331">
        <v>0.004424778761061947</v>
      </c>
      <c r="F32" s="331">
        <v>0.0012836970474967907</v>
      </c>
      <c r="G32" s="331">
        <v>0</v>
      </c>
      <c r="H32" s="331">
        <v>0.0031612223393045315</v>
      </c>
      <c r="I32" s="331">
        <v>0.002759607522485691</v>
      </c>
    </row>
    <row r="33" spans="1:9" ht="14.25">
      <c r="A33" s="26">
        <v>52</v>
      </c>
      <c r="B33" s="235" t="s">
        <v>499</v>
      </c>
      <c r="C33" s="358">
        <v>0</v>
      </c>
      <c r="D33" s="331">
        <v>0.0030698388334612432</v>
      </c>
      <c r="E33" s="331">
        <v>0.022123893805309734</v>
      </c>
      <c r="F33" s="331">
        <v>0.0025673940949935813</v>
      </c>
      <c r="G33" s="331">
        <v>0</v>
      </c>
      <c r="H33" s="331">
        <v>0.004214963119072708</v>
      </c>
      <c r="I33" s="331">
        <v>0.004701553556827474</v>
      </c>
    </row>
    <row r="34" spans="1:9" ht="14.25">
      <c r="A34" s="26">
        <v>53</v>
      </c>
      <c r="B34" s="235" t="s">
        <v>500</v>
      </c>
      <c r="C34" s="358">
        <v>0</v>
      </c>
      <c r="D34" s="331">
        <v>0.0040291634689178825</v>
      </c>
      <c r="E34" s="331">
        <v>0.10287610619469026</v>
      </c>
      <c r="F34" s="331">
        <v>0.0068463842533162175</v>
      </c>
      <c r="G34" s="331">
        <v>0</v>
      </c>
      <c r="H34" s="331">
        <v>0.024236037934668067</v>
      </c>
      <c r="I34" s="331">
        <v>0.015637775960752248</v>
      </c>
    </row>
    <row r="35" spans="1:9" ht="14.25">
      <c r="A35" s="26">
        <v>54</v>
      </c>
      <c r="B35" s="235" t="s">
        <v>501</v>
      </c>
      <c r="C35" s="358">
        <v>0</v>
      </c>
      <c r="D35" s="331">
        <v>0.002686108979278588</v>
      </c>
      <c r="E35" s="331">
        <v>0.0420353982300885</v>
      </c>
      <c r="F35" s="331">
        <v>0.0008557980316645272</v>
      </c>
      <c r="G35" s="331">
        <v>0.03125</v>
      </c>
      <c r="H35" s="331">
        <v>0.005268703898840885</v>
      </c>
      <c r="I35" s="331">
        <v>0.006132461161079314</v>
      </c>
    </row>
    <row r="36" spans="1:9" ht="27">
      <c r="A36" s="26">
        <v>55</v>
      </c>
      <c r="B36" s="235" t="s">
        <v>502</v>
      </c>
      <c r="C36" s="358">
        <v>0</v>
      </c>
      <c r="D36" s="331">
        <v>0.006523407521105143</v>
      </c>
      <c r="E36" s="331">
        <v>0.00663716814159292</v>
      </c>
      <c r="F36" s="331">
        <v>0.0012836970474967907</v>
      </c>
      <c r="G36" s="331">
        <v>0.03125</v>
      </c>
      <c r="H36" s="331">
        <v>0</v>
      </c>
      <c r="I36" s="331">
        <v>0.004497138184791496</v>
      </c>
    </row>
    <row r="37" spans="1:9" ht="15" thickBot="1">
      <c r="A37" s="8">
        <v>59</v>
      </c>
      <c r="B37" s="268" t="s">
        <v>503</v>
      </c>
      <c r="C37" s="359">
        <v>0</v>
      </c>
      <c r="D37" s="332">
        <v>0.0007674597083653108</v>
      </c>
      <c r="E37" s="332">
        <v>0.00331858407079646</v>
      </c>
      <c r="F37" s="332">
        <v>0</v>
      </c>
      <c r="G37" s="332">
        <v>0</v>
      </c>
      <c r="H37" s="332">
        <v>0.002107481559536354</v>
      </c>
      <c r="I37" s="332">
        <v>0.000919869174161897</v>
      </c>
    </row>
    <row r="38" spans="1:9" ht="15" thickBot="1">
      <c r="A38" s="13">
        <v>6</v>
      </c>
      <c r="B38" s="273" t="s">
        <v>504</v>
      </c>
      <c r="C38" s="330">
        <v>0.13428571428571429</v>
      </c>
      <c r="D38" s="330">
        <v>0.43380660015349204</v>
      </c>
      <c r="E38" s="330">
        <v>0.6305309734513276</v>
      </c>
      <c r="F38" s="330">
        <v>0.6131792896876338</v>
      </c>
      <c r="G38" s="330">
        <v>0.65625</v>
      </c>
      <c r="H38" s="330">
        <v>0.47418335089567965</v>
      </c>
      <c r="I38" s="330">
        <v>0.48875715453802143</v>
      </c>
    </row>
    <row r="39" spans="1:9" ht="14.25">
      <c r="A39" s="26">
        <v>60</v>
      </c>
      <c r="B39" s="235" t="s">
        <v>505</v>
      </c>
      <c r="C39" s="358">
        <v>0</v>
      </c>
      <c r="D39" s="331">
        <v>0.011128165771297004</v>
      </c>
      <c r="E39" s="331">
        <v>0.0055309734513274336</v>
      </c>
      <c r="F39" s="331">
        <v>0.006418485237483954</v>
      </c>
      <c r="G39" s="331">
        <v>0.0625</v>
      </c>
      <c r="H39" s="331">
        <v>0.004214963119072708</v>
      </c>
      <c r="I39" s="331">
        <v>0.008585445625511038</v>
      </c>
    </row>
    <row r="40" spans="1:9" ht="14.25">
      <c r="A40" s="26">
        <v>61</v>
      </c>
      <c r="B40" s="235" t="s">
        <v>506</v>
      </c>
      <c r="C40" s="358">
        <v>0.13142857142857142</v>
      </c>
      <c r="D40" s="331">
        <v>0.4196085955487338</v>
      </c>
      <c r="E40" s="331">
        <v>0.6227876106194691</v>
      </c>
      <c r="F40" s="331">
        <v>0.6041934103551562</v>
      </c>
      <c r="G40" s="331">
        <v>0.5625</v>
      </c>
      <c r="H40" s="331">
        <v>0.46680716543730244</v>
      </c>
      <c r="I40" s="331">
        <v>0.4772076860179887</v>
      </c>
    </row>
    <row r="41" spans="1:9" ht="14.25">
      <c r="A41" s="26">
        <v>62</v>
      </c>
      <c r="B41" s="235" t="s">
        <v>507</v>
      </c>
      <c r="C41" s="358">
        <v>0</v>
      </c>
      <c r="D41" s="331">
        <v>0.002686108979278588</v>
      </c>
      <c r="E41" s="331">
        <v>0.0011061946902654867</v>
      </c>
      <c r="F41" s="331">
        <v>0.0008557980316645272</v>
      </c>
      <c r="G41" s="331">
        <v>0</v>
      </c>
      <c r="H41" s="331">
        <v>0.002107481559536354</v>
      </c>
      <c r="I41" s="331">
        <v>0.0019419460343417824</v>
      </c>
    </row>
    <row r="42" spans="1:9" ht="15" thickBot="1">
      <c r="A42" s="39">
        <v>69</v>
      </c>
      <c r="B42" s="276" t="s">
        <v>508</v>
      </c>
      <c r="C42" s="359">
        <v>0.002857142857142857</v>
      </c>
      <c r="D42" s="332">
        <v>0.0003837298541826554</v>
      </c>
      <c r="E42" s="332">
        <v>0.0011061946902654867</v>
      </c>
      <c r="F42" s="332">
        <v>0.0017115960633290544</v>
      </c>
      <c r="G42" s="332">
        <v>0.03125</v>
      </c>
      <c r="H42" s="332">
        <v>0.001053740779768177</v>
      </c>
      <c r="I42" s="332">
        <v>0.0010220768601798852</v>
      </c>
    </row>
    <row r="43" spans="1:9" ht="15" thickBot="1">
      <c r="A43" s="13">
        <v>99</v>
      </c>
      <c r="B43" s="273" t="s">
        <v>509</v>
      </c>
      <c r="C43" s="330">
        <v>0.06</v>
      </c>
      <c r="D43" s="330">
        <v>0.03760552570990023</v>
      </c>
      <c r="E43" s="330">
        <v>0.01394422310756972</v>
      </c>
      <c r="F43" s="330">
        <v>0</v>
      </c>
      <c r="G43" s="330">
        <v>0.015228426395939087</v>
      </c>
      <c r="H43" s="330">
        <v>0.03199100572363042</v>
      </c>
      <c r="I43" s="330">
        <v>0</v>
      </c>
    </row>
    <row r="44" spans="1:9" ht="15" thickBot="1">
      <c r="A44" s="82" t="s">
        <v>46</v>
      </c>
      <c r="B44" s="357" t="s">
        <v>510</v>
      </c>
      <c r="C44" s="361">
        <v>0.7657142857142857</v>
      </c>
      <c r="D44" s="362">
        <v>0.009017651573292403</v>
      </c>
      <c r="E44" s="362">
        <v>0.014380530973451327</v>
      </c>
      <c r="F44" s="362">
        <v>0.014120667522464698</v>
      </c>
      <c r="G44" s="362">
        <v>0</v>
      </c>
      <c r="H44" s="362">
        <v>0.012644889357218126</v>
      </c>
      <c r="I44" s="362">
        <v>0.03812346688470973</v>
      </c>
    </row>
    <row r="45" spans="1:9" ht="15" thickBot="1">
      <c r="A45" s="428" t="s">
        <v>396</v>
      </c>
      <c r="B45" s="430"/>
      <c r="C45" s="363">
        <v>1</v>
      </c>
      <c r="D45" s="364">
        <v>1</v>
      </c>
      <c r="E45" s="364">
        <v>1</v>
      </c>
      <c r="F45" s="364">
        <v>1</v>
      </c>
      <c r="G45" s="364">
        <v>1</v>
      </c>
      <c r="H45" s="364">
        <v>1</v>
      </c>
      <c r="I45" s="364">
        <v>1</v>
      </c>
    </row>
  </sheetData>
  <sheetProtection/>
  <mergeCells count="2">
    <mergeCell ref="A1:I1"/>
    <mergeCell ref="A45:B4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7"/>
  <sheetViews>
    <sheetView zoomScalePageLayoutView="0" workbookViewId="0" topLeftCell="A1">
      <selection activeCell="A51" sqref="A1:IV51"/>
    </sheetView>
  </sheetViews>
  <sheetFormatPr defaultColWidth="9.140625" defaultRowHeight="15"/>
  <cols>
    <col min="1" max="1" width="7.7109375" style="262" customWidth="1"/>
    <col min="2" max="2" width="74.421875" style="262" bestFit="1" customWidth="1"/>
    <col min="3" max="3" width="9.140625" style="262" bestFit="1" customWidth="1"/>
    <col min="4" max="4" width="10.7109375" style="262" bestFit="1" customWidth="1"/>
    <col min="5" max="5" width="9.140625" style="262" bestFit="1" customWidth="1"/>
    <col min="6" max="6" width="10.7109375" style="262" bestFit="1" customWidth="1"/>
    <col min="7" max="7" width="9.140625" style="262" bestFit="1" customWidth="1"/>
    <col min="8" max="8" width="10.7109375" style="262" bestFit="1" customWidth="1"/>
    <col min="9" max="9" width="9.140625" style="262" bestFit="1" customWidth="1"/>
    <col min="10" max="10" width="10.7109375" style="262" bestFit="1" customWidth="1"/>
    <col min="11" max="11" width="9.140625" style="262" bestFit="1" customWidth="1"/>
    <col min="12" max="12" width="10.7109375" style="262" bestFit="1" customWidth="1"/>
    <col min="13" max="13" width="9.140625" style="262" bestFit="1" customWidth="1"/>
    <col min="14" max="14" width="10.7109375" style="262" bestFit="1" customWidth="1"/>
    <col min="15" max="15" width="7.7109375" style="262" bestFit="1" customWidth="1"/>
    <col min="16" max="16" width="10.7109375" style="262" bestFit="1" customWidth="1"/>
    <col min="17" max="17" width="7.7109375" style="262" bestFit="1" customWidth="1"/>
    <col min="18" max="18" width="10.7109375" style="262" bestFit="1" customWidth="1"/>
    <col min="19" max="19" width="10.57421875" style="262" bestFit="1" customWidth="1"/>
    <col min="20" max="20" width="15.28125" style="262" bestFit="1" customWidth="1"/>
    <col min="21" max="16384" width="9.140625" style="262" customWidth="1"/>
  </cols>
  <sheetData>
    <row r="1" spans="1:20" ht="16.5" thickBot="1" thickTop="1">
      <c r="A1" s="463" t="s">
        <v>541</v>
      </c>
      <c r="B1" s="464"/>
      <c r="C1" s="464"/>
      <c r="D1" s="464"/>
      <c r="E1" s="464"/>
      <c r="F1" s="464"/>
      <c r="G1" s="464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6"/>
    </row>
    <row r="2" spans="1:20" ht="15" thickBot="1" thickTop="1">
      <c r="A2" s="454" t="s">
        <v>467</v>
      </c>
      <c r="B2" s="456" t="s">
        <v>428</v>
      </c>
      <c r="C2" s="458" t="s">
        <v>531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60"/>
    </row>
    <row r="3" spans="1:20" ht="14.25">
      <c r="A3" s="454"/>
      <c r="B3" s="456"/>
      <c r="C3" s="461" t="s">
        <v>532</v>
      </c>
      <c r="D3" s="462"/>
      <c r="E3" s="452" t="s">
        <v>533</v>
      </c>
      <c r="F3" s="453"/>
      <c r="G3" s="461" t="s">
        <v>534</v>
      </c>
      <c r="H3" s="462"/>
      <c r="I3" s="452" t="s">
        <v>535</v>
      </c>
      <c r="J3" s="453"/>
      <c r="K3" s="461" t="s">
        <v>536</v>
      </c>
      <c r="L3" s="462"/>
      <c r="M3" s="452" t="s">
        <v>537</v>
      </c>
      <c r="N3" s="453"/>
      <c r="O3" s="461" t="s">
        <v>538</v>
      </c>
      <c r="P3" s="462"/>
      <c r="Q3" s="452" t="s">
        <v>539</v>
      </c>
      <c r="R3" s="453"/>
      <c r="S3" s="452" t="s">
        <v>540</v>
      </c>
      <c r="T3" s="453"/>
    </row>
    <row r="4" spans="1:20" ht="15" thickBot="1">
      <c r="A4" s="455"/>
      <c r="B4" s="457"/>
      <c r="C4" s="124" t="s">
        <v>2</v>
      </c>
      <c r="D4" s="125" t="s">
        <v>3</v>
      </c>
      <c r="E4" s="126" t="s">
        <v>2</v>
      </c>
      <c r="F4" s="127" t="s">
        <v>3</v>
      </c>
      <c r="G4" s="124" t="s">
        <v>2</v>
      </c>
      <c r="H4" s="125" t="s">
        <v>3</v>
      </c>
      <c r="I4" s="126" t="s">
        <v>2</v>
      </c>
      <c r="J4" s="127" t="s">
        <v>3</v>
      </c>
      <c r="K4" s="124" t="s">
        <v>2</v>
      </c>
      <c r="L4" s="125" t="s">
        <v>3</v>
      </c>
      <c r="M4" s="126" t="s">
        <v>2</v>
      </c>
      <c r="N4" s="127" t="s">
        <v>3</v>
      </c>
      <c r="O4" s="124" t="s">
        <v>2</v>
      </c>
      <c r="P4" s="125" t="s">
        <v>3</v>
      </c>
      <c r="Q4" s="126" t="s">
        <v>2</v>
      </c>
      <c r="R4" s="127" t="s">
        <v>3</v>
      </c>
      <c r="S4" s="126" t="s">
        <v>2</v>
      </c>
      <c r="T4" s="127" t="s">
        <v>3</v>
      </c>
    </row>
    <row r="5" spans="1:20" ht="15" thickBot="1">
      <c r="A5" s="13">
        <v>1</v>
      </c>
      <c r="B5" s="273" t="s">
        <v>469</v>
      </c>
      <c r="C5" s="326">
        <v>8</v>
      </c>
      <c r="D5" s="327">
        <v>0.0017452006980802793</v>
      </c>
      <c r="E5" s="326">
        <v>1</v>
      </c>
      <c r="F5" s="328">
        <v>0.0008038585209003215</v>
      </c>
      <c r="G5" s="326">
        <v>3</v>
      </c>
      <c r="H5" s="327">
        <v>0.0030612244897959186</v>
      </c>
      <c r="I5" s="326">
        <v>2</v>
      </c>
      <c r="J5" s="328">
        <v>0.0019193857965451055</v>
      </c>
      <c r="K5" s="326">
        <v>3</v>
      </c>
      <c r="L5" s="327">
        <v>0.005484460694698355</v>
      </c>
      <c r="M5" s="326">
        <v>2</v>
      </c>
      <c r="N5" s="328">
        <v>0.002320185614849188</v>
      </c>
      <c r="O5" s="326">
        <v>0</v>
      </c>
      <c r="P5" s="327">
        <v>0</v>
      </c>
      <c r="Q5" s="326">
        <v>1</v>
      </c>
      <c r="R5" s="328">
        <v>0.004901960784313725</v>
      </c>
      <c r="S5" s="326">
        <v>20</v>
      </c>
      <c r="T5" s="328">
        <v>0.002044153720359771</v>
      </c>
    </row>
    <row r="6" spans="1:20" ht="27">
      <c r="A6" s="26">
        <v>10</v>
      </c>
      <c r="B6" s="235" t="s">
        <v>470</v>
      </c>
      <c r="C6" s="178">
        <v>2</v>
      </c>
      <c r="D6" s="149">
        <v>0.0004363001745200698</v>
      </c>
      <c r="E6" s="178">
        <v>1</v>
      </c>
      <c r="F6" s="149">
        <v>0.0008038585209003215</v>
      </c>
      <c r="G6" s="178">
        <v>2</v>
      </c>
      <c r="H6" s="149">
        <v>0.0020408163265306124</v>
      </c>
      <c r="I6" s="178">
        <v>0</v>
      </c>
      <c r="J6" s="149">
        <v>0</v>
      </c>
      <c r="K6" s="178">
        <v>1</v>
      </c>
      <c r="L6" s="149">
        <v>0.0018281535648994518</v>
      </c>
      <c r="M6" s="178">
        <v>1</v>
      </c>
      <c r="N6" s="149">
        <v>0.001160092807424594</v>
      </c>
      <c r="O6" s="178">
        <v>0</v>
      </c>
      <c r="P6" s="149">
        <v>0</v>
      </c>
      <c r="Q6" s="178">
        <v>0</v>
      </c>
      <c r="R6" s="149">
        <v>0</v>
      </c>
      <c r="S6" s="178">
        <v>7</v>
      </c>
      <c r="T6" s="149">
        <v>0.0007154538021259197</v>
      </c>
    </row>
    <row r="7" spans="1:20" ht="14.25">
      <c r="A7" s="26">
        <v>11</v>
      </c>
      <c r="B7" s="235" t="s">
        <v>471</v>
      </c>
      <c r="C7" s="28">
        <v>4</v>
      </c>
      <c r="D7" s="74">
        <v>0.0008726003490401396</v>
      </c>
      <c r="E7" s="28">
        <v>0</v>
      </c>
      <c r="F7" s="74">
        <v>0</v>
      </c>
      <c r="G7" s="28">
        <v>1</v>
      </c>
      <c r="H7" s="74">
        <v>0.0010204081632653062</v>
      </c>
      <c r="I7" s="28">
        <v>1</v>
      </c>
      <c r="J7" s="74">
        <v>0.0009596928982725527</v>
      </c>
      <c r="K7" s="28">
        <v>1</v>
      </c>
      <c r="L7" s="74">
        <v>0.0018281535648994518</v>
      </c>
      <c r="M7" s="28">
        <v>1</v>
      </c>
      <c r="N7" s="74">
        <v>0.001160092807424594</v>
      </c>
      <c r="O7" s="28">
        <v>0</v>
      </c>
      <c r="P7" s="74">
        <v>0</v>
      </c>
      <c r="Q7" s="28">
        <v>0</v>
      </c>
      <c r="R7" s="74">
        <v>0</v>
      </c>
      <c r="S7" s="28">
        <v>8</v>
      </c>
      <c r="T7" s="74">
        <v>0.0008176614881439084</v>
      </c>
    </row>
    <row r="8" spans="1:20" ht="14.25">
      <c r="A8" s="26">
        <v>12</v>
      </c>
      <c r="B8" s="235" t="s">
        <v>472</v>
      </c>
      <c r="C8" s="28">
        <v>0</v>
      </c>
      <c r="D8" s="74">
        <v>0</v>
      </c>
      <c r="E8" s="28">
        <v>0</v>
      </c>
      <c r="F8" s="74">
        <v>0</v>
      </c>
      <c r="G8" s="28">
        <v>0</v>
      </c>
      <c r="H8" s="74">
        <v>0</v>
      </c>
      <c r="I8" s="28">
        <v>1</v>
      </c>
      <c r="J8" s="74">
        <v>0.0009596928982725527</v>
      </c>
      <c r="K8" s="28">
        <v>1</v>
      </c>
      <c r="L8" s="74">
        <v>0.0018281535648994518</v>
      </c>
      <c r="M8" s="28">
        <v>0</v>
      </c>
      <c r="N8" s="74">
        <v>0</v>
      </c>
      <c r="O8" s="28">
        <v>0</v>
      </c>
      <c r="P8" s="74">
        <v>0</v>
      </c>
      <c r="Q8" s="28">
        <v>0</v>
      </c>
      <c r="R8" s="74">
        <v>0</v>
      </c>
      <c r="S8" s="28">
        <v>2</v>
      </c>
      <c r="T8" s="74">
        <v>0.0002044153720359771</v>
      </c>
    </row>
    <row r="9" spans="1:20" ht="15" thickBot="1">
      <c r="A9" s="8">
        <v>19</v>
      </c>
      <c r="B9" s="268" t="s">
        <v>473</v>
      </c>
      <c r="C9" s="34">
        <v>2</v>
      </c>
      <c r="D9" s="79">
        <v>0.0004363001745200698</v>
      </c>
      <c r="E9" s="34">
        <v>0</v>
      </c>
      <c r="F9" s="79">
        <v>0</v>
      </c>
      <c r="G9" s="34">
        <v>0</v>
      </c>
      <c r="H9" s="79">
        <v>0</v>
      </c>
      <c r="I9" s="34">
        <v>0</v>
      </c>
      <c r="J9" s="79">
        <v>0</v>
      </c>
      <c r="K9" s="34">
        <v>0</v>
      </c>
      <c r="L9" s="79">
        <v>0</v>
      </c>
      <c r="M9" s="34">
        <v>0</v>
      </c>
      <c r="N9" s="79">
        <v>0</v>
      </c>
      <c r="O9" s="34">
        <v>0</v>
      </c>
      <c r="P9" s="79">
        <v>0</v>
      </c>
      <c r="Q9" s="34">
        <v>1</v>
      </c>
      <c r="R9" s="79">
        <v>0.004901960784313725</v>
      </c>
      <c r="S9" s="34">
        <v>3</v>
      </c>
      <c r="T9" s="79">
        <v>0.0003066230580539657</v>
      </c>
    </row>
    <row r="10" spans="1:20" ht="15" thickBot="1">
      <c r="A10" s="13">
        <v>2</v>
      </c>
      <c r="B10" s="273" t="s">
        <v>474</v>
      </c>
      <c r="C10" s="326">
        <v>6</v>
      </c>
      <c r="D10" s="327">
        <v>0.0013089005235602095</v>
      </c>
      <c r="E10" s="326">
        <v>6</v>
      </c>
      <c r="F10" s="328">
        <v>0.00482315112540193</v>
      </c>
      <c r="G10" s="326">
        <v>3</v>
      </c>
      <c r="H10" s="327">
        <v>0.0030612244897959186</v>
      </c>
      <c r="I10" s="326">
        <v>5</v>
      </c>
      <c r="J10" s="328">
        <v>0.0047984644913627635</v>
      </c>
      <c r="K10" s="326">
        <v>0</v>
      </c>
      <c r="L10" s="327">
        <v>0</v>
      </c>
      <c r="M10" s="326">
        <v>3</v>
      </c>
      <c r="N10" s="328">
        <v>0.0034802784222737818</v>
      </c>
      <c r="O10" s="326">
        <v>1</v>
      </c>
      <c r="P10" s="327">
        <v>0.003115264797507788</v>
      </c>
      <c r="Q10" s="326">
        <v>1</v>
      </c>
      <c r="R10" s="328">
        <v>0.004901960784313725</v>
      </c>
      <c r="S10" s="326">
        <v>25</v>
      </c>
      <c r="T10" s="328">
        <v>0.0025551921504497134</v>
      </c>
    </row>
    <row r="11" spans="1:20" ht="14.25">
      <c r="A11" s="26">
        <v>20</v>
      </c>
      <c r="B11" s="235" t="s">
        <v>475</v>
      </c>
      <c r="C11" s="178">
        <v>1</v>
      </c>
      <c r="D11" s="149">
        <v>0.0002181500872600349</v>
      </c>
      <c r="E11" s="178">
        <v>1</v>
      </c>
      <c r="F11" s="149">
        <v>0.0008038585209003215</v>
      </c>
      <c r="G11" s="178">
        <v>0</v>
      </c>
      <c r="H11" s="149">
        <v>0</v>
      </c>
      <c r="I11" s="178">
        <v>1</v>
      </c>
      <c r="J11" s="149">
        <v>0.0009596928982725527</v>
      </c>
      <c r="K11" s="178">
        <v>0</v>
      </c>
      <c r="L11" s="149">
        <v>0</v>
      </c>
      <c r="M11" s="178">
        <v>0</v>
      </c>
      <c r="N11" s="149">
        <v>0</v>
      </c>
      <c r="O11" s="178">
        <v>0</v>
      </c>
      <c r="P11" s="149">
        <v>0</v>
      </c>
      <c r="Q11" s="178">
        <v>0</v>
      </c>
      <c r="R11" s="149">
        <v>0</v>
      </c>
      <c r="S11" s="178">
        <v>3</v>
      </c>
      <c r="T11" s="149">
        <v>0.0003066230580539657</v>
      </c>
    </row>
    <row r="12" spans="1:20" ht="14.25">
      <c r="A12" s="26">
        <v>21</v>
      </c>
      <c r="B12" s="235" t="s">
        <v>476</v>
      </c>
      <c r="C12" s="178">
        <v>0</v>
      </c>
      <c r="D12" s="149">
        <v>0</v>
      </c>
      <c r="E12" s="178">
        <v>0</v>
      </c>
      <c r="F12" s="149">
        <v>0</v>
      </c>
      <c r="G12" s="178">
        <v>0</v>
      </c>
      <c r="H12" s="149">
        <v>0</v>
      </c>
      <c r="I12" s="178">
        <v>0</v>
      </c>
      <c r="J12" s="149">
        <v>0</v>
      </c>
      <c r="K12" s="178">
        <v>0</v>
      </c>
      <c r="L12" s="149">
        <v>0</v>
      </c>
      <c r="M12" s="178">
        <v>0</v>
      </c>
      <c r="N12" s="149">
        <v>0</v>
      </c>
      <c r="O12" s="178">
        <v>0</v>
      </c>
      <c r="P12" s="149">
        <v>0</v>
      </c>
      <c r="Q12" s="178">
        <v>0</v>
      </c>
      <c r="R12" s="149">
        <v>0</v>
      </c>
      <c r="S12" s="178">
        <v>0</v>
      </c>
      <c r="T12" s="149">
        <v>0</v>
      </c>
    </row>
    <row r="13" spans="1:20" ht="14.25">
      <c r="A13" s="26">
        <v>22</v>
      </c>
      <c r="B13" s="235" t="s">
        <v>477</v>
      </c>
      <c r="C13" s="72">
        <v>0</v>
      </c>
      <c r="D13" s="74">
        <v>0</v>
      </c>
      <c r="E13" s="72">
        <v>0</v>
      </c>
      <c r="F13" s="74">
        <v>0</v>
      </c>
      <c r="G13" s="72">
        <v>0</v>
      </c>
      <c r="H13" s="74">
        <v>0</v>
      </c>
      <c r="I13" s="72">
        <v>0</v>
      </c>
      <c r="J13" s="74">
        <v>0</v>
      </c>
      <c r="K13" s="72">
        <v>0</v>
      </c>
      <c r="L13" s="74">
        <v>0</v>
      </c>
      <c r="M13" s="72">
        <v>0</v>
      </c>
      <c r="N13" s="74">
        <v>0</v>
      </c>
      <c r="O13" s="72">
        <v>0</v>
      </c>
      <c r="P13" s="74">
        <v>0</v>
      </c>
      <c r="Q13" s="72">
        <v>0</v>
      </c>
      <c r="R13" s="74">
        <v>0</v>
      </c>
      <c r="S13" s="72">
        <v>0</v>
      </c>
      <c r="T13" s="74">
        <v>0</v>
      </c>
    </row>
    <row r="14" spans="1:20" ht="27">
      <c r="A14" s="26">
        <v>23</v>
      </c>
      <c r="B14" s="235" t="s">
        <v>478</v>
      </c>
      <c r="C14" s="72">
        <v>1</v>
      </c>
      <c r="D14" s="74">
        <v>0.0002181500872600349</v>
      </c>
      <c r="E14" s="72">
        <v>0</v>
      </c>
      <c r="F14" s="74">
        <v>0</v>
      </c>
      <c r="G14" s="72">
        <v>0</v>
      </c>
      <c r="H14" s="74">
        <v>0</v>
      </c>
      <c r="I14" s="72">
        <v>0</v>
      </c>
      <c r="J14" s="74">
        <v>0</v>
      </c>
      <c r="K14" s="72">
        <v>0</v>
      </c>
      <c r="L14" s="74">
        <v>0</v>
      </c>
      <c r="M14" s="72">
        <v>0</v>
      </c>
      <c r="N14" s="74">
        <v>0</v>
      </c>
      <c r="O14" s="72">
        <v>0</v>
      </c>
      <c r="P14" s="74">
        <v>0</v>
      </c>
      <c r="Q14" s="72">
        <v>0</v>
      </c>
      <c r="R14" s="74">
        <v>0</v>
      </c>
      <c r="S14" s="72">
        <v>1</v>
      </c>
      <c r="T14" s="74">
        <v>0.00010220768601798856</v>
      </c>
    </row>
    <row r="15" spans="1:20" ht="27">
      <c r="A15" s="26">
        <v>24</v>
      </c>
      <c r="B15" s="235" t="s">
        <v>479</v>
      </c>
      <c r="C15" s="72">
        <v>2</v>
      </c>
      <c r="D15" s="74">
        <v>0.0004363001745200698</v>
      </c>
      <c r="E15" s="72">
        <v>3</v>
      </c>
      <c r="F15" s="74">
        <v>0.002411575562700965</v>
      </c>
      <c r="G15" s="72">
        <v>3</v>
      </c>
      <c r="H15" s="74">
        <v>0.0030612244897959186</v>
      </c>
      <c r="I15" s="72">
        <v>3</v>
      </c>
      <c r="J15" s="74">
        <v>0.0028790786948176585</v>
      </c>
      <c r="K15" s="72">
        <v>0</v>
      </c>
      <c r="L15" s="74">
        <v>0</v>
      </c>
      <c r="M15" s="72">
        <v>2</v>
      </c>
      <c r="N15" s="74">
        <v>0.002320185614849188</v>
      </c>
      <c r="O15" s="72">
        <v>0</v>
      </c>
      <c r="P15" s="74">
        <v>0</v>
      </c>
      <c r="Q15" s="72">
        <v>1</v>
      </c>
      <c r="R15" s="74">
        <v>0.004901960784313725</v>
      </c>
      <c r="S15" s="72">
        <v>14</v>
      </c>
      <c r="T15" s="74">
        <v>0.0014309076042518395</v>
      </c>
    </row>
    <row r="16" spans="1:20" ht="14.25">
      <c r="A16" s="26">
        <v>25</v>
      </c>
      <c r="B16" s="235" t="s">
        <v>480</v>
      </c>
      <c r="C16" s="72">
        <v>0</v>
      </c>
      <c r="D16" s="74">
        <v>0</v>
      </c>
      <c r="E16" s="72">
        <v>0</v>
      </c>
      <c r="F16" s="74">
        <v>0</v>
      </c>
      <c r="G16" s="72">
        <v>0</v>
      </c>
      <c r="H16" s="74">
        <v>0</v>
      </c>
      <c r="I16" s="72">
        <v>0</v>
      </c>
      <c r="J16" s="74">
        <v>0</v>
      </c>
      <c r="K16" s="72">
        <v>0</v>
      </c>
      <c r="L16" s="74">
        <v>0</v>
      </c>
      <c r="M16" s="72">
        <v>0</v>
      </c>
      <c r="N16" s="74">
        <v>0</v>
      </c>
      <c r="O16" s="72">
        <v>0</v>
      </c>
      <c r="P16" s="74">
        <v>0</v>
      </c>
      <c r="Q16" s="72">
        <v>0</v>
      </c>
      <c r="R16" s="74">
        <v>0</v>
      </c>
      <c r="S16" s="72">
        <v>0</v>
      </c>
      <c r="T16" s="74">
        <v>0</v>
      </c>
    </row>
    <row r="17" spans="1:20" ht="15" thickBot="1">
      <c r="A17" s="39">
        <v>29</v>
      </c>
      <c r="B17" s="276" t="s">
        <v>481</v>
      </c>
      <c r="C17" s="77">
        <v>2</v>
      </c>
      <c r="D17" s="79">
        <v>0.0004363001745200698</v>
      </c>
      <c r="E17" s="77">
        <v>2</v>
      </c>
      <c r="F17" s="79">
        <v>0.001607717041800643</v>
      </c>
      <c r="G17" s="77">
        <v>0</v>
      </c>
      <c r="H17" s="79">
        <v>0</v>
      </c>
      <c r="I17" s="77">
        <v>1</v>
      </c>
      <c r="J17" s="79">
        <v>0.0009596928982725527</v>
      </c>
      <c r="K17" s="77">
        <v>0</v>
      </c>
      <c r="L17" s="79">
        <v>0</v>
      </c>
      <c r="M17" s="77">
        <v>1</v>
      </c>
      <c r="N17" s="79">
        <v>0.001160092807424594</v>
      </c>
      <c r="O17" s="77">
        <v>1</v>
      </c>
      <c r="P17" s="79">
        <v>0.003115264797507788</v>
      </c>
      <c r="Q17" s="77">
        <v>0</v>
      </c>
      <c r="R17" s="79">
        <v>0</v>
      </c>
      <c r="S17" s="77">
        <v>7</v>
      </c>
      <c r="T17" s="79">
        <v>0.0007154538021259197</v>
      </c>
    </row>
    <row r="18" spans="1:20" ht="27.75" thickBot="1">
      <c r="A18" s="13">
        <v>3</v>
      </c>
      <c r="B18" s="273" t="s">
        <v>482</v>
      </c>
      <c r="C18" s="326">
        <v>10</v>
      </c>
      <c r="D18" s="327">
        <v>0.002181500872600349</v>
      </c>
      <c r="E18" s="326">
        <v>4</v>
      </c>
      <c r="F18" s="328">
        <v>0.003215434083601286</v>
      </c>
      <c r="G18" s="326">
        <v>12</v>
      </c>
      <c r="H18" s="327">
        <v>0.012244897959183675</v>
      </c>
      <c r="I18" s="326">
        <v>8</v>
      </c>
      <c r="J18" s="328">
        <v>0.007677543186180422</v>
      </c>
      <c r="K18" s="326">
        <v>0</v>
      </c>
      <c r="L18" s="327">
        <v>0</v>
      </c>
      <c r="M18" s="326">
        <v>2</v>
      </c>
      <c r="N18" s="328">
        <v>0.002320185614849188</v>
      </c>
      <c r="O18" s="326">
        <v>0</v>
      </c>
      <c r="P18" s="327">
        <v>0</v>
      </c>
      <c r="Q18" s="326">
        <v>0</v>
      </c>
      <c r="R18" s="328">
        <v>0</v>
      </c>
      <c r="S18" s="326">
        <v>36</v>
      </c>
      <c r="T18" s="328">
        <v>0.003679476696647588</v>
      </c>
    </row>
    <row r="19" spans="1:20" ht="27">
      <c r="A19" s="26">
        <v>30</v>
      </c>
      <c r="B19" s="235" t="s">
        <v>483</v>
      </c>
      <c r="C19" s="178">
        <v>1</v>
      </c>
      <c r="D19" s="149">
        <v>0.0002181500872600349</v>
      </c>
      <c r="E19" s="178">
        <v>2</v>
      </c>
      <c r="F19" s="149">
        <v>0.001607717041800643</v>
      </c>
      <c r="G19" s="178">
        <v>2</v>
      </c>
      <c r="H19" s="149">
        <v>0.0020408163265306124</v>
      </c>
      <c r="I19" s="178">
        <v>4</v>
      </c>
      <c r="J19" s="149">
        <v>0.003838771593090211</v>
      </c>
      <c r="K19" s="178">
        <v>0</v>
      </c>
      <c r="L19" s="149">
        <v>0</v>
      </c>
      <c r="M19" s="178">
        <v>1</v>
      </c>
      <c r="N19" s="149">
        <v>0.001160092807424594</v>
      </c>
      <c r="O19" s="178">
        <v>0</v>
      </c>
      <c r="P19" s="149">
        <v>0</v>
      </c>
      <c r="Q19" s="178">
        <v>0</v>
      </c>
      <c r="R19" s="149">
        <v>0</v>
      </c>
      <c r="S19" s="178">
        <v>10</v>
      </c>
      <c r="T19" s="149">
        <v>0.0010220768601798852</v>
      </c>
    </row>
    <row r="20" spans="1:20" ht="14.25">
      <c r="A20" s="26">
        <v>31</v>
      </c>
      <c r="B20" s="235" t="s">
        <v>484</v>
      </c>
      <c r="C20" s="72">
        <v>0</v>
      </c>
      <c r="D20" s="74">
        <v>0</v>
      </c>
      <c r="E20" s="72">
        <v>0</v>
      </c>
      <c r="F20" s="74">
        <v>0</v>
      </c>
      <c r="G20" s="72">
        <v>0</v>
      </c>
      <c r="H20" s="74">
        <v>0</v>
      </c>
      <c r="I20" s="72">
        <v>0</v>
      </c>
      <c r="J20" s="74">
        <v>0</v>
      </c>
      <c r="K20" s="72">
        <v>0</v>
      </c>
      <c r="L20" s="74">
        <v>0</v>
      </c>
      <c r="M20" s="72">
        <v>0</v>
      </c>
      <c r="N20" s="74">
        <v>0</v>
      </c>
      <c r="O20" s="72">
        <v>0</v>
      </c>
      <c r="P20" s="74">
        <v>0</v>
      </c>
      <c r="Q20" s="72">
        <v>0</v>
      </c>
      <c r="R20" s="74">
        <v>0</v>
      </c>
      <c r="S20" s="72">
        <v>0</v>
      </c>
      <c r="T20" s="74">
        <v>0</v>
      </c>
    </row>
    <row r="21" spans="1:20" ht="14.25">
      <c r="A21" s="26">
        <v>32</v>
      </c>
      <c r="B21" s="235" t="s">
        <v>485</v>
      </c>
      <c r="C21" s="72">
        <v>2</v>
      </c>
      <c r="D21" s="74">
        <v>0.0004363001745200698</v>
      </c>
      <c r="E21" s="72">
        <v>0</v>
      </c>
      <c r="F21" s="74">
        <v>0</v>
      </c>
      <c r="G21" s="72">
        <v>4</v>
      </c>
      <c r="H21" s="74">
        <v>0.004081632653061225</v>
      </c>
      <c r="I21" s="72">
        <v>0</v>
      </c>
      <c r="J21" s="74">
        <v>0</v>
      </c>
      <c r="K21" s="72">
        <v>0</v>
      </c>
      <c r="L21" s="74">
        <v>0</v>
      </c>
      <c r="M21" s="72">
        <v>0</v>
      </c>
      <c r="N21" s="74">
        <v>0</v>
      </c>
      <c r="O21" s="72">
        <v>0</v>
      </c>
      <c r="P21" s="74">
        <v>0</v>
      </c>
      <c r="Q21" s="72">
        <v>0</v>
      </c>
      <c r="R21" s="74">
        <v>0</v>
      </c>
      <c r="S21" s="72">
        <v>6</v>
      </c>
      <c r="T21" s="74">
        <v>0.0006132461161079314</v>
      </c>
    </row>
    <row r="22" spans="1:20" ht="14.25">
      <c r="A22" s="26">
        <v>33</v>
      </c>
      <c r="B22" s="235" t="s">
        <v>486</v>
      </c>
      <c r="C22" s="72">
        <v>0</v>
      </c>
      <c r="D22" s="74">
        <v>0</v>
      </c>
      <c r="E22" s="72">
        <v>0</v>
      </c>
      <c r="F22" s="74">
        <v>0</v>
      </c>
      <c r="G22" s="72">
        <v>0</v>
      </c>
      <c r="H22" s="74">
        <v>0</v>
      </c>
      <c r="I22" s="72">
        <v>0</v>
      </c>
      <c r="J22" s="74">
        <v>0</v>
      </c>
      <c r="K22" s="72">
        <v>0</v>
      </c>
      <c r="L22" s="74">
        <v>0</v>
      </c>
      <c r="M22" s="72">
        <v>0</v>
      </c>
      <c r="N22" s="74">
        <v>0</v>
      </c>
      <c r="O22" s="72">
        <v>0</v>
      </c>
      <c r="P22" s="74">
        <v>0</v>
      </c>
      <c r="Q22" s="72">
        <v>0</v>
      </c>
      <c r="R22" s="74">
        <v>0</v>
      </c>
      <c r="S22" s="72">
        <v>0</v>
      </c>
      <c r="T22" s="74">
        <v>0</v>
      </c>
    </row>
    <row r="23" spans="1:20" ht="14.25">
      <c r="A23" s="26">
        <v>34</v>
      </c>
      <c r="B23" s="235" t="s">
        <v>487</v>
      </c>
      <c r="C23" s="72">
        <v>2</v>
      </c>
      <c r="D23" s="74">
        <v>0.0004363001745200698</v>
      </c>
      <c r="E23" s="72">
        <v>0</v>
      </c>
      <c r="F23" s="74">
        <v>0</v>
      </c>
      <c r="G23" s="72">
        <v>1</v>
      </c>
      <c r="H23" s="74">
        <v>0.0010204081632653062</v>
      </c>
      <c r="I23" s="72">
        <v>1</v>
      </c>
      <c r="J23" s="74">
        <v>0.0009596928982725527</v>
      </c>
      <c r="K23" s="72">
        <v>0</v>
      </c>
      <c r="L23" s="74">
        <v>0</v>
      </c>
      <c r="M23" s="72">
        <v>0</v>
      </c>
      <c r="N23" s="74">
        <v>0</v>
      </c>
      <c r="O23" s="72">
        <v>0</v>
      </c>
      <c r="P23" s="74">
        <v>0</v>
      </c>
      <c r="Q23" s="72">
        <v>0</v>
      </c>
      <c r="R23" s="74">
        <v>0</v>
      </c>
      <c r="S23" s="72">
        <v>4</v>
      </c>
      <c r="T23" s="74">
        <v>0.0004088307440719542</v>
      </c>
    </row>
    <row r="24" spans="1:20" ht="14.25">
      <c r="A24" s="26">
        <v>35</v>
      </c>
      <c r="B24" s="235" t="s">
        <v>488</v>
      </c>
      <c r="C24" s="72">
        <v>1</v>
      </c>
      <c r="D24" s="74">
        <v>0.0002181500872600349</v>
      </c>
      <c r="E24" s="72">
        <v>0</v>
      </c>
      <c r="F24" s="74">
        <v>0</v>
      </c>
      <c r="G24" s="72">
        <v>0</v>
      </c>
      <c r="H24" s="74">
        <v>0</v>
      </c>
      <c r="I24" s="72">
        <v>0</v>
      </c>
      <c r="J24" s="74">
        <v>0</v>
      </c>
      <c r="K24" s="72">
        <v>0</v>
      </c>
      <c r="L24" s="74">
        <v>0</v>
      </c>
      <c r="M24" s="72">
        <v>0</v>
      </c>
      <c r="N24" s="74">
        <v>0</v>
      </c>
      <c r="O24" s="72">
        <v>0</v>
      </c>
      <c r="P24" s="74">
        <v>0</v>
      </c>
      <c r="Q24" s="72">
        <v>0</v>
      </c>
      <c r="R24" s="74">
        <v>0</v>
      </c>
      <c r="S24" s="72">
        <v>1</v>
      </c>
      <c r="T24" s="74">
        <v>0.00010220768601798856</v>
      </c>
    </row>
    <row r="25" spans="1:20" ht="15" thickBot="1">
      <c r="A25" s="8">
        <v>39</v>
      </c>
      <c r="B25" s="268" t="s">
        <v>489</v>
      </c>
      <c r="C25" s="77">
        <v>4</v>
      </c>
      <c r="D25" s="79">
        <v>0.0008726003490401396</v>
      </c>
      <c r="E25" s="77">
        <v>2</v>
      </c>
      <c r="F25" s="79">
        <v>0.001607717041800643</v>
      </c>
      <c r="G25" s="77">
        <v>5</v>
      </c>
      <c r="H25" s="79">
        <v>0.005102040816326531</v>
      </c>
      <c r="I25" s="77">
        <v>3</v>
      </c>
      <c r="J25" s="79">
        <v>0.0028790786948176585</v>
      </c>
      <c r="K25" s="77">
        <v>0</v>
      </c>
      <c r="L25" s="79">
        <v>0</v>
      </c>
      <c r="M25" s="77">
        <v>1</v>
      </c>
      <c r="N25" s="79">
        <v>0.001160092807424594</v>
      </c>
      <c r="O25" s="77">
        <v>0</v>
      </c>
      <c r="P25" s="79">
        <v>0</v>
      </c>
      <c r="Q25" s="77">
        <v>0</v>
      </c>
      <c r="R25" s="79">
        <v>0</v>
      </c>
      <c r="S25" s="77">
        <v>15</v>
      </c>
      <c r="T25" s="79">
        <v>0.0015331152902698284</v>
      </c>
    </row>
    <row r="26" spans="1:20" ht="15" thickBot="1">
      <c r="A26" s="13">
        <v>4</v>
      </c>
      <c r="B26" s="273" t="s">
        <v>490</v>
      </c>
      <c r="C26" s="326">
        <v>2255</v>
      </c>
      <c r="D26" s="327">
        <v>0.49192844677137865</v>
      </c>
      <c r="E26" s="326">
        <v>411</v>
      </c>
      <c r="F26" s="328">
        <v>0.3303858520900322</v>
      </c>
      <c r="G26" s="326">
        <v>294</v>
      </c>
      <c r="H26" s="327">
        <v>0.3</v>
      </c>
      <c r="I26" s="326">
        <v>267</v>
      </c>
      <c r="J26" s="328">
        <v>0.2562380038387716</v>
      </c>
      <c r="K26" s="326">
        <v>153</v>
      </c>
      <c r="L26" s="327">
        <v>0.27970749542961615</v>
      </c>
      <c r="M26" s="326">
        <v>294</v>
      </c>
      <c r="N26" s="328">
        <v>0.34106728538283054</v>
      </c>
      <c r="O26" s="326">
        <v>128</v>
      </c>
      <c r="P26" s="327">
        <v>0.39875389408099693</v>
      </c>
      <c r="Q26" s="326">
        <v>82</v>
      </c>
      <c r="R26" s="328">
        <v>0.4019607843137255</v>
      </c>
      <c r="S26" s="326">
        <v>3884</v>
      </c>
      <c r="T26" s="328">
        <v>0.3969746524938675</v>
      </c>
    </row>
    <row r="27" spans="1:20" ht="27">
      <c r="A27" s="26">
        <v>40</v>
      </c>
      <c r="B27" s="235" t="s">
        <v>491</v>
      </c>
      <c r="C27" s="178">
        <v>40</v>
      </c>
      <c r="D27" s="149">
        <v>0.008726003490401396</v>
      </c>
      <c r="E27" s="178">
        <v>22</v>
      </c>
      <c r="F27" s="149">
        <v>0.017684887459807074</v>
      </c>
      <c r="G27" s="178">
        <v>19</v>
      </c>
      <c r="H27" s="149">
        <v>0.019387755102040816</v>
      </c>
      <c r="I27" s="178">
        <v>19</v>
      </c>
      <c r="J27" s="149">
        <v>0.018234165067178502</v>
      </c>
      <c r="K27" s="178">
        <v>6</v>
      </c>
      <c r="L27" s="149">
        <v>0.010968921389396709</v>
      </c>
      <c r="M27" s="178">
        <v>9</v>
      </c>
      <c r="N27" s="149">
        <v>0.010440835266821345</v>
      </c>
      <c r="O27" s="178">
        <v>5</v>
      </c>
      <c r="P27" s="149">
        <v>0.015576323987538943</v>
      </c>
      <c r="Q27" s="178">
        <v>1</v>
      </c>
      <c r="R27" s="149">
        <v>0.004901960784313725</v>
      </c>
      <c r="S27" s="178">
        <v>121</v>
      </c>
      <c r="T27" s="149">
        <v>0.012367130008176614</v>
      </c>
    </row>
    <row r="28" spans="1:20" ht="14.25">
      <c r="A28" s="26">
        <v>41</v>
      </c>
      <c r="B28" s="235" t="s">
        <v>492</v>
      </c>
      <c r="C28" s="72">
        <v>222</v>
      </c>
      <c r="D28" s="74">
        <v>0.04842931937172775</v>
      </c>
      <c r="E28" s="72">
        <v>108</v>
      </c>
      <c r="F28" s="74">
        <v>0.08681672025723473</v>
      </c>
      <c r="G28" s="72">
        <v>85</v>
      </c>
      <c r="H28" s="74">
        <v>0.08673469387755102</v>
      </c>
      <c r="I28" s="72">
        <v>66</v>
      </c>
      <c r="J28" s="74">
        <v>0.06333973128598848</v>
      </c>
      <c r="K28" s="72">
        <v>41</v>
      </c>
      <c r="L28" s="74">
        <v>0.07495429616087751</v>
      </c>
      <c r="M28" s="72">
        <v>56</v>
      </c>
      <c r="N28" s="74">
        <v>0.06496519721577726</v>
      </c>
      <c r="O28" s="72">
        <v>25</v>
      </c>
      <c r="P28" s="74">
        <v>0.0778816199376947</v>
      </c>
      <c r="Q28" s="72">
        <v>11</v>
      </c>
      <c r="R28" s="74">
        <v>0.05392156862745098</v>
      </c>
      <c r="S28" s="72">
        <v>614</v>
      </c>
      <c r="T28" s="74">
        <v>0.06275551921504498</v>
      </c>
    </row>
    <row r="29" spans="1:20" ht="27">
      <c r="A29" s="26">
        <v>42</v>
      </c>
      <c r="B29" s="235" t="s">
        <v>493</v>
      </c>
      <c r="C29" s="72">
        <v>1981</v>
      </c>
      <c r="D29" s="74">
        <v>0.4321553228621291</v>
      </c>
      <c r="E29" s="72">
        <v>270</v>
      </c>
      <c r="F29" s="74">
        <v>0.2170418006430868</v>
      </c>
      <c r="G29" s="72">
        <v>186</v>
      </c>
      <c r="H29" s="74">
        <v>0.18979591836734694</v>
      </c>
      <c r="I29" s="72">
        <v>171</v>
      </c>
      <c r="J29" s="74">
        <v>0.16410748560460653</v>
      </c>
      <c r="K29" s="72">
        <v>95</v>
      </c>
      <c r="L29" s="74">
        <v>0.1736745886654479</v>
      </c>
      <c r="M29" s="72">
        <v>219</v>
      </c>
      <c r="N29" s="74">
        <v>0.25406032482598606</v>
      </c>
      <c r="O29" s="72">
        <v>93</v>
      </c>
      <c r="P29" s="74">
        <v>0.28971962616822433</v>
      </c>
      <c r="Q29" s="72">
        <v>63</v>
      </c>
      <c r="R29" s="74">
        <v>0.3088235294117647</v>
      </c>
      <c r="S29" s="72">
        <v>3078</v>
      </c>
      <c r="T29" s="74">
        <v>0.31459525756336876</v>
      </c>
    </row>
    <row r="30" spans="1:20" ht="27">
      <c r="A30" s="26">
        <v>43</v>
      </c>
      <c r="B30" s="235" t="s">
        <v>494</v>
      </c>
      <c r="C30" s="72">
        <v>2</v>
      </c>
      <c r="D30" s="74">
        <v>0.0004363001745200698</v>
      </c>
      <c r="E30" s="72">
        <v>0</v>
      </c>
      <c r="F30" s="74">
        <v>0</v>
      </c>
      <c r="G30" s="72">
        <v>0</v>
      </c>
      <c r="H30" s="74">
        <v>0</v>
      </c>
      <c r="I30" s="72">
        <v>3</v>
      </c>
      <c r="J30" s="74">
        <v>0.0028790786948176585</v>
      </c>
      <c r="K30" s="72">
        <v>2</v>
      </c>
      <c r="L30" s="74">
        <v>0.0036563071297989035</v>
      </c>
      <c r="M30" s="72">
        <v>1</v>
      </c>
      <c r="N30" s="74">
        <v>0.001160092807424594</v>
      </c>
      <c r="O30" s="72">
        <v>0</v>
      </c>
      <c r="P30" s="74">
        <v>0</v>
      </c>
      <c r="Q30" s="72">
        <v>0</v>
      </c>
      <c r="R30" s="74">
        <v>0</v>
      </c>
      <c r="S30" s="72">
        <v>8</v>
      </c>
      <c r="T30" s="74">
        <v>0.0008176614881439084</v>
      </c>
    </row>
    <row r="31" spans="1:20" ht="15" thickBot="1">
      <c r="A31" s="39">
        <v>49</v>
      </c>
      <c r="B31" s="276" t="s">
        <v>495</v>
      </c>
      <c r="C31" s="77">
        <v>10</v>
      </c>
      <c r="D31" s="79">
        <v>0.002181500872600349</v>
      </c>
      <c r="E31" s="77">
        <v>11</v>
      </c>
      <c r="F31" s="79">
        <v>0.008842443729903537</v>
      </c>
      <c r="G31" s="77">
        <v>4</v>
      </c>
      <c r="H31" s="79">
        <v>0.004081632653061225</v>
      </c>
      <c r="I31" s="77">
        <v>8</v>
      </c>
      <c r="J31" s="79">
        <v>0.007677543186180422</v>
      </c>
      <c r="K31" s="77">
        <v>9</v>
      </c>
      <c r="L31" s="79">
        <v>0.016453382084095063</v>
      </c>
      <c r="M31" s="77">
        <v>9</v>
      </c>
      <c r="N31" s="79">
        <v>0.010440835266821345</v>
      </c>
      <c r="O31" s="77">
        <v>5</v>
      </c>
      <c r="P31" s="79">
        <v>0.015576323987538943</v>
      </c>
      <c r="Q31" s="77">
        <v>7</v>
      </c>
      <c r="R31" s="79">
        <v>0.03431372549019608</v>
      </c>
      <c r="S31" s="77">
        <v>63</v>
      </c>
      <c r="T31" s="79">
        <v>0.006439084219133278</v>
      </c>
    </row>
    <row r="32" spans="1:20" ht="27.75" thickBot="1">
      <c r="A32" s="13">
        <v>5</v>
      </c>
      <c r="B32" s="273" t="s">
        <v>496</v>
      </c>
      <c r="C32" s="326">
        <v>111</v>
      </c>
      <c r="D32" s="327">
        <v>0.024214659685863876</v>
      </c>
      <c r="E32" s="326">
        <v>45</v>
      </c>
      <c r="F32" s="328">
        <v>0.03617363344051447</v>
      </c>
      <c r="G32" s="326">
        <v>50</v>
      </c>
      <c r="H32" s="327">
        <v>0.05102040816326531</v>
      </c>
      <c r="I32" s="326">
        <v>50</v>
      </c>
      <c r="J32" s="328">
        <v>0.04798464491362764</v>
      </c>
      <c r="K32" s="326">
        <v>24</v>
      </c>
      <c r="L32" s="327">
        <v>0.043875685557586835</v>
      </c>
      <c r="M32" s="326">
        <v>39</v>
      </c>
      <c r="N32" s="328">
        <v>0.045243619489559156</v>
      </c>
      <c r="O32" s="326">
        <v>18</v>
      </c>
      <c r="P32" s="327">
        <v>0.056074766355140186</v>
      </c>
      <c r="Q32" s="326">
        <v>14</v>
      </c>
      <c r="R32" s="328">
        <v>0.06862745098039215</v>
      </c>
      <c r="S32" s="326">
        <v>351</v>
      </c>
      <c r="T32" s="328">
        <v>0.03587489779231398</v>
      </c>
    </row>
    <row r="33" spans="1:20" ht="27">
      <c r="A33" s="26">
        <v>50</v>
      </c>
      <c r="B33" s="235" t="s">
        <v>497</v>
      </c>
      <c r="C33" s="178">
        <v>5</v>
      </c>
      <c r="D33" s="149">
        <v>0.0010907504363001745</v>
      </c>
      <c r="E33" s="178">
        <v>1</v>
      </c>
      <c r="F33" s="149">
        <v>0.0008038585209003215</v>
      </c>
      <c r="G33" s="178">
        <v>1</v>
      </c>
      <c r="H33" s="149">
        <v>0.0010204081632653062</v>
      </c>
      <c r="I33" s="178">
        <v>1</v>
      </c>
      <c r="J33" s="149">
        <v>0.0009596928982725527</v>
      </c>
      <c r="K33" s="178">
        <v>1</v>
      </c>
      <c r="L33" s="149">
        <v>0.0018281535648994518</v>
      </c>
      <c r="M33" s="178">
        <v>1</v>
      </c>
      <c r="N33" s="149">
        <v>0.001160092807424594</v>
      </c>
      <c r="O33" s="178">
        <v>1</v>
      </c>
      <c r="P33" s="149">
        <v>0.003115264797507788</v>
      </c>
      <c r="Q33" s="178">
        <v>1</v>
      </c>
      <c r="R33" s="149">
        <v>0.004901960784313725</v>
      </c>
      <c r="S33" s="178">
        <v>12</v>
      </c>
      <c r="T33" s="149">
        <v>0.001226492232215863</v>
      </c>
    </row>
    <row r="34" spans="1:20" ht="14.25">
      <c r="A34" s="26">
        <v>51</v>
      </c>
      <c r="B34" s="235" t="s">
        <v>498</v>
      </c>
      <c r="C34" s="72">
        <v>11</v>
      </c>
      <c r="D34" s="74">
        <v>0.002399650959860384</v>
      </c>
      <c r="E34" s="72">
        <v>4</v>
      </c>
      <c r="F34" s="74">
        <v>0.003215434083601286</v>
      </c>
      <c r="G34" s="72">
        <v>1</v>
      </c>
      <c r="H34" s="74">
        <v>0.0010204081632653062</v>
      </c>
      <c r="I34" s="72">
        <v>4</v>
      </c>
      <c r="J34" s="74">
        <v>0.003838771593090211</v>
      </c>
      <c r="K34" s="72">
        <v>1</v>
      </c>
      <c r="L34" s="74">
        <v>0.0018281535648994518</v>
      </c>
      <c r="M34" s="72">
        <v>4</v>
      </c>
      <c r="N34" s="74">
        <v>0.004640371229698376</v>
      </c>
      <c r="O34" s="72">
        <v>2</v>
      </c>
      <c r="P34" s="74">
        <v>0.006230529595015576</v>
      </c>
      <c r="Q34" s="72">
        <v>0</v>
      </c>
      <c r="R34" s="74">
        <v>0</v>
      </c>
      <c r="S34" s="72">
        <v>27</v>
      </c>
      <c r="T34" s="74">
        <v>0.002759607522485691</v>
      </c>
    </row>
    <row r="35" spans="1:20" ht="14.25">
      <c r="A35" s="26">
        <v>52</v>
      </c>
      <c r="B35" s="235" t="s">
        <v>499</v>
      </c>
      <c r="C35" s="72">
        <v>9</v>
      </c>
      <c r="D35" s="74">
        <v>0.0019633507853403136</v>
      </c>
      <c r="E35" s="72">
        <v>8</v>
      </c>
      <c r="F35" s="74">
        <v>0.006430868167202572</v>
      </c>
      <c r="G35" s="72">
        <v>9</v>
      </c>
      <c r="H35" s="74">
        <v>0.009183673469387756</v>
      </c>
      <c r="I35" s="72">
        <v>7</v>
      </c>
      <c r="J35" s="74">
        <v>0.0067178502879078695</v>
      </c>
      <c r="K35" s="72">
        <v>5</v>
      </c>
      <c r="L35" s="74">
        <v>0.009140767824497256</v>
      </c>
      <c r="M35" s="72">
        <v>6</v>
      </c>
      <c r="N35" s="74">
        <v>0.006960556844547563</v>
      </c>
      <c r="O35" s="72">
        <v>2</v>
      </c>
      <c r="P35" s="74">
        <v>0.006230529595015576</v>
      </c>
      <c r="Q35" s="72">
        <v>0</v>
      </c>
      <c r="R35" s="74">
        <v>0</v>
      </c>
      <c r="S35" s="72">
        <v>46</v>
      </c>
      <c r="T35" s="74">
        <v>0.004701553556827474</v>
      </c>
    </row>
    <row r="36" spans="1:20" ht="14.25">
      <c r="A36" s="26">
        <v>53</v>
      </c>
      <c r="B36" s="235" t="s">
        <v>500</v>
      </c>
      <c r="C36" s="72">
        <v>40</v>
      </c>
      <c r="D36" s="74">
        <v>0.008726003490401396</v>
      </c>
      <c r="E36" s="72">
        <v>20</v>
      </c>
      <c r="F36" s="74">
        <v>0.01607717041800643</v>
      </c>
      <c r="G36" s="72">
        <v>26</v>
      </c>
      <c r="H36" s="74">
        <v>0.026530612244897958</v>
      </c>
      <c r="I36" s="72">
        <v>22</v>
      </c>
      <c r="J36" s="74">
        <v>0.02111324376199616</v>
      </c>
      <c r="K36" s="72">
        <v>9</v>
      </c>
      <c r="L36" s="74">
        <v>0.016453382084095063</v>
      </c>
      <c r="M36" s="72">
        <v>24</v>
      </c>
      <c r="N36" s="74">
        <v>0.02784222737819025</v>
      </c>
      <c r="O36" s="72">
        <v>8</v>
      </c>
      <c r="P36" s="74">
        <v>0.024922118380062305</v>
      </c>
      <c r="Q36" s="72">
        <v>4</v>
      </c>
      <c r="R36" s="74">
        <v>0.0196078431372549</v>
      </c>
      <c r="S36" s="72">
        <v>153</v>
      </c>
      <c r="T36" s="74">
        <v>0.015637775960752248</v>
      </c>
    </row>
    <row r="37" spans="1:20" ht="14.25">
      <c r="A37" s="26">
        <v>54</v>
      </c>
      <c r="B37" s="235" t="s">
        <v>501</v>
      </c>
      <c r="C37" s="72">
        <v>30</v>
      </c>
      <c r="D37" s="74">
        <v>0.006544502617801047</v>
      </c>
      <c r="E37" s="72">
        <v>6</v>
      </c>
      <c r="F37" s="74">
        <v>0.00482315112540193</v>
      </c>
      <c r="G37" s="72">
        <v>6</v>
      </c>
      <c r="H37" s="74">
        <v>0.006122448979591837</v>
      </c>
      <c r="I37" s="72">
        <v>11</v>
      </c>
      <c r="J37" s="74">
        <v>0.01055662188099808</v>
      </c>
      <c r="K37" s="72">
        <v>4</v>
      </c>
      <c r="L37" s="74">
        <v>0.007312614259597807</v>
      </c>
      <c r="M37" s="72">
        <v>1</v>
      </c>
      <c r="N37" s="74">
        <v>0.001160092807424594</v>
      </c>
      <c r="O37" s="72">
        <v>1</v>
      </c>
      <c r="P37" s="74">
        <v>0.003115264797507788</v>
      </c>
      <c r="Q37" s="72">
        <v>1</v>
      </c>
      <c r="R37" s="74">
        <v>0.004901960784313725</v>
      </c>
      <c r="S37" s="72">
        <v>60</v>
      </c>
      <c r="T37" s="74">
        <v>0.006132461161079314</v>
      </c>
    </row>
    <row r="38" spans="1:20" ht="27">
      <c r="A38" s="26">
        <v>55</v>
      </c>
      <c r="B38" s="235" t="s">
        <v>502</v>
      </c>
      <c r="C38" s="72">
        <v>15</v>
      </c>
      <c r="D38" s="74">
        <v>0.0032722513089005235</v>
      </c>
      <c r="E38" s="72">
        <v>5</v>
      </c>
      <c r="F38" s="74">
        <v>0.0040192926045016075</v>
      </c>
      <c r="G38" s="72">
        <v>4</v>
      </c>
      <c r="H38" s="74">
        <v>0.004081632653061225</v>
      </c>
      <c r="I38" s="72">
        <v>3</v>
      </c>
      <c r="J38" s="74">
        <v>0.0028790786948176585</v>
      </c>
      <c r="K38" s="72">
        <v>4</v>
      </c>
      <c r="L38" s="74">
        <v>0.007312614259597807</v>
      </c>
      <c r="M38" s="72">
        <v>3</v>
      </c>
      <c r="N38" s="74">
        <v>0.0034802784222737813</v>
      </c>
      <c r="O38" s="72">
        <v>3</v>
      </c>
      <c r="P38" s="74">
        <v>0.009345794392523364</v>
      </c>
      <c r="Q38" s="72">
        <v>7</v>
      </c>
      <c r="R38" s="74">
        <v>0.03431372549019608</v>
      </c>
      <c r="S38" s="72">
        <v>44</v>
      </c>
      <c r="T38" s="74">
        <v>0.004497138184791496</v>
      </c>
    </row>
    <row r="39" spans="1:20" ht="15" thickBot="1">
      <c r="A39" s="8">
        <v>59</v>
      </c>
      <c r="B39" s="268" t="s">
        <v>503</v>
      </c>
      <c r="C39" s="77">
        <v>1</v>
      </c>
      <c r="D39" s="79">
        <v>0.0002181500872600349</v>
      </c>
      <c r="E39" s="77">
        <v>1</v>
      </c>
      <c r="F39" s="79">
        <v>0.0008038585209003215</v>
      </c>
      <c r="G39" s="77">
        <v>3</v>
      </c>
      <c r="H39" s="79">
        <v>0.0030612244897959186</v>
      </c>
      <c r="I39" s="77">
        <v>2</v>
      </c>
      <c r="J39" s="79">
        <v>0.0019193857965451055</v>
      </c>
      <c r="K39" s="77">
        <v>0</v>
      </c>
      <c r="L39" s="79">
        <v>0</v>
      </c>
      <c r="M39" s="77">
        <v>0</v>
      </c>
      <c r="N39" s="79">
        <v>0</v>
      </c>
      <c r="O39" s="77">
        <v>1</v>
      </c>
      <c r="P39" s="79">
        <v>0.003115264797507788</v>
      </c>
      <c r="Q39" s="77">
        <v>1</v>
      </c>
      <c r="R39" s="79">
        <v>0.004901960784313725</v>
      </c>
      <c r="S39" s="77">
        <v>9</v>
      </c>
      <c r="T39" s="79">
        <v>0.000919869174161897</v>
      </c>
    </row>
    <row r="40" spans="1:20" ht="15" thickBot="1">
      <c r="A40" s="13">
        <v>6</v>
      </c>
      <c r="B40" s="273" t="s">
        <v>504</v>
      </c>
      <c r="C40" s="326">
        <v>1797</v>
      </c>
      <c r="D40" s="327">
        <v>0.3920157068062827</v>
      </c>
      <c r="E40" s="326">
        <v>714</v>
      </c>
      <c r="F40" s="328">
        <v>0.5739549839228296</v>
      </c>
      <c r="G40" s="326">
        <v>572</v>
      </c>
      <c r="H40" s="327">
        <v>0.5836734693877551</v>
      </c>
      <c r="I40" s="326">
        <v>657</v>
      </c>
      <c r="J40" s="328">
        <v>0.6305182341650671</v>
      </c>
      <c r="K40" s="326">
        <v>329</v>
      </c>
      <c r="L40" s="327">
        <v>0.6014625228519196</v>
      </c>
      <c r="M40" s="326">
        <v>469</v>
      </c>
      <c r="N40" s="328">
        <v>0.5440835266821346</v>
      </c>
      <c r="O40" s="326">
        <v>150</v>
      </c>
      <c r="P40" s="327">
        <v>0.4672897196261682</v>
      </c>
      <c r="Q40" s="326">
        <v>94</v>
      </c>
      <c r="R40" s="328">
        <v>0.4607843137254902</v>
      </c>
      <c r="S40" s="326">
        <v>4782</v>
      </c>
      <c r="T40" s="328">
        <v>0.48875715453802143</v>
      </c>
    </row>
    <row r="41" spans="1:20" ht="14.25">
      <c r="A41" s="26">
        <v>60</v>
      </c>
      <c r="B41" s="235" t="s">
        <v>505</v>
      </c>
      <c r="C41" s="178">
        <v>29</v>
      </c>
      <c r="D41" s="149">
        <v>0.0063263525305410125</v>
      </c>
      <c r="E41" s="178">
        <v>11</v>
      </c>
      <c r="F41" s="149">
        <v>0.008842443729903537</v>
      </c>
      <c r="G41" s="178">
        <v>8</v>
      </c>
      <c r="H41" s="149">
        <v>0.00816326530612245</v>
      </c>
      <c r="I41" s="178">
        <v>12</v>
      </c>
      <c r="J41" s="149">
        <v>0.011516314779270634</v>
      </c>
      <c r="K41" s="178">
        <v>11</v>
      </c>
      <c r="L41" s="149">
        <v>0.02010968921389397</v>
      </c>
      <c r="M41" s="178">
        <v>9</v>
      </c>
      <c r="N41" s="149">
        <v>0.010440835266821345</v>
      </c>
      <c r="O41" s="178">
        <v>1</v>
      </c>
      <c r="P41" s="149">
        <v>0.003115264797507788</v>
      </c>
      <c r="Q41" s="178">
        <v>3</v>
      </c>
      <c r="R41" s="149">
        <v>0.014705882352941173</v>
      </c>
      <c r="S41" s="178">
        <v>84</v>
      </c>
      <c r="T41" s="149">
        <v>0.008585445625511038</v>
      </c>
    </row>
    <row r="42" spans="1:20" ht="14.25">
      <c r="A42" s="26">
        <v>61</v>
      </c>
      <c r="B42" s="235" t="s">
        <v>506</v>
      </c>
      <c r="C42" s="72">
        <v>1756</v>
      </c>
      <c r="D42" s="74">
        <v>0.3830715532286213</v>
      </c>
      <c r="E42" s="72">
        <v>700</v>
      </c>
      <c r="F42" s="74">
        <v>0.5627009646302251</v>
      </c>
      <c r="G42" s="72">
        <v>559</v>
      </c>
      <c r="H42" s="74">
        <v>0.5704081632653061</v>
      </c>
      <c r="I42" s="72">
        <v>640</v>
      </c>
      <c r="J42" s="74">
        <v>0.6142034548944337</v>
      </c>
      <c r="K42" s="72">
        <v>318</v>
      </c>
      <c r="L42" s="74">
        <v>0.5813528336380256</v>
      </c>
      <c r="M42" s="72">
        <v>458</v>
      </c>
      <c r="N42" s="74">
        <v>0.531322505800464</v>
      </c>
      <c r="O42" s="72">
        <v>147</v>
      </c>
      <c r="P42" s="74">
        <v>0.45794392523364486</v>
      </c>
      <c r="Q42" s="72">
        <v>91</v>
      </c>
      <c r="R42" s="74">
        <v>0.44607843137254904</v>
      </c>
      <c r="S42" s="72">
        <v>4669</v>
      </c>
      <c r="T42" s="74">
        <v>0.4772076860179887</v>
      </c>
    </row>
    <row r="43" spans="1:20" ht="14.25">
      <c r="A43" s="26">
        <v>62</v>
      </c>
      <c r="B43" s="235" t="s">
        <v>507</v>
      </c>
      <c r="C43" s="72">
        <v>10</v>
      </c>
      <c r="D43" s="74">
        <v>0.002181500872600349</v>
      </c>
      <c r="E43" s="72">
        <v>2</v>
      </c>
      <c r="F43" s="74">
        <v>0.001607717041800643</v>
      </c>
      <c r="G43" s="72">
        <v>2</v>
      </c>
      <c r="H43" s="74">
        <v>0.0020408163265306124</v>
      </c>
      <c r="I43" s="72">
        <v>2</v>
      </c>
      <c r="J43" s="74">
        <v>0.0019193857965451055</v>
      </c>
      <c r="K43" s="72">
        <v>0</v>
      </c>
      <c r="L43" s="74">
        <v>0</v>
      </c>
      <c r="M43" s="72">
        <v>2</v>
      </c>
      <c r="N43" s="74">
        <v>0.002320185614849188</v>
      </c>
      <c r="O43" s="72">
        <v>1</v>
      </c>
      <c r="P43" s="74">
        <v>0.003115264797507788</v>
      </c>
      <c r="Q43" s="72">
        <v>0</v>
      </c>
      <c r="R43" s="74">
        <v>0</v>
      </c>
      <c r="S43" s="72">
        <v>19</v>
      </c>
      <c r="T43" s="74">
        <v>0.0019419460343417824</v>
      </c>
    </row>
    <row r="44" spans="1:20" ht="15" thickBot="1">
      <c r="A44" s="39">
        <v>69</v>
      </c>
      <c r="B44" s="276" t="s">
        <v>508</v>
      </c>
      <c r="C44" s="77">
        <v>2</v>
      </c>
      <c r="D44" s="79">
        <v>0.0004363001745200698</v>
      </c>
      <c r="E44" s="77">
        <v>1</v>
      </c>
      <c r="F44" s="79">
        <v>0.0008038585209003215</v>
      </c>
      <c r="G44" s="77">
        <v>3</v>
      </c>
      <c r="H44" s="79">
        <v>0.0030612244897959186</v>
      </c>
      <c r="I44" s="77">
        <v>3</v>
      </c>
      <c r="J44" s="79">
        <v>0.0028790786948176585</v>
      </c>
      <c r="K44" s="77">
        <v>0</v>
      </c>
      <c r="L44" s="79">
        <v>0</v>
      </c>
      <c r="M44" s="77">
        <v>0</v>
      </c>
      <c r="N44" s="79">
        <v>0</v>
      </c>
      <c r="O44" s="77">
        <v>1</v>
      </c>
      <c r="P44" s="79">
        <v>0.003115264797507788</v>
      </c>
      <c r="Q44" s="77">
        <v>0</v>
      </c>
      <c r="R44" s="79">
        <v>0</v>
      </c>
      <c r="S44" s="77">
        <v>10</v>
      </c>
      <c r="T44" s="79">
        <v>0.0010220768601798852</v>
      </c>
    </row>
    <row r="45" spans="1:20" ht="15" thickBot="1">
      <c r="A45" s="13">
        <v>99</v>
      </c>
      <c r="B45" s="273" t="s">
        <v>509</v>
      </c>
      <c r="C45" s="326">
        <v>90</v>
      </c>
      <c r="D45" s="327">
        <v>0.01963350785340314</v>
      </c>
      <c r="E45" s="326">
        <v>43</v>
      </c>
      <c r="F45" s="328">
        <v>0.03456591639871383</v>
      </c>
      <c r="G45" s="326">
        <v>31</v>
      </c>
      <c r="H45" s="327">
        <v>0.03163265306122449</v>
      </c>
      <c r="I45" s="326">
        <v>43</v>
      </c>
      <c r="J45" s="328">
        <v>0.04126679462571978</v>
      </c>
      <c r="K45" s="326">
        <v>33</v>
      </c>
      <c r="L45" s="327">
        <v>0.060329067641681916</v>
      </c>
      <c r="M45" s="326">
        <v>44</v>
      </c>
      <c r="N45" s="328">
        <v>0.05104408352668213</v>
      </c>
      <c r="O45" s="326">
        <v>18</v>
      </c>
      <c r="P45" s="327">
        <v>0.056074766355140186</v>
      </c>
      <c r="Q45" s="326">
        <v>11</v>
      </c>
      <c r="R45" s="328">
        <v>0.05392156862745098</v>
      </c>
      <c r="S45" s="326">
        <v>313</v>
      </c>
      <c r="T45" s="328">
        <v>0.03199100572363042</v>
      </c>
    </row>
    <row r="46" spans="1:20" ht="15" thickBot="1">
      <c r="A46" s="101" t="s">
        <v>46</v>
      </c>
      <c r="B46" s="261" t="s">
        <v>510</v>
      </c>
      <c r="C46" s="311">
        <v>307</v>
      </c>
      <c r="D46" s="329">
        <v>0.06697207678883071</v>
      </c>
      <c r="E46" s="311">
        <v>20</v>
      </c>
      <c r="F46" s="329">
        <v>0.01607717041800643</v>
      </c>
      <c r="G46" s="311">
        <v>15</v>
      </c>
      <c r="H46" s="329">
        <v>0.015306122448979591</v>
      </c>
      <c r="I46" s="311">
        <v>10</v>
      </c>
      <c r="J46" s="329">
        <v>0.009596928982725527</v>
      </c>
      <c r="K46" s="311">
        <v>5</v>
      </c>
      <c r="L46" s="329">
        <v>0.009140767824497256</v>
      </c>
      <c r="M46" s="311">
        <v>9</v>
      </c>
      <c r="N46" s="329">
        <v>0.010440835266821345</v>
      </c>
      <c r="O46" s="311">
        <v>6</v>
      </c>
      <c r="P46" s="329">
        <v>0.018691588785046728</v>
      </c>
      <c r="Q46" s="311">
        <v>1</v>
      </c>
      <c r="R46" s="329">
        <v>0.004901960784313725</v>
      </c>
      <c r="S46" s="311">
        <v>373</v>
      </c>
      <c r="T46" s="329">
        <v>0.03812346688470973</v>
      </c>
    </row>
    <row r="47" spans="1:20" ht="15" thickBot="1">
      <c r="A47" s="428" t="s">
        <v>48</v>
      </c>
      <c r="B47" s="430"/>
      <c r="C47" s="192">
        <v>4584</v>
      </c>
      <c r="D47" s="248">
        <v>1</v>
      </c>
      <c r="E47" s="192">
        <v>1244</v>
      </c>
      <c r="F47" s="248">
        <v>1</v>
      </c>
      <c r="G47" s="192">
        <v>980</v>
      </c>
      <c r="H47" s="248">
        <v>1</v>
      </c>
      <c r="I47" s="192">
        <v>1042</v>
      </c>
      <c r="J47" s="248">
        <v>1</v>
      </c>
      <c r="K47" s="192">
        <v>547</v>
      </c>
      <c r="L47" s="248">
        <v>1</v>
      </c>
      <c r="M47" s="192">
        <v>862</v>
      </c>
      <c r="N47" s="248">
        <v>1</v>
      </c>
      <c r="O47" s="192">
        <v>321</v>
      </c>
      <c r="P47" s="248">
        <v>1</v>
      </c>
      <c r="Q47" s="192">
        <v>204</v>
      </c>
      <c r="R47" s="248">
        <v>1</v>
      </c>
      <c r="S47" s="192">
        <v>9784</v>
      </c>
      <c r="T47" s="248">
        <v>1</v>
      </c>
    </row>
  </sheetData>
  <sheetProtection/>
  <mergeCells count="14">
    <mergeCell ref="K3:L3"/>
    <mergeCell ref="M3:N3"/>
    <mergeCell ref="O3:P3"/>
    <mergeCell ref="A1:T1"/>
    <mergeCell ref="Q3:R3"/>
    <mergeCell ref="S3:T3"/>
    <mergeCell ref="A47:B47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7.7109375" style="262" customWidth="1"/>
    <col min="2" max="2" width="63.421875" style="262" customWidth="1"/>
    <col min="3" max="4" width="11.57421875" style="262" customWidth="1"/>
    <col min="5" max="5" width="11.140625" style="262" customWidth="1"/>
    <col min="6" max="6" width="11.00390625" style="262" customWidth="1"/>
    <col min="7" max="7" width="9.28125" style="262" customWidth="1"/>
    <col min="8" max="8" width="10.8515625" style="262" customWidth="1"/>
    <col min="9" max="9" width="9.28125" style="262" customWidth="1"/>
    <col min="10" max="10" width="11.7109375" style="262" customWidth="1"/>
    <col min="11" max="20" width="9.28125" style="262" customWidth="1"/>
    <col min="21" max="21" width="11.140625" style="262" customWidth="1"/>
    <col min="22" max="22" width="9.28125" style="262" customWidth="1"/>
    <col min="23" max="16384" width="9.140625" style="262" customWidth="1"/>
  </cols>
  <sheetData>
    <row r="1" spans="1:22" ht="24.75" customHeight="1" thickBot="1" thickTop="1">
      <c r="A1" s="463" t="s">
        <v>235</v>
      </c>
      <c r="B1" s="464"/>
      <c r="C1" s="464"/>
      <c r="D1" s="464"/>
      <c r="E1" s="464"/>
      <c r="F1" s="464"/>
      <c r="G1" s="464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6"/>
    </row>
    <row r="2" spans="1:22" ht="24.75" customHeight="1" thickBot="1" thickTop="1">
      <c r="A2" s="454" t="s">
        <v>50</v>
      </c>
      <c r="B2" s="456" t="s">
        <v>51</v>
      </c>
      <c r="C2" s="458" t="s">
        <v>59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60"/>
    </row>
    <row r="3" spans="1:22" ht="24.75" customHeight="1">
      <c r="A3" s="454"/>
      <c r="B3" s="456"/>
      <c r="C3" s="470">
        <v>0</v>
      </c>
      <c r="D3" s="471"/>
      <c r="E3" s="452" t="s">
        <v>60</v>
      </c>
      <c r="F3" s="453"/>
      <c r="G3" s="452" t="s">
        <v>61</v>
      </c>
      <c r="H3" s="453"/>
      <c r="I3" s="452" t="s">
        <v>62</v>
      </c>
      <c r="J3" s="453"/>
      <c r="K3" s="452" t="s">
        <v>63</v>
      </c>
      <c r="L3" s="453"/>
      <c r="M3" s="452" t="s">
        <v>64</v>
      </c>
      <c r="N3" s="453"/>
      <c r="O3" s="452" t="s">
        <v>65</v>
      </c>
      <c r="P3" s="453"/>
      <c r="Q3" s="452" t="s">
        <v>66</v>
      </c>
      <c r="R3" s="453"/>
      <c r="S3" s="452" t="s">
        <v>52</v>
      </c>
      <c r="T3" s="468"/>
      <c r="U3" s="452" t="s">
        <v>58</v>
      </c>
      <c r="V3" s="453"/>
    </row>
    <row r="4" spans="1:22" ht="24.75" customHeight="1" thickBot="1">
      <c r="A4" s="454"/>
      <c r="B4" s="456"/>
      <c r="C4" s="124" t="s">
        <v>2</v>
      </c>
      <c r="D4" s="125" t="s">
        <v>3</v>
      </c>
      <c r="E4" s="126" t="s">
        <v>2</v>
      </c>
      <c r="F4" s="127" t="s">
        <v>3</v>
      </c>
      <c r="G4" s="126" t="s">
        <v>2</v>
      </c>
      <c r="H4" s="127" t="s">
        <v>3</v>
      </c>
      <c r="I4" s="126" t="s">
        <v>2</v>
      </c>
      <c r="J4" s="127" t="s">
        <v>3</v>
      </c>
      <c r="K4" s="126" t="s">
        <v>2</v>
      </c>
      <c r="L4" s="127" t="s">
        <v>3</v>
      </c>
      <c r="M4" s="126" t="s">
        <v>2</v>
      </c>
      <c r="N4" s="127" t="s">
        <v>3</v>
      </c>
      <c r="O4" s="126" t="s">
        <v>2</v>
      </c>
      <c r="P4" s="127" t="s">
        <v>3</v>
      </c>
      <c r="Q4" s="126" t="s">
        <v>2</v>
      </c>
      <c r="R4" s="127" t="s">
        <v>3</v>
      </c>
      <c r="S4" s="126" t="s">
        <v>2</v>
      </c>
      <c r="T4" s="127" t="s">
        <v>3</v>
      </c>
      <c r="U4" s="126" t="s">
        <v>2</v>
      </c>
      <c r="V4" s="127" t="s">
        <v>3</v>
      </c>
    </row>
    <row r="5" spans="1:22" ht="15" thickBot="1">
      <c r="A5" s="13">
        <v>1</v>
      </c>
      <c r="B5" s="14" t="s">
        <v>4</v>
      </c>
      <c r="C5" s="15">
        <f aca="true" t="shared" si="0" ref="C5:P5">SUM(C6:C9)</f>
        <v>28230</v>
      </c>
      <c r="D5" s="147">
        <f t="shared" si="0"/>
        <v>0.30068701070458537</v>
      </c>
      <c r="E5" s="15">
        <f t="shared" si="0"/>
        <v>1855</v>
      </c>
      <c r="F5" s="145">
        <f t="shared" si="0"/>
        <v>0.3121319199057715</v>
      </c>
      <c r="G5" s="15">
        <f t="shared" si="0"/>
        <v>1014</v>
      </c>
      <c r="H5" s="145">
        <f t="shared" si="0"/>
        <v>0.25509433962264155</v>
      </c>
      <c r="I5" s="15">
        <f t="shared" si="0"/>
        <v>259</v>
      </c>
      <c r="J5" s="145">
        <f t="shared" si="0"/>
        <v>0.24784688995215312</v>
      </c>
      <c r="K5" s="15">
        <f t="shared" si="0"/>
        <v>21</v>
      </c>
      <c r="L5" s="145">
        <f t="shared" si="0"/>
        <v>0.27999999999999997</v>
      </c>
      <c r="M5" s="15">
        <f t="shared" si="0"/>
        <v>59</v>
      </c>
      <c r="N5" s="145">
        <f t="shared" si="0"/>
        <v>0.329608938547486</v>
      </c>
      <c r="O5" s="15">
        <f t="shared" si="0"/>
        <v>16</v>
      </c>
      <c r="P5" s="145">
        <f t="shared" si="0"/>
        <v>0.33333333333333337</v>
      </c>
      <c r="Q5" s="15">
        <f aca="true" t="shared" si="1" ref="Q5:V5">SUM(Q6:Q9)</f>
        <v>5</v>
      </c>
      <c r="R5" s="145">
        <f t="shared" si="1"/>
        <v>0.23809523809523808</v>
      </c>
      <c r="S5" s="15">
        <f t="shared" si="1"/>
        <v>13</v>
      </c>
      <c r="T5" s="145">
        <f t="shared" si="1"/>
        <v>0.2</v>
      </c>
      <c r="U5" s="15">
        <f t="shared" si="1"/>
        <v>31472</v>
      </c>
      <c r="V5" s="145">
        <f t="shared" si="1"/>
        <v>0.2990611577787069</v>
      </c>
    </row>
    <row r="6" spans="1:23" ht="27">
      <c r="A6" s="269">
        <v>10</v>
      </c>
      <c r="B6" s="261" t="s">
        <v>5</v>
      </c>
      <c r="C6" s="178">
        <f>VLOOKUP(W6,'[1]Sheet1'!$A$336:$U$372,2,FALSE)</f>
        <v>6463</v>
      </c>
      <c r="D6" s="150">
        <f>C6/$C$46</f>
        <v>0.0688395377323321</v>
      </c>
      <c r="E6" s="178">
        <f>VLOOKUP(W6,'[1]Sheet1'!$A$336:$U$372,4,FALSE)</f>
        <v>407</v>
      </c>
      <c r="F6" s="149">
        <f>E6/$E$46</f>
        <v>0.0684839306747434</v>
      </c>
      <c r="G6" s="178">
        <f>VLOOKUP(W6,'[1]Sheet1'!$A$336:$U$372,6,FALSE)</f>
        <v>202</v>
      </c>
      <c r="H6" s="149">
        <f>G6/$G$46</f>
        <v>0.05081761006289308</v>
      </c>
      <c r="I6" s="178">
        <f>VLOOKUP(W6,'[1]Sheet1'!$A$336:$U$372,8,FALSE)</f>
        <v>46</v>
      </c>
      <c r="J6" s="149">
        <f>I6/$I$46</f>
        <v>0.04401913875598086</v>
      </c>
      <c r="K6" s="178">
        <f>VLOOKUP(W6,'[1]Sheet1'!$A$336:$U$372,10,FALSE)</f>
        <v>6</v>
      </c>
      <c r="L6" s="149">
        <f>K6/$K$46</f>
        <v>0.08</v>
      </c>
      <c r="M6" s="178">
        <f>VLOOKUP(W6,'[1]Sheet1'!$A$336:$U$372,12,FALSE)</f>
        <v>17</v>
      </c>
      <c r="N6" s="149">
        <f>M6/$M$46</f>
        <v>0.09497206703910614</v>
      </c>
      <c r="O6" s="178">
        <f>VLOOKUP(W6,'[1]Sheet1'!$A$336:$U$372,14,FALSE)</f>
        <v>2</v>
      </c>
      <c r="P6" s="149">
        <f>O6/$O$46</f>
        <v>0.041666666666666664</v>
      </c>
      <c r="Q6" s="178">
        <f>VLOOKUP(W6,'[1]Sheet1'!$A$336:$U$372,16,FALSE)</f>
        <v>2</v>
      </c>
      <c r="R6" s="149">
        <f>Q6/$Q$46</f>
        <v>0.09523809523809523</v>
      </c>
      <c r="S6" s="178">
        <f>VLOOKUP(W6,'[1]Sheet1'!$A$336:$U$372,18,FALSE)</f>
        <v>2</v>
      </c>
      <c r="T6" s="149">
        <f>S6/$S$46</f>
        <v>0.03076923076923077</v>
      </c>
      <c r="U6" s="178">
        <f>VLOOKUP(W6,'[1]Sheet1'!$A$336:$U$372,20,FALSE)</f>
        <v>7147</v>
      </c>
      <c r="V6" s="149">
        <f>U6/$U$46</f>
        <v>0.06791402181762894</v>
      </c>
      <c r="W6" s="338" t="s">
        <v>242</v>
      </c>
    </row>
    <row r="7" spans="1:23" ht="14.25">
      <c r="A7" s="188">
        <v>11</v>
      </c>
      <c r="B7" s="189" t="s">
        <v>6</v>
      </c>
      <c r="C7" s="72">
        <f>VLOOKUP(W7,'[1]Sheet1'!$A$336:$U$372,2,FALSE)</f>
        <v>14202</v>
      </c>
      <c r="D7" s="73">
        <f>C7/$C$46</f>
        <v>0.1512701709538265</v>
      </c>
      <c r="E7" s="72">
        <f>VLOOKUP(W7,'[1]Sheet1'!$A$336:$U$372,4,FALSE)</f>
        <v>816</v>
      </c>
      <c r="F7" s="74">
        <f>E7/$E$46</f>
        <v>0.13730439172135286</v>
      </c>
      <c r="G7" s="72">
        <f>VLOOKUP(W7,'[1]Sheet1'!$A$336:$U$372,6,FALSE)</f>
        <v>493</v>
      </c>
      <c r="H7" s="74">
        <f>G7/$G$46</f>
        <v>0.12402515723270441</v>
      </c>
      <c r="I7" s="72">
        <f>VLOOKUP(W7,'[1]Sheet1'!$A$336:$U$372,8,FALSE)</f>
        <v>137</v>
      </c>
      <c r="J7" s="74">
        <f>I7/$I$46</f>
        <v>0.13110047846889952</v>
      </c>
      <c r="K7" s="72">
        <f>VLOOKUP(W7,'[1]Sheet1'!$A$336:$U$372,10,FALSE)</f>
        <v>9</v>
      </c>
      <c r="L7" s="74">
        <f>K7/$K$46</f>
        <v>0.12</v>
      </c>
      <c r="M7" s="72">
        <f>VLOOKUP(W7,'[1]Sheet1'!$A$336:$U$372,12,FALSE)</f>
        <v>28</v>
      </c>
      <c r="N7" s="74">
        <f>M7/$M$46</f>
        <v>0.1564245810055866</v>
      </c>
      <c r="O7" s="72">
        <f>VLOOKUP(W7,'[1]Sheet1'!$A$336:$U$372,14,FALSE)</f>
        <v>12</v>
      </c>
      <c r="P7" s="74">
        <f>O7/$O$46</f>
        <v>0.25</v>
      </c>
      <c r="Q7" s="72">
        <f>VLOOKUP(W7,'[1]Sheet1'!$A$336:$U$372,16,FALSE)</f>
        <v>1</v>
      </c>
      <c r="R7" s="74">
        <f>Q7/$Q$46</f>
        <v>0.047619047619047616</v>
      </c>
      <c r="S7" s="72">
        <f>VLOOKUP(W7,'[1]Sheet1'!$A$336:$U$372,18,FALSE)</f>
        <v>5</v>
      </c>
      <c r="T7" s="74">
        <f>S7/$S$46</f>
        <v>0.07692307692307693</v>
      </c>
      <c r="U7" s="72">
        <f>VLOOKUP(W7,'[1]Sheet1'!$A$336:$U$372,20,FALSE)</f>
        <v>15703</v>
      </c>
      <c r="V7" s="74">
        <f>U7/$U$46</f>
        <v>0.14921699798548024</v>
      </c>
      <c r="W7" s="262" t="s">
        <v>239</v>
      </c>
    </row>
    <row r="8" spans="1:23" ht="14.25">
      <c r="A8" s="188">
        <v>12</v>
      </c>
      <c r="B8" s="189" t="s">
        <v>7</v>
      </c>
      <c r="C8" s="72">
        <f>VLOOKUP(W8,'[1]Sheet1'!$A$336:$U$372,2,FALSE)</f>
        <v>6488</v>
      </c>
      <c r="D8" s="73">
        <f>C8/$C$46</f>
        <v>0.06910582095116366</v>
      </c>
      <c r="E8" s="72">
        <f>VLOOKUP(W8,'[1]Sheet1'!$A$336:$U$372,4,FALSE)</f>
        <v>551</v>
      </c>
      <c r="F8" s="74">
        <f>E8/$E$46</f>
        <v>0.09271411744909978</v>
      </c>
      <c r="G8" s="72">
        <f>VLOOKUP(W8,'[1]Sheet1'!$A$336:$U$372,6,FALSE)</f>
        <v>279</v>
      </c>
      <c r="H8" s="74">
        <f>G8/$G$46</f>
        <v>0.07018867924528302</v>
      </c>
      <c r="I8" s="72">
        <f>VLOOKUP(W8,'[1]Sheet1'!$A$336:$U$372,8,FALSE)</f>
        <v>63</v>
      </c>
      <c r="J8" s="74">
        <f>I8/$I$46</f>
        <v>0.06028708133971292</v>
      </c>
      <c r="K8" s="72">
        <f>VLOOKUP(W8,'[1]Sheet1'!$A$336:$U$372,10,FALSE)</f>
        <v>5</v>
      </c>
      <c r="L8" s="74">
        <f>K8/$K$46</f>
        <v>0.06666666666666667</v>
      </c>
      <c r="M8" s="72">
        <f>VLOOKUP(W8,'[1]Sheet1'!$A$336:$U$372,12,FALSE)</f>
        <v>12</v>
      </c>
      <c r="N8" s="74">
        <f>M8/$M$46</f>
        <v>0.0670391061452514</v>
      </c>
      <c r="O8" s="72">
        <f>VLOOKUP(W8,'[1]Sheet1'!$A$336:$U$372,14,FALSE)</f>
        <v>2</v>
      </c>
      <c r="P8" s="74">
        <f>O8/$O$46</f>
        <v>0.041666666666666664</v>
      </c>
      <c r="Q8" s="72">
        <f>VLOOKUP(W8,'[1]Sheet1'!$A$336:$U$372,16,FALSE)</f>
        <v>2</v>
      </c>
      <c r="R8" s="74">
        <f>Q8/$Q$46</f>
        <v>0.09523809523809523</v>
      </c>
      <c r="S8" s="72">
        <f>VLOOKUP(W8,'[1]Sheet1'!$A$336:$U$372,18,FALSE)</f>
        <v>6</v>
      </c>
      <c r="T8" s="74">
        <f>S8/$S$46</f>
        <v>0.09230769230769231</v>
      </c>
      <c r="U8" s="72">
        <f>VLOOKUP(W8,'[1]Sheet1'!$A$336:$U$372,20,FALSE)</f>
        <v>7408</v>
      </c>
      <c r="V8" s="74">
        <f>U8/$U$46</f>
        <v>0.07039416169371698</v>
      </c>
      <c r="W8" s="262" t="s">
        <v>347</v>
      </c>
    </row>
    <row r="9" spans="1:23" ht="15" thickBot="1">
      <c r="A9" s="270">
        <v>19</v>
      </c>
      <c r="B9" s="244" t="s">
        <v>8</v>
      </c>
      <c r="C9" s="77">
        <f>VLOOKUP(W9,'[1]Sheet1'!$A$336:$U$372,2,FALSE)</f>
        <v>1077</v>
      </c>
      <c r="D9" s="78">
        <f>C9/$C$46</f>
        <v>0.011471481067263142</v>
      </c>
      <c r="E9" s="77">
        <f>VLOOKUP(W9,'[1]Sheet1'!$A$336:$U$372,4,FALSE)</f>
        <v>81</v>
      </c>
      <c r="F9" s="79">
        <f>E9/$E$46</f>
        <v>0.013629480060575468</v>
      </c>
      <c r="G9" s="77">
        <f>VLOOKUP(W9,'[1]Sheet1'!$A$336:$U$372,6,FALSE)</f>
        <v>40</v>
      </c>
      <c r="H9" s="79">
        <f>G9/$G$46</f>
        <v>0.010062893081761006</v>
      </c>
      <c r="I9" s="77">
        <f>VLOOKUP(W9,'[1]Sheet1'!$A$336:$U$372,8,FALSE)</f>
        <v>13</v>
      </c>
      <c r="J9" s="79">
        <f>I9/$I$46</f>
        <v>0.012440191387559809</v>
      </c>
      <c r="K9" s="77">
        <f>VLOOKUP(W9,'[1]Sheet1'!$A$336:$U$372,10,FALSE)</f>
        <v>1</v>
      </c>
      <c r="L9" s="79">
        <f>K9/$K$46</f>
        <v>0.013333333333333334</v>
      </c>
      <c r="M9" s="77">
        <f>VLOOKUP(W9,'[1]Sheet1'!$A$336:$U$372,12,FALSE)</f>
        <v>2</v>
      </c>
      <c r="N9" s="79">
        <f>M9/$M$46</f>
        <v>0.0111731843575419</v>
      </c>
      <c r="O9" s="77">
        <f>VLOOKUP(W9,'[1]Sheet1'!$A$336:$U$372,14,FALSE)</f>
        <v>0</v>
      </c>
      <c r="P9" s="79">
        <f>O9/$O$46</f>
        <v>0</v>
      </c>
      <c r="Q9" s="77">
        <f>VLOOKUP(W9,'[1]Sheet1'!$A$336:$U$372,16,FALSE)</f>
        <v>0</v>
      </c>
      <c r="R9" s="79">
        <f>Q9/$Q$46</f>
        <v>0</v>
      </c>
      <c r="S9" s="77">
        <f>VLOOKUP(W9,'[1]Sheet1'!$A$336:$U$372,18,FALSE)</f>
        <v>0</v>
      </c>
      <c r="T9" s="79">
        <f>S9/$S$46</f>
        <v>0</v>
      </c>
      <c r="U9" s="77">
        <f>VLOOKUP(W9,'[1]Sheet1'!$A$336:$U$372,20,FALSE)</f>
        <v>1214</v>
      </c>
      <c r="V9" s="79">
        <f>U9/$U$46</f>
        <v>0.011535976281880725</v>
      </c>
      <c r="W9" s="262" t="s">
        <v>243</v>
      </c>
    </row>
    <row r="10" spans="1:22" ht="15" thickBot="1">
      <c r="A10" s="13">
        <v>2</v>
      </c>
      <c r="B10" s="14" t="s">
        <v>9</v>
      </c>
      <c r="C10" s="15">
        <f aca="true" t="shared" si="2" ref="C10:O10">SUM(C11:C17)</f>
        <v>7961</v>
      </c>
      <c r="D10" s="147">
        <f t="shared" si="2"/>
        <v>0.08479522820471855</v>
      </c>
      <c r="E10" s="15">
        <f t="shared" si="2"/>
        <v>785</v>
      </c>
      <c r="F10" s="145">
        <f t="shared" si="2"/>
        <v>0.13208817095742892</v>
      </c>
      <c r="G10" s="15">
        <f t="shared" si="2"/>
        <v>433</v>
      </c>
      <c r="H10" s="145">
        <f t="shared" si="2"/>
        <v>0.1089308176100629</v>
      </c>
      <c r="I10" s="15">
        <f t="shared" si="2"/>
        <v>152</v>
      </c>
      <c r="J10" s="145">
        <f t="shared" si="2"/>
        <v>0.14545454545454545</v>
      </c>
      <c r="K10" s="15">
        <f t="shared" si="2"/>
        <v>14</v>
      </c>
      <c r="L10" s="145">
        <f t="shared" si="2"/>
        <v>0.18666666666666668</v>
      </c>
      <c r="M10" s="15">
        <f t="shared" si="2"/>
        <v>33</v>
      </c>
      <c r="N10" s="145">
        <f t="shared" si="2"/>
        <v>0.18435754189944134</v>
      </c>
      <c r="O10" s="15">
        <f t="shared" si="2"/>
        <v>9</v>
      </c>
      <c r="P10" s="145">
        <f aca="true" t="shared" si="3" ref="P10:V10">SUM(P11:P17)</f>
        <v>0.1875</v>
      </c>
      <c r="Q10" s="15">
        <f t="shared" si="3"/>
        <v>5</v>
      </c>
      <c r="R10" s="145">
        <f t="shared" si="3"/>
        <v>0.23809523809523808</v>
      </c>
      <c r="S10" s="15">
        <f t="shared" si="3"/>
        <v>10</v>
      </c>
      <c r="T10" s="145">
        <f t="shared" si="3"/>
        <v>0.15384615384615385</v>
      </c>
      <c r="U10" s="15">
        <f t="shared" si="3"/>
        <v>9402</v>
      </c>
      <c r="V10" s="145">
        <f t="shared" si="3"/>
        <v>0.08934205024896424</v>
      </c>
    </row>
    <row r="11" spans="1:23" ht="27">
      <c r="A11" s="269">
        <v>20</v>
      </c>
      <c r="B11" s="261" t="s">
        <v>10</v>
      </c>
      <c r="C11" s="178">
        <f>VLOOKUP(W11,'[1]Sheet1'!$A$336:$U$372,2,FALSE)</f>
        <v>604</v>
      </c>
      <c r="D11" s="150">
        <f aca="true" t="shared" si="4" ref="D11:D17">C11/$C$46</f>
        <v>0.00643340256697023</v>
      </c>
      <c r="E11" s="178">
        <f>VLOOKUP(W11,'[1]Sheet1'!$A$336:$U$372,4,FALSE)</f>
        <v>84</v>
      </c>
      <c r="F11" s="149">
        <f aca="true" t="shared" si="5" ref="F11:F17">E11/$E$46</f>
        <v>0.014134275618374558</v>
      </c>
      <c r="G11" s="178">
        <f>VLOOKUP(W11,'[1]Sheet1'!$A$336:$U$372,6,FALSE)</f>
        <v>40</v>
      </c>
      <c r="H11" s="149">
        <f aca="true" t="shared" si="6" ref="H11:H17">G11/$G$46</f>
        <v>0.010062893081761006</v>
      </c>
      <c r="I11" s="178">
        <f>VLOOKUP(W11,'[1]Sheet1'!$A$336:$U$372,8,FALSE)</f>
        <v>18</v>
      </c>
      <c r="J11" s="149">
        <f aca="true" t="shared" si="7" ref="J11:J17">I11/$I$46</f>
        <v>0.01722488038277512</v>
      </c>
      <c r="K11" s="178">
        <f>VLOOKUP(W11,'[1]Sheet1'!$A$336:$U$372,10,FALSE)</f>
        <v>4</v>
      </c>
      <c r="L11" s="149">
        <f aca="true" t="shared" si="8" ref="L11:L17">K11/$K$46</f>
        <v>0.05333333333333334</v>
      </c>
      <c r="M11" s="178">
        <f>VLOOKUP(W11,'[1]Sheet1'!$A$336:$U$372,12,FALSE)</f>
        <v>6</v>
      </c>
      <c r="N11" s="149">
        <f aca="true" t="shared" si="9" ref="N11:N17">M11/$M$46</f>
        <v>0.0335195530726257</v>
      </c>
      <c r="O11" s="178">
        <f>VLOOKUP(W11,'[1]Sheet1'!$A$336:$U$372,14,FALSE)</f>
        <v>1</v>
      </c>
      <c r="P11" s="149">
        <f aca="true" t="shared" si="10" ref="P11:P17">O11/$O$46</f>
        <v>0.020833333333333332</v>
      </c>
      <c r="Q11" s="178">
        <f>VLOOKUP(W11,'[1]Sheet1'!$A$336:$U$372,16,FALSE)</f>
        <v>1</v>
      </c>
      <c r="R11" s="149">
        <f aca="true" t="shared" si="11" ref="R11:R17">Q11/$Q$46</f>
        <v>0.047619047619047616</v>
      </c>
      <c r="S11" s="178">
        <f>VLOOKUP(W11,'[1]Sheet1'!$A$336:$U$372,18,FALSE)</f>
        <v>3</v>
      </c>
      <c r="T11" s="149">
        <f aca="true" t="shared" si="12" ref="T11:T17">S11/$S$46</f>
        <v>0.046153846153846156</v>
      </c>
      <c r="U11" s="178">
        <f>VLOOKUP(W11,'[1]Sheet1'!$A$336:$U$372,20,FALSE)</f>
        <v>761</v>
      </c>
      <c r="V11" s="149">
        <f aca="true" t="shared" si="13" ref="V11:V17">U11/$U$46</f>
        <v>0.007231365692348626</v>
      </c>
      <c r="W11" s="262" t="s">
        <v>244</v>
      </c>
    </row>
    <row r="12" spans="1:23" ht="14.25">
      <c r="A12" s="188">
        <v>21</v>
      </c>
      <c r="B12" s="189" t="s">
        <v>11</v>
      </c>
      <c r="C12" s="72">
        <f>VLOOKUP(W12,'[1]Sheet1'!$A$336:$U$372,2,FALSE)</f>
        <v>242</v>
      </c>
      <c r="D12" s="73">
        <f t="shared" si="4"/>
        <v>0.0025776215582893965</v>
      </c>
      <c r="E12" s="72">
        <f>VLOOKUP(W12,'[1]Sheet1'!$A$336:$U$372,4,FALSE)</f>
        <v>32</v>
      </c>
      <c r="F12" s="74">
        <f t="shared" si="5"/>
        <v>0.005384485949856975</v>
      </c>
      <c r="G12" s="72">
        <f>VLOOKUP(W12,'[1]Sheet1'!$A$336:$U$372,6,FALSE)</f>
        <v>21</v>
      </c>
      <c r="H12" s="74">
        <f t="shared" si="6"/>
        <v>0.005283018867924529</v>
      </c>
      <c r="I12" s="72">
        <f>VLOOKUP(W12,'[1]Sheet1'!$A$336:$U$372,8,FALSE)</f>
        <v>6</v>
      </c>
      <c r="J12" s="74">
        <f t="shared" si="7"/>
        <v>0.005741626794258373</v>
      </c>
      <c r="K12" s="72">
        <f>VLOOKUP(W12,'[1]Sheet1'!$A$336:$U$372,10,FALSE)</f>
        <v>0</v>
      </c>
      <c r="L12" s="74">
        <f t="shared" si="8"/>
        <v>0</v>
      </c>
      <c r="M12" s="72">
        <f>VLOOKUP(W12,'[1]Sheet1'!$A$336:$U$372,12,FALSE)</f>
        <v>1</v>
      </c>
      <c r="N12" s="74">
        <f t="shared" si="9"/>
        <v>0.00558659217877095</v>
      </c>
      <c r="O12" s="72">
        <f>VLOOKUP(W12,'[1]Sheet1'!$A$336:$U$372,14,FALSE)</f>
        <v>0</v>
      </c>
      <c r="P12" s="74">
        <f t="shared" si="10"/>
        <v>0</v>
      </c>
      <c r="Q12" s="72">
        <f>VLOOKUP(W12,'[1]Sheet1'!$A$336:$U$372,16,FALSE)</f>
        <v>0</v>
      </c>
      <c r="R12" s="74">
        <f t="shared" si="11"/>
        <v>0</v>
      </c>
      <c r="S12" s="72">
        <f>VLOOKUP(W12,'[1]Sheet1'!$A$336:$U$372,18,FALSE)</f>
        <v>0</v>
      </c>
      <c r="T12" s="74">
        <f t="shared" si="12"/>
        <v>0</v>
      </c>
      <c r="U12" s="72">
        <f>VLOOKUP(W12,'[1]Sheet1'!$A$336:$U$372,20,FALSE)</f>
        <v>302</v>
      </c>
      <c r="V12" s="74">
        <f t="shared" si="13"/>
        <v>0.0028697403930213997</v>
      </c>
      <c r="W12" s="262" t="s">
        <v>245</v>
      </c>
    </row>
    <row r="13" spans="1:23" ht="14.25">
      <c r="A13" s="188">
        <v>22</v>
      </c>
      <c r="B13" s="189" t="s">
        <v>12</v>
      </c>
      <c r="C13" s="72">
        <f>VLOOKUP(W13,'[1]Sheet1'!$A$336:$U$372,2,FALSE)</f>
        <v>2593</v>
      </c>
      <c r="D13" s="73">
        <f t="shared" si="4"/>
        <v>0.027618895457208286</v>
      </c>
      <c r="E13" s="72">
        <f>VLOOKUP(W13,'[1]Sheet1'!$A$336:$U$372,4,FALSE)</f>
        <v>283</v>
      </c>
      <c r="F13" s="74">
        <f t="shared" si="5"/>
        <v>0.047619047619047616</v>
      </c>
      <c r="G13" s="72">
        <f>VLOOKUP(W13,'[1]Sheet1'!$A$336:$U$372,6,FALSE)</f>
        <v>137</v>
      </c>
      <c r="H13" s="74">
        <f t="shared" si="6"/>
        <v>0.03446540880503145</v>
      </c>
      <c r="I13" s="72">
        <f>VLOOKUP(W13,'[1]Sheet1'!$A$336:$U$372,8,FALSE)</f>
        <v>54</v>
      </c>
      <c r="J13" s="74">
        <f t="shared" si="7"/>
        <v>0.05167464114832536</v>
      </c>
      <c r="K13" s="72">
        <f>VLOOKUP(W13,'[1]Sheet1'!$A$336:$U$372,10,FALSE)</f>
        <v>3</v>
      </c>
      <c r="L13" s="74">
        <f t="shared" si="8"/>
        <v>0.04</v>
      </c>
      <c r="M13" s="72">
        <f>VLOOKUP(W13,'[1]Sheet1'!$A$336:$U$372,12,FALSE)</f>
        <v>12</v>
      </c>
      <c r="N13" s="74">
        <f t="shared" si="9"/>
        <v>0.0670391061452514</v>
      </c>
      <c r="O13" s="72">
        <f>VLOOKUP(W13,'[1]Sheet1'!$A$336:$U$372,14,FALSE)</f>
        <v>3</v>
      </c>
      <c r="P13" s="74">
        <f t="shared" si="10"/>
        <v>0.0625</v>
      </c>
      <c r="Q13" s="72">
        <f>VLOOKUP(W13,'[1]Sheet1'!$A$336:$U$372,16,FALSE)</f>
        <v>1</v>
      </c>
      <c r="R13" s="74">
        <f t="shared" si="11"/>
        <v>0.047619047619047616</v>
      </c>
      <c r="S13" s="72">
        <f>VLOOKUP(W13,'[1]Sheet1'!$A$336:$U$372,18,FALSE)</f>
        <v>3</v>
      </c>
      <c r="T13" s="74">
        <f t="shared" si="12"/>
        <v>0.046153846153846156</v>
      </c>
      <c r="U13" s="72">
        <f>VLOOKUP(W13,'[1]Sheet1'!$A$336:$U$372,20,FALSE)</f>
        <v>3089</v>
      </c>
      <c r="V13" s="74">
        <f t="shared" si="13"/>
        <v>0.029353073092857958</v>
      </c>
      <c r="W13" s="262" t="s">
        <v>246</v>
      </c>
    </row>
    <row r="14" spans="1:23" ht="27">
      <c r="A14" s="188">
        <v>23</v>
      </c>
      <c r="B14" s="189" t="s">
        <v>13</v>
      </c>
      <c r="C14" s="72">
        <f>VLOOKUP(W14,'[1]Sheet1'!$A$336:$U$372,2,FALSE)</f>
        <v>409</v>
      </c>
      <c r="D14" s="73">
        <f t="shared" si="4"/>
        <v>0.004356393460084145</v>
      </c>
      <c r="E14" s="72">
        <f>VLOOKUP(W14,'[1]Sheet1'!$A$336:$U$372,4,FALSE)</f>
        <v>35</v>
      </c>
      <c r="F14" s="74">
        <f t="shared" si="5"/>
        <v>0.005889281507656066</v>
      </c>
      <c r="G14" s="72">
        <f>VLOOKUP(W14,'[1]Sheet1'!$A$336:$U$372,6,FALSE)</f>
        <v>20</v>
      </c>
      <c r="H14" s="74">
        <f t="shared" si="6"/>
        <v>0.005031446540880503</v>
      </c>
      <c r="I14" s="72">
        <f>VLOOKUP(W14,'[1]Sheet1'!$A$336:$U$372,8,FALSE)</f>
        <v>6</v>
      </c>
      <c r="J14" s="74">
        <f t="shared" si="7"/>
        <v>0.005741626794258373</v>
      </c>
      <c r="K14" s="72">
        <f>VLOOKUP(W14,'[1]Sheet1'!$A$336:$U$372,10,FALSE)</f>
        <v>0</v>
      </c>
      <c r="L14" s="74">
        <f t="shared" si="8"/>
        <v>0</v>
      </c>
      <c r="M14" s="72">
        <f>VLOOKUP(W14,'[1]Sheet1'!$A$336:$U$372,12,FALSE)</f>
        <v>2</v>
      </c>
      <c r="N14" s="74">
        <f t="shared" si="9"/>
        <v>0.0111731843575419</v>
      </c>
      <c r="O14" s="72">
        <f>VLOOKUP(W14,'[1]Sheet1'!$A$336:$U$372,14,FALSE)</f>
        <v>1</v>
      </c>
      <c r="P14" s="74">
        <f t="shared" si="10"/>
        <v>0.020833333333333332</v>
      </c>
      <c r="Q14" s="72">
        <f>VLOOKUP(W14,'[1]Sheet1'!$A$336:$U$372,16,FALSE)</f>
        <v>0</v>
      </c>
      <c r="R14" s="74">
        <f t="shared" si="11"/>
        <v>0</v>
      </c>
      <c r="S14" s="72">
        <f>VLOOKUP(W14,'[1]Sheet1'!$A$336:$U$372,18,FALSE)</f>
        <v>0</v>
      </c>
      <c r="T14" s="74">
        <f t="shared" si="12"/>
        <v>0</v>
      </c>
      <c r="U14" s="72">
        <f>VLOOKUP(W14,'[1]Sheet1'!$A$336:$U$372,20,FALSE)</f>
        <v>473</v>
      </c>
      <c r="V14" s="74">
        <f t="shared" si="13"/>
        <v>0.004494659622182523</v>
      </c>
      <c r="W14" s="262" t="s">
        <v>240</v>
      </c>
    </row>
    <row r="15" spans="1:23" ht="27">
      <c r="A15" s="188">
        <v>24</v>
      </c>
      <c r="B15" s="189" t="s">
        <v>14</v>
      </c>
      <c r="C15" s="72">
        <f>VLOOKUP(W15,'[1]Sheet1'!$A$336:$U$372,2,FALSE)</f>
        <v>3570</v>
      </c>
      <c r="D15" s="73">
        <f t="shared" si="4"/>
        <v>0.03802524364914523</v>
      </c>
      <c r="E15" s="72">
        <f>VLOOKUP(W15,'[1]Sheet1'!$A$336:$U$372,4,FALSE)</f>
        <v>306</v>
      </c>
      <c r="F15" s="74">
        <f t="shared" si="5"/>
        <v>0.05148914689550732</v>
      </c>
      <c r="G15" s="72">
        <f>VLOOKUP(W15,'[1]Sheet1'!$A$336:$U$372,6,FALSE)</f>
        <v>190</v>
      </c>
      <c r="H15" s="74">
        <f t="shared" si="6"/>
        <v>0.04779874213836478</v>
      </c>
      <c r="I15" s="72">
        <f>VLOOKUP(W15,'[1]Sheet1'!$A$336:$U$372,8,FALSE)</f>
        <v>55</v>
      </c>
      <c r="J15" s="74">
        <f t="shared" si="7"/>
        <v>0.05263157894736842</v>
      </c>
      <c r="K15" s="72">
        <f>VLOOKUP(W15,'[1]Sheet1'!$A$336:$U$372,10,FALSE)</f>
        <v>5</v>
      </c>
      <c r="L15" s="74">
        <f t="shared" si="8"/>
        <v>0.06666666666666667</v>
      </c>
      <c r="M15" s="72">
        <f>VLOOKUP(W15,'[1]Sheet1'!$A$336:$U$372,12,FALSE)</f>
        <v>11</v>
      </c>
      <c r="N15" s="74">
        <f t="shared" si="9"/>
        <v>0.061452513966480445</v>
      </c>
      <c r="O15" s="72">
        <f>VLOOKUP(W15,'[1]Sheet1'!$A$336:$U$372,14,FALSE)</f>
        <v>4</v>
      </c>
      <c r="P15" s="74">
        <f t="shared" si="10"/>
        <v>0.08333333333333333</v>
      </c>
      <c r="Q15" s="72">
        <f>VLOOKUP(W15,'[1]Sheet1'!$A$336:$U$372,16,FALSE)</f>
        <v>1</v>
      </c>
      <c r="R15" s="74">
        <f t="shared" si="11"/>
        <v>0.047619047619047616</v>
      </c>
      <c r="S15" s="72">
        <f>VLOOKUP(W15,'[1]Sheet1'!$A$336:$U$372,18,FALSE)</f>
        <v>4</v>
      </c>
      <c r="T15" s="74">
        <f t="shared" si="12"/>
        <v>0.06153846153846154</v>
      </c>
      <c r="U15" s="72">
        <f>VLOOKUP(W15,'[1]Sheet1'!$A$336:$U$372,20,FALSE)</f>
        <v>4146</v>
      </c>
      <c r="V15" s="74">
        <f t="shared" si="13"/>
        <v>0.03939716446843285</v>
      </c>
      <c r="W15" s="262" t="s">
        <v>247</v>
      </c>
    </row>
    <row r="16" spans="1:23" ht="14.25">
      <c r="A16" s="188">
        <v>25</v>
      </c>
      <c r="B16" s="189" t="s">
        <v>15</v>
      </c>
      <c r="C16" s="72">
        <f>VLOOKUP(W16,'[1]Sheet1'!$A$336:$U$372,2,FALSE)</f>
        <v>180</v>
      </c>
      <c r="D16" s="73">
        <f t="shared" si="4"/>
        <v>0.0019172391755871545</v>
      </c>
      <c r="E16" s="72">
        <f>VLOOKUP(W16,'[1]Sheet1'!$A$336:$U$372,4,FALSE)</f>
        <v>11</v>
      </c>
      <c r="F16" s="74">
        <f t="shared" si="5"/>
        <v>0.001850917045263335</v>
      </c>
      <c r="G16" s="72">
        <f>VLOOKUP(W16,'[1]Sheet1'!$A$336:$U$372,6,FALSE)</f>
        <v>6</v>
      </c>
      <c r="H16" s="74">
        <f t="shared" si="6"/>
        <v>0.0015094339622641509</v>
      </c>
      <c r="I16" s="72">
        <f>VLOOKUP(W16,'[1]Sheet1'!$A$336:$U$372,8,FALSE)</f>
        <v>4</v>
      </c>
      <c r="J16" s="74">
        <f t="shared" si="7"/>
        <v>0.003827751196172249</v>
      </c>
      <c r="K16" s="72">
        <f>VLOOKUP(W16,'[1]Sheet1'!$A$336:$U$372,10,FALSE)</f>
        <v>0</v>
      </c>
      <c r="L16" s="74">
        <f t="shared" si="8"/>
        <v>0</v>
      </c>
      <c r="M16" s="72">
        <f>VLOOKUP(W16,'[1]Sheet1'!$A$336:$U$372,12,FALSE)</f>
        <v>0</v>
      </c>
      <c r="N16" s="74">
        <f t="shared" si="9"/>
        <v>0</v>
      </c>
      <c r="O16" s="72">
        <f>VLOOKUP(W16,'[1]Sheet1'!$A$336:$U$372,14,FALSE)</f>
        <v>0</v>
      </c>
      <c r="P16" s="74">
        <f t="shared" si="10"/>
        <v>0</v>
      </c>
      <c r="Q16" s="72">
        <f>VLOOKUP(W16,'[1]Sheet1'!$A$336:$U$372,16,FALSE)</f>
        <v>0</v>
      </c>
      <c r="R16" s="74">
        <f t="shared" si="11"/>
        <v>0</v>
      </c>
      <c r="S16" s="72">
        <f>VLOOKUP(W16,'[1]Sheet1'!$A$336:$U$372,18,FALSE)</f>
        <v>0</v>
      </c>
      <c r="T16" s="74">
        <f t="shared" si="12"/>
        <v>0</v>
      </c>
      <c r="U16" s="72">
        <f>VLOOKUP(W16,'[1]Sheet1'!$A$336:$U$372,20,FALSE)</f>
        <v>201</v>
      </c>
      <c r="V16" s="74">
        <f t="shared" si="13"/>
        <v>0.0019099927781367594</v>
      </c>
      <c r="W16" s="262" t="s">
        <v>248</v>
      </c>
    </row>
    <row r="17" spans="1:23" ht="27.75" thickBot="1">
      <c r="A17" s="270">
        <v>29</v>
      </c>
      <c r="B17" s="244" t="s">
        <v>16</v>
      </c>
      <c r="C17" s="77">
        <f>VLOOKUP(W17,'[1]Sheet1'!$A$336:$U$372,2,FALSE)</f>
        <v>363</v>
      </c>
      <c r="D17" s="78">
        <f t="shared" si="4"/>
        <v>0.003866432337434095</v>
      </c>
      <c r="E17" s="77">
        <f>VLOOKUP(W17,'[1]Sheet1'!$A$336:$U$372,4,FALSE)</f>
        <v>34</v>
      </c>
      <c r="F17" s="79">
        <f t="shared" si="5"/>
        <v>0.005721016321723035</v>
      </c>
      <c r="G17" s="77">
        <f>VLOOKUP(W17,'[1]Sheet1'!$A$336:$U$372,6,FALSE)</f>
        <v>19</v>
      </c>
      <c r="H17" s="79">
        <f t="shared" si="6"/>
        <v>0.004779874213836478</v>
      </c>
      <c r="I17" s="77">
        <f>VLOOKUP(W17,'[1]Sheet1'!$A$336:$U$372,8,FALSE)</f>
        <v>9</v>
      </c>
      <c r="J17" s="79">
        <f t="shared" si="7"/>
        <v>0.00861244019138756</v>
      </c>
      <c r="K17" s="77">
        <f>VLOOKUP(W17,'[1]Sheet1'!$A$336:$U$372,10,FALSE)</f>
        <v>2</v>
      </c>
      <c r="L17" s="79">
        <f t="shared" si="8"/>
        <v>0.02666666666666667</v>
      </c>
      <c r="M17" s="77">
        <f>VLOOKUP(W17,'[1]Sheet1'!$A$336:$U$372,12,FALSE)</f>
        <v>1</v>
      </c>
      <c r="N17" s="79">
        <f t="shared" si="9"/>
        <v>0.00558659217877095</v>
      </c>
      <c r="O17" s="77">
        <f>VLOOKUP(W17,'[1]Sheet1'!$A$336:$U$372,14,FALSE)</f>
        <v>0</v>
      </c>
      <c r="P17" s="79">
        <f t="shared" si="10"/>
        <v>0</v>
      </c>
      <c r="Q17" s="77">
        <f>VLOOKUP(W17,'[1]Sheet1'!$A$336:$U$372,16,FALSE)</f>
        <v>2</v>
      </c>
      <c r="R17" s="79">
        <f t="shared" si="11"/>
        <v>0.09523809523809523</v>
      </c>
      <c r="S17" s="77">
        <f>VLOOKUP(W17,'[1]Sheet1'!$A$336:$U$372,18,FALSE)</f>
        <v>0</v>
      </c>
      <c r="T17" s="79">
        <f t="shared" si="12"/>
        <v>0</v>
      </c>
      <c r="U17" s="77">
        <f>VLOOKUP(W17,'[1]Sheet1'!$A$336:$U$372,20,FALSE)</f>
        <v>430</v>
      </c>
      <c r="V17" s="79">
        <f t="shared" si="13"/>
        <v>0.004086054201984112</v>
      </c>
      <c r="W17" s="262" t="s">
        <v>249</v>
      </c>
    </row>
    <row r="18" spans="1:22" ht="27.75" thickBot="1">
      <c r="A18" s="13">
        <v>3</v>
      </c>
      <c r="B18" s="14" t="s">
        <v>17</v>
      </c>
      <c r="C18" s="15">
        <f>SUM(C19:C25)</f>
        <v>1498</v>
      </c>
      <c r="D18" s="147">
        <f aca="true" t="shared" si="14" ref="D18:O18">SUM(D19:D25)</f>
        <v>0.01595569047238643</v>
      </c>
      <c r="E18" s="15">
        <f t="shared" si="14"/>
        <v>84</v>
      </c>
      <c r="F18" s="145">
        <f t="shared" si="14"/>
        <v>0.014134275618374556</v>
      </c>
      <c r="G18" s="15">
        <f t="shared" si="14"/>
        <v>85</v>
      </c>
      <c r="H18" s="145">
        <f t="shared" si="14"/>
        <v>0.02138364779874214</v>
      </c>
      <c r="I18" s="15">
        <f t="shared" si="14"/>
        <v>30</v>
      </c>
      <c r="J18" s="145">
        <f t="shared" si="14"/>
        <v>0.028708133971291867</v>
      </c>
      <c r="K18" s="15">
        <f t="shared" si="14"/>
        <v>1</v>
      </c>
      <c r="L18" s="145">
        <f t="shared" si="14"/>
        <v>0.013333333333333334</v>
      </c>
      <c r="M18" s="15">
        <f t="shared" si="14"/>
        <v>7</v>
      </c>
      <c r="N18" s="145">
        <f t="shared" si="14"/>
        <v>0.03910614525139665</v>
      </c>
      <c r="O18" s="15">
        <f t="shared" si="14"/>
        <v>0</v>
      </c>
      <c r="P18" s="145">
        <f aca="true" t="shared" si="15" ref="P18:V18">SUM(P19:P25)</f>
        <v>0</v>
      </c>
      <c r="Q18" s="15">
        <f t="shared" si="15"/>
        <v>0</v>
      </c>
      <c r="R18" s="145">
        <f t="shared" si="15"/>
        <v>0</v>
      </c>
      <c r="S18" s="15">
        <f t="shared" si="15"/>
        <v>1</v>
      </c>
      <c r="T18" s="145">
        <f t="shared" si="15"/>
        <v>0.015384615384615385</v>
      </c>
      <c r="U18" s="15">
        <f t="shared" si="15"/>
        <v>1706</v>
      </c>
      <c r="V18" s="145">
        <f t="shared" si="15"/>
        <v>0.016211182485081153</v>
      </c>
    </row>
    <row r="19" spans="1:23" ht="27">
      <c r="A19" s="269">
        <v>30</v>
      </c>
      <c r="B19" s="261" t="s">
        <v>18</v>
      </c>
      <c r="C19" s="178">
        <f>VLOOKUP(W19,'[1]Sheet1'!$A$336:$U$372,2,FALSE)</f>
        <v>226</v>
      </c>
      <c r="D19" s="150">
        <f aca="true" t="shared" si="16" ref="D19:D25">C19/$C$46</f>
        <v>0.0024072002982372053</v>
      </c>
      <c r="E19" s="178">
        <f>VLOOKUP(W19,'[1]Sheet1'!$A$336:$U$372,4,FALSE)</f>
        <v>12</v>
      </c>
      <c r="F19" s="149">
        <f aca="true" t="shared" si="17" ref="F19:F25">E19/$E$46</f>
        <v>0.0020191822311963654</v>
      </c>
      <c r="G19" s="178">
        <f>VLOOKUP(W19,'[1]Sheet1'!$A$336:$U$372,6,FALSE)</f>
        <v>13</v>
      </c>
      <c r="H19" s="149">
        <f aca="true" t="shared" si="18" ref="H19:H25">G19/$G$46</f>
        <v>0.003270440251572327</v>
      </c>
      <c r="I19" s="178">
        <f>VLOOKUP(W19,'[1]Sheet1'!$A$336:$U$372,8,FALSE)</f>
        <v>2</v>
      </c>
      <c r="J19" s="149">
        <f aca="true" t="shared" si="19" ref="J19:J25">I19/$I$46</f>
        <v>0.0019138755980861245</v>
      </c>
      <c r="K19" s="178">
        <f>VLOOKUP(W19,'[1]Sheet1'!$A$336:$U$372,10,FALSE)</f>
        <v>0</v>
      </c>
      <c r="L19" s="149">
        <f aca="true" t="shared" si="20" ref="L19:L25">K19/$K$46</f>
        <v>0</v>
      </c>
      <c r="M19" s="178">
        <f>VLOOKUP(W19,'[1]Sheet1'!$A$336:$U$372,12,FALSE)</f>
        <v>2</v>
      </c>
      <c r="N19" s="149">
        <f aca="true" t="shared" si="21" ref="N19:N25">M19/$M$46</f>
        <v>0.0111731843575419</v>
      </c>
      <c r="O19" s="178">
        <f>VLOOKUP(W19,'[1]Sheet1'!$A$336:$U$372,14,FALSE)</f>
        <v>0</v>
      </c>
      <c r="P19" s="149">
        <f aca="true" t="shared" si="22" ref="P19:P25">O19/$O$46</f>
        <v>0</v>
      </c>
      <c r="Q19" s="178">
        <f>VLOOKUP(W19,'[1]Sheet1'!$A$336:$U$372,16,FALSE)</f>
        <v>0</v>
      </c>
      <c r="R19" s="149">
        <f aca="true" t="shared" si="23" ref="R19:R25">Q19/$Q$46</f>
        <v>0</v>
      </c>
      <c r="S19" s="178">
        <f>VLOOKUP(W19,'[1]Sheet1'!$A$336:$U$372,18,FALSE)</f>
        <v>0</v>
      </c>
      <c r="T19" s="149">
        <f aca="true" t="shared" si="24" ref="T19:T25">S19/$S$46</f>
        <v>0</v>
      </c>
      <c r="U19" s="178">
        <f>VLOOKUP(W19,'[1]Sheet1'!$A$336:$U$372,20,FALSE)</f>
        <v>255</v>
      </c>
      <c r="V19" s="149">
        <f aca="true" t="shared" si="25" ref="V19:V25">U19/$U$46</f>
        <v>0.0024231251662929034</v>
      </c>
      <c r="W19" s="262" t="s">
        <v>250</v>
      </c>
    </row>
    <row r="20" spans="1:23" ht="14.25">
      <c r="A20" s="188">
        <v>31</v>
      </c>
      <c r="B20" s="189" t="s">
        <v>19</v>
      </c>
      <c r="C20" s="72">
        <f>VLOOKUP(W20,'[1]Sheet1'!$A$336:$U$372,2,FALSE)</f>
        <v>94</v>
      </c>
      <c r="D20" s="73">
        <f t="shared" si="16"/>
        <v>0.001001224902806625</v>
      </c>
      <c r="E20" s="72">
        <f>VLOOKUP(W20,'[1]Sheet1'!$A$336:$U$372,4,FALSE)</f>
        <v>4</v>
      </c>
      <c r="F20" s="74">
        <f t="shared" si="17"/>
        <v>0.0006730607437321219</v>
      </c>
      <c r="G20" s="72">
        <f>VLOOKUP(W20,'[1]Sheet1'!$A$336:$U$372,6,FALSE)</f>
        <v>3</v>
      </c>
      <c r="H20" s="74">
        <f t="shared" si="18"/>
        <v>0.0007547169811320754</v>
      </c>
      <c r="I20" s="72">
        <f>VLOOKUP(W20,'[1]Sheet1'!$A$336:$U$372,8,FALSE)</f>
        <v>3</v>
      </c>
      <c r="J20" s="74">
        <f t="shared" si="19"/>
        <v>0.0028708133971291866</v>
      </c>
      <c r="K20" s="72">
        <f>VLOOKUP(W20,'[1]Sheet1'!$A$336:$U$372,10,FALSE)</f>
        <v>0</v>
      </c>
      <c r="L20" s="74">
        <f t="shared" si="20"/>
        <v>0</v>
      </c>
      <c r="M20" s="72">
        <f>VLOOKUP(W20,'[1]Sheet1'!$A$336:$U$372,12,FALSE)</f>
        <v>0</v>
      </c>
      <c r="N20" s="74">
        <f t="shared" si="21"/>
        <v>0</v>
      </c>
      <c r="O20" s="72">
        <f>VLOOKUP(W20,'[1]Sheet1'!$A$336:$U$372,14,FALSE)</f>
        <v>0</v>
      </c>
      <c r="P20" s="74">
        <f t="shared" si="22"/>
        <v>0</v>
      </c>
      <c r="Q20" s="72">
        <f>VLOOKUP(W20,'[1]Sheet1'!$A$336:$U$372,16,FALSE)</f>
        <v>0</v>
      </c>
      <c r="R20" s="74">
        <f t="shared" si="23"/>
        <v>0</v>
      </c>
      <c r="S20" s="72">
        <f>VLOOKUP(W20,'[1]Sheet1'!$A$336:$U$372,18,FALSE)</f>
        <v>0</v>
      </c>
      <c r="T20" s="74">
        <f t="shared" si="24"/>
        <v>0</v>
      </c>
      <c r="U20" s="72">
        <f>VLOOKUP(W20,'[1]Sheet1'!$A$336:$U$372,20,FALSE)</f>
        <v>104</v>
      </c>
      <c r="V20" s="74">
        <f t="shared" si="25"/>
        <v>0.0009882549697822038</v>
      </c>
      <c r="W20" s="262" t="s">
        <v>251</v>
      </c>
    </row>
    <row r="21" spans="1:23" ht="14.25">
      <c r="A21" s="188">
        <v>32</v>
      </c>
      <c r="B21" s="189" t="s">
        <v>20</v>
      </c>
      <c r="C21" s="72">
        <f>VLOOKUP(W21,'[1]Sheet1'!$A$336:$U$372,2,FALSE)</f>
        <v>697</v>
      </c>
      <c r="D21" s="73">
        <f t="shared" si="16"/>
        <v>0.007423976141023593</v>
      </c>
      <c r="E21" s="72">
        <f>VLOOKUP(W21,'[1]Sheet1'!$A$336:$U$372,4,FALSE)</f>
        <v>40</v>
      </c>
      <c r="F21" s="74">
        <f t="shared" si="17"/>
        <v>0.006730607437321218</v>
      </c>
      <c r="G21" s="72">
        <f>VLOOKUP(W21,'[1]Sheet1'!$A$336:$U$372,6,FALSE)</f>
        <v>39</v>
      </c>
      <c r="H21" s="74">
        <f t="shared" si="18"/>
        <v>0.009811320754716982</v>
      </c>
      <c r="I21" s="72">
        <f>VLOOKUP(W21,'[1]Sheet1'!$A$336:$U$372,8,FALSE)</f>
        <v>16</v>
      </c>
      <c r="J21" s="74">
        <f t="shared" si="19"/>
        <v>0.015311004784688996</v>
      </c>
      <c r="K21" s="72">
        <f>VLOOKUP(W21,'[1]Sheet1'!$A$336:$U$372,10,FALSE)</f>
        <v>0</v>
      </c>
      <c r="L21" s="74">
        <f t="shared" si="20"/>
        <v>0</v>
      </c>
      <c r="M21" s="72">
        <f>VLOOKUP(W21,'[1]Sheet1'!$A$336:$U$372,12,FALSE)</f>
        <v>4</v>
      </c>
      <c r="N21" s="74">
        <f t="shared" si="21"/>
        <v>0.0223463687150838</v>
      </c>
      <c r="O21" s="72">
        <f>VLOOKUP(W21,'[1]Sheet1'!$A$336:$U$372,14,FALSE)</f>
        <v>0</v>
      </c>
      <c r="P21" s="74">
        <f t="shared" si="22"/>
        <v>0</v>
      </c>
      <c r="Q21" s="72">
        <f>VLOOKUP(W21,'[1]Sheet1'!$A$336:$U$372,16,FALSE)</f>
        <v>0</v>
      </c>
      <c r="R21" s="74">
        <f t="shared" si="23"/>
        <v>0</v>
      </c>
      <c r="S21" s="72">
        <f>VLOOKUP(W21,'[1]Sheet1'!$A$336:$U$372,18,FALSE)</f>
        <v>0</v>
      </c>
      <c r="T21" s="74">
        <f t="shared" si="24"/>
        <v>0</v>
      </c>
      <c r="U21" s="72">
        <f>VLOOKUP(W21,'[1]Sheet1'!$A$336:$U$372,20,FALSE)</f>
        <v>796</v>
      </c>
      <c r="V21" s="74">
        <f t="shared" si="25"/>
        <v>0.007563951499486868</v>
      </c>
      <c r="W21" s="262" t="s">
        <v>252</v>
      </c>
    </row>
    <row r="22" spans="1:23" ht="14.25">
      <c r="A22" s="188">
        <v>33</v>
      </c>
      <c r="B22" s="189" t="s">
        <v>21</v>
      </c>
      <c r="C22" s="72">
        <f>VLOOKUP(W22,'[1]Sheet1'!$A$336:$U$372,2,FALSE)</f>
        <v>172</v>
      </c>
      <c r="D22" s="73">
        <f t="shared" si="16"/>
        <v>0.0018320285455610587</v>
      </c>
      <c r="E22" s="72">
        <f>VLOOKUP(W22,'[1]Sheet1'!$A$336:$U$372,4,FALSE)</f>
        <v>14</v>
      </c>
      <c r="F22" s="74">
        <f t="shared" si="17"/>
        <v>0.002355712603062426</v>
      </c>
      <c r="G22" s="72">
        <f>VLOOKUP(W22,'[1]Sheet1'!$A$336:$U$372,6,FALSE)</f>
        <v>10</v>
      </c>
      <c r="H22" s="74">
        <f t="shared" si="18"/>
        <v>0.0025157232704402514</v>
      </c>
      <c r="I22" s="72">
        <f>VLOOKUP(W22,'[1]Sheet1'!$A$336:$U$372,8,FALSE)</f>
        <v>5</v>
      </c>
      <c r="J22" s="74">
        <f t="shared" si="19"/>
        <v>0.004784688995215311</v>
      </c>
      <c r="K22" s="72">
        <f>VLOOKUP(W22,'[1]Sheet1'!$A$336:$U$372,10,FALSE)</f>
        <v>1</v>
      </c>
      <c r="L22" s="74">
        <f t="shared" si="20"/>
        <v>0.013333333333333334</v>
      </c>
      <c r="M22" s="72">
        <f>VLOOKUP(W22,'[1]Sheet1'!$A$336:$U$372,12,FALSE)</f>
        <v>0</v>
      </c>
      <c r="N22" s="74">
        <f t="shared" si="21"/>
        <v>0</v>
      </c>
      <c r="O22" s="72">
        <f>VLOOKUP(W22,'[1]Sheet1'!$A$336:$U$372,14,FALSE)</f>
        <v>0</v>
      </c>
      <c r="P22" s="74">
        <f t="shared" si="22"/>
        <v>0</v>
      </c>
      <c r="Q22" s="72">
        <f>VLOOKUP(W22,'[1]Sheet1'!$A$336:$U$372,16,FALSE)</f>
        <v>0</v>
      </c>
      <c r="R22" s="74">
        <f t="shared" si="23"/>
        <v>0</v>
      </c>
      <c r="S22" s="72">
        <f>VLOOKUP(W22,'[1]Sheet1'!$A$336:$U$372,18,FALSE)</f>
        <v>0</v>
      </c>
      <c r="T22" s="74">
        <f t="shared" si="24"/>
        <v>0</v>
      </c>
      <c r="U22" s="72">
        <f>VLOOKUP(W22,'[1]Sheet1'!$A$336:$U$372,20,FALSE)</f>
        <v>202</v>
      </c>
      <c r="V22" s="74">
        <f t="shared" si="25"/>
        <v>0.0019194952297692804</v>
      </c>
      <c r="W22" s="262" t="s">
        <v>253</v>
      </c>
    </row>
    <row r="23" spans="1:23" ht="14.25">
      <c r="A23" s="188">
        <v>34</v>
      </c>
      <c r="B23" s="189" t="s">
        <v>22</v>
      </c>
      <c r="C23" s="72">
        <f>VLOOKUP(W23,'[1]Sheet1'!$A$336:$U$372,2,FALSE)</f>
        <v>137</v>
      </c>
      <c r="D23" s="73">
        <f t="shared" si="16"/>
        <v>0.0014592320391968899</v>
      </c>
      <c r="E23" s="72">
        <f>VLOOKUP(W23,'[1]Sheet1'!$A$336:$U$372,4,FALSE)</f>
        <v>8</v>
      </c>
      <c r="F23" s="74">
        <f t="shared" si="17"/>
        <v>0.0013461214874642437</v>
      </c>
      <c r="G23" s="72">
        <f>VLOOKUP(W23,'[1]Sheet1'!$A$336:$U$372,6,FALSE)</f>
        <v>8</v>
      </c>
      <c r="H23" s="74">
        <f t="shared" si="18"/>
        <v>0.002012578616352201</v>
      </c>
      <c r="I23" s="72">
        <f>VLOOKUP(W23,'[1]Sheet1'!$A$336:$U$372,8,FALSE)</f>
        <v>4</v>
      </c>
      <c r="J23" s="74">
        <f t="shared" si="19"/>
        <v>0.003827751196172249</v>
      </c>
      <c r="K23" s="72">
        <f>VLOOKUP(W23,'[1]Sheet1'!$A$336:$U$372,10,FALSE)</f>
        <v>0</v>
      </c>
      <c r="L23" s="74">
        <f t="shared" si="20"/>
        <v>0</v>
      </c>
      <c r="M23" s="72">
        <f>VLOOKUP(W23,'[1]Sheet1'!$A$336:$U$372,12,FALSE)</f>
        <v>1</v>
      </c>
      <c r="N23" s="74">
        <f t="shared" si="21"/>
        <v>0.00558659217877095</v>
      </c>
      <c r="O23" s="72">
        <f>VLOOKUP(W23,'[1]Sheet1'!$A$336:$U$372,14,FALSE)</f>
        <v>0</v>
      </c>
      <c r="P23" s="74">
        <f t="shared" si="22"/>
        <v>0</v>
      </c>
      <c r="Q23" s="72">
        <f>VLOOKUP(W23,'[1]Sheet1'!$A$336:$U$372,16,FALSE)</f>
        <v>0</v>
      </c>
      <c r="R23" s="74">
        <f t="shared" si="23"/>
        <v>0</v>
      </c>
      <c r="S23" s="72">
        <f>VLOOKUP(W23,'[1]Sheet1'!$A$336:$U$372,18,FALSE)</f>
        <v>0</v>
      </c>
      <c r="T23" s="74">
        <f t="shared" si="24"/>
        <v>0</v>
      </c>
      <c r="U23" s="72">
        <f>VLOOKUP(W23,'[1]Sheet1'!$A$336:$U$372,20,FALSE)</f>
        <v>158</v>
      </c>
      <c r="V23" s="74">
        <f t="shared" si="25"/>
        <v>0.001501387357938348</v>
      </c>
      <c r="W23" s="262" t="s">
        <v>254</v>
      </c>
    </row>
    <row r="24" spans="1:23" ht="14.25">
      <c r="A24" s="188">
        <v>35</v>
      </c>
      <c r="B24" s="189" t="s">
        <v>23</v>
      </c>
      <c r="C24" s="72">
        <f>VLOOKUP(W24,'[1]Sheet1'!$A$336:$U$372,2,FALSE)</f>
        <v>28</v>
      </c>
      <c r="D24" s="73">
        <f t="shared" si="16"/>
        <v>0.00029823720509133516</v>
      </c>
      <c r="E24" s="72">
        <f>VLOOKUP(W24,'[1]Sheet1'!$A$336:$U$372,4,FALSE)</f>
        <v>0</v>
      </c>
      <c r="F24" s="74">
        <f t="shared" si="17"/>
        <v>0</v>
      </c>
      <c r="G24" s="72">
        <f>VLOOKUP(W24,'[1]Sheet1'!$A$336:$U$372,6,FALSE)</f>
        <v>2</v>
      </c>
      <c r="H24" s="74">
        <f t="shared" si="18"/>
        <v>0.0005031446540880503</v>
      </c>
      <c r="I24" s="72">
        <f>VLOOKUP(W24,'[1]Sheet1'!$A$336:$U$372,8,FALSE)</f>
        <v>0</v>
      </c>
      <c r="J24" s="74">
        <f t="shared" si="19"/>
        <v>0</v>
      </c>
      <c r="K24" s="72">
        <f>VLOOKUP(W24,'[1]Sheet1'!$A$336:$U$372,10,FALSE)</f>
        <v>0</v>
      </c>
      <c r="L24" s="74">
        <f t="shared" si="20"/>
        <v>0</v>
      </c>
      <c r="M24" s="72">
        <f>VLOOKUP(W24,'[1]Sheet1'!$A$336:$U$372,12,FALSE)</f>
        <v>0</v>
      </c>
      <c r="N24" s="74">
        <f t="shared" si="21"/>
        <v>0</v>
      </c>
      <c r="O24" s="72">
        <f>VLOOKUP(W24,'[1]Sheet1'!$A$336:$U$372,14,FALSE)</f>
        <v>0</v>
      </c>
      <c r="P24" s="74">
        <f t="shared" si="22"/>
        <v>0</v>
      </c>
      <c r="Q24" s="72">
        <f>VLOOKUP(W24,'[1]Sheet1'!$A$336:$U$372,16,FALSE)</f>
        <v>0</v>
      </c>
      <c r="R24" s="74">
        <f t="shared" si="23"/>
        <v>0</v>
      </c>
      <c r="S24" s="72">
        <f>VLOOKUP(W24,'[1]Sheet1'!$A$336:$U$372,18,FALSE)</f>
        <v>1</v>
      </c>
      <c r="T24" s="74">
        <f t="shared" si="24"/>
        <v>0.015384615384615385</v>
      </c>
      <c r="U24" s="72">
        <f>VLOOKUP(W24,'[1]Sheet1'!$A$336:$U$372,20,FALSE)</f>
        <v>31</v>
      </c>
      <c r="V24" s="74">
        <f t="shared" si="25"/>
        <v>0.0002945760006081569</v>
      </c>
      <c r="W24" s="262" t="s">
        <v>255</v>
      </c>
    </row>
    <row r="25" spans="1:23" ht="27.75" thickBot="1">
      <c r="A25" s="270">
        <v>39</v>
      </c>
      <c r="B25" s="244" t="s">
        <v>24</v>
      </c>
      <c r="C25" s="77">
        <f>VLOOKUP(W25,'[1]Sheet1'!$A$336:$U$372,2,FALSE)</f>
        <v>144</v>
      </c>
      <c r="D25" s="78">
        <f t="shared" si="16"/>
        <v>0.0015337913404697237</v>
      </c>
      <c r="E25" s="77">
        <f>VLOOKUP(W25,'[1]Sheet1'!$A$336:$U$372,4,FALSE)</f>
        <v>6</v>
      </c>
      <c r="F25" s="79">
        <f t="shared" si="17"/>
        <v>0.0010095911155981827</v>
      </c>
      <c r="G25" s="77">
        <f>VLOOKUP(W25,'[1]Sheet1'!$A$336:$U$372,6,FALSE)</f>
        <v>10</v>
      </c>
      <c r="H25" s="79">
        <f t="shared" si="18"/>
        <v>0.0025157232704402514</v>
      </c>
      <c r="I25" s="77">
        <f>VLOOKUP(W25,'[1]Sheet1'!$A$336:$U$372,8,FALSE)</f>
        <v>0</v>
      </c>
      <c r="J25" s="79">
        <f t="shared" si="19"/>
        <v>0</v>
      </c>
      <c r="K25" s="77">
        <f>VLOOKUP(W25,'[1]Sheet1'!$A$336:$U$372,10,FALSE)</f>
        <v>0</v>
      </c>
      <c r="L25" s="79">
        <f t="shared" si="20"/>
        <v>0</v>
      </c>
      <c r="M25" s="77">
        <f>VLOOKUP(W25,'[1]Sheet1'!$A$336:$U$372,12,FALSE)</f>
        <v>0</v>
      </c>
      <c r="N25" s="79">
        <f t="shared" si="21"/>
        <v>0</v>
      </c>
      <c r="O25" s="77">
        <f>VLOOKUP(W25,'[1]Sheet1'!$A$336:$U$372,14,FALSE)</f>
        <v>0</v>
      </c>
      <c r="P25" s="79">
        <f t="shared" si="22"/>
        <v>0</v>
      </c>
      <c r="Q25" s="77">
        <f>VLOOKUP(W25,'[1]Sheet1'!$A$336:$U$372,16,FALSE)</f>
        <v>0</v>
      </c>
      <c r="R25" s="79">
        <f t="shared" si="23"/>
        <v>0</v>
      </c>
      <c r="S25" s="77">
        <f>VLOOKUP(W25,'[1]Sheet1'!$A$336:$U$372,18,FALSE)</f>
        <v>0</v>
      </c>
      <c r="T25" s="79">
        <f t="shared" si="24"/>
        <v>0</v>
      </c>
      <c r="U25" s="77">
        <f>VLOOKUP(W25,'[1]Sheet1'!$A$336:$U$372,20,FALSE)</f>
        <v>160</v>
      </c>
      <c r="V25" s="79">
        <f t="shared" si="25"/>
        <v>0.0015203922612033905</v>
      </c>
      <c r="W25" s="262" t="s">
        <v>256</v>
      </c>
    </row>
    <row r="26" spans="1:22" ht="27.75" thickBot="1">
      <c r="A26" s="13">
        <v>4</v>
      </c>
      <c r="B26" s="14" t="s">
        <v>25</v>
      </c>
      <c r="C26" s="15">
        <f>SUM(C27:C31)</f>
        <v>24131</v>
      </c>
      <c r="D26" s="147">
        <f aca="true" t="shared" si="26" ref="D26:O26">SUM(D27:D31)</f>
        <v>0.2570272141449646</v>
      </c>
      <c r="E26" s="15">
        <f t="shared" si="26"/>
        <v>1099</v>
      </c>
      <c r="F26" s="145">
        <f t="shared" si="26"/>
        <v>0.18492343934040045</v>
      </c>
      <c r="G26" s="15">
        <f t="shared" si="26"/>
        <v>868</v>
      </c>
      <c r="H26" s="145">
        <f t="shared" si="26"/>
        <v>0.21836477987421382</v>
      </c>
      <c r="I26" s="15">
        <f t="shared" si="26"/>
        <v>194</v>
      </c>
      <c r="J26" s="145">
        <f t="shared" si="26"/>
        <v>0.1856459330143541</v>
      </c>
      <c r="K26" s="15">
        <f t="shared" si="26"/>
        <v>13</v>
      </c>
      <c r="L26" s="145">
        <f t="shared" si="26"/>
        <v>0.17333333333333334</v>
      </c>
      <c r="M26" s="15">
        <f t="shared" si="26"/>
        <v>23</v>
      </c>
      <c r="N26" s="145">
        <f t="shared" si="26"/>
        <v>0.12849162011173185</v>
      </c>
      <c r="O26" s="15">
        <f t="shared" si="26"/>
        <v>6</v>
      </c>
      <c r="P26" s="145">
        <f aca="true" t="shared" si="27" ref="P26:V26">SUM(P27:P31)</f>
        <v>0.12499999999999999</v>
      </c>
      <c r="Q26" s="15">
        <f t="shared" si="27"/>
        <v>1</v>
      </c>
      <c r="R26" s="145">
        <f t="shared" si="27"/>
        <v>0.047619047619047616</v>
      </c>
      <c r="S26" s="15">
        <f t="shared" si="27"/>
        <v>9</v>
      </c>
      <c r="T26" s="145">
        <f t="shared" si="27"/>
        <v>0.13846153846153847</v>
      </c>
      <c r="U26" s="15">
        <f t="shared" si="27"/>
        <v>26344</v>
      </c>
      <c r="V26" s="145">
        <f t="shared" si="27"/>
        <v>0.25033258580713824</v>
      </c>
    </row>
    <row r="27" spans="1:23" ht="27">
      <c r="A27" s="269">
        <v>40</v>
      </c>
      <c r="B27" s="261" t="s">
        <v>26</v>
      </c>
      <c r="C27" s="178">
        <f>VLOOKUP(W27,'[1]Sheet1'!$A$336:$U$372,2,FALSE)</f>
        <v>3645</v>
      </c>
      <c r="D27" s="150">
        <f>C27/$C$46</f>
        <v>0.03882409330563988</v>
      </c>
      <c r="E27" s="178">
        <f>VLOOKUP(W27,'[1]Sheet1'!$A$336:$U$372,4,FALSE)</f>
        <v>232</v>
      </c>
      <c r="F27" s="149">
        <f>E27/$E$46</f>
        <v>0.03903752313646307</v>
      </c>
      <c r="G27" s="178">
        <f>VLOOKUP(W27,'[1]Sheet1'!$A$336:$U$372,6,FALSE)</f>
        <v>173</v>
      </c>
      <c r="H27" s="149">
        <f>G27/$G$46</f>
        <v>0.043522012578616355</v>
      </c>
      <c r="I27" s="178">
        <f>VLOOKUP(W27,'[1]Sheet1'!$A$336:$U$372,8,FALSE)</f>
        <v>45</v>
      </c>
      <c r="J27" s="149">
        <f>I27/$I$46</f>
        <v>0.0430622009569378</v>
      </c>
      <c r="K27" s="178">
        <f>VLOOKUP(W27,'[1]Sheet1'!$A$336:$U$372,10,FALSE)</f>
        <v>7</v>
      </c>
      <c r="L27" s="149">
        <f>K27/$K$46</f>
        <v>0.09333333333333334</v>
      </c>
      <c r="M27" s="178">
        <f>VLOOKUP(W27,'[1]Sheet1'!$A$336:$U$372,12,FALSE)</f>
        <v>2</v>
      </c>
      <c r="N27" s="149">
        <f>M27/$M$46</f>
        <v>0.0111731843575419</v>
      </c>
      <c r="O27" s="178">
        <f>VLOOKUP(W27,'[1]Sheet1'!$A$336:$U$372,14,FALSE)</f>
        <v>2</v>
      </c>
      <c r="P27" s="149">
        <f>O27/$O$46</f>
        <v>0.041666666666666664</v>
      </c>
      <c r="Q27" s="178">
        <f>VLOOKUP(W27,'[1]Sheet1'!$A$336:$U$372,16,FALSE)</f>
        <v>0</v>
      </c>
      <c r="R27" s="149">
        <f>Q27/$Q$46</f>
        <v>0</v>
      </c>
      <c r="S27" s="178">
        <f>VLOOKUP(W27,'[1]Sheet1'!$A$336:$U$372,18,FALSE)</f>
        <v>4</v>
      </c>
      <c r="T27" s="149">
        <f>S27/$S$46</f>
        <v>0.06153846153846154</v>
      </c>
      <c r="U27" s="178">
        <f>VLOOKUP(W27,'[1]Sheet1'!$A$336:$U$372,20,FALSE)</f>
        <v>4110</v>
      </c>
      <c r="V27" s="149">
        <f>U27/$U$46</f>
        <v>0.039055076209662094</v>
      </c>
      <c r="W27" s="262" t="s">
        <v>257</v>
      </c>
    </row>
    <row r="28" spans="1:23" ht="14.25">
      <c r="A28" s="188">
        <v>41</v>
      </c>
      <c r="B28" s="189" t="s">
        <v>27</v>
      </c>
      <c r="C28" s="72">
        <f>VLOOKUP(W28,'[1]Sheet1'!$A$336:$U$372,2,FALSE)</f>
        <v>11826</v>
      </c>
      <c r="D28" s="73">
        <f>C28/$C$46</f>
        <v>0.12596261383607604</v>
      </c>
      <c r="E28" s="72">
        <f>VLOOKUP(W28,'[1]Sheet1'!$A$336:$U$372,4,FALSE)</f>
        <v>411</v>
      </c>
      <c r="F28" s="74">
        <f>E28/$E$46</f>
        <v>0.06915699141847552</v>
      </c>
      <c r="G28" s="72">
        <f>VLOOKUP(W28,'[1]Sheet1'!$A$336:$U$372,6,FALSE)</f>
        <v>337</v>
      </c>
      <c r="H28" s="74">
        <f>G28/$G$46</f>
        <v>0.08477987421383648</v>
      </c>
      <c r="I28" s="72">
        <f>VLOOKUP(W28,'[1]Sheet1'!$A$336:$U$372,8,FALSE)</f>
        <v>67</v>
      </c>
      <c r="J28" s="74">
        <f>I28/$I$46</f>
        <v>0.06411483253588517</v>
      </c>
      <c r="K28" s="72">
        <f>VLOOKUP(W28,'[1]Sheet1'!$A$336:$U$372,10,FALSE)</f>
        <v>0</v>
      </c>
      <c r="L28" s="74">
        <f>K28/$K$46</f>
        <v>0</v>
      </c>
      <c r="M28" s="72">
        <f>VLOOKUP(W28,'[1]Sheet1'!$A$336:$U$372,12,FALSE)</f>
        <v>6</v>
      </c>
      <c r="N28" s="74">
        <f>M28/$M$46</f>
        <v>0.0335195530726257</v>
      </c>
      <c r="O28" s="72">
        <f>VLOOKUP(W28,'[1]Sheet1'!$A$336:$U$372,14,FALSE)</f>
        <v>2</v>
      </c>
      <c r="P28" s="74">
        <f>O28/$O$46</f>
        <v>0.041666666666666664</v>
      </c>
      <c r="Q28" s="72">
        <f>VLOOKUP(W28,'[1]Sheet1'!$A$336:$U$372,16,FALSE)</f>
        <v>0</v>
      </c>
      <c r="R28" s="74">
        <f>Q28/$Q$46</f>
        <v>0</v>
      </c>
      <c r="S28" s="72">
        <f>VLOOKUP(W28,'[1]Sheet1'!$A$336:$U$372,18,FALSE)</f>
        <v>2</v>
      </c>
      <c r="T28" s="74">
        <f>S28/$S$46</f>
        <v>0.03076923076923077</v>
      </c>
      <c r="U28" s="72">
        <f>VLOOKUP(W28,'[1]Sheet1'!$A$336:$U$372,20,FALSE)</f>
        <v>12651</v>
      </c>
      <c r="V28" s="74">
        <f>U28/$U$46</f>
        <v>0.12021551560302558</v>
      </c>
      <c r="W28" s="262" t="s">
        <v>258</v>
      </c>
    </row>
    <row r="29" spans="1:23" ht="27">
      <c r="A29" s="188">
        <v>42</v>
      </c>
      <c r="B29" s="189" t="s">
        <v>28</v>
      </c>
      <c r="C29" s="72">
        <f>VLOOKUP(W29,'[1]Sheet1'!$A$336:$U$372,2,FALSE)</f>
        <v>2284</v>
      </c>
      <c r="D29" s="73">
        <f>C29/$C$46</f>
        <v>0.02432763487245034</v>
      </c>
      <c r="E29" s="72">
        <f>VLOOKUP(W29,'[1]Sheet1'!$A$336:$U$372,4,FALSE)</f>
        <v>110</v>
      </c>
      <c r="F29" s="74">
        <f>E29/$E$46</f>
        <v>0.01850917045263335</v>
      </c>
      <c r="G29" s="72">
        <f>VLOOKUP(W29,'[1]Sheet1'!$A$336:$U$372,6,FALSE)</f>
        <v>95</v>
      </c>
      <c r="H29" s="74">
        <f>G29/$G$46</f>
        <v>0.02389937106918239</v>
      </c>
      <c r="I29" s="72">
        <f>VLOOKUP(W29,'[1]Sheet1'!$A$336:$U$372,8,FALSE)</f>
        <v>20</v>
      </c>
      <c r="J29" s="74">
        <f>I29/$I$46</f>
        <v>0.019138755980861243</v>
      </c>
      <c r="K29" s="72">
        <f>VLOOKUP(W29,'[1]Sheet1'!$A$336:$U$372,10,FALSE)</f>
        <v>1</v>
      </c>
      <c r="L29" s="74">
        <f>K29/$K$46</f>
        <v>0.013333333333333334</v>
      </c>
      <c r="M29" s="72">
        <f>VLOOKUP(W29,'[1]Sheet1'!$A$336:$U$372,12,FALSE)</f>
        <v>0</v>
      </c>
      <c r="N29" s="74">
        <f>M29/$M$46</f>
        <v>0</v>
      </c>
      <c r="O29" s="72">
        <f>VLOOKUP(W29,'[1]Sheet1'!$A$336:$U$372,14,FALSE)</f>
        <v>1</v>
      </c>
      <c r="P29" s="74">
        <f>O29/$O$46</f>
        <v>0.020833333333333332</v>
      </c>
      <c r="Q29" s="72">
        <f>VLOOKUP(W29,'[1]Sheet1'!$A$336:$U$372,16,FALSE)</f>
        <v>0</v>
      </c>
      <c r="R29" s="74">
        <f>Q29/$Q$46</f>
        <v>0</v>
      </c>
      <c r="S29" s="72">
        <f>VLOOKUP(W29,'[1]Sheet1'!$A$336:$U$372,18,FALSE)</f>
        <v>1</v>
      </c>
      <c r="T29" s="74">
        <f>S29/$S$46</f>
        <v>0.015384615384615385</v>
      </c>
      <c r="U29" s="72">
        <f>VLOOKUP(W29,'[1]Sheet1'!$A$336:$U$372,20,FALSE)</f>
        <v>2512</v>
      </c>
      <c r="V29" s="74">
        <f>U29/$U$46</f>
        <v>0.023870158500893232</v>
      </c>
      <c r="W29" s="262" t="s">
        <v>259</v>
      </c>
    </row>
    <row r="30" spans="1:23" ht="14.25">
      <c r="A30" s="188">
        <v>43</v>
      </c>
      <c r="B30" s="189" t="s">
        <v>29</v>
      </c>
      <c r="C30" s="72">
        <f>VLOOKUP(W30,'[1]Sheet1'!$A$336:$U$372,2,FALSE)</f>
        <v>5532</v>
      </c>
      <c r="D30" s="73">
        <f>C30/$C$46</f>
        <v>0.058923150663045216</v>
      </c>
      <c r="E30" s="72">
        <f>VLOOKUP(W30,'[1]Sheet1'!$A$336:$U$372,4,FALSE)</f>
        <v>317</v>
      </c>
      <c r="F30" s="74">
        <f>E30/$E$46</f>
        <v>0.053340063940770656</v>
      </c>
      <c r="G30" s="72">
        <f>VLOOKUP(W30,'[1]Sheet1'!$A$336:$U$372,6,FALSE)</f>
        <v>244</v>
      </c>
      <c r="H30" s="74">
        <f>G30/$G$46</f>
        <v>0.06138364779874214</v>
      </c>
      <c r="I30" s="72">
        <f>VLOOKUP(W30,'[1]Sheet1'!$A$336:$U$372,8,FALSE)</f>
        <v>56</v>
      </c>
      <c r="J30" s="74">
        <f>I30/$I$46</f>
        <v>0.053588516746411484</v>
      </c>
      <c r="K30" s="72">
        <f>VLOOKUP(W30,'[1]Sheet1'!$A$336:$U$372,10,FALSE)</f>
        <v>4</v>
      </c>
      <c r="L30" s="74">
        <f>K30/$K$46</f>
        <v>0.05333333333333334</v>
      </c>
      <c r="M30" s="72">
        <f>VLOOKUP(W30,'[1]Sheet1'!$A$336:$U$372,12,FALSE)</f>
        <v>12</v>
      </c>
      <c r="N30" s="74">
        <f>M30/$M$46</f>
        <v>0.0670391061452514</v>
      </c>
      <c r="O30" s="72">
        <f>VLOOKUP(W30,'[1]Sheet1'!$A$336:$U$372,14,FALSE)</f>
        <v>1</v>
      </c>
      <c r="P30" s="74">
        <f>O30/$O$46</f>
        <v>0.020833333333333332</v>
      </c>
      <c r="Q30" s="72">
        <f>VLOOKUP(W30,'[1]Sheet1'!$A$336:$U$372,16,FALSE)</f>
        <v>1</v>
      </c>
      <c r="R30" s="74">
        <f>Q30/$Q$46</f>
        <v>0.047619047619047616</v>
      </c>
      <c r="S30" s="72">
        <f>VLOOKUP(W30,'[1]Sheet1'!$A$336:$U$372,18,FALSE)</f>
        <v>1</v>
      </c>
      <c r="T30" s="74">
        <f>S30/$S$46</f>
        <v>0.015384615384615385</v>
      </c>
      <c r="U30" s="72">
        <f>VLOOKUP(W30,'[1]Sheet1'!$A$336:$U$372,20,FALSE)</f>
        <v>6168</v>
      </c>
      <c r="V30" s="74">
        <f>U30/$U$46</f>
        <v>0.058611121669390705</v>
      </c>
      <c r="W30" s="262" t="s">
        <v>260</v>
      </c>
    </row>
    <row r="31" spans="1:23" ht="27.75" thickBot="1">
      <c r="A31" s="270">
        <v>49</v>
      </c>
      <c r="B31" s="244" t="s">
        <v>30</v>
      </c>
      <c r="C31" s="77">
        <f>VLOOKUP(W31,'[1]Sheet1'!$A$336:$U$372,2,FALSE)</f>
        <v>844</v>
      </c>
      <c r="D31" s="78">
        <f>C31/$C$46</f>
        <v>0.008989721467753103</v>
      </c>
      <c r="E31" s="77">
        <f>VLOOKUP(W31,'[1]Sheet1'!$A$336:$U$372,4,FALSE)</f>
        <v>29</v>
      </c>
      <c r="F31" s="79">
        <f>E31/$E$46</f>
        <v>0.0048796903920578834</v>
      </c>
      <c r="G31" s="77">
        <f>VLOOKUP(W31,'[1]Sheet1'!$A$336:$U$372,6,FALSE)</f>
        <v>19</v>
      </c>
      <c r="H31" s="79">
        <f>G31/$G$46</f>
        <v>0.004779874213836478</v>
      </c>
      <c r="I31" s="77">
        <f>VLOOKUP(W31,'[1]Sheet1'!$A$336:$U$372,8,FALSE)</f>
        <v>6</v>
      </c>
      <c r="J31" s="79">
        <f>I31/$I$46</f>
        <v>0.005741626794258373</v>
      </c>
      <c r="K31" s="77">
        <f>VLOOKUP(W31,'[1]Sheet1'!$A$336:$U$372,10,FALSE)</f>
        <v>1</v>
      </c>
      <c r="L31" s="79">
        <f>K31/$K$46</f>
        <v>0.013333333333333334</v>
      </c>
      <c r="M31" s="77">
        <f>VLOOKUP(W31,'[1]Sheet1'!$A$336:$U$372,12,FALSE)</f>
        <v>3</v>
      </c>
      <c r="N31" s="79">
        <f>M31/$M$46</f>
        <v>0.01675977653631285</v>
      </c>
      <c r="O31" s="77">
        <f>VLOOKUP(W31,'[1]Sheet1'!$A$336:$U$372,14,FALSE)</f>
        <v>0</v>
      </c>
      <c r="P31" s="79">
        <f>O31/$O$46</f>
        <v>0</v>
      </c>
      <c r="Q31" s="77">
        <f>VLOOKUP(W31,'[1]Sheet1'!$A$336:$U$372,16,FALSE)</f>
        <v>0</v>
      </c>
      <c r="R31" s="79">
        <f>Q31/$Q$46</f>
        <v>0</v>
      </c>
      <c r="S31" s="77">
        <f>VLOOKUP(W31,'[1]Sheet1'!$A$336:$U$372,18,FALSE)</f>
        <v>1</v>
      </c>
      <c r="T31" s="79">
        <f>S31/$S$46</f>
        <v>0.015384615384615385</v>
      </c>
      <c r="U31" s="77">
        <f>VLOOKUP(W31,'[1]Sheet1'!$A$336:$U$372,20,FALSE)</f>
        <v>903</v>
      </c>
      <c r="V31" s="79">
        <f>U31/$U$46</f>
        <v>0.008580713824166634</v>
      </c>
      <c r="W31" s="262" t="s">
        <v>261</v>
      </c>
    </row>
    <row r="32" spans="1:22" ht="27.75" thickBot="1">
      <c r="A32" s="13">
        <v>5</v>
      </c>
      <c r="B32" s="14" t="s">
        <v>31</v>
      </c>
      <c r="C32" s="15">
        <f>SUM(C33:C39)</f>
        <v>22912</v>
      </c>
      <c r="D32" s="147">
        <f aca="true" t="shared" si="28" ref="D32:O32">SUM(D33:D39)</f>
        <v>0.24404324439473823</v>
      </c>
      <c r="E32" s="15">
        <f t="shared" si="28"/>
        <v>1483</v>
      </c>
      <c r="F32" s="145">
        <f t="shared" si="28"/>
        <v>0.24953727073868417</v>
      </c>
      <c r="G32" s="15">
        <f t="shared" si="28"/>
        <v>1022</v>
      </c>
      <c r="H32" s="145">
        <f t="shared" si="28"/>
        <v>0.25710691823899373</v>
      </c>
      <c r="I32" s="15">
        <f t="shared" si="28"/>
        <v>285</v>
      </c>
      <c r="J32" s="145">
        <f t="shared" si="28"/>
        <v>0.2727272727272727</v>
      </c>
      <c r="K32" s="15">
        <f t="shared" si="28"/>
        <v>16</v>
      </c>
      <c r="L32" s="145">
        <f t="shared" si="28"/>
        <v>0.21333333333333335</v>
      </c>
      <c r="M32" s="15">
        <f t="shared" si="28"/>
        <v>37</v>
      </c>
      <c r="N32" s="145">
        <f t="shared" si="28"/>
        <v>0.20670391061452512</v>
      </c>
      <c r="O32" s="15">
        <f t="shared" si="28"/>
        <v>13</v>
      </c>
      <c r="P32" s="145">
        <f aca="true" t="shared" si="29" ref="P32:V32">SUM(P33:P39)</f>
        <v>0.2708333333333333</v>
      </c>
      <c r="Q32" s="15">
        <f t="shared" si="29"/>
        <v>8</v>
      </c>
      <c r="R32" s="145">
        <f t="shared" si="29"/>
        <v>0.38095238095238093</v>
      </c>
      <c r="S32" s="15">
        <f t="shared" si="29"/>
        <v>14</v>
      </c>
      <c r="T32" s="145">
        <f t="shared" si="29"/>
        <v>0.2153846153846154</v>
      </c>
      <c r="U32" s="15">
        <f t="shared" si="29"/>
        <v>25790</v>
      </c>
      <c r="V32" s="145">
        <f t="shared" si="29"/>
        <v>0.2450682276027215</v>
      </c>
    </row>
    <row r="33" spans="1:23" ht="27">
      <c r="A33" s="269">
        <v>50</v>
      </c>
      <c r="B33" s="261" t="s">
        <v>32</v>
      </c>
      <c r="C33" s="178">
        <f>VLOOKUP(W33,'[1]Sheet1'!$A$336:$U$372,2,FALSE)</f>
        <v>271</v>
      </c>
      <c r="D33" s="150">
        <f aca="true" t="shared" si="30" ref="D33:D39">C33/$C$46</f>
        <v>0.0028865100921339937</v>
      </c>
      <c r="E33" s="178">
        <f>VLOOKUP(W33,'[1]Sheet1'!$A$336:$U$372,4,FALSE)</f>
        <v>18</v>
      </c>
      <c r="F33" s="149">
        <f aca="true" t="shared" si="31" ref="F33:F39">E33/$E$46</f>
        <v>0.003028773346794548</v>
      </c>
      <c r="G33" s="178">
        <f>VLOOKUP(W33,'[1]Sheet1'!$A$336:$U$372,6,FALSE)</f>
        <v>10</v>
      </c>
      <c r="H33" s="149">
        <f aca="true" t="shared" si="32" ref="H33:H39">G33/$G$46</f>
        <v>0.0025157232704402514</v>
      </c>
      <c r="I33" s="178">
        <f>VLOOKUP(W33,'[1]Sheet1'!$A$336:$U$372,8,FALSE)</f>
        <v>1</v>
      </c>
      <c r="J33" s="149">
        <f aca="true" t="shared" si="33" ref="J33:J39">I33/$I$46</f>
        <v>0.0009569377990430622</v>
      </c>
      <c r="K33" s="178">
        <f>VLOOKUP(W33,'[1]Sheet1'!$A$336:$U$372,10,FALSE)</f>
        <v>0</v>
      </c>
      <c r="L33" s="149">
        <f aca="true" t="shared" si="34" ref="L33:L39">K33/$K$46</f>
        <v>0</v>
      </c>
      <c r="M33" s="178">
        <f>VLOOKUP(W33,'[1]Sheet1'!$A$336:$U$372,12,FALSE)</f>
        <v>0</v>
      </c>
      <c r="N33" s="149">
        <f aca="true" t="shared" si="35" ref="N33:N39">M33/$M$46</f>
        <v>0</v>
      </c>
      <c r="O33" s="178">
        <f>VLOOKUP(W33,'[1]Sheet1'!$A$336:$U$372,14,FALSE)</f>
        <v>0</v>
      </c>
      <c r="P33" s="149">
        <f aca="true" t="shared" si="36" ref="P33:P39">O33/$O$46</f>
        <v>0</v>
      </c>
      <c r="Q33" s="178">
        <f>VLOOKUP(W33,'[1]Sheet1'!$A$336:$U$372,16,FALSE)</f>
        <v>0</v>
      </c>
      <c r="R33" s="149">
        <f aca="true" t="shared" si="37" ref="R33:R39">Q33/$Q$46</f>
        <v>0</v>
      </c>
      <c r="S33" s="178">
        <f>VLOOKUP(W33,'[1]Sheet1'!$A$336:$U$372,18,FALSE)</f>
        <v>0</v>
      </c>
      <c r="T33" s="149">
        <f aca="true" t="shared" si="38" ref="T33:T39">S33/$S$46</f>
        <v>0</v>
      </c>
      <c r="U33" s="178">
        <f>VLOOKUP(W33,'[1]Sheet1'!$A$336:$U$372,20,FALSE)</f>
        <v>300</v>
      </c>
      <c r="V33" s="149">
        <f aca="true" t="shared" si="39" ref="V33:V39">U33/$U$46</f>
        <v>0.002850735489756357</v>
      </c>
      <c r="W33" s="262" t="s">
        <v>262</v>
      </c>
    </row>
    <row r="34" spans="1:23" ht="27">
      <c r="A34" s="188">
        <v>51</v>
      </c>
      <c r="B34" s="189" t="s">
        <v>33</v>
      </c>
      <c r="C34" s="72">
        <f>VLOOKUP(W34,'[1]Sheet1'!$A$336:$U$372,2,FALSE)</f>
        <v>10468</v>
      </c>
      <c r="D34" s="73">
        <f t="shared" si="30"/>
        <v>0.1114981093891463</v>
      </c>
      <c r="E34" s="72">
        <f>VLOOKUP(W34,'[1]Sheet1'!$A$336:$U$372,4,FALSE)</f>
        <v>698</v>
      </c>
      <c r="F34" s="74">
        <f t="shared" si="31"/>
        <v>0.11744909978125526</v>
      </c>
      <c r="G34" s="72">
        <f>VLOOKUP(W34,'[1]Sheet1'!$A$336:$U$372,6,FALSE)</f>
        <v>435</v>
      </c>
      <c r="H34" s="74">
        <f t="shared" si="32"/>
        <v>0.10943396226415095</v>
      </c>
      <c r="I34" s="72">
        <f>VLOOKUP(W34,'[1]Sheet1'!$A$336:$U$372,8,FALSE)</f>
        <v>128</v>
      </c>
      <c r="J34" s="74">
        <f t="shared" si="33"/>
        <v>0.12248803827751197</v>
      </c>
      <c r="K34" s="72">
        <f>VLOOKUP(W34,'[1]Sheet1'!$A$336:$U$372,10,FALSE)</f>
        <v>8</v>
      </c>
      <c r="L34" s="74">
        <f t="shared" si="34"/>
        <v>0.10666666666666667</v>
      </c>
      <c r="M34" s="72">
        <f>VLOOKUP(W34,'[1]Sheet1'!$A$336:$U$372,12,FALSE)</f>
        <v>21</v>
      </c>
      <c r="N34" s="74">
        <f t="shared" si="35"/>
        <v>0.11731843575418995</v>
      </c>
      <c r="O34" s="72">
        <f>VLOOKUP(W34,'[1]Sheet1'!$A$336:$U$372,14,FALSE)</f>
        <v>4</v>
      </c>
      <c r="P34" s="74">
        <f t="shared" si="36"/>
        <v>0.08333333333333333</v>
      </c>
      <c r="Q34" s="72">
        <f>VLOOKUP(W34,'[1]Sheet1'!$A$336:$U$372,16,FALSE)</f>
        <v>4</v>
      </c>
      <c r="R34" s="74">
        <f t="shared" si="37"/>
        <v>0.19047619047619047</v>
      </c>
      <c r="S34" s="72">
        <f>VLOOKUP(W34,'[1]Sheet1'!$A$336:$U$372,18,FALSE)</f>
        <v>8</v>
      </c>
      <c r="T34" s="74">
        <f t="shared" si="38"/>
        <v>0.12307692307692308</v>
      </c>
      <c r="U34" s="72">
        <f>VLOOKUP(W34,'[1]Sheet1'!$A$336:$U$372,20,FALSE)</f>
        <v>11774</v>
      </c>
      <c r="V34" s="74">
        <f t="shared" si="39"/>
        <v>0.1118818655213045</v>
      </c>
      <c r="W34" s="262" t="s">
        <v>263</v>
      </c>
    </row>
    <row r="35" spans="1:23" ht="14.25">
      <c r="A35" s="188">
        <v>52</v>
      </c>
      <c r="B35" s="189" t="s">
        <v>34</v>
      </c>
      <c r="C35" s="72">
        <f>VLOOKUP(W35,'[1]Sheet1'!$A$336:$U$372,2,FALSE)</f>
        <v>4576</v>
      </c>
      <c r="D35" s="73">
        <f t="shared" si="30"/>
        <v>0.04874048037492677</v>
      </c>
      <c r="E35" s="72">
        <f>VLOOKUP(W35,'[1]Sheet1'!$A$336:$U$372,4,FALSE)</f>
        <v>311</v>
      </c>
      <c r="F35" s="74">
        <f t="shared" si="31"/>
        <v>0.052330472825172475</v>
      </c>
      <c r="G35" s="72">
        <f>VLOOKUP(W35,'[1]Sheet1'!$A$336:$U$372,6,FALSE)</f>
        <v>221</v>
      </c>
      <c r="H35" s="74">
        <f t="shared" si="32"/>
        <v>0.05559748427672956</v>
      </c>
      <c r="I35" s="72">
        <f>VLOOKUP(W35,'[1]Sheet1'!$A$336:$U$372,8,FALSE)</f>
        <v>64</v>
      </c>
      <c r="J35" s="74">
        <f t="shared" si="33"/>
        <v>0.06124401913875598</v>
      </c>
      <c r="K35" s="72">
        <f>VLOOKUP(W35,'[1]Sheet1'!$A$336:$U$372,10,FALSE)</f>
        <v>2</v>
      </c>
      <c r="L35" s="74">
        <f t="shared" si="34"/>
        <v>0.02666666666666667</v>
      </c>
      <c r="M35" s="72">
        <f>VLOOKUP(W35,'[1]Sheet1'!$A$336:$U$372,12,FALSE)</f>
        <v>5</v>
      </c>
      <c r="N35" s="74">
        <f t="shared" si="35"/>
        <v>0.027932960893854747</v>
      </c>
      <c r="O35" s="72">
        <f>VLOOKUP(W35,'[1]Sheet1'!$A$336:$U$372,14,FALSE)</f>
        <v>5</v>
      </c>
      <c r="P35" s="74">
        <f t="shared" si="36"/>
        <v>0.10416666666666667</v>
      </c>
      <c r="Q35" s="72">
        <f>VLOOKUP(W35,'[1]Sheet1'!$A$336:$U$372,16,FALSE)</f>
        <v>1</v>
      </c>
      <c r="R35" s="74">
        <f t="shared" si="37"/>
        <v>0.047619047619047616</v>
      </c>
      <c r="S35" s="72">
        <f>VLOOKUP(W35,'[1]Sheet1'!$A$336:$U$372,18,FALSE)</f>
        <v>4</v>
      </c>
      <c r="T35" s="74">
        <f t="shared" si="38"/>
        <v>0.06153846153846154</v>
      </c>
      <c r="U35" s="72">
        <f>VLOOKUP(W35,'[1]Sheet1'!$A$336:$U$372,20,FALSE)</f>
        <v>5189</v>
      </c>
      <c r="V35" s="74">
        <f t="shared" si="39"/>
        <v>0.04930822152115246</v>
      </c>
      <c r="W35" s="262" t="s">
        <v>264</v>
      </c>
    </row>
    <row r="36" spans="1:23" ht="14.25">
      <c r="A36" s="188">
        <v>53</v>
      </c>
      <c r="B36" s="189" t="s">
        <v>35</v>
      </c>
      <c r="C36" s="72">
        <f>VLOOKUP(W36,'[1]Sheet1'!$A$336:$U$372,2,FALSE)</f>
        <v>5764</v>
      </c>
      <c r="D36" s="73">
        <f t="shared" si="30"/>
        <v>0.061394258933801994</v>
      </c>
      <c r="E36" s="72">
        <f>VLOOKUP(W36,'[1]Sheet1'!$A$336:$U$372,4,FALSE)</f>
        <v>350</v>
      </c>
      <c r="F36" s="74">
        <f t="shared" si="31"/>
        <v>0.05889281507656066</v>
      </c>
      <c r="G36" s="72">
        <f>VLOOKUP(W36,'[1]Sheet1'!$A$336:$U$372,6,FALSE)</f>
        <v>265</v>
      </c>
      <c r="H36" s="74">
        <f t="shared" si="32"/>
        <v>0.06666666666666667</v>
      </c>
      <c r="I36" s="72">
        <f>VLOOKUP(W36,'[1]Sheet1'!$A$336:$U$372,8,FALSE)</f>
        <v>71</v>
      </c>
      <c r="J36" s="74">
        <f t="shared" si="33"/>
        <v>0.06794258373205742</v>
      </c>
      <c r="K36" s="72">
        <f>VLOOKUP(W36,'[1]Sheet1'!$A$336:$U$372,10,FALSE)</f>
        <v>3</v>
      </c>
      <c r="L36" s="74">
        <f t="shared" si="34"/>
        <v>0.04</v>
      </c>
      <c r="M36" s="72">
        <f>VLOOKUP(W36,'[1]Sheet1'!$A$336:$U$372,12,FALSE)</f>
        <v>6</v>
      </c>
      <c r="N36" s="74">
        <f t="shared" si="35"/>
        <v>0.0335195530726257</v>
      </c>
      <c r="O36" s="72">
        <f>VLOOKUP(W36,'[1]Sheet1'!$A$336:$U$372,14,FALSE)</f>
        <v>2</v>
      </c>
      <c r="P36" s="74">
        <f t="shared" si="36"/>
        <v>0.041666666666666664</v>
      </c>
      <c r="Q36" s="72">
        <f>VLOOKUP(W36,'[1]Sheet1'!$A$336:$U$372,16,FALSE)</f>
        <v>1</v>
      </c>
      <c r="R36" s="74">
        <f t="shared" si="37"/>
        <v>0.047619047619047616</v>
      </c>
      <c r="S36" s="72">
        <f>VLOOKUP(W36,'[1]Sheet1'!$A$336:$U$372,18,FALSE)</f>
        <v>0</v>
      </c>
      <c r="T36" s="74">
        <f t="shared" si="38"/>
        <v>0</v>
      </c>
      <c r="U36" s="72">
        <f>VLOOKUP(W36,'[1]Sheet1'!$A$336:$U$372,20,FALSE)</f>
        <v>6462</v>
      </c>
      <c r="V36" s="74">
        <f t="shared" si="39"/>
        <v>0.06140484244935193</v>
      </c>
      <c r="W36" s="262" t="s">
        <v>265</v>
      </c>
    </row>
    <row r="37" spans="1:23" ht="27">
      <c r="A37" s="188">
        <v>54</v>
      </c>
      <c r="B37" s="189" t="s">
        <v>36</v>
      </c>
      <c r="C37" s="72">
        <f>VLOOKUP(W37,'[1]Sheet1'!$A$336:$U$372,2,FALSE)</f>
        <v>813</v>
      </c>
      <c r="D37" s="73">
        <f t="shared" si="30"/>
        <v>0.008659530276401982</v>
      </c>
      <c r="E37" s="72">
        <f>VLOOKUP(W37,'[1]Sheet1'!$A$336:$U$372,4,FALSE)</f>
        <v>50</v>
      </c>
      <c r="F37" s="74">
        <f t="shared" si="31"/>
        <v>0.008413259296651522</v>
      </c>
      <c r="G37" s="72">
        <f>VLOOKUP(W37,'[1]Sheet1'!$A$336:$U$372,6,FALSE)</f>
        <v>24</v>
      </c>
      <c r="H37" s="74">
        <f t="shared" si="32"/>
        <v>0.0060377358490566035</v>
      </c>
      <c r="I37" s="72">
        <f>VLOOKUP(W37,'[1]Sheet1'!$A$336:$U$372,8,FALSE)</f>
        <v>8</v>
      </c>
      <c r="J37" s="74">
        <f t="shared" si="33"/>
        <v>0.007655502392344498</v>
      </c>
      <c r="K37" s="72">
        <f>VLOOKUP(W37,'[1]Sheet1'!$A$336:$U$372,10,FALSE)</f>
        <v>1</v>
      </c>
      <c r="L37" s="74">
        <f t="shared" si="34"/>
        <v>0.013333333333333334</v>
      </c>
      <c r="M37" s="72">
        <f>VLOOKUP(W37,'[1]Sheet1'!$A$336:$U$372,12,FALSE)</f>
        <v>2</v>
      </c>
      <c r="N37" s="74">
        <f t="shared" si="35"/>
        <v>0.0111731843575419</v>
      </c>
      <c r="O37" s="72">
        <f>VLOOKUP(W37,'[1]Sheet1'!$A$336:$U$372,14,FALSE)</f>
        <v>0</v>
      </c>
      <c r="P37" s="74">
        <f t="shared" si="36"/>
        <v>0</v>
      </c>
      <c r="Q37" s="72">
        <f>VLOOKUP(W37,'[1]Sheet1'!$A$336:$U$372,16,FALSE)</f>
        <v>2</v>
      </c>
      <c r="R37" s="74">
        <f t="shared" si="37"/>
        <v>0.09523809523809523</v>
      </c>
      <c r="S37" s="72">
        <f>VLOOKUP(W37,'[1]Sheet1'!$A$336:$U$372,18,FALSE)</f>
        <v>0</v>
      </c>
      <c r="T37" s="74">
        <f t="shared" si="38"/>
        <v>0</v>
      </c>
      <c r="U37" s="72">
        <f>VLOOKUP(W37,'[1]Sheet1'!$A$336:$U$372,20,FALSE)</f>
        <v>900</v>
      </c>
      <c r="V37" s="74">
        <f t="shared" si="39"/>
        <v>0.008552206469269071</v>
      </c>
      <c r="W37" s="262" t="s">
        <v>266</v>
      </c>
    </row>
    <row r="38" spans="1:23" ht="41.25">
      <c r="A38" s="188">
        <v>55</v>
      </c>
      <c r="B38" s="189" t="s">
        <v>37</v>
      </c>
      <c r="C38" s="72">
        <f>VLOOKUP(W38,'[1]Sheet1'!$A$336:$U$372,2,FALSE)</f>
        <v>734</v>
      </c>
      <c r="D38" s="73">
        <f t="shared" si="30"/>
        <v>0.007818075304894286</v>
      </c>
      <c r="E38" s="72">
        <f>VLOOKUP(W38,'[1]Sheet1'!$A$336:$U$372,4,FALSE)</f>
        <v>39</v>
      </c>
      <c r="F38" s="74">
        <f t="shared" si="31"/>
        <v>0.006562342251388188</v>
      </c>
      <c r="G38" s="72">
        <f>VLOOKUP(W38,'[1]Sheet1'!$A$336:$U$372,6,FALSE)</f>
        <v>55</v>
      </c>
      <c r="H38" s="74">
        <f t="shared" si="32"/>
        <v>0.013836477987421384</v>
      </c>
      <c r="I38" s="72">
        <f>VLOOKUP(W38,'[1]Sheet1'!$A$336:$U$372,8,FALSE)</f>
        <v>11</v>
      </c>
      <c r="J38" s="74">
        <f t="shared" si="33"/>
        <v>0.010526315789473684</v>
      </c>
      <c r="K38" s="72">
        <f>VLOOKUP(W38,'[1]Sheet1'!$A$336:$U$372,10,FALSE)</f>
        <v>2</v>
      </c>
      <c r="L38" s="74">
        <f t="shared" si="34"/>
        <v>0.02666666666666667</v>
      </c>
      <c r="M38" s="72">
        <f>VLOOKUP(W38,'[1]Sheet1'!$A$336:$U$372,12,FALSE)</f>
        <v>2</v>
      </c>
      <c r="N38" s="74">
        <f t="shared" si="35"/>
        <v>0.0111731843575419</v>
      </c>
      <c r="O38" s="72">
        <f>VLOOKUP(W38,'[1]Sheet1'!$A$336:$U$372,14,FALSE)</f>
        <v>1</v>
      </c>
      <c r="P38" s="74">
        <f t="shared" si="36"/>
        <v>0.020833333333333332</v>
      </c>
      <c r="Q38" s="72">
        <f>VLOOKUP(W38,'[1]Sheet1'!$A$336:$U$372,16,FALSE)</f>
        <v>0</v>
      </c>
      <c r="R38" s="74">
        <f t="shared" si="37"/>
        <v>0</v>
      </c>
      <c r="S38" s="72">
        <f>VLOOKUP(W38,'[1]Sheet1'!$A$336:$U$372,18,FALSE)</f>
        <v>0</v>
      </c>
      <c r="T38" s="74">
        <f t="shared" si="38"/>
        <v>0</v>
      </c>
      <c r="U38" s="72">
        <f>VLOOKUP(W38,'[1]Sheet1'!$A$336:$U$372,20,FALSE)</f>
        <v>844</v>
      </c>
      <c r="V38" s="74">
        <f t="shared" si="39"/>
        <v>0.008020069177847885</v>
      </c>
      <c r="W38" s="262" t="s">
        <v>267</v>
      </c>
    </row>
    <row r="39" spans="1:23" ht="27.75" thickBot="1">
      <c r="A39" s="270">
        <v>59</v>
      </c>
      <c r="B39" s="244" t="s">
        <v>38</v>
      </c>
      <c r="C39" s="77">
        <f>VLOOKUP(W39,'[1]Sheet1'!$A$336:$U$372,2,FALSE)</f>
        <v>286</v>
      </c>
      <c r="D39" s="78">
        <f t="shared" si="30"/>
        <v>0.0030462800234329233</v>
      </c>
      <c r="E39" s="77">
        <f>VLOOKUP(W39,'[1]Sheet1'!$A$336:$U$372,4,FALSE)</f>
        <v>17</v>
      </c>
      <c r="F39" s="79">
        <f t="shared" si="31"/>
        <v>0.0028605081608615176</v>
      </c>
      <c r="G39" s="77">
        <f>VLOOKUP(W39,'[1]Sheet1'!$A$336:$U$372,6,FALSE)</f>
        <v>12</v>
      </c>
      <c r="H39" s="79">
        <f t="shared" si="32"/>
        <v>0.0030188679245283017</v>
      </c>
      <c r="I39" s="77">
        <f>VLOOKUP(W39,'[1]Sheet1'!$A$336:$U$372,8,FALSE)</f>
        <v>2</v>
      </c>
      <c r="J39" s="79">
        <f t="shared" si="33"/>
        <v>0.0019138755980861245</v>
      </c>
      <c r="K39" s="77">
        <f>VLOOKUP(W39,'[1]Sheet1'!$A$336:$U$372,10,FALSE)</f>
        <v>0</v>
      </c>
      <c r="L39" s="79">
        <f t="shared" si="34"/>
        <v>0</v>
      </c>
      <c r="M39" s="77">
        <f>VLOOKUP(W39,'[1]Sheet1'!$A$336:$U$372,12,FALSE)</f>
        <v>1</v>
      </c>
      <c r="N39" s="79">
        <f t="shared" si="35"/>
        <v>0.00558659217877095</v>
      </c>
      <c r="O39" s="77">
        <f>VLOOKUP(W39,'[1]Sheet1'!$A$336:$U$372,14,FALSE)</f>
        <v>1</v>
      </c>
      <c r="P39" s="79">
        <f t="shared" si="36"/>
        <v>0.020833333333333332</v>
      </c>
      <c r="Q39" s="77">
        <f>VLOOKUP(W39,'[1]Sheet1'!$A$336:$U$372,16,FALSE)</f>
        <v>0</v>
      </c>
      <c r="R39" s="79">
        <f t="shared" si="37"/>
        <v>0</v>
      </c>
      <c r="S39" s="77">
        <f>VLOOKUP(W39,'[1]Sheet1'!$A$336:$U$372,18,FALSE)</f>
        <v>2</v>
      </c>
      <c r="T39" s="79">
        <f t="shared" si="38"/>
        <v>0.03076923076923077</v>
      </c>
      <c r="U39" s="77">
        <f>VLOOKUP(W39,'[1]Sheet1'!$A$336:$U$372,20,FALSE)</f>
        <v>321</v>
      </c>
      <c r="V39" s="79">
        <f t="shared" si="39"/>
        <v>0.003050286974039302</v>
      </c>
      <c r="W39" s="262" t="s">
        <v>268</v>
      </c>
    </row>
    <row r="40" spans="1:22" ht="15" thickBot="1">
      <c r="A40" s="13">
        <v>6</v>
      </c>
      <c r="B40" s="14" t="s">
        <v>39</v>
      </c>
      <c r="C40" s="15">
        <f>SUM(C41:C44)</f>
        <v>5615</v>
      </c>
      <c r="D40" s="147">
        <f aca="true" t="shared" si="40" ref="D40:O40">SUM(D41:D44)</f>
        <v>0.05980721094956596</v>
      </c>
      <c r="E40" s="15">
        <f t="shared" si="40"/>
        <v>445</v>
      </c>
      <c r="F40" s="145">
        <f t="shared" si="40"/>
        <v>0.07487800774019855</v>
      </c>
      <c r="G40" s="15">
        <f t="shared" si="40"/>
        <v>402</v>
      </c>
      <c r="H40" s="145">
        <f t="shared" si="40"/>
        <v>0.10113207547169811</v>
      </c>
      <c r="I40" s="15">
        <f t="shared" si="40"/>
        <v>92</v>
      </c>
      <c r="J40" s="145">
        <f t="shared" si="40"/>
        <v>0.08803827751196174</v>
      </c>
      <c r="K40" s="15">
        <f t="shared" si="40"/>
        <v>6</v>
      </c>
      <c r="L40" s="145">
        <f t="shared" si="40"/>
        <v>0.08</v>
      </c>
      <c r="M40" s="15">
        <f t="shared" si="40"/>
        <v>15</v>
      </c>
      <c r="N40" s="145">
        <f t="shared" si="40"/>
        <v>0.08379888268156424</v>
      </c>
      <c r="O40" s="15">
        <f t="shared" si="40"/>
        <v>1</v>
      </c>
      <c r="P40" s="145">
        <f aca="true" t="shared" si="41" ref="P40:V40">SUM(P41:P44)</f>
        <v>0.020833333333333332</v>
      </c>
      <c r="Q40" s="15">
        <f t="shared" si="41"/>
        <v>2</v>
      </c>
      <c r="R40" s="145">
        <f t="shared" si="41"/>
        <v>0.09523809523809523</v>
      </c>
      <c r="S40" s="15">
        <f t="shared" si="41"/>
        <v>14</v>
      </c>
      <c r="T40" s="145">
        <f t="shared" si="41"/>
        <v>0.2153846153846154</v>
      </c>
      <c r="U40" s="15">
        <f t="shared" si="41"/>
        <v>6592</v>
      </c>
      <c r="V40" s="145">
        <f t="shared" si="41"/>
        <v>0.0626401611615797</v>
      </c>
    </row>
    <row r="41" spans="1:23" ht="14.25">
      <c r="A41" s="269">
        <v>60</v>
      </c>
      <c r="B41" s="261" t="s">
        <v>40</v>
      </c>
      <c r="C41" s="178">
        <f>VLOOKUP(W41,'[1]Sheet1'!$A$336:$U$372,2,FALSE)</f>
        <v>234</v>
      </c>
      <c r="D41" s="150">
        <f>C41/$C$46</f>
        <v>0.002492410928263301</v>
      </c>
      <c r="E41" s="178">
        <f>VLOOKUP(W41,'[1]Sheet1'!$A$336:$U$372,4,FALSE)</f>
        <v>24</v>
      </c>
      <c r="F41" s="149">
        <f>E41/$E$46</f>
        <v>0.004038364462392731</v>
      </c>
      <c r="G41" s="178">
        <f>VLOOKUP(W41,'[1]Sheet1'!$A$336:$U$372,6,FALSE)</f>
        <v>8</v>
      </c>
      <c r="H41" s="149">
        <f>G41/$G$46</f>
        <v>0.002012578616352201</v>
      </c>
      <c r="I41" s="178">
        <f>VLOOKUP(W41,'[1]Sheet1'!$A$336:$U$372,8,FALSE)</f>
        <v>4</v>
      </c>
      <c r="J41" s="149">
        <f>I41/$I$46</f>
        <v>0.003827751196172249</v>
      </c>
      <c r="K41" s="178">
        <f>VLOOKUP(W41,'[1]Sheet1'!$A$336:$U$372,10,FALSE)</f>
        <v>0</v>
      </c>
      <c r="L41" s="149">
        <f>K41/$K$46</f>
        <v>0</v>
      </c>
      <c r="M41" s="178">
        <f>VLOOKUP(W41,'[1]Sheet1'!$A$336:$U$372,12,FALSE)</f>
        <v>0</v>
      </c>
      <c r="N41" s="149">
        <f>M41/$M$46</f>
        <v>0</v>
      </c>
      <c r="O41" s="178">
        <f>VLOOKUP(W41,'[1]Sheet1'!$A$336:$U$372,14,FALSE)</f>
        <v>0</v>
      </c>
      <c r="P41" s="149">
        <f>O41/$O$46</f>
        <v>0</v>
      </c>
      <c r="Q41" s="178">
        <f>VLOOKUP(W41,'[1]Sheet1'!$A$336:$U$372,16,FALSE)</f>
        <v>0</v>
      </c>
      <c r="R41" s="149">
        <f>Q41/$Q$46</f>
        <v>0</v>
      </c>
      <c r="S41" s="178">
        <f>VLOOKUP(W41,'[1]Sheet1'!$A$336:$U$372,18,FALSE)</f>
        <v>1</v>
      </c>
      <c r="T41" s="149">
        <f>S41/$S$46</f>
        <v>0.015384615384615385</v>
      </c>
      <c r="U41" s="178">
        <f>VLOOKUP(W41,'[1]Sheet1'!$A$336:$U$372,20,FALSE)</f>
        <v>271</v>
      </c>
      <c r="V41" s="149">
        <f>U41/$U$46</f>
        <v>0.0025751643924132425</v>
      </c>
      <c r="W41" s="262" t="s">
        <v>269</v>
      </c>
    </row>
    <row r="42" spans="1:23" ht="14.25">
      <c r="A42" s="188">
        <v>61</v>
      </c>
      <c r="B42" s="189" t="s">
        <v>41</v>
      </c>
      <c r="C42" s="72">
        <f>VLOOKUP(W42,'[1]Sheet1'!$A$336:$U$372,2,FALSE)</f>
        <v>4346</v>
      </c>
      <c r="D42" s="73">
        <f>C42/$C$46</f>
        <v>0.04629067476167652</v>
      </c>
      <c r="E42" s="72">
        <f>VLOOKUP(W42,'[1]Sheet1'!$A$336:$U$372,4,FALSE)</f>
        <v>358</v>
      </c>
      <c r="F42" s="74">
        <f>E42/$E$46</f>
        <v>0.0602389365640249</v>
      </c>
      <c r="G42" s="72">
        <f>VLOOKUP(W42,'[1]Sheet1'!$A$336:$U$372,6,FALSE)</f>
        <v>329</v>
      </c>
      <c r="H42" s="74">
        <f>G42/$G$46</f>
        <v>0.08276729559748428</v>
      </c>
      <c r="I42" s="72">
        <f>VLOOKUP(W42,'[1]Sheet1'!$A$336:$U$372,8,FALSE)</f>
        <v>73</v>
      </c>
      <c r="J42" s="74">
        <f>I42/$I$46</f>
        <v>0.06985645933014355</v>
      </c>
      <c r="K42" s="72">
        <f>VLOOKUP(W42,'[1]Sheet1'!$A$336:$U$372,10,FALSE)</f>
        <v>5</v>
      </c>
      <c r="L42" s="74">
        <f>K42/$K$46</f>
        <v>0.06666666666666667</v>
      </c>
      <c r="M42" s="72">
        <f>VLOOKUP(W42,'[1]Sheet1'!$A$336:$U$372,12,FALSE)</f>
        <v>14</v>
      </c>
      <c r="N42" s="74">
        <f>M42/$M$46</f>
        <v>0.0782122905027933</v>
      </c>
      <c r="O42" s="72">
        <f>VLOOKUP(W42,'[1]Sheet1'!$A$336:$U$372,14,FALSE)</f>
        <v>1</v>
      </c>
      <c r="P42" s="74">
        <f>O42/$O$46</f>
        <v>0.020833333333333332</v>
      </c>
      <c r="Q42" s="72">
        <f>VLOOKUP(W42,'[1]Sheet1'!$A$336:$U$372,16,FALSE)</f>
        <v>1</v>
      </c>
      <c r="R42" s="74">
        <f>Q42/$Q$46</f>
        <v>0.047619047619047616</v>
      </c>
      <c r="S42" s="72">
        <f>VLOOKUP(W42,'[1]Sheet1'!$A$336:$U$372,18,FALSE)</f>
        <v>13</v>
      </c>
      <c r="T42" s="74">
        <f>S42/$S$46</f>
        <v>0.2</v>
      </c>
      <c r="U42" s="72">
        <f>VLOOKUP(W42,'[1]Sheet1'!$A$336:$U$372,20,FALSE)</f>
        <v>5140</v>
      </c>
      <c r="V42" s="74">
        <f>U42/$U$46</f>
        <v>0.04884260139115892</v>
      </c>
      <c r="W42" s="262" t="s">
        <v>270</v>
      </c>
    </row>
    <row r="43" spans="1:23" ht="14.25">
      <c r="A43" s="188">
        <v>62</v>
      </c>
      <c r="B43" s="189" t="s">
        <v>42</v>
      </c>
      <c r="C43" s="72">
        <f>VLOOKUP(W43,'[1]Sheet1'!$A$336:$U$372,2,FALSE)</f>
        <v>946</v>
      </c>
      <c r="D43" s="73">
        <f>C43/$C$46</f>
        <v>0.010076157000585824</v>
      </c>
      <c r="E43" s="72">
        <f>VLOOKUP(W43,'[1]Sheet1'!$A$336:$U$372,4,FALSE)</f>
        <v>58</v>
      </c>
      <c r="F43" s="74">
        <f>E43/$E$46</f>
        <v>0.009759380784115767</v>
      </c>
      <c r="G43" s="72">
        <f>VLOOKUP(W43,'[1]Sheet1'!$A$336:$U$372,6,FALSE)</f>
        <v>58</v>
      </c>
      <c r="H43" s="74">
        <f>G43/$G$46</f>
        <v>0.01459119496855346</v>
      </c>
      <c r="I43" s="72">
        <f>VLOOKUP(W43,'[1]Sheet1'!$A$336:$U$372,8,FALSE)</f>
        <v>12</v>
      </c>
      <c r="J43" s="74">
        <f>I43/$I$46</f>
        <v>0.011483253588516746</v>
      </c>
      <c r="K43" s="72">
        <f>VLOOKUP(W43,'[1]Sheet1'!$A$336:$U$372,10,FALSE)</f>
        <v>1</v>
      </c>
      <c r="L43" s="74">
        <f>K43/$K$46</f>
        <v>0.013333333333333334</v>
      </c>
      <c r="M43" s="72">
        <f>VLOOKUP(W43,'[1]Sheet1'!$A$336:$U$372,12,FALSE)</f>
        <v>1</v>
      </c>
      <c r="N43" s="74">
        <f>M43/$M$46</f>
        <v>0.00558659217877095</v>
      </c>
      <c r="O43" s="72">
        <f>VLOOKUP(W43,'[1]Sheet1'!$A$336:$U$372,14,FALSE)</f>
        <v>0</v>
      </c>
      <c r="P43" s="74">
        <f>O43/$O$46</f>
        <v>0</v>
      </c>
      <c r="Q43" s="72">
        <f>VLOOKUP(W43,'[1]Sheet1'!$A$336:$U$372,16,FALSE)</f>
        <v>1</v>
      </c>
      <c r="R43" s="74">
        <f>Q43/$Q$46</f>
        <v>0.047619047619047616</v>
      </c>
      <c r="S43" s="72">
        <f>VLOOKUP(W43,'[1]Sheet1'!$A$336:$U$372,18,FALSE)</f>
        <v>0</v>
      </c>
      <c r="T43" s="74">
        <f>S43/$S$46</f>
        <v>0</v>
      </c>
      <c r="U43" s="72">
        <f>VLOOKUP(W43,'[1]Sheet1'!$A$336:$U$372,20,FALSE)</f>
        <v>1077</v>
      </c>
      <c r="V43" s="74">
        <f>U43/$U$46</f>
        <v>0.010234140408225323</v>
      </c>
      <c r="W43" s="262" t="s">
        <v>271</v>
      </c>
    </row>
    <row r="44" spans="1:23" ht="27.75" thickBot="1">
      <c r="A44" s="238">
        <v>69</v>
      </c>
      <c r="B44" s="274" t="s">
        <v>43</v>
      </c>
      <c r="C44" s="77">
        <f>VLOOKUP(W44,'[1]Sheet1'!$A$336:$U$372,2,FALSE)</f>
        <v>89</v>
      </c>
      <c r="D44" s="78">
        <f>C44/$C$46</f>
        <v>0.0009479682590403152</v>
      </c>
      <c r="E44" s="77">
        <f>VLOOKUP(W44,'[1]Sheet1'!$A$336:$U$372,4,FALSE)</f>
        <v>5</v>
      </c>
      <c r="F44" s="79">
        <f>E44/$E$46</f>
        <v>0.0008413259296651522</v>
      </c>
      <c r="G44" s="77">
        <f>VLOOKUP(W44,'[1]Sheet1'!$A$336:$U$372,6,FALSE)</f>
        <v>7</v>
      </c>
      <c r="H44" s="79">
        <f>G44/$G$46</f>
        <v>0.001761006289308176</v>
      </c>
      <c r="I44" s="77">
        <f>VLOOKUP(W44,'[1]Sheet1'!$A$336:$U$372,8,FALSE)</f>
        <v>3</v>
      </c>
      <c r="J44" s="79">
        <f>I44/$I$46</f>
        <v>0.0028708133971291866</v>
      </c>
      <c r="K44" s="77">
        <f>VLOOKUP(W44,'[1]Sheet1'!$A$336:$U$372,10,FALSE)</f>
        <v>0</v>
      </c>
      <c r="L44" s="79">
        <f>K44/$K$46</f>
        <v>0</v>
      </c>
      <c r="M44" s="77">
        <f>VLOOKUP(W44,'[1]Sheet1'!$A$336:$U$372,12,FALSE)</f>
        <v>0</v>
      </c>
      <c r="N44" s="79">
        <f>M44/$M$46</f>
        <v>0</v>
      </c>
      <c r="O44" s="77">
        <f>VLOOKUP(W44,'[1]Sheet1'!$A$336:$U$372,14,FALSE)</f>
        <v>0</v>
      </c>
      <c r="P44" s="79">
        <f>O44/$O$46</f>
        <v>0</v>
      </c>
      <c r="Q44" s="77">
        <f>VLOOKUP(W44,'[1]Sheet1'!$A$336:$U$372,16,FALSE)</f>
        <v>0</v>
      </c>
      <c r="R44" s="79">
        <f>Q44/$Q$46</f>
        <v>0</v>
      </c>
      <c r="S44" s="77">
        <f>VLOOKUP(W44,'[1]Sheet1'!$A$336:$U$372,18,FALSE)</f>
        <v>0</v>
      </c>
      <c r="T44" s="79">
        <f>S44/$S$46</f>
        <v>0</v>
      </c>
      <c r="U44" s="77">
        <f>VLOOKUP(W44,'[1]Sheet1'!$A$336:$U$372,20,FALSE)</f>
        <v>104</v>
      </c>
      <c r="V44" s="79">
        <f>U44/$U$46</f>
        <v>0.0009882549697822038</v>
      </c>
      <c r="W44" s="262" t="s">
        <v>272</v>
      </c>
    </row>
    <row r="45" spans="1:23" ht="15" thickBot="1">
      <c r="A45" s="13">
        <v>99</v>
      </c>
      <c r="B45" s="14" t="s">
        <v>44</v>
      </c>
      <c r="C45" s="320">
        <f>VLOOKUP(W45,'[1]Sheet1'!$A$336:$U$372,2,FALSE)</f>
        <v>3538</v>
      </c>
      <c r="D45" s="321">
        <f>C45/$C$46</f>
        <v>0.03768440112904085</v>
      </c>
      <c r="E45" s="320">
        <f>VLOOKUP(W45,'[1]Sheet1'!$A$336:$U$372,4,FALSE)</f>
        <v>192</v>
      </c>
      <c r="F45" s="322">
        <f>E45/$E$46</f>
        <v>0.03230691569914185</v>
      </c>
      <c r="G45" s="320">
        <f>VLOOKUP(W45,'[1]Sheet1'!$A$336:$U$372,6,FALSE)</f>
        <v>151</v>
      </c>
      <c r="H45" s="322">
        <f>G45/$G$46</f>
        <v>0.0379874213836478</v>
      </c>
      <c r="I45" s="320">
        <f>VLOOKUP(W45,'[1]Sheet1'!$A$336:$U$372,8,FALSE)</f>
        <v>33</v>
      </c>
      <c r="J45" s="322">
        <f>I45/$I$46</f>
        <v>0.031578947368421054</v>
      </c>
      <c r="K45" s="320">
        <f>VLOOKUP(W45,'[1]Sheet1'!$A$336:$U$372,10,FALSE)</f>
        <v>4</v>
      </c>
      <c r="L45" s="322">
        <f>K45/$K$46</f>
        <v>0.05333333333333334</v>
      </c>
      <c r="M45" s="320">
        <f>VLOOKUP(W45,'[1]Sheet1'!$A$336:$U$372,12,FALSE)</f>
        <v>5</v>
      </c>
      <c r="N45" s="322">
        <f>M45/$M$46</f>
        <v>0.027932960893854747</v>
      </c>
      <c r="O45" s="320">
        <f>VLOOKUP(W45,'[1]Sheet1'!$A$336:$U$372,14,FALSE)</f>
        <v>3</v>
      </c>
      <c r="P45" s="322">
        <f>O45/$O$46</f>
        <v>0.0625</v>
      </c>
      <c r="Q45" s="320">
        <f>VLOOKUP(W45,'[1]Sheet1'!$A$336:$U$372,16,FALSE)</f>
        <v>0</v>
      </c>
      <c r="R45" s="322">
        <f>Q45/$Q$46</f>
        <v>0</v>
      </c>
      <c r="S45" s="320">
        <f>VLOOKUP(W45,'[1]Sheet1'!$A$336:$U$372,18,FALSE)</f>
        <v>4</v>
      </c>
      <c r="T45" s="322">
        <f>S45/$S$46</f>
        <v>0.06153846153846154</v>
      </c>
      <c r="U45" s="320">
        <f>VLOOKUP(W45,'[1]Sheet1'!$A$336:$U$372,20,FALSE)</f>
        <v>3930</v>
      </c>
      <c r="V45" s="322">
        <f>U45/$U$46</f>
        <v>0.03734463491580828</v>
      </c>
      <c r="W45" s="262" t="s">
        <v>273</v>
      </c>
    </row>
    <row r="46" spans="1:22" ht="15" thickBot="1">
      <c r="A46" s="428" t="s">
        <v>45</v>
      </c>
      <c r="B46" s="469"/>
      <c r="C46" s="323">
        <f>C45+C40+C32+C26+C18+C10+C5</f>
        <v>93885</v>
      </c>
      <c r="D46" s="324">
        <f aca="true" t="shared" si="42" ref="D46:T46">D45+D40+D32+D26+D18+D10+D5</f>
        <v>1</v>
      </c>
      <c r="E46" s="323">
        <f t="shared" si="42"/>
        <v>5943</v>
      </c>
      <c r="F46" s="325">
        <f t="shared" si="42"/>
        <v>1</v>
      </c>
      <c r="G46" s="323">
        <f t="shared" si="42"/>
        <v>3975</v>
      </c>
      <c r="H46" s="324">
        <f t="shared" si="42"/>
        <v>1</v>
      </c>
      <c r="I46" s="323">
        <f t="shared" si="42"/>
        <v>1045</v>
      </c>
      <c r="J46" s="324">
        <f t="shared" si="42"/>
        <v>1</v>
      </c>
      <c r="K46" s="323">
        <f t="shared" si="42"/>
        <v>75</v>
      </c>
      <c r="L46" s="324">
        <f t="shared" si="42"/>
        <v>1</v>
      </c>
      <c r="M46" s="323">
        <f t="shared" si="42"/>
        <v>179</v>
      </c>
      <c r="N46" s="324">
        <f t="shared" si="42"/>
        <v>1</v>
      </c>
      <c r="O46" s="323">
        <f t="shared" si="42"/>
        <v>48</v>
      </c>
      <c r="P46" s="325">
        <f t="shared" si="42"/>
        <v>1</v>
      </c>
      <c r="Q46" s="323">
        <f t="shared" si="42"/>
        <v>21</v>
      </c>
      <c r="R46" s="324">
        <f t="shared" si="42"/>
        <v>1</v>
      </c>
      <c r="S46" s="323">
        <f t="shared" si="42"/>
        <v>65</v>
      </c>
      <c r="T46" s="324">
        <f t="shared" si="42"/>
        <v>1</v>
      </c>
      <c r="U46" s="323">
        <f>U45+U40+U32+U26+U18+U10+U5</f>
        <v>105236</v>
      </c>
      <c r="V46" s="324">
        <f>V45+V40+V32+V26+V18+V10+V5</f>
        <v>1</v>
      </c>
    </row>
    <row r="47" spans="1:23" ht="15" thickBot="1">
      <c r="A47" s="271" t="s">
        <v>46</v>
      </c>
      <c r="B47" s="275" t="s">
        <v>47</v>
      </c>
      <c r="C47" s="84">
        <f>VLOOKUP(W47,'[1]Sheet1'!$A$336:$U$372,2,FALSE)</f>
        <v>14069</v>
      </c>
      <c r="D47" s="86">
        <f>C47/$C$46</f>
        <v>0.14985354422964264</v>
      </c>
      <c r="E47" s="84">
        <f>VLOOKUP(W47,'[1]Sheet1'!$A$336:$U$372,4,FALSE)</f>
        <v>294</v>
      </c>
      <c r="F47" s="85">
        <f>E47/$E$46</f>
        <v>0.04946996466431095</v>
      </c>
      <c r="G47" s="84">
        <f>VLOOKUP(W47,'[1]Sheet1'!$A$336:$U$372,6,FALSE)</f>
        <v>206</v>
      </c>
      <c r="H47" s="86">
        <f>G47/$G$46</f>
        <v>0.05182389937106918</v>
      </c>
      <c r="I47" s="84">
        <f>VLOOKUP(W47,'[1]Sheet1'!$A$336:$U$372,8,FALSE)</f>
        <v>60</v>
      </c>
      <c r="J47" s="86">
        <f>I47/$I$46</f>
        <v>0.05741626794258373</v>
      </c>
      <c r="K47" s="84">
        <f>VLOOKUP(W47,'[1]Sheet1'!$A$336:$U$372,10,FALSE)</f>
        <v>5</v>
      </c>
      <c r="L47" s="86">
        <f>K47/$K$46</f>
        <v>0.06666666666666667</v>
      </c>
      <c r="M47" s="84">
        <f>VLOOKUP(W47,'[1]Sheet1'!$A$336:$U$372,12,FALSE)</f>
        <v>8</v>
      </c>
      <c r="N47" s="86">
        <f>M47/$M$46</f>
        <v>0.0446927374301676</v>
      </c>
      <c r="O47" s="84">
        <f>VLOOKUP(W47,'[1]Sheet1'!$A$336:$U$372,14,FALSE)</f>
        <v>1</v>
      </c>
      <c r="P47" s="85">
        <f>O47/$O$46</f>
        <v>0.020833333333333332</v>
      </c>
      <c r="Q47" s="84">
        <f>VLOOKUP(W47,'[1]Sheet1'!$A$336:$U$372,16,FALSE)</f>
        <v>2</v>
      </c>
      <c r="R47" s="86">
        <f>Q47/$Q$46</f>
        <v>0.09523809523809523</v>
      </c>
      <c r="S47" s="84">
        <f>VLOOKUP(W47,'[1]Sheet1'!$A$336:$U$372,18,FALSE)</f>
        <v>1</v>
      </c>
      <c r="T47" s="86">
        <f>S47/$S$46</f>
        <v>0.015384615384615385</v>
      </c>
      <c r="U47" s="84">
        <f>VLOOKUP(W47,'[1]Sheet1'!$A$336:$U$372,20,FALSE)</f>
        <v>14646</v>
      </c>
      <c r="V47" s="86">
        <f>U47/$U$46</f>
        <v>0.13917290660990536</v>
      </c>
      <c r="W47" s="262" t="s">
        <v>241</v>
      </c>
    </row>
    <row r="48" spans="1:23" ht="15" thickBot="1">
      <c r="A48" s="428" t="s">
        <v>48</v>
      </c>
      <c r="B48" s="469"/>
      <c r="C48" s="138">
        <f>VLOOKUP(W48,'[1]Sheet1'!$A$336:$U$372,2,FALSE)</f>
        <v>107954</v>
      </c>
      <c r="D48" s="264"/>
      <c r="E48" s="138">
        <f>VLOOKUP(W48,'[1]Sheet1'!$A$336:$U$372,4,FALSE)</f>
        <v>6237</v>
      </c>
      <c r="F48" s="265"/>
      <c r="G48" s="138">
        <f>VLOOKUP(W48,'[1]Sheet1'!$A$336:$U$372,6,FALSE)</f>
        <v>4181</v>
      </c>
      <c r="H48" s="264"/>
      <c r="I48" s="138">
        <f>VLOOKUP(W48,'[1]Sheet1'!$A$336:$U$372,8,FALSE)</f>
        <v>1105</v>
      </c>
      <c r="J48" s="264"/>
      <c r="K48" s="138">
        <f>VLOOKUP(W48,'[1]Sheet1'!$A$336:$U$372,10,FALSE)</f>
        <v>80</v>
      </c>
      <c r="L48" s="264"/>
      <c r="M48" s="138">
        <f>VLOOKUP(W48,'[1]Sheet1'!$A$336:$U$372,12,FALSE)</f>
        <v>187</v>
      </c>
      <c r="N48" s="264"/>
      <c r="O48" s="138">
        <f>VLOOKUP(W48,'[1]Sheet1'!$A$336:$U$372,14,FALSE)</f>
        <v>49</v>
      </c>
      <c r="P48" s="265"/>
      <c r="Q48" s="138">
        <f>VLOOKUP(W48,'[1]Sheet1'!$A$336:$U$372,16,FALSE)</f>
        <v>23</v>
      </c>
      <c r="R48" s="264"/>
      <c r="S48" s="138">
        <f>VLOOKUP(W48,'[1]Sheet1'!$A$336:$U$372,18,FALSE)</f>
        <v>66</v>
      </c>
      <c r="T48" s="264"/>
      <c r="U48" s="138">
        <f>VLOOKUP(W48,'[1]Sheet1'!$A$336:$U$372,20,FALSE)</f>
        <v>119882</v>
      </c>
      <c r="V48" s="264"/>
      <c r="W48" s="262" t="s">
        <v>58</v>
      </c>
    </row>
    <row r="49" spans="1:22" ht="14.25">
      <c r="A49" s="57"/>
      <c r="B49" s="57"/>
      <c r="C49" s="128"/>
      <c r="D49" s="129"/>
      <c r="E49" s="128"/>
      <c r="F49" s="129"/>
      <c r="G49" s="128"/>
      <c r="H49" s="129"/>
      <c r="I49" s="128"/>
      <c r="J49" s="129"/>
      <c r="K49" s="128"/>
      <c r="L49" s="129"/>
      <c r="M49" s="128"/>
      <c r="N49" s="129"/>
      <c r="O49" s="128"/>
      <c r="P49" s="129"/>
      <c r="Q49" s="128"/>
      <c r="R49" s="129"/>
      <c r="S49" s="128"/>
      <c r="T49" s="129"/>
      <c r="U49" s="128"/>
      <c r="V49" s="129"/>
    </row>
    <row r="50" spans="1:22" ht="14.25">
      <c r="A50" s="115" t="s">
        <v>49</v>
      </c>
      <c r="B50" s="116"/>
      <c r="C50" s="117"/>
      <c r="D50" s="117"/>
      <c r="E50" s="117"/>
      <c r="F50" s="117"/>
      <c r="G50" s="118"/>
      <c r="H50" s="117"/>
      <c r="I50" s="117"/>
      <c r="J50" s="117"/>
      <c r="K50" s="117"/>
      <c r="L50" s="117"/>
      <c r="M50" s="240"/>
      <c r="N50" s="240"/>
      <c r="O50" s="240"/>
      <c r="P50" s="240"/>
      <c r="Q50" s="240"/>
      <c r="R50" s="240"/>
      <c r="S50" s="240"/>
      <c r="T50" s="240"/>
      <c r="U50" s="240"/>
      <c r="V50" s="240"/>
    </row>
    <row r="51" spans="1:22" ht="36" customHeight="1">
      <c r="A51" s="467" t="s">
        <v>56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</row>
    <row r="52" spans="1:22" ht="14.25">
      <c r="A52" s="130"/>
      <c r="B52" s="120"/>
      <c r="C52" s="123"/>
      <c r="D52" s="123"/>
      <c r="E52" s="123"/>
      <c r="F52" s="123"/>
      <c r="G52" s="131"/>
      <c r="H52" s="123"/>
      <c r="I52" s="123"/>
      <c r="J52" s="123"/>
      <c r="K52" s="123"/>
      <c r="L52" s="123"/>
      <c r="M52" s="119"/>
      <c r="N52" s="119"/>
      <c r="O52" s="119"/>
      <c r="P52" s="119"/>
      <c r="Q52" s="119"/>
      <c r="R52" s="119"/>
      <c r="S52" s="119"/>
      <c r="T52" s="119"/>
      <c r="U52" s="119"/>
      <c r="V52" s="119"/>
    </row>
    <row r="53" spans="1:22" ht="14.25">
      <c r="A53" s="130"/>
      <c r="B53" s="120"/>
      <c r="C53" s="121"/>
      <c r="D53" s="121"/>
      <c r="E53" s="121"/>
      <c r="F53" s="121"/>
      <c r="G53" s="122"/>
      <c r="H53" s="123"/>
      <c r="I53" s="123"/>
      <c r="J53" s="123"/>
      <c r="K53" s="123"/>
      <c r="L53" s="123"/>
      <c r="M53" s="119"/>
      <c r="N53" s="119"/>
      <c r="O53" s="119"/>
      <c r="P53" s="119"/>
      <c r="Q53" s="119"/>
      <c r="R53" s="119"/>
      <c r="S53" s="119"/>
      <c r="T53" s="119"/>
      <c r="U53" s="119"/>
      <c r="V53" s="119"/>
    </row>
  </sheetData>
  <sheetProtection/>
  <mergeCells count="17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A51:V51"/>
    <mergeCell ref="O3:P3"/>
    <mergeCell ref="Q3:R3"/>
    <mergeCell ref="S3:T3"/>
    <mergeCell ref="U3:V3"/>
    <mergeCell ref="A46:B46"/>
    <mergeCell ref="A48:B4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2016-06-20T10:24:37Z</cp:lastPrinted>
  <dcterms:created xsi:type="dcterms:W3CDTF">2015-01-12T08:42:38Z</dcterms:created>
  <dcterms:modified xsi:type="dcterms:W3CDTF">2018-03-09T15:57:19Z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