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636" windowHeight="9852" tabRatio="867" firstSheet="1" activeTab="1"/>
  </bookViews>
  <sheets>
    <sheet name="Inhoudsopgave" sheetId="1" r:id="rId1"/>
    <sheet name="6.1.1" sheetId="2" r:id="rId2"/>
    <sheet name="6.1.2" sheetId="3" r:id="rId3"/>
    <sheet name="6.1.3" sheetId="4" r:id="rId4"/>
    <sheet name="6.1.4" sheetId="5" r:id="rId5"/>
    <sheet name="6.1.5" sheetId="6" r:id="rId6"/>
    <sheet name="6.1.6" sheetId="7" r:id="rId7"/>
    <sheet name="6.1.7" sheetId="8" r:id="rId8"/>
    <sheet name="6.1.9" sheetId="9" state="hidden" r:id="rId9"/>
    <sheet name="6.2.1" sheetId="10" r:id="rId10"/>
    <sheet name="6.2.2" sheetId="11" r:id="rId11"/>
    <sheet name="6.2.3" sheetId="12" r:id="rId12"/>
    <sheet name="6.2.4" sheetId="13" r:id="rId13"/>
    <sheet name="6.2.5" sheetId="14" r:id="rId14"/>
    <sheet name="6.2.6" sheetId="15" r:id="rId15"/>
    <sheet name="6.2.7" sheetId="16" r:id="rId16"/>
    <sheet name="6.2.9" sheetId="17" state="hidden" r:id="rId17"/>
    <sheet name="6.3.1" sheetId="18" r:id="rId18"/>
    <sheet name="6.3.2" sheetId="19" r:id="rId19"/>
    <sheet name="6.3.3" sheetId="20" r:id="rId20"/>
    <sheet name="6.3.4" sheetId="21" r:id="rId21"/>
    <sheet name="6.3.5" sheetId="22" r:id="rId22"/>
    <sheet name="6.3.6" sheetId="23" r:id="rId23"/>
    <sheet name="6.3.8" sheetId="24" state="hidden" r:id="rId24"/>
    <sheet name="6.4.1" sheetId="25" r:id="rId25"/>
    <sheet name="6.4.2" sheetId="26" r:id="rId26"/>
    <sheet name="6.4.3" sheetId="27" r:id="rId27"/>
    <sheet name="6.4.4" sheetId="28" r:id="rId28"/>
    <sheet name="6.4.5" sheetId="29" r:id="rId29"/>
    <sheet name="6.4.6" sheetId="30" r:id="rId30"/>
    <sheet name="6.4.7" sheetId="31" r:id="rId31"/>
    <sheet name="6.4.9" sheetId="32" state="hidden" r:id="rId32"/>
  </sheets>
  <externalReferences>
    <externalReference r:id="rId35"/>
  </externalReferences>
  <definedNames>
    <definedName name="_xlfn.IFERROR" hidden="1">#NAME?</definedName>
    <definedName name="_xlnm.Print_Titles" localSheetId="1">'6.1.1'!$1:$5</definedName>
    <definedName name="_xlnm.Print_Titles" localSheetId="9">'6.2.1'!$1:$5</definedName>
    <definedName name="_xlnm.Print_Titles" localSheetId="24">'6.4.1'!$1:$5</definedName>
  </definedNames>
  <calcPr fullCalcOnLoad="1"/>
</workbook>
</file>

<file path=xl/sharedStrings.xml><?xml version="1.0" encoding="utf-8"?>
<sst xmlns="http://schemas.openxmlformats.org/spreadsheetml/2006/main" count="2565" uniqueCount="720">
  <si>
    <r>
      <rPr>
        <b/>
        <sz val="11"/>
        <color indexed="8"/>
        <rFont val="Calibri"/>
        <family val="2"/>
      </rPr>
      <t>6.1.</t>
    </r>
  </si>
  <si>
    <r>
      <rPr>
        <sz val="11"/>
        <color indexed="8"/>
        <rFont val="Calibri"/>
        <family val="2"/>
      </rPr>
      <t>6.1.1.</t>
    </r>
  </si>
  <si>
    <r>
      <rPr>
        <b/>
        <sz val="11"/>
        <color indexed="8"/>
        <rFont val="Calibri"/>
        <family val="2"/>
      </rPr>
      <t>6.2.</t>
    </r>
  </si>
  <si>
    <r>
      <rPr>
        <sz val="11"/>
        <color indexed="8"/>
        <rFont val="Calibri"/>
        <family val="2"/>
      </rPr>
      <t>6.2.1.</t>
    </r>
  </si>
  <si>
    <r>
      <rPr>
        <b/>
        <sz val="11"/>
        <color indexed="8"/>
        <rFont val="Calibri"/>
        <family val="2"/>
      </rPr>
      <t>6.3.</t>
    </r>
  </si>
  <si>
    <t>Agent matériel lié à la déviation</t>
  </si>
  <si>
    <r>
      <rPr>
        <sz val="11"/>
        <color indexed="8"/>
        <rFont val="Calibri"/>
        <family val="2"/>
      </rPr>
      <t>6.3.1.</t>
    </r>
  </si>
  <si>
    <r>
      <rPr>
        <b/>
        <sz val="11"/>
        <color indexed="8"/>
        <rFont val="Calibri"/>
        <family val="2"/>
      </rPr>
      <t>6.4.</t>
    </r>
  </si>
  <si>
    <t>Modalité de la blessure</t>
  </si>
  <si>
    <r>
      <rPr>
        <sz val="11"/>
        <color indexed="8"/>
        <rFont val="Calibri"/>
        <family val="2"/>
      </rPr>
      <t>6.4.1.</t>
    </r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</si>
  <si>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</si>
  <si>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</si>
  <si>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</si>
  <si>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</si>
  <si>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</si>
  <si>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</si>
  <si>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</si>
  <si>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</si>
  <si>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</si>
  <si>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</si>
  <si>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</si>
  <si>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</si>
  <si>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</si>
  <si>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</si>
  <si>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</si>
  <si>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</si>
  <si>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</si>
  <si>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</si>
  <si>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</si>
  <si>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</si>
  <si>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</si>
  <si>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</si>
  <si>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</si>
  <si>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</si>
  <si>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</si>
  <si>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</si>
  <si>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</si>
  <si>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</si>
  <si>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</si>
  <si>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</si>
  <si>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</si>
  <si>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</si>
  <si>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</si>
  <si>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</si>
  <si>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</si>
  <si>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</si>
  <si>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</si>
  <si>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</si>
  <si>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</si>
  <si>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</si>
  <si>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</si>
  <si>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</si>
  <si>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</si>
  <si>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</si>
  <si>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</si>
  <si>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</si>
  <si>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</si>
  <si>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</si>
  <si>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Codes SEAT</t>
  </si>
  <si>
    <t>Type de travail</t>
  </si>
  <si>
    <t>CSS</t>
  </si>
  <si>
    <t>IT</t>
  </si>
  <si>
    <t>IP</t>
  </si>
  <si>
    <t>Mortels</t>
  </si>
  <si>
    <t>CSS : cas sans suites,  IT :  incapacité temporaire,  IP : incapacité permanente prévue</t>
  </si>
  <si>
    <t>Inconnus</t>
  </si>
  <si>
    <t>15-24 ans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</si>
  <si>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</si>
  <si>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</si>
  <si>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</si>
  <si>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</si>
  <si>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</si>
  <si>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</si>
  <si>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</si>
  <si>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</si>
  <si>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</si>
  <si>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</si>
  <si>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</si>
  <si>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</si>
  <si>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</si>
  <si>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</si>
  <si>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</si>
  <si>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</si>
  <si>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</si>
  <si>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</si>
  <si>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</si>
  <si>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</si>
  <si>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</si>
  <si>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</si>
  <si>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</si>
  <si>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</si>
  <si>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</si>
  <si>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</si>
  <si>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</si>
  <si>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</si>
  <si>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</si>
  <si>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</si>
  <si>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</si>
  <si>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</si>
  <si>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</si>
  <si>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</si>
  <si>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</si>
  <si>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</si>
  <si>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</si>
  <si>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</si>
  <si>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</si>
  <si>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</si>
  <si>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</si>
  <si>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</si>
  <si>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</si>
  <si>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</si>
  <si>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</si>
  <si>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</si>
  <si>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</si>
  <si>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</si>
  <si>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</si>
  <si>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</si>
  <si>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</si>
  <si>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</si>
  <si>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</si>
  <si>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</si>
  <si>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</si>
  <si>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</si>
  <si>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</si>
  <si>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</si>
  <si>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</si>
  <si>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</si>
  <si>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</si>
  <si>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</si>
  <si>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</si>
  <si>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</si>
  <si>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</si>
  <si>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</si>
  <si>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</si>
  <si>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</si>
  <si>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</si>
  <si>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</si>
  <si>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</si>
  <si>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</si>
  <si>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</si>
  <si>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</si>
  <si>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</si>
  <si>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</si>
  <si>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</si>
  <si>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</si>
  <si>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</si>
  <si>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</si>
  <si>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</si>
  <si>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</si>
  <si>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</si>
  <si>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</si>
  <si>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</si>
  <si>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</si>
  <si>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</si>
  <si>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</si>
  <si>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</si>
  <si>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</si>
  <si>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</si>
  <si>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</si>
  <si>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</si>
  <si>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</si>
  <si>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</si>
  <si>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</si>
  <si>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</si>
  <si>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</si>
  <si>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</si>
  <si>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</si>
  <si>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</si>
  <si>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</si>
  <si>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</si>
  <si>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</si>
  <si>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</si>
  <si>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</si>
  <si>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</si>
  <si>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</si>
  <si>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</si>
  <si>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</si>
  <si>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</si>
  <si>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</si>
  <si>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</si>
  <si>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</si>
  <si>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</si>
  <si>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</si>
  <si>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</si>
  <si>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</si>
  <si>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</si>
  <si>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</si>
  <si>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</si>
  <si>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</si>
  <si>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</si>
  <si>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 xml:space="preserve">Suite de l'accident 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</si>
  <si>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</si>
  <si>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</si>
  <si>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</si>
  <si>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</si>
  <si>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</si>
  <si>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</si>
  <si>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</si>
  <si>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</si>
  <si>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</si>
  <si>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</si>
  <si>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</si>
  <si>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</si>
  <si>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</si>
  <si>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</si>
  <si>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</si>
  <si>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</si>
  <si>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</si>
  <si>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</si>
  <si>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</si>
  <si>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</si>
  <si>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</si>
  <si>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</si>
  <si>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</si>
  <si>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</si>
  <si>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</si>
  <si>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</si>
  <si>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</si>
  <si>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</si>
  <si>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</si>
  <si>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</si>
  <si>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</si>
  <si>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</si>
  <si>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</si>
  <si>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</si>
  <si>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</si>
  <si>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</si>
  <si>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</si>
  <si>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</si>
  <si>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</si>
  <si>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</si>
  <si>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</si>
  <si>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</si>
  <si>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</si>
  <si>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</si>
  <si>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</si>
  <si>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</si>
  <si>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</si>
  <si>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</si>
  <si>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</si>
  <si>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</si>
  <si>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</si>
  <si>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</si>
  <si>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</si>
  <si>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</si>
  <si>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</si>
  <si>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Inconnus / Pas d'information</t>
  </si>
  <si>
    <t xml:space="preserve">L'information relative à la variable "Contact -Modalité de la blessure"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"Inconnus / Pas d'information". </t>
  </si>
  <si>
    <t>6.1.9. Accidents sur le lieu de travail selon le type de travail : distribution selon le taux prévu d'incapacité permanente - 2016</t>
  </si>
  <si>
    <t>6.2.9. Accidents sur le lieu de travail selon la déviation : distribution selon le taux prévu d'incapacité permanente - 2016</t>
  </si>
  <si>
    <t>6.3.8. Accidents sur le lieu de travail selon l'agent matériel : distribution selon le taux prévu d'incapacité permanente - 2016</t>
  </si>
  <si>
    <t>6.4.9. Accidents sur le lieu de travail selon la modalité de la blessure : distribution selon le taux prévu d'incapacité permanente - 2016</t>
  </si>
  <si>
    <t>11 Production, transformation, traitement - de tout type</t>
  </si>
  <si>
    <t>23 Construction nouvelle - ouvrages d'art, infrastructures, routes, ponts, barrages, ports</t>
  </si>
  <si>
    <t>24 Rénovation, réparation, addidtion, entretien - de tout type de construction</t>
  </si>
  <si>
    <t>00 Inconnu</t>
  </si>
  <si>
    <t>10 Production, transformation, traitement, stockage - de tout type - non précisée</t>
  </si>
  <si>
    <t>19 Autre Type de travail connu du groupe 10 non listé ci-dessus</t>
  </si>
  <si>
    <t>20 Terrassement, construction, entretien, démolition - Non précisé</t>
  </si>
  <si>
    <t>21 Terrassement</t>
  </si>
  <si>
    <t>22 Construction nouvelle - bâtiment</t>
  </si>
  <si>
    <t>24 Rénovation, réparation, addition, entretien - de tout type de construction</t>
  </si>
  <si>
    <t>25 Démolition - de tout type de construction</t>
  </si>
  <si>
    <t>29 Autre Type de travail connu du groupe 20 non listé ci-dessus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</si>
  <si>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</si>
  <si>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</si>
  <si>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</si>
  <si>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</si>
  <si>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</si>
  <si>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</si>
  <si>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non listé ci-dessus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</si>
  <si>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</si>
  <si>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</si>
  <si>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</si>
  <si>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</si>
  <si>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non listé ci-dessus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</si>
  <si>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</si>
  <si>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</si>
  <si>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</si>
  <si>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</si>
  <si>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</si>
  <si>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</si>
  <si>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non listé ci-dessus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</si>
  <si>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</si>
  <si>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</si>
  <si>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</si>
  <si>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non listé ci-dessus</t>
  </si>
  <si>
    <t>99 Autre type de travail, non listé dans cette classification</t>
  </si>
  <si>
    <t>00.00 Pas d'agent matériel ou pas d'information</t>
  </si>
  <si>
    <t>06.00 Outils à main, non motorisés</t>
  </si>
  <si>
    <t>20.00 Phénomènes physiques et éléments naturels</t>
  </si>
  <si>
    <t>99.00 Autres agents matériels non listés dans cette classification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</si>
  <si>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</si>
  <si>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</si>
  <si>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</si>
  <si>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</si>
  <si>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</si>
  <si>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</si>
  <si>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</si>
  <si>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</si>
  <si>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</si>
  <si>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</si>
  <si>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</si>
  <si>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</si>
  <si>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</si>
  <si>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</si>
  <si>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</si>
  <si>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</si>
  <si>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</si>
  <si>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</si>
  <si>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</si>
  <si>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</si>
  <si>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</si>
  <si>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</si>
  <si>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</si>
  <si>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</si>
  <si>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</si>
  <si>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</si>
  <si>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</si>
  <si>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</si>
  <si>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</si>
  <si>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</si>
  <si>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</si>
  <si>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</si>
  <si>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</si>
  <si>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</si>
  <si>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</si>
  <si>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</si>
  <si>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</si>
  <si>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</si>
  <si>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</si>
  <si>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</si>
  <si>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</si>
  <si>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</si>
  <si>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</si>
  <si>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</si>
  <si>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</si>
  <si>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</si>
  <si>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</si>
  <si>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</si>
  <si>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</si>
  <si>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</si>
  <si>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</si>
  <si>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</si>
  <si>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</si>
  <si>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</si>
  <si>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</si>
  <si>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</si>
  <si>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</si>
  <si>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</si>
  <si>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</si>
  <si>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</si>
  <si>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</si>
  <si>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</si>
  <si>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</si>
  <si>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</si>
  <si>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</si>
  <si>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</si>
  <si>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</si>
  <si>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</si>
  <si>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</si>
  <si>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12 Stockage de tout type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</si>
  <si>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</si>
  <si>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</si>
  <si>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</si>
  <si>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</si>
  <si>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</si>
  <si>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</si>
  <si>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</si>
  <si>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17 Contact avec des substances dangereuses - via le système digestif en avalant, mangeant</t>
  </si>
  <si>
    <t>19 Autre Contact - Modalité de la blessure connu du groupe 10 nlcd</t>
  </si>
  <si>
    <t>20 Noyade, ensevelissement, enveloppement - non précisé</t>
  </si>
  <si>
    <t>21 Noyade dans liquide</t>
  </si>
  <si>
    <t>22 Ensevelissement sous solide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</si>
  <si>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</si>
  <si>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</si>
  <si>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</si>
  <si>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</si>
  <si>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</si>
  <si>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</si>
  <si>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</si>
  <si>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</si>
  <si>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</si>
  <si>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</si>
  <si>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</si>
  <si>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</si>
  <si>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</si>
  <si>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</si>
  <si>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</si>
  <si>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</si>
  <si>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</si>
  <si>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</si>
  <si>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</si>
  <si>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</si>
  <si>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</si>
  <si>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</si>
  <si>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</si>
  <si>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</si>
  <si>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</si>
  <si>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</si>
  <si>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</si>
  <si>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</si>
  <si>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</si>
  <si>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</si>
  <si>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</si>
  <si>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</si>
  <si>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</si>
  <si>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</si>
  <si>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</si>
  <si>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</si>
  <si>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TOTAAL</t>
  </si>
  <si>
    <t>Employé contractuel</t>
  </si>
  <si>
    <t>Stagiaires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</si>
  <si>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.  Ces accidents sont repris dans la catégorie "Pas d'information".</t>
  </si>
  <si>
    <t>6.1.2.</t>
  </si>
  <si>
    <t>6.1.3.</t>
  </si>
  <si>
    <t>6.1.4.</t>
  </si>
  <si>
    <t>6.1.5.</t>
  </si>
  <si>
    <t>6.1.6.</t>
  </si>
  <si>
    <t>6.1.7.</t>
  </si>
  <si>
    <t>6.2.2.</t>
  </si>
  <si>
    <t>6.2.3.</t>
  </si>
  <si>
    <t>6.2.4.</t>
  </si>
  <si>
    <t>6.2.5.</t>
  </si>
  <si>
    <t>6.2.6.</t>
  </si>
  <si>
    <t>6.2.7.</t>
  </si>
  <si>
    <t>6.3.2.</t>
  </si>
  <si>
    <t>6.3.3.</t>
  </si>
  <si>
    <t>6.3.4.</t>
  </si>
  <si>
    <t>6.3.5.</t>
  </si>
  <si>
    <t>6.3.6.</t>
  </si>
  <si>
    <t>6.4.2.</t>
  </si>
  <si>
    <t>6.4.3.</t>
  </si>
  <si>
    <t>6.4.4.</t>
  </si>
  <si>
    <t>6.4.5.</t>
  </si>
  <si>
    <t>6.4.6.</t>
  </si>
  <si>
    <t>6.4.7.</t>
  </si>
  <si>
    <t>Soort werk</t>
  </si>
  <si>
    <t>Afwijkende gebeurtenis</t>
  </si>
  <si>
    <t xml:space="preserve">Bij de afwijkende gebeurtenis betrokken voorwerp </t>
  </si>
  <si>
    <t xml:space="preserve">Contact-wijze van verwonding </t>
  </si>
  <si>
    <t>Arbeidsplaatsongevallen volgens soort werk : evolutie 2014 - 2016</t>
  </si>
  <si>
    <t>Arbeidsplaatsongevallen volgens soort werk : verdeling volgens geslacht - 2016</t>
  </si>
  <si>
    <t>Arbeidsplaatsongevallen volgens soort werk : verdeling volgens generatie in absolute frequentie: 2016</t>
  </si>
  <si>
    <t>Arbeidsplaatsongevallen volgens soort werk : verdeling volgens generatie in relatieve frequentie: 2016</t>
  </si>
  <si>
    <t>Arbeidsplaatsongevallen volgens soort werk : verdeling volgens beroepscategorie in absolute frequentie: 2016</t>
  </si>
  <si>
    <t>Arbeidsplaatsongevallen volgens soort werk : verdeling volgens beroepscategorie in relatieve frequentie: 2016</t>
  </si>
  <si>
    <t>Arbeidsplaatsongevallen volgens soort werk : verdeling volgens de duur van de tijdelijke ongeschiktheid: 2016</t>
  </si>
  <si>
    <t>Arbeidsplaatsongevallen volgens afwijkende gebeurtenis: evolutie 2014 - 2016</t>
  </si>
  <si>
    <t>Arbeidsplaatsongevallen volgens afwijkende gebeurtenis: verdeling volgens geslacht - 2016</t>
  </si>
  <si>
    <t>Arbeidsplaatsongevallen volgens afwijkende gebeurtenis: verdeling volgens generatie in absolute frequentie - 2016</t>
  </si>
  <si>
    <t>Arbeidsplaatsongevallen volgens afwijkende gebeurtenis: verdeling volgens generatie in relatieve frequentie - 2016</t>
  </si>
  <si>
    <t>Arbeidsplaatsongevallen volgens afwijkende gebeurtenis: verdeling volgens beroepscategorie in absolute frequentie - 2016</t>
  </si>
  <si>
    <t>Arbeidsplaatsongevallen volgens afwijkende gebeurtenis: verdeling volgens beroepscategorie in relatieve frequentie - 2016</t>
  </si>
  <si>
    <t>Arbeidsplaatsongevallen volgens afwijkende gebeurtenis: verdeling volgens de duur van de tijdelijke ongeschiktheid - 2016</t>
  </si>
  <si>
    <t>Arbeidsplaatsongevallen volgens betrokken voorwerp: evolutie 2014 - 2016</t>
  </si>
  <si>
    <t>Arbeidsplaatsongevallen volgens betrokken voorwerp: verdeling volgens geslacht - 2016</t>
  </si>
  <si>
    <t>Arbeidsplaatsongevallen volgens afwijkende gebeurtenis: verdeling volgens betrokken voorwerp in absolute frequentie - 2016</t>
  </si>
  <si>
    <t>Arbeidsplaatsongevallen volgens afwijkende gebeurtenis: verdeling volgens betrokken voorwerp in relatieve frequentie - 2016</t>
  </si>
  <si>
    <t>Arbeidsplaatsongevallen volgens afwijkende gebeurtenis: verdeling volgens beroepscategorie - 2016</t>
  </si>
  <si>
    <t>Arbeidsplaatsongevallen volgens contact-wijze verwonding : evolutie 2014 - 2016</t>
  </si>
  <si>
    <t>Arbeidsplaatsongevallen volgens contact-wijze verwonding : verdeling volgens geslacht - 2016</t>
  </si>
  <si>
    <t>Arbeidsplaatsongevallen volgens contact-wijze verwonding: verdeling volgens betrokken voorwerp in absolute frequentie - 2016</t>
  </si>
  <si>
    <t>Arbeidsplaatsongevallen volgens contact-wijze verwonding: verdeling volgens betrokken voorwerp in relatieve frequentie - 2016</t>
  </si>
  <si>
    <t>Arbeidsplaatsongevallen volgens contact-wijze verwonding: verdeling volgens beroepscategorie in absolute frequentie - 2016</t>
  </si>
  <si>
    <t>Arbeidsplaatsongevallen volgens contact-wijze verwonding: verdeling volgens beroepscategorie in relatieve frequentie - 2016</t>
  </si>
  <si>
    <t>Arbeidsplaatsongevallen volgens contact-wijze verwonding: verdeling volgens de duur van de tijdelijke ongeschiktheid - 2016</t>
  </si>
  <si>
    <t>6.1.1. Arbeidsplaatsongevallen volgens soort werk : evolutie 2014 - 2016</t>
  </si>
  <si>
    <t>6.1. Soort werk</t>
  </si>
  <si>
    <t>6.1.2. Arbeidsplaatsongevallen volgens soort werk : verdeling volgens geslacht - 2016</t>
  </si>
  <si>
    <t>6.1.3. Arbeidsplaatsongevallen volgens soort werk : verdeling volgens generatie in absolute frequentie: 2016</t>
  </si>
  <si>
    <t>6.1.4. Arbeidsplaatsongevallen volgens soort werk : verdeling volgens generatie in relatieve frequentie: 2016</t>
  </si>
  <si>
    <t>6.1.5.Arbeidsplaatsongevallen volgens soort werk : verdeling volgens beroepscategorie in absolute frequentie: 2016</t>
  </si>
  <si>
    <t>6.1.6. Arbeidsplaatsongevallen volgens soort werk : verdeling volgens beroepscategorie in relatieve frequentie: 2016</t>
  </si>
  <si>
    <t>6.1.7. Arbeidsplaatsongevallen volgens soort werk : verdeling volgens de duur van de tijdelijke ongeschiktheid: 2016</t>
  </si>
  <si>
    <t>6.2.1. Arbeidsplaatsongevallen volgens afwijkende gebeurtenis: evolutie 2014 - 2016</t>
  </si>
  <si>
    <t>6.2. Afwijkende gebeurtenis</t>
  </si>
  <si>
    <t>6.2.2. Arbeidsplaatsongevallen volgens afwijkende gebeurtenis: verdeling volgens geslacht - 2016</t>
  </si>
  <si>
    <t>6.2.3. Arbeidsplaatsongevallen volgens afwijkende gebeurtenis: verdeling volgens generatie in absolute frequentie - 2016</t>
  </si>
  <si>
    <t>6.2.4. Arbeidsplaatsongevallen volgens afwijkende gebeurtenis: verdeling volgens generatie in relatieve frequentie - 2016</t>
  </si>
  <si>
    <t>6.2.5. Arbeidsplaatsongevallen volgens afwijkende gebeurtenis: verdeling volgens beroepscategorie in absolute frequentie - 2016</t>
  </si>
  <si>
    <t>6.2.6. Arbeidsplaatsongevallen volgens afwijkende gebeurtenis: verdeling volgens beroepscategorie in relatieve frequentie - 2016</t>
  </si>
  <si>
    <t>6.2.7. Arbeidsplaatsongevallen volgens afwijkende gebeurtenis: verdeling volgens de duur van de tijdelijke ongeschiktheid - 2016</t>
  </si>
  <si>
    <t>6.3.1. Arbeidsplaatsongevallen volgens betrokken voorwerp: evolutie 2014 - 2016</t>
  </si>
  <si>
    <t xml:space="preserve">6.3. Bij de afwijkende gebeurtenis betrokken voorwerp </t>
  </si>
  <si>
    <t>6.3.2. Arbeidsplaatsongevallen volgens betrokken voorwerp: verdeling volgens geslacht - 2016</t>
  </si>
  <si>
    <t>6.3.3. Arbeidsplaatsongevallen volgens afwijkende gebeurtenis: verdeling volgens betrokken voorwerp in absolute frequentie - 2016</t>
  </si>
  <si>
    <t>6.3.4. Arbeidsplaatsongevallen volgens afwijkende gebeurtenis: verdeling volgens betrokken voorwerp in relatieve frequentie - 2016</t>
  </si>
  <si>
    <t>6.3.5. Arbeidsplaatsongevallen volgens afwijkende gebeurtenis: verdeling volgens beroepscategorie - 2016</t>
  </si>
  <si>
    <t>6.3.6. Arbeidsplaatsongevallen volgens afwijkende gebeurtenis: verdeling volgens de duur van de tijdelijke ongeschiktheid - 2016</t>
  </si>
  <si>
    <t>6.4. Contact-wijze van verwonding</t>
  </si>
  <si>
    <t>6.4.1. Arbeidsplaatsongevallen volgens contact-wijze verwonding : evolutie 2014 - 2016</t>
  </si>
  <si>
    <t>6.4.2. Arbeidsplaatsongevallen volgens contact-wijze verwonding : verdeling volgens geslacht - 2016</t>
  </si>
  <si>
    <t>6.4.3. Arbeidsplaatsongevallen volgens contact-wijze verwonding: verdeling volgens betrokken voorwerp in absolute frequentie - 2016</t>
  </si>
  <si>
    <t>6.4.4. Arbeidsplaatsongevallen volgens contact-wijze verwonding: verdeling volgens betrokken voorwerp in relatieve frequentie - 2016</t>
  </si>
  <si>
    <t>6.4.5. Arbeidsplaatsongevallen volgens contact-wijze verwonding: verdeling volgens beroepscategorie in absolute frequentie - 2016</t>
  </si>
  <si>
    <t>6.4.6.Arbeidsplaatsongevallen volgens contact-wijze verwonding: verdeling volgens beroepscategorie in relatieve frequentie - 2016</t>
  </si>
  <si>
    <t>6.4.7. Arbeidsplaatsongevallen volgens contact-wijze verwonding: verdeling volgens de duur van de tijdelijke ongeschiktheid - 2016</t>
  </si>
  <si>
    <t>Productie, verwerking, bewerking, opslag - Totaal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</si>
  <si>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</si>
  <si>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</si>
  <si>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</si>
  <si>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</si>
  <si>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Totaal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</si>
  <si>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</si>
  <si>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</si>
  <si>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</si>
  <si>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</si>
  <si>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</si>
  <si>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</si>
  <si>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</si>
  <si>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Totaal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</si>
  <si>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</si>
  <si>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</si>
  <si>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</si>
  <si>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</si>
  <si>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</si>
  <si>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</si>
  <si>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</si>
  <si>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Totaal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</si>
  <si>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</si>
  <si>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</si>
  <si>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</si>
  <si>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</si>
  <si>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</si>
  <si>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Totaal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</si>
  <si>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</si>
  <si>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</si>
  <si>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</si>
  <si>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</si>
  <si>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</si>
  <si>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</si>
  <si>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</si>
  <si>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Totaal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</si>
  <si>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</si>
  <si>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</si>
  <si>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</si>
  <si>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</si>
  <si>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</si>
  <si>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Geen informatie</t>
  </si>
  <si>
    <t>Afwijkende gebeurtenis als gevolg van een elektrische storing, explosie, brand - Totaal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</si>
  <si>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</si>
  <si>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</si>
  <si>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</si>
  <si>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</si>
  <si>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</si>
  <si>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</si>
  <si>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Totaal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</si>
  <si>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</si>
  <si>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</si>
  <si>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</si>
  <si>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</si>
  <si>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</si>
  <si>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</si>
  <si>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Totaal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</si>
  <si>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</si>
  <si>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</si>
  <si>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</si>
  <si>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</si>
  <si>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</si>
  <si>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</si>
  <si>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</si>
  <si>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Totaal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</si>
  <si>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</si>
  <si>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</si>
  <si>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</si>
  <si>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</si>
  <si>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</si>
  <si>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</si>
  <si>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</si>
  <si>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Totaal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</si>
  <si>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</si>
  <si>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</si>
  <si>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</si>
  <si>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</si>
  <si>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Totaal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</si>
  <si>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</si>
  <si>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</si>
  <si>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</si>
  <si>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</si>
  <si>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</si>
  <si>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</si>
  <si>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Totaal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</si>
  <si>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</si>
  <si>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</si>
  <si>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</si>
  <si>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</si>
  <si>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</si>
  <si>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</si>
  <si>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</si>
  <si>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Totaal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</si>
  <si>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</si>
  <si>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</si>
  <si>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</si>
  <si>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</si>
  <si>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</si>
  <si>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</si>
  <si>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</si>
  <si>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</si>
  <si>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</si>
  <si>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</si>
  <si>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</si>
  <si>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</si>
  <si>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</si>
  <si>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</si>
  <si>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</si>
  <si>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</si>
  <si>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</si>
  <si>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</si>
  <si>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</si>
  <si>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</si>
  <si>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</si>
  <si>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</si>
  <si>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</si>
  <si>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</si>
  <si>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</si>
  <si>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</si>
  <si>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</si>
  <si>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</si>
  <si>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</si>
  <si>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</si>
  <si>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>Contact met elektrische stroom, temperatuur, gevaarlijke stof - Totaal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</si>
  <si>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</si>
  <si>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</si>
  <si>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</si>
  <si>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</si>
  <si>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</si>
  <si>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</si>
  <si>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</si>
  <si>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</si>
  <si>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</si>
  <si>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Totaal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</si>
  <si>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</si>
  <si>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</si>
  <si>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</si>
  <si>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</si>
  <si>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</si>
  <si>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Totaal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</si>
  <si>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</si>
  <si>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</si>
  <si>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</si>
  <si>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</si>
  <si>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Totaal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</si>
  <si>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</si>
  <si>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</si>
  <si>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</si>
  <si>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</si>
  <si>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</si>
  <si>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</si>
  <si>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</si>
  <si>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Totaal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</si>
  <si>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</si>
  <si>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</si>
  <si>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</si>
  <si>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</si>
  <si>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</si>
  <si>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Totaal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</si>
  <si>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</si>
  <si>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</si>
  <si>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</si>
  <si>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</si>
  <si>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</si>
  <si>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</si>
  <si>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Totaal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</si>
  <si>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</si>
  <si>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</si>
  <si>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</si>
  <si>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</si>
  <si>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</si>
  <si>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Totaal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</si>
  <si>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</si>
  <si>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</si>
  <si>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</si>
  <si>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</si>
  <si>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</si>
  <si>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</si>
  <si>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ESAO code</t>
  </si>
  <si>
    <t>Jaar</t>
  </si>
  <si>
    <t>Verschil tussen 2015 en 2016 in %</t>
  </si>
  <si>
    <t>Onbekend / Geen informatie</t>
  </si>
  <si>
    <t>Geslacht van het slachtoffer</t>
  </si>
  <si>
    <t>Vrouwen</t>
  </si>
  <si>
    <t>Mannen</t>
  </si>
  <si>
    <t>Generatie van het slachtoffer</t>
  </si>
  <si>
    <t>15-24 jaar</t>
  </si>
  <si>
    <t>25-49 jaar</t>
  </si>
  <si>
    <t>50 jaar en meer</t>
  </si>
  <si>
    <t xml:space="preserve">TOTAAL </t>
  </si>
  <si>
    <t xml:space="preserve">ESAO Code </t>
  </si>
  <si>
    <t>NMBS</t>
  </si>
  <si>
    <t>Contractuele arbeiders</t>
  </si>
  <si>
    <t>Contractuele bedienden</t>
  </si>
  <si>
    <t>Andere</t>
  </si>
  <si>
    <t>Statutaire ambtenaren</t>
  </si>
  <si>
    <t>Duur van de tijdelijke ongeschiktheid</t>
  </si>
  <si>
    <t>Totaal</t>
  </si>
  <si>
    <t>TO 0 dagen</t>
  </si>
  <si>
    <t>TO 1 tot 3 dagen</t>
  </si>
  <si>
    <t>TO 4 tot 7 dagen</t>
  </si>
  <si>
    <t>TO 8 tot 15 dagen</t>
  </si>
  <si>
    <t>TO 16 tot 30 dagen</t>
  </si>
  <si>
    <t>TO 1 tot 3 maand</t>
  </si>
  <si>
    <t>TO &gt; 3 tot 6 maand</t>
  </si>
  <si>
    <t>TO &gt; 6 maand</t>
  </si>
  <si>
    <t xml:space="preserve">ESAO code </t>
  </si>
  <si>
    <t xml:space="preserve"> Bij de afwijkende gebeurtenis betrokken voorwerp </t>
  </si>
  <si>
    <t>Beroepscategorie</t>
  </si>
  <si>
    <t>1 -3 dagen</t>
  </si>
  <si>
    <t>4-7 dagen</t>
  </si>
  <si>
    <t>8-15 dagen</t>
  </si>
  <si>
    <t>16-30 dagen</t>
  </si>
  <si>
    <t>0 dagen</t>
  </si>
  <si>
    <t>1-3 maand</t>
  </si>
  <si>
    <t>&gt;3-6 maand</t>
  </si>
  <si>
    <t>&gt; 6 maand</t>
  </si>
  <si>
    <t>Contact-wijze verwonding</t>
  </si>
  <si>
    <t>Contact - wijze verwonding</t>
  </si>
  <si>
    <t xml:space="preserve"> Vrouwen</t>
  </si>
  <si>
    <t xml:space="preserve">Contact-wijze verwonding </t>
  </si>
  <si>
    <t xml:space="preserve">6. Kenmerken van het ongevalsproces van de arbeidsplaatsongevallen in de publieke sector - 2016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</si>
</sst>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[$-80C]dddd\ d\ mmmm\ yyyy"/>
    <numFmt numFmtId="167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9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9" fontId="4" fillId="0" borderId="17" xfId="55" applyFont="1" applyFill="1" applyBorder="1" applyAlignment="1">
      <alignment horizontal="center" vertical="center"/>
    </xf>
    <xf numFmtId="9" fontId="4" fillId="0" borderId="18" xfId="55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8" fillId="0" borderId="44" xfId="0" applyNumberFormat="1" applyFont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164" fontId="4" fillId="33" borderId="46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9" fontId="4" fillId="0" borderId="51" xfId="0" applyNumberFormat="1" applyFont="1" applyFill="1" applyBorder="1" applyAlignment="1">
      <alignment horizontal="center" vertical="center"/>
    </xf>
    <xf numFmtId="9" fontId="4" fillId="0" borderId="5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3" fontId="5" fillId="33" borderId="53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5" fillId="33" borderId="54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164" fontId="4" fillId="33" borderId="53" xfId="0" applyNumberFormat="1" applyFont="1" applyFill="1" applyBorder="1" applyAlignment="1">
      <alignment horizontal="center" vertical="center"/>
    </xf>
    <xf numFmtId="164" fontId="4" fillId="33" borderId="54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9" fontId="11" fillId="0" borderId="27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3" fontId="8" fillId="0" borderId="42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9" fontId="4" fillId="0" borderId="0" xfId="55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164" fontId="5" fillId="33" borderId="4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1" fillId="0" borderId="0" xfId="44" applyFill="1" applyAlignment="1">
      <alignment/>
    </xf>
    <xf numFmtId="3" fontId="14" fillId="33" borderId="16" xfId="0" applyNumberFormat="1" applyFont="1" applyFill="1" applyBorder="1" applyAlignment="1">
      <alignment horizontal="center" vertical="center"/>
    </xf>
    <xf numFmtId="164" fontId="14" fillId="33" borderId="18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164" fontId="14" fillId="33" borderId="17" xfId="0" applyNumberFormat="1" applyFont="1" applyFill="1" applyBorder="1" applyAlignment="1">
      <alignment horizontal="center" vertical="center"/>
    </xf>
    <xf numFmtId="3" fontId="11" fillId="33" borderId="43" xfId="0" applyNumberFormat="1" applyFont="1" applyFill="1" applyBorder="1" applyAlignment="1">
      <alignment horizontal="center" vertical="center"/>
    </xf>
    <xf numFmtId="164" fontId="11" fillId="33" borderId="17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15" xfId="0" applyNumberFormat="1" applyFont="1" applyBorder="1" applyAlignment="1">
      <alignment horizontal="center" vertical="center"/>
    </xf>
    <xf numFmtId="9" fontId="14" fillId="0" borderId="21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164" fontId="4" fillId="0" borderId="5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164" fontId="5" fillId="33" borderId="38" xfId="0" applyNumberFormat="1" applyFont="1" applyFill="1" applyBorder="1" applyAlignment="1">
      <alignment horizontal="center" vertical="center"/>
    </xf>
    <xf numFmtId="164" fontId="5" fillId="33" borderId="39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9" fontId="3" fillId="0" borderId="63" xfId="55" applyNumberFormat="1" applyFont="1" applyFill="1" applyBorder="1" applyAlignment="1">
      <alignment horizontal="center" vertical="center"/>
    </xf>
    <xf numFmtId="9" fontId="3" fillId="0" borderId="64" xfId="55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7" fillId="0" borderId="0" xfId="0" applyNumberFormat="1" applyFont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164" fontId="8" fillId="33" borderId="18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9" fontId="3" fillId="0" borderId="18" xfId="55" applyFont="1" applyBorder="1" applyAlignment="1">
      <alignment horizontal="center" vertical="center"/>
    </xf>
    <xf numFmtId="3" fontId="8" fillId="33" borderId="43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8" fillId="0" borderId="60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4" fontId="11" fillId="0" borderId="58" xfId="0" applyNumberFormat="1" applyFont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9" fontId="11" fillId="0" borderId="58" xfId="0" applyNumberFormat="1" applyFont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7" fillId="0" borderId="0" xfId="0" applyNumberFormat="1" applyFont="1" applyFill="1" applyAlignment="1">
      <alignment horizontal="lef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7" fillId="0" borderId="5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78" xfId="0" applyNumberFormat="1" applyFont="1" applyFill="1" applyBorder="1" applyAlignment="1">
      <alignment horizontal="center" vertical="center" wrapText="1"/>
    </xf>
    <xf numFmtId="9" fontId="3" fillId="0" borderId="46" xfId="0" applyNumberFormat="1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8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9" fontId="3" fillId="0" borderId="88" xfId="0" applyNumberFormat="1" applyFont="1" applyFill="1" applyBorder="1" applyAlignment="1">
      <alignment horizontal="center" vertical="center" wrapText="1"/>
    </xf>
    <xf numFmtId="9" fontId="3" fillId="0" borderId="8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9" fontId="3" fillId="0" borderId="88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9" fontId="3" fillId="0" borderId="87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left" vertical="center" wrapText="1"/>
    </xf>
    <xf numFmtId="0" fontId="3" fillId="0" borderId="9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3219450</xdr:colOff>
      <xdr:row>0</xdr:row>
      <xdr:rowOff>0</xdr:rowOff>
    </xdr:from>
    <xdr:ext cx="180975" cy="276225"/>
    <xdr:sp fLocksText="0">
      <xdr:nvSpPr>
        <xdr:cNvPr id="1" name="Tekstvak 1"/>
        <xdr:cNvSpPr txBox="1">
          <a:spLocks noChangeArrowheads="1"/>
        </xdr:cNvSpPr>
      </xdr:nvSpPr>
      <xdr:spPr>
        <a:xfrm>
          <a:off x="3829050" y="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clelie\Downloads\jaarrapport%202016%20hoofdstuk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6">
          <cell r="A336" t="str">
            <v>00 Inconnu</v>
          </cell>
          <cell r="B336">
            <v>14069</v>
          </cell>
          <cell r="C336">
            <v>13.032402690034644</v>
          </cell>
          <cell r="D336">
            <v>294</v>
          </cell>
          <cell r="E336">
            <v>4.713804713804714</v>
          </cell>
          <cell r="F336">
            <v>206</v>
          </cell>
          <cell r="G336">
            <v>4.92705094475006</v>
          </cell>
          <cell r="H336">
            <v>60</v>
          </cell>
          <cell r="I336">
            <v>5.429864253393665</v>
          </cell>
          <cell r="J336">
            <v>5</v>
          </cell>
          <cell r="K336">
            <v>6.25</v>
          </cell>
          <cell r="L336">
            <v>8</v>
          </cell>
          <cell r="M336">
            <v>4.27807486631016</v>
          </cell>
          <cell r="N336">
            <v>1</v>
          </cell>
          <cell r="O336">
            <v>2.0408163265306123</v>
          </cell>
          <cell r="P336">
            <v>2</v>
          </cell>
          <cell r="Q336">
            <v>8.695652173913043</v>
          </cell>
          <cell r="R336">
            <v>1</v>
          </cell>
          <cell r="S336">
            <v>1.515151515151515</v>
          </cell>
          <cell r="T336">
            <v>14646</v>
          </cell>
          <cell r="U336">
            <v>12.217013396506566</v>
          </cell>
        </row>
        <row r="337">
          <cell r="A337" t="str">
            <v>10 Production, transformation, traitement, stockage - de tout type - non précisée</v>
          </cell>
          <cell r="B337">
            <v>6463</v>
          </cell>
          <cell r="C337">
            <v>5.986809196509625</v>
          </cell>
          <cell r="D337">
            <v>407</v>
          </cell>
          <cell r="E337">
            <v>6.525573192239858</v>
          </cell>
          <cell r="F337">
            <v>202</v>
          </cell>
          <cell r="G337">
            <v>4.831380052618991</v>
          </cell>
          <cell r="H337">
            <v>46</v>
          </cell>
          <cell r="I337">
            <v>4.162895927601809</v>
          </cell>
          <cell r="J337">
            <v>6</v>
          </cell>
          <cell r="K337">
            <v>7.5</v>
          </cell>
          <cell r="L337">
            <v>17</v>
          </cell>
          <cell r="M337">
            <v>9.090909090909092</v>
          </cell>
          <cell r="N337">
            <v>2</v>
          </cell>
          <cell r="O337">
            <v>4.081632653061225</v>
          </cell>
          <cell r="P337">
            <v>2</v>
          </cell>
          <cell r="Q337">
            <v>8.695652173913043</v>
          </cell>
          <cell r="R337">
            <v>2</v>
          </cell>
          <cell r="S337">
            <v>3.03030303030303</v>
          </cell>
          <cell r="T337">
            <v>7147</v>
          </cell>
          <cell r="U337">
            <v>5.961695667406283</v>
          </cell>
        </row>
        <row r="338">
          <cell r="A338" t="str">
            <v>11 Production, transformation, traitement - de tout type</v>
          </cell>
          <cell r="B338">
            <v>14202</v>
          </cell>
          <cell r="C338">
            <v>13.155603312521999</v>
          </cell>
          <cell r="D338">
            <v>816</v>
          </cell>
          <cell r="E338">
            <v>13.083213083213083</v>
          </cell>
          <cell r="F338">
            <v>493</v>
          </cell>
          <cell r="G338">
            <v>11.791437455154268</v>
          </cell>
          <cell r="H338">
            <v>137</v>
          </cell>
          <cell r="I338">
            <v>12.39819004524887</v>
          </cell>
          <cell r="J338">
            <v>9</v>
          </cell>
          <cell r="K338">
            <v>11.25</v>
          </cell>
          <cell r="L338">
            <v>28</v>
          </cell>
          <cell r="M338">
            <v>14.973262032085561</v>
          </cell>
          <cell r="N338">
            <v>12</v>
          </cell>
          <cell r="O338">
            <v>24.489795918367346</v>
          </cell>
          <cell r="P338">
            <v>1</v>
          </cell>
          <cell r="Q338">
            <v>4.3478260869565215</v>
          </cell>
          <cell r="R338">
            <v>5</v>
          </cell>
          <cell r="S338">
            <v>7.575757575757576</v>
          </cell>
          <cell r="T338">
            <v>15703</v>
          </cell>
          <cell r="U338">
            <v>13.098713735172918</v>
          </cell>
        </row>
        <row r="339">
          <cell r="A339" t="str">
            <v>12 Stockage de tout type</v>
          </cell>
          <cell r="B339">
            <v>6488</v>
          </cell>
          <cell r="C339">
            <v>6.009967208255368</v>
          </cell>
          <cell r="D339">
            <v>551</v>
          </cell>
          <cell r="E339">
            <v>8.834375501042167</v>
          </cell>
          <cell r="F339">
            <v>279</v>
          </cell>
          <cell r="G339">
            <v>6.673044726142072</v>
          </cell>
          <cell r="H339">
            <v>63</v>
          </cell>
          <cell r="I339">
            <v>5.701357466063348</v>
          </cell>
          <cell r="J339">
            <v>5</v>
          </cell>
          <cell r="K339">
            <v>6.25</v>
          </cell>
          <cell r="L339">
            <v>12</v>
          </cell>
          <cell r="M339">
            <v>6.417112299465241</v>
          </cell>
          <cell r="N339">
            <v>2</v>
          </cell>
          <cell r="O339">
            <v>4.081632653061225</v>
          </cell>
          <cell r="P339">
            <v>2</v>
          </cell>
          <cell r="Q339">
            <v>8.695652173913043</v>
          </cell>
          <cell r="R339">
            <v>6</v>
          </cell>
          <cell r="S339">
            <v>9.090909090909092</v>
          </cell>
          <cell r="T339">
            <v>7408</v>
          </cell>
          <cell r="U339">
            <v>6.179409752923708</v>
          </cell>
        </row>
        <row r="340">
          <cell r="A340" t="str">
            <v>19 Autre type de travail connu du groupe 10 non listé ci-dessus</v>
          </cell>
          <cell r="B340">
            <v>1077</v>
          </cell>
          <cell r="C340">
            <v>0.9976471460066324</v>
          </cell>
          <cell r="D340">
            <v>81</v>
          </cell>
          <cell r="E340">
            <v>1.2987012987012987</v>
          </cell>
          <cell r="F340">
            <v>40</v>
          </cell>
          <cell r="G340">
            <v>0.9567089213106912</v>
          </cell>
          <cell r="H340">
            <v>13</v>
          </cell>
          <cell r="I340">
            <v>1.1764705882352942</v>
          </cell>
          <cell r="J340">
            <v>1</v>
          </cell>
          <cell r="K340">
            <v>1.25</v>
          </cell>
          <cell r="L340">
            <v>2</v>
          </cell>
          <cell r="M340">
            <v>1.06951871657754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1214</v>
          </cell>
          <cell r="U340">
            <v>1.0126624514105536</v>
          </cell>
        </row>
        <row r="341">
          <cell r="A341" t="str">
            <v>20 Terrassement, construction, entretien, démolition - non précisé</v>
          </cell>
          <cell r="B341">
            <v>604</v>
          </cell>
          <cell r="C341">
            <v>0.5594975637771643</v>
          </cell>
          <cell r="D341">
            <v>84</v>
          </cell>
          <cell r="E341">
            <v>1.3468013468013467</v>
          </cell>
          <cell r="F341">
            <v>40</v>
          </cell>
          <cell r="G341">
            <v>0.9567089213106912</v>
          </cell>
          <cell r="H341">
            <v>18</v>
          </cell>
          <cell r="I341">
            <v>1.6289592760180998</v>
          </cell>
          <cell r="J341">
            <v>4</v>
          </cell>
          <cell r="K341">
            <v>5</v>
          </cell>
          <cell r="L341">
            <v>6</v>
          </cell>
          <cell r="M341">
            <v>3.2085561497326207</v>
          </cell>
          <cell r="N341">
            <v>1</v>
          </cell>
          <cell r="O341">
            <v>2.0408163265306123</v>
          </cell>
          <cell r="P341">
            <v>1</v>
          </cell>
          <cell r="Q341">
            <v>4.3478260869565215</v>
          </cell>
          <cell r="R341">
            <v>3</v>
          </cell>
          <cell r="S341">
            <v>4.545454545454546</v>
          </cell>
          <cell r="T341">
            <v>761</v>
          </cell>
          <cell r="U341">
            <v>0.6347908776964015</v>
          </cell>
        </row>
        <row r="342">
          <cell r="A342" t="str">
            <v>21 Terrassement</v>
          </cell>
          <cell r="B342">
            <v>242</v>
          </cell>
          <cell r="C342">
            <v>0.22416955369879762</v>
          </cell>
          <cell r="D342">
            <v>32</v>
          </cell>
          <cell r="E342">
            <v>0.5130671797338464</v>
          </cell>
          <cell r="F342">
            <v>21</v>
          </cell>
          <cell r="G342">
            <v>0.5022721836881129</v>
          </cell>
          <cell r="H342">
            <v>6</v>
          </cell>
          <cell r="I342">
            <v>0.5429864253393665</v>
          </cell>
          <cell r="J342">
            <v>0</v>
          </cell>
          <cell r="K342">
            <v>0</v>
          </cell>
          <cell r="L342">
            <v>1</v>
          </cell>
          <cell r="M342">
            <v>0.53475935828877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302</v>
          </cell>
          <cell r="U342">
            <v>0.2519143824761015</v>
          </cell>
        </row>
        <row r="343">
          <cell r="A343" t="str">
            <v>22 Construction nouvelle - bâtiment</v>
          </cell>
          <cell r="B343">
            <v>2593</v>
          </cell>
          <cell r="C343">
            <v>2.4019489782685217</v>
          </cell>
          <cell r="D343">
            <v>283</v>
          </cell>
          <cell r="E343">
            <v>4.537437870771204</v>
          </cell>
          <cell r="F343">
            <v>137</v>
          </cell>
          <cell r="G343">
            <v>3.2767280554891176</v>
          </cell>
          <cell r="H343">
            <v>54</v>
          </cell>
          <cell r="I343">
            <v>4.886877828054299</v>
          </cell>
          <cell r="J343">
            <v>3</v>
          </cell>
          <cell r="K343">
            <v>3.75</v>
          </cell>
          <cell r="L343">
            <v>12</v>
          </cell>
          <cell r="M343">
            <v>6.417112299465241</v>
          </cell>
          <cell r="N343">
            <v>3</v>
          </cell>
          <cell r="O343">
            <v>6.122448979591836</v>
          </cell>
          <cell r="P343">
            <v>1</v>
          </cell>
          <cell r="Q343">
            <v>4.3478260869565215</v>
          </cell>
          <cell r="R343">
            <v>3</v>
          </cell>
          <cell r="S343">
            <v>4.545454545454546</v>
          </cell>
          <cell r="T343">
            <v>3089</v>
          </cell>
          <cell r="U343">
            <v>2.576700422081714</v>
          </cell>
        </row>
        <row r="344">
          <cell r="A344" t="str">
            <v>23 Construction nouvelle - ouvrages d'art, infrastructures, routes, ponts, barrages, ports</v>
          </cell>
          <cell r="B344">
            <v>409</v>
          </cell>
          <cell r="C344">
            <v>0.3788650721603646</v>
          </cell>
          <cell r="D344">
            <v>35</v>
          </cell>
          <cell r="E344">
            <v>0.5611672278338945</v>
          </cell>
          <cell r="F344">
            <v>20</v>
          </cell>
          <cell r="G344">
            <v>0.4783544606553456</v>
          </cell>
          <cell r="H344">
            <v>6</v>
          </cell>
          <cell r="I344">
            <v>0.5429864253393665</v>
          </cell>
          <cell r="J344">
            <v>0</v>
          </cell>
          <cell r="K344">
            <v>0</v>
          </cell>
          <cell r="L344">
            <v>2</v>
          </cell>
          <cell r="M344">
            <v>1.06951871657754</v>
          </cell>
          <cell r="N344">
            <v>1</v>
          </cell>
          <cell r="O344">
            <v>2.0408163265306123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473</v>
          </cell>
          <cell r="U344">
            <v>0.3945546454013113</v>
          </cell>
        </row>
        <row r="345">
          <cell r="A345" t="str">
            <v>24 Rénovation, réparation, addition, entretien - de tout type de construction</v>
          </cell>
          <cell r="B345">
            <v>3570</v>
          </cell>
          <cell r="C345">
            <v>3.30696407729218</v>
          </cell>
          <cell r="D345">
            <v>306</v>
          </cell>
          <cell r="E345">
            <v>4.9062049062049065</v>
          </cell>
          <cell r="F345">
            <v>190</v>
          </cell>
          <cell r="G345">
            <v>4.544367376225783</v>
          </cell>
          <cell r="H345">
            <v>55</v>
          </cell>
          <cell r="I345">
            <v>4.97737556561086</v>
          </cell>
          <cell r="J345">
            <v>5</v>
          </cell>
          <cell r="K345">
            <v>6.25</v>
          </cell>
          <cell r="L345">
            <v>11</v>
          </cell>
          <cell r="M345">
            <v>5.882352941176469</v>
          </cell>
          <cell r="N345">
            <v>4</v>
          </cell>
          <cell r="O345">
            <v>8.16326530612245</v>
          </cell>
          <cell r="P345">
            <v>1</v>
          </cell>
          <cell r="Q345">
            <v>4.3478260869565215</v>
          </cell>
          <cell r="R345">
            <v>4</v>
          </cell>
          <cell r="S345">
            <v>6.06060606060606</v>
          </cell>
          <cell r="T345">
            <v>4146</v>
          </cell>
          <cell r="U345">
            <v>3.458400760748069</v>
          </cell>
        </row>
        <row r="346">
          <cell r="A346" t="str">
            <v>25 Démolition - de tout type de construction</v>
          </cell>
          <cell r="B346">
            <v>180</v>
          </cell>
          <cell r="C346">
            <v>0.16673768456935364</v>
          </cell>
          <cell r="D346">
            <v>11</v>
          </cell>
          <cell r="E346">
            <v>0.1763668430335097</v>
          </cell>
          <cell r="F346">
            <v>6</v>
          </cell>
          <cell r="G346">
            <v>0.1435063381966037</v>
          </cell>
          <cell r="H346">
            <v>4</v>
          </cell>
          <cell r="I346">
            <v>0.36199095022624433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201</v>
          </cell>
          <cell r="U346">
            <v>0.16766487045594836</v>
          </cell>
        </row>
        <row r="347">
          <cell r="A347" t="str">
            <v>29 Autre type de travail connu du groupe 20 non listé ci-dessus</v>
          </cell>
          <cell r="B347">
            <v>363</v>
          </cell>
          <cell r="C347">
            <v>0.3362543305481964</v>
          </cell>
          <cell r="D347">
            <v>34</v>
          </cell>
          <cell r="E347">
            <v>0.5451338784672118</v>
          </cell>
          <cell r="F347">
            <v>19</v>
          </cell>
          <cell r="G347">
            <v>0.45443673762257836</v>
          </cell>
          <cell r="H347">
            <v>9</v>
          </cell>
          <cell r="I347">
            <v>0.8144796380090499</v>
          </cell>
          <cell r="J347">
            <v>2</v>
          </cell>
          <cell r="K347">
            <v>2.5</v>
          </cell>
          <cell r="L347">
            <v>1</v>
          </cell>
          <cell r="M347">
            <v>0.53475935828877</v>
          </cell>
          <cell r="N347">
            <v>0</v>
          </cell>
          <cell r="O347">
            <v>0</v>
          </cell>
          <cell r="P347">
            <v>2</v>
          </cell>
          <cell r="Q347">
            <v>8.695652173913043</v>
          </cell>
          <cell r="R347">
            <v>0</v>
          </cell>
          <cell r="S347">
            <v>0</v>
          </cell>
          <cell r="T347">
            <v>430</v>
          </cell>
          <cell r="U347">
            <v>0.35868604127391934</v>
          </cell>
        </row>
        <row r="348">
          <cell r="A348" t="str">
            <v>30 Tâche de type agricole, forestière, horticole, piscicole, avec des animaux vivants - non précisé</v>
          </cell>
          <cell r="B348">
            <v>226</v>
          </cell>
          <cell r="C348">
            <v>0.20934842618152175</v>
          </cell>
          <cell r="D348">
            <v>12</v>
          </cell>
          <cell r="E348">
            <v>0.1924001924001924</v>
          </cell>
          <cell r="F348">
            <v>13</v>
          </cell>
          <cell r="G348">
            <v>0.31093039942597467</v>
          </cell>
          <cell r="H348">
            <v>2</v>
          </cell>
          <cell r="I348">
            <v>0.18099547511312217</v>
          </cell>
          <cell r="J348">
            <v>0</v>
          </cell>
          <cell r="K348">
            <v>0</v>
          </cell>
          <cell r="L348">
            <v>2</v>
          </cell>
          <cell r="M348">
            <v>1.06951871657754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255</v>
          </cell>
          <cell r="U348">
            <v>0.2127091640112778</v>
          </cell>
        </row>
        <row r="349">
          <cell r="A349" t="str">
            <v>31 Tâche de type agricole - travaux du sol</v>
          </cell>
          <cell r="B349">
            <v>94</v>
          </cell>
          <cell r="C349">
            <v>0.08707412416399578</v>
          </cell>
          <cell r="D349">
            <v>4</v>
          </cell>
          <cell r="E349">
            <v>0.0641333974667308</v>
          </cell>
          <cell r="F349">
            <v>3</v>
          </cell>
          <cell r="G349">
            <v>0.07175316909830184</v>
          </cell>
          <cell r="H349">
            <v>3</v>
          </cell>
          <cell r="I349">
            <v>0.27149321266968324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104</v>
          </cell>
          <cell r="U349">
            <v>0.086751972773227</v>
          </cell>
        </row>
        <row r="350">
          <cell r="A350" t="str">
            <v>32 Tâche de type agricole - avec des végétaux, horticole</v>
          </cell>
          <cell r="B350">
            <v>697</v>
          </cell>
          <cell r="C350">
            <v>0.6456453674713303</v>
          </cell>
          <cell r="D350">
            <v>40</v>
          </cell>
          <cell r="E350">
            <v>0.641333974667308</v>
          </cell>
          <cell r="F350">
            <v>39</v>
          </cell>
          <cell r="G350">
            <v>0.9327911982779239</v>
          </cell>
          <cell r="H350">
            <v>16</v>
          </cell>
          <cell r="I350">
            <v>1.4479638009049773</v>
          </cell>
          <cell r="J350">
            <v>0</v>
          </cell>
          <cell r="K350">
            <v>0</v>
          </cell>
          <cell r="L350">
            <v>4</v>
          </cell>
          <cell r="M350">
            <v>2.13903743315508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796</v>
          </cell>
          <cell r="U350">
            <v>0.6639862531489298</v>
          </cell>
        </row>
        <row r="351">
          <cell r="A351" t="str">
            <v>33 Tâche de type agricole - sur/avec des animaux vivants</v>
          </cell>
          <cell r="B351">
            <v>172</v>
          </cell>
          <cell r="C351">
            <v>0.15932712081071568</v>
          </cell>
          <cell r="D351">
            <v>14</v>
          </cell>
          <cell r="E351">
            <v>0.22446689113355783</v>
          </cell>
          <cell r="F351">
            <v>10</v>
          </cell>
          <cell r="G351">
            <v>0.2391772303276728</v>
          </cell>
          <cell r="H351">
            <v>5</v>
          </cell>
          <cell r="I351">
            <v>0.45248868778280543</v>
          </cell>
          <cell r="J351">
            <v>1</v>
          </cell>
          <cell r="K351">
            <v>1.25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202</v>
          </cell>
          <cell r="U351">
            <v>0.16849902404030628</v>
          </cell>
        </row>
        <row r="352">
          <cell r="A352" t="str">
            <v>34 Tâche de type forestier</v>
          </cell>
          <cell r="B352">
            <v>137</v>
          </cell>
          <cell r="C352">
            <v>0.1269059043666747</v>
          </cell>
          <cell r="D352">
            <v>8</v>
          </cell>
          <cell r="E352">
            <v>0.1282667949334616</v>
          </cell>
          <cell r="F352">
            <v>8</v>
          </cell>
          <cell r="G352">
            <v>0.19134178426213824</v>
          </cell>
          <cell r="H352">
            <v>4</v>
          </cell>
          <cell r="I352">
            <v>0.36199095022624433</v>
          </cell>
          <cell r="J352">
            <v>0</v>
          </cell>
          <cell r="K352">
            <v>0</v>
          </cell>
          <cell r="L352">
            <v>1</v>
          </cell>
          <cell r="M352">
            <v>0.53475935828877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158</v>
          </cell>
          <cell r="U352">
            <v>0.1317962663285564</v>
          </cell>
        </row>
        <row r="353">
          <cell r="A353" t="str">
            <v>35 Tâche de type piscicole - pêche</v>
          </cell>
          <cell r="B353">
            <v>28</v>
          </cell>
          <cell r="C353">
            <v>0.025936973155232784</v>
          </cell>
          <cell r="D353">
            <v>0</v>
          </cell>
          <cell r="E353">
            <v>0</v>
          </cell>
          <cell r="F353">
            <v>2</v>
          </cell>
          <cell r="G353">
            <v>0.04783544606553456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1</v>
          </cell>
          <cell r="S353">
            <v>1.515151515151515</v>
          </cell>
          <cell r="T353">
            <v>31</v>
          </cell>
          <cell r="U353">
            <v>0.02585876111509651</v>
          </cell>
        </row>
        <row r="354">
          <cell r="A354" t="str">
            <v>39 Autre type de travail connu du groupe 30 non listé ci-dessus</v>
          </cell>
          <cell r="B354">
            <v>144</v>
          </cell>
          <cell r="C354">
            <v>0.1333901476554829</v>
          </cell>
          <cell r="D354">
            <v>6</v>
          </cell>
          <cell r="E354">
            <v>0.0962000962000962</v>
          </cell>
          <cell r="F354">
            <v>10</v>
          </cell>
          <cell r="G354">
            <v>0.2391772303276728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160</v>
          </cell>
          <cell r="U354">
            <v>0.13346457349727234</v>
          </cell>
        </row>
        <row r="355">
          <cell r="A355" t="str">
            <v>40 Tâche de service à l'entreprise et/ou à la personne humaine; travail intellectuel - non précisé</v>
          </cell>
          <cell r="B355">
            <v>3645</v>
          </cell>
          <cell r="C355">
            <v>3.376438112529411</v>
          </cell>
          <cell r="D355">
            <v>232</v>
          </cell>
          <cell r="E355">
            <v>3.7197370530703866</v>
          </cell>
          <cell r="F355">
            <v>173</v>
          </cell>
          <cell r="G355">
            <v>4.13776608466874</v>
          </cell>
          <cell r="H355">
            <v>45</v>
          </cell>
          <cell r="I355">
            <v>4.072398190045249</v>
          </cell>
          <cell r="J355">
            <v>7</v>
          </cell>
          <cell r="K355">
            <v>8.75</v>
          </cell>
          <cell r="L355">
            <v>2</v>
          </cell>
          <cell r="M355">
            <v>1.06951871657754</v>
          </cell>
          <cell r="N355">
            <v>2</v>
          </cell>
          <cell r="O355">
            <v>4.081632653061225</v>
          </cell>
          <cell r="P355">
            <v>0</v>
          </cell>
          <cell r="Q355">
            <v>0</v>
          </cell>
          <cell r="R355">
            <v>4</v>
          </cell>
          <cell r="S355">
            <v>6.06060606060606</v>
          </cell>
          <cell r="T355">
            <v>4110</v>
          </cell>
          <cell r="U355">
            <v>3.4283712317111825</v>
          </cell>
        </row>
        <row r="356">
          <cell r="A356" t="str">
            <v>41 Tâche de service, soin, assistance à la personne humaine</v>
          </cell>
          <cell r="B356">
            <v>11826</v>
          </cell>
          <cell r="C356">
            <v>10.954665876206532</v>
          </cell>
          <cell r="D356">
            <v>411</v>
          </cell>
          <cell r="E356">
            <v>6.58970658970659</v>
          </cell>
          <cell r="F356">
            <v>337</v>
          </cell>
          <cell r="G356">
            <v>8.060272662042573</v>
          </cell>
          <cell r="H356">
            <v>67</v>
          </cell>
          <cell r="I356">
            <v>6.0633484162895925</v>
          </cell>
          <cell r="J356">
            <v>0</v>
          </cell>
          <cell r="K356">
            <v>0</v>
          </cell>
          <cell r="L356">
            <v>6</v>
          </cell>
          <cell r="M356">
            <v>3.2085561497326207</v>
          </cell>
          <cell r="N356">
            <v>2</v>
          </cell>
          <cell r="O356">
            <v>4.081632653061225</v>
          </cell>
          <cell r="P356">
            <v>0</v>
          </cell>
          <cell r="Q356">
            <v>0</v>
          </cell>
          <cell r="R356">
            <v>2</v>
          </cell>
          <cell r="S356">
            <v>3.03030303030303</v>
          </cell>
          <cell r="T356">
            <v>12651</v>
          </cell>
          <cell r="U356">
            <v>10.552876995712449</v>
          </cell>
        </row>
        <row r="357">
          <cell r="A357" t="str">
            <v>42 Tâche intellectuelle - enseignement, formation, traitement de l'information, travail de bureau, d'organisation, de gestion</v>
          </cell>
          <cell r="B357">
            <v>2284</v>
          </cell>
          <cell r="C357">
            <v>2.115715953091131</v>
          </cell>
          <cell r="D357">
            <v>110</v>
          </cell>
          <cell r="E357">
            <v>1.763668430335097</v>
          </cell>
          <cell r="F357">
            <v>95</v>
          </cell>
          <cell r="G357">
            <v>2.2721836881128916</v>
          </cell>
          <cell r="H357">
            <v>20</v>
          </cell>
          <cell r="I357">
            <v>1.8099547511312217</v>
          </cell>
          <cell r="J357">
            <v>1</v>
          </cell>
          <cell r="K357">
            <v>1.25</v>
          </cell>
          <cell r="L357">
            <v>0</v>
          </cell>
          <cell r="M357">
            <v>0</v>
          </cell>
          <cell r="N357">
            <v>1</v>
          </cell>
          <cell r="O357">
            <v>2.0408163265306123</v>
          </cell>
          <cell r="P357">
            <v>0</v>
          </cell>
          <cell r="Q357">
            <v>0</v>
          </cell>
          <cell r="R357">
            <v>1</v>
          </cell>
          <cell r="S357">
            <v>1.515151515151515</v>
          </cell>
          <cell r="T357">
            <v>2512</v>
          </cell>
          <cell r="U357">
            <v>2.0953938039071756</v>
          </cell>
        </row>
        <row r="358">
          <cell r="A358" t="str">
            <v>43 Tâche commerciale - achat, vente, services associés</v>
          </cell>
          <cell r="B358">
            <v>5532</v>
          </cell>
          <cell r="C358">
            <v>5.124404839098134</v>
          </cell>
          <cell r="D358">
            <v>317</v>
          </cell>
          <cell r="E358">
            <v>5.082571749238416</v>
          </cell>
          <cell r="F358">
            <v>244</v>
          </cell>
          <cell r="G358">
            <v>5.835924419995218</v>
          </cell>
          <cell r="H358">
            <v>56</v>
          </cell>
          <cell r="I358">
            <v>5.067873303167421</v>
          </cell>
          <cell r="J358">
            <v>4</v>
          </cell>
          <cell r="K358">
            <v>5</v>
          </cell>
          <cell r="L358">
            <v>12</v>
          </cell>
          <cell r="M358">
            <v>6.417112299465241</v>
          </cell>
          <cell r="N358">
            <v>1</v>
          </cell>
          <cell r="O358">
            <v>2.0408163265306123</v>
          </cell>
          <cell r="P358">
            <v>1</v>
          </cell>
          <cell r="Q358">
            <v>4.3478260869565215</v>
          </cell>
          <cell r="R358">
            <v>1</v>
          </cell>
          <cell r="S358">
            <v>1.515151515151515</v>
          </cell>
          <cell r="T358">
            <v>6168</v>
          </cell>
          <cell r="U358">
            <v>5.145059308319848</v>
          </cell>
        </row>
        <row r="359">
          <cell r="A359" t="str">
            <v>49 Autre type de travail connu du groupe 40 non listé ci-dessus</v>
          </cell>
          <cell r="B359">
            <v>844</v>
          </cell>
          <cell r="C359">
            <v>0.7818144765363025</v>
          </cell>
          <cell r="D359">
            <v>29</v>
          </cell>
          <cell r="E359">
            <v>0.4649671316337983</v>
          </cell>
          <cell r="F359">
            <v>19</v>
          </cell>
          <cell r="G359">
            <v>0.45443673762257836</v>
          </cell>
          <cell r="H359">
            <v>6</v>
          </cell>
          <cell r="I359">
            <v>0.5429864253393665</v>
          </cell>
          <cell r="J359">
            <v>1</v>
          </cell>
          <cell r="K359">
            <v>1.25</v>
          </cell>
          <cell r="L359">
            <v>3</v>
          </cell>
          <cell r="M359">
            <v>1.6042780748663104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1</v>
          </cell>
          <cell r="S359">
            <v>1.515151515151515</v>
          </cell>
          <cell r="T359">
            <v>903</v>
          </cell>
          <cell r="U359">
            <v>0.7532406866752307</v>
          </cell>
        </row>
        <row r="360">
          <cell r="A360" t="str">
            <v>50 Travaux connexes aux tâches codées en 10, 20, 30 et 40 - non précisé</v>
          </cell>
          <cell r="B360">
            <v>271</v>
          </cell>
          <cell r="C360">
            <v>0.25103284732386016</v>
          </cell>
          <cell r="D360">
            <v>18</v>
          </cell>
          <cell r="E360">
            <v>0.2886002886002886</v>
          </cell>
          <cell r="F360">
            <v>10</v>
          </cell>
          <cell r="G360">
            <v>0.2391772303276728</v>
          </cell>
          <cell r="H360">
            <v>1</v>
          </cell>
          <cell r="I360">
            <v>0.09049773755656108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300</v>
          </cell>
          <cell r="U360">
            <v>0.25024607530738563</v>
          </cell>
        </row>
        <row r="361">
          <cell r="A361" t="str">
            <v>51 Mise en place, préparation, installation, montage, désassemblage, démontage</v>
          </cell>
          <cell r="B361">
            <v>10468</v>
          </cell>
          <cell r="C361">
            <v>9.696722678177743</v>
          </cell>
          <cell r="D361">
            <v>698</v>
          </cell>
          <cell r="E361">
            <v>11.191277857944524</v>
          </cell>
          <cell r="F361">
            <v>435</v>
          </cell>
          <cell r="G361">
            <v>10.404209519253765</v>
          </cell>
          <cell r="H361">
            <v>128</v>
          </cell>
          <cell r="I361">
            <v>11.583710407239819</v>
          </cell>
          <cell r="J361">
            <v>8</v>
          </cell>
          <cell r="K361">
            <v>10</v>
          </cell>
          <cell r="L361">
            <v>21</v>
          </cell>
          <cell r="M361">
            <v>11.229946524064172</v>
          </cell>
          <cell r="N361">
            <v>4</v>
          </cell>
          <cell r="O361">
            <v>8.16326530612245</v>
          </cell>
          <cell r="P361">
            <v>4</v>
          </cell>
          <cell r="Q361">
            <v>17.391304347826086</v>
          </cell>
          <cell r="R361">
            <v>8</v>
          </cell>
          <cell r="S361">
            <v>12.12121212121212</v>
          </cell>
          <cell r="T361">
            <v>11774</v>
          </cell>
          <cell r="U361">
            <v>9.821324302230526</v>
          </cell>
        </row>
        <row r="362">
          <cell r="A362" t="str">
            <v>52 Maintenance, réparation, réglage, mise au point</v>
          </cell>
          <cell r="B362">
            <v>4576</v>
          </cell>
          <cell r="C362">
            <v>4.238842469940901</v>
          </cell>
          <cell r="D362">
            <v>311</v>
          </cell>
          <cell r="E362">
            <v>4.9863716530383195</v>
          </cell>
          <cell r="F362">
            <v>221</v>
          </cell>
          <cell r="G362">
            <v>5.285816790241569</v>
          </cell>
          <cell r="H362">
            <v>64</v>
          </cell>
          <cell r="I362">
            <v>5.791855203619909</v>
          </cell>
          <cell r="J362">
            <v>2</v>
          </cell>
          <cell r="K362">
            <v>2.5</v>
          </cell>
          <cell r="L362">
            <v>5</v>
          </cell>
          <cell r="M362">
            <v>2.6737967914438503</v>
          </cell>
          <cell r="N362">
            <v>5</v>
          </cell>
          <cell r="O362">
            <v>10.204081632653061</v>
          </cell>
          <cell r="P362">
            <v>1</v>
          </cell>
          <cell r="Q362">
            <v>4.3478260869565215</v>
          </cell>
          <cell r="R362">
            <v>4</v>
          </cell>
          <cell r="S362">
            <v>6.06060606060606</v>
          </cell>
          <cell r="T362">
            <v>5189</v>
          </cell>
          <cell r="U362">
            <v>4.3284229492334125</v>
          </cell>
        </row>
        <row r="363">
          <cell r="A363" t="str">
            <v>53 Nettoyage de locaux, de machines - industriel ou manuel</v>
          </cell>
          <cell r="B363">
            <v>5764</v>
          </cell>
          <cell r="C363">
            <v>5.339311188098635</v>
          </cell>
          <cell r="D363">
            <v>350</v>
          </cell>
          <cell r="E363">
            <v>5.611672278338946</v>
          </cell>
          <cell r="F363">
            <v>265</v>
          </cell>
          <cell r="G363">
            <v>6.33819660368333</v>
          </cell>
          <cell r="H363">
            <v>71</v>
          </cell>
          <cell r="I363">
            <v>6.4253393665158365</v>
          </cell>
          <cell r="J363">
            <v>3</v>
          </cell>
          <cell r="K363">
            <v>3.75</v>
          </cell>
          <cell r="L363">
            <v>6</v>
          </cell>
          <cell r="M363">
            <v>3.2085561497326207</v>
          </cell>
          <cell r="N363">
            <v>2</v>
          </cell>
          <cell r="O363">
            <v>4.081632653061225</v>
          </cell>
          <cell r="P363">
            <v>1</v>
          </cell>
          <cell r="Q363">
            <v>4.3478260869565215</v>
          </cell>
          <cell r="R363">
            <v>0</v>
          </cell>
          <cell r="S363">
            <v>0</v>
          </cell>
          <cell r="T363">
            <v>6462</v>
          </cell>
          <cell r="U363">
            <v>5.390300462121086</v>
          </cell>
        </row>
        <row r="364">
          <cell r="A364" t="str">
            <v>54 Gestion des déchets, mise au rebut, traitement de déchets de toute nature</v>
          </cell>
          <cell r="B364">
            <v>813</v>
          </cell>
          <cell r="C364">
            <v>0.7530985419715805</v>
          </cell>
          <cell r="D364">
            <v>50</v>
          </cell>
          <cell r="E364">
            <v>0.8016674683341349</v>
          </cell>
          <cell r="F364">
            <v>24</v>
          </cell>
          <cell r="G364">
            <v>0.5740253527864148</v>
          </cell>
          <cell r="H364">
            <v>8</v>
          </cell>
          <cell r="I364">
            <v>0.7239819004524887</v>
          </cell>
          <cell r="J364">
            <v>1</v>
          </cell>
          <cell r="K364">
            <v>1.25</v>
          </cell>
          <cell r="L364">
            <v>2</v>
          </cell>
          <cell r="M364">
            <v>1.06951871657754</v>
          </cell>
          <cell r="N364">
            <v>0</v>
          </cell>
          <cell r="O364">
            <v>0</v>
          </cell>
          <cell r="P364">
            <v>2</v>
          </cell>
          <cell r="Q364">
            <v>8.695652173913043</v>
          </cell>
          <cell r="R364">
            <v>0</v>
          </cell>
          <cell r="S364">
            <v>0</v>
          </cell>
          <cell r="T364">
            <v>900</v>
          </cell>
          <cell r="U364">
            <v>0.7507382259221568</v>
          </cell>
        </row>
        <row r="365">
          <cell r="A365" t="str">
            <v>55 Surveillance, inspection, de procédé de fabrication, de locaux, de moyens de transport, d'équipements - avec ou sans matériel de contrôle</v>
          </cell>
          <cell r="B365">
            <v>734</v>
          </cell>
          <cell r="C365">
            <v>0.6799192248550309</v>
          </cell>
          <cell r="D365">
            <v>39</v>
          </cell>
          <cell r="E365">
            <v>0.6253006253006254</v>
          </cell>
          <cell r="F365">
            <v>55</v>
          </cell>
          <cell r="G365">
            <v>1.3154747668022002</v>
          </cell>
          <cell r="H365">
            <v>11</v>
          </cell>
          <cell r="I365">
            <v>0.9954751131221719</v>
          </cell>
          <cell r="J365">
            <v>2</v>
          </cell>
          <cell r="K365">
            <v>2.5</v>
          </cell>
          <cell r="L365">
            <v>2</v>
          </cell>
          <cell r="M365">
            <v>1.06951871657754</v>
          </cell>
          <cell r="N365">
            <v>1</v>
          </cell>
          <cell r="O365">
            <v>2.0408163265306123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844</v>
          </cell>
          <cell r="U365">
            <v>0.7040256251981115</v>
          </cell>
        </row>
        <row r="366">
          <cell r="A366" t="str">
            <v>59 Autre type de travail connu du groupe 50 non listé ci-dessus</v>
          </cell>
          <cell r="B366">
            <v>286</v>
          </cell>
          <cell r="C366">
            <v>0.26492765437130633</v>
          </cell>
          <cell r="D366">
            <v>17</v>
          </cell>
          <cell r="E366">
            <v>0.2725669392336059</v>
          </cell>
          <cell r="F366">
            <v>12</v>
          </cell>
          <cell r="G366">
            <v>0.2870126763932074</v>
          </cell>
          <cell r="H366">
            <v>2</v>
          </cell>
          <cell r="I366">
            <v>0.18099547511312217</v>
          </cell>
          <cell r="J366">
            <v>0</v>
          </cell>
          <cell r="K366">
            <v>0</v>
          </cell>
          <cell r="L366">
            <v>1</v>
          </cell>
          <cell r="M366">
            <v>0.53475935828877</v>
          </cell>
          <cell r="N366">
            <v>1</v>
          </cell>
          <cell r="O366">
            <v>2.0408163265306123</v>
          </cell>
          <cell r="P366">
            <v>0</v>
          </cell>
          <cell r="Q366">
            <v>0</v>
          </cell>
          <cell r="R366">
            <v>2</v>
          </cell>
          <cell r="S366">
            <v>3.03030303030303</v>
          </cell>
          <cell r="T366">
            <v>321</v>
          </cell>
          <cell r="U366">
            <v>0.2677633005789026</v>
          </cell>
        </row>
        <row r="367">
          <cell r="A367" t="str">
            <v>60 Circulation, activité sportive, artistique - non précisé</v>
          </cell>
          <cell r="B367">
            <v>234</v>
          </cell>
          <cell r="C367">
            <v>0.2167589899401597</v>
          </cell>
          <cell r="D367">
            <v>24</v>
          </cell>
          <cell r="E367">
            <v>0.3848003848003848</v>
          </cell>
          <cell r="F367">
            <v>8</v>
          </cell>
          <cell r="G367">
            <v>0.19134178426213824</v>
          </cell>
          <cell r="H367">
            <v>4</v>
          </cell>
          <cell r="I367">
            <v>0.36199095022624433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1</v>
          </cell>
          <cell r="S367">
            <v>1.515151515151515</v>
          </cell>
          <cell r="T367">
            <v>271</v>
          </cell>
          <cell r="U367">
            <v>0.22605562136100496</v>
          </cell>
        </row>
        <row r="368">
          <cell r="A368" t="str">
            <v>61 Circulation y compris dans les moyens de transport</v>
          </cell>
          <cell r="B368">
            <v>4346</v>
          </cell>
          <cell r="C368">
            <v>4.02578876188006</v>
          </cell>
          <cell r="D368">
            <v>358</v>
          </cell>
          <cell r="E368">
            <v>5.7399390732724065</v>
          </cell>
          <cell r="F368">
            <v>329</v>
          </cell>
          <cell r="G368">
            <v>7.868930877780434</v>
          </cell>
          <cell r="H368">
            <v>73</v>
          </cell>
          <cell r="I368">
            <v>6.606334841628961</v>
          </cell>
          <cell r="J368">
            <v>5</v>
          </cell>
          <cell r="K368">
            <v>6.25</v>
          </cell>
          <cell r="L368">
            <v>14</v>
          </cell>
          <cell r="M368">
            <v>7.4866310160427805</v>
          </cell>
          <cell r="N368">
            <v>1</v>
          </cell>
          <cell r="O368">
            <v>2.0408163265306123</v>
          </cell>
          <cell r="P368">
            <v>1</v>
          </cell>
          <cell r="Q368">
            <v>4.3478260869565215</v>
          </cell>
          <cell r="R368">
            <v>13</v>
          </cell>
          <cell r="S368">
            <v>19.696969696969695</v>
          </cell>
          <cell r="T368">
            <v>5140</v>
          </cell>
          <cell r="U368">
            <v>4.287549423599874</v>
          </cell>
        </row>
        <row r="369">
          <cell r="A369" t="str">
            <v>62 Activité sportive, artistique</v>
          </cell>
          <cell r="B369">
            <v>946</v>
          </cell>
          <cell r="C369">
            <v>0.8762991644589362</v>
          </cell>
          <cell r="D369">
            <v>58</v>
          </cell>
          <cell r="E369">
            <v>0.9299342632675967</v>
          </cell>
          <cell r="F369">
            <v>58</v>
          </cell>
          <cell r="G369">
            <v>1.3872279359005022</v>
          </cell>
          <cell r="H369">
            <v>12</v>
          </cell>
          <cell r="I369">
            <v>1.085972850678733</v>
          </cell>
          <cell r="J369">
            <v>1</v>
          </cell>
          <cell r="K369">
            <v>1.25</v>
          </cell>
          <cell r="L369">
            <v>1</v>
          </cell>
          <cell r="M369">
            <v>0.53475935828877</v>
          </cell>
          <cell r="N369">
            <v>0</v>
          </cell>
          <cell r="O369">
            <v>0</v>
          </cell>
          <cell r="P369">
            <v>1</v>
          </cell>
          <cell r="Q369">
            <v>4.3478260869565215</v>
          </cell>
          <cell r="R369">
            <v>0</v>
          </cell>
          <cell r="S369">
            <v>0</v>
          </cell>
          <cell r="T369">
            <v>1077</v>
          </cell>
          <cell r="U369">
            <v>0.8983834103535143</v>
          </cell>
        </row>
        <row r="370">
          <cell r="A370" t="str">
            <v>69 Autre type de travail connu du groupe 60 non listé ci-dessus</v>
          </cell>
          <cell r="B370">
            <v>89</v>
          </cell>
          <cell r="C370">
            <v>0.08244252181484707</v>
          </cell>
          <cell r="D370">
            <v>5</v>
          </cell>
          <cell r="E370">
            <v>0.0801667468334135</v>
          </cell>
          <cell r="F370">
            <v>7</v>
          </cell>
          <cell r="G370">
            <v>0.16742406122937098</v>
          </cell>
          <cell r="H370">
            <v>3</v>
          </cell>
          <cell r="I370">
            <v>0.27149321266968324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104</v>
          </cell>
          <cell r="U370">
            <v>0.086751972773227</v>
          </cell>
        </row>
        <row r="371">
          <cell r="A371" t="str">
            <v>99 Autre type de travail, non listé dans cette classification</v>
          </cell>
          <cell r="B371">
            <v>3538</v>
          </cell>
          <cell r="C371">
            <v>3.277321822257628</v>
          </cell>
          <cell r="D371">
            <v>192</v>
          </cell>
          <cell r="E371">
            <v>3.0784030784030785</v>
          </cell>
          <cell r="F371">
            <v>151</v>
          </cell>
          <cell r="G371">
            <v>3.6115761779478595</v>
          </cell>
          <cell r="H371">
            <v>33</v>
          </cell>
          <cell r="I371">
            <v>2.986425339366516</v>
          </cell>
          <cell r="J371">
            <v>4</v>
          </cell>
          <cell r="K371">
            <v>5</v>
          </cell>
          <cell r="L371">
            <v>5</v>
          </cell>
          <cell r="M371">
            <v>2.6737967914438503</v>
          </cell>
          <cell r="N371">
            <v>3</v>
          </cell>
          <cell r="O371">
            <v>6.122448979591836</v>
          </cell>
          <cell r="P371">
            <v>0</v>
          </cell>
          <cell r="Q371">
            <v>0</v>
          </cell>
          <cell r="R371">
            <v>4</v>
          </cell>
          <cell r="S371">
            <v>6.06060606060606</v>
          </cell>
          <cell r="T371">
            <v>3930</v>
          </cell>
          <cell r="U371">
            <v>3.278223586526751</v>
          </cell>
        </row>
        <row r="372">
          <cell r="A372" t="str">
            <v>Total</v>
          </cell>
          <cell r="B372">
            <v>107954</v>
          </cell>
          <cell r="C372">
            <v>100</v>
          </cell>
          <cell r="D372">
            <v>6237</v>
          </cell>
          <cell r="E372">
            <v>100</v>
          </cell>
          <cell r="F372">
            <v>4181</v>
          </cell>
          <cell r="G372">
            <v>100</v>
          </cell>
          <cell r="H372">
            <v>1105</v>
          </cell>
          <cell r="I372">
            <v>100</v>
          </cell>
          <cell r="J372">
            <v>80</v>
          </cell>
          <cell r="K372">
            <v>100</v>
          </cell>
          <cell r="L372">
            <v>187</v>
          </cell>
          <cell r="M372">
            <v>100</v>
          </cell>
          <cell r="N372">
            <v>49</v>
          </cell>
          <cell r="O372">
            <v>100</v>
          </cell>
          <cell r="P372">
            <v>23</v>
          </cell>
          <cell r="Q372">
            <v>100</v>
          </cell>
          <cell r="R372">
            <v>66</v>
          </cell>
          <cell r="S372">
            <v>100</v>
          </cell>
          <cell r="T372">
            <v>119882</v>
          </cell>
          <cell r="U372">
            <v>100</v>
          </cell>
        </row>
        <row r="838">
          <cell r="A838" t="str">
            <v>00 Inconnu</v>
          </cell>
          <cell r="B838">
            <v>5326</v>
          </cell>
          <cell r="C838">
            <v>4.933582822313207</v>
          </cell>
          <cell r="D838">
            <v>321</v>
          </cell>
          <cell r="E838">
            <v>5.146705146705147</v>
          </cell>
          <cell r="F838">
            <v>151</v>
          </cell>
          <cell r="G838">
            <v>3.6115761779478595</v>
          </cell>
          <cell r="H838">
            <v>56</v>
          </cell>
          <cell r="I838">
            <v>5.067873303167421</v>
          </cell>
          <cell r="J838">
            <v>2</v>
          </cell>
          <cell r="K838">
            <v>2.5</v>
          </cell>
          <cell r="L838">
            <v>7</v>
          </cell>
          <cell r="M838">
            <v>3.7433155080213902</v>
          </cell>
          <cell r="N838">
            <v>2</v>
          </cell>
          <cell r="O838">
            <v>4.081632653061225</v>
          </cell>
          <cell r="P838">
            <v>2</v>
          </cell>
          <cell r="Q838">
            <v>8.695652173913043</v>
          </cell>
          <cell r="R838">
            <v>7</v>
          </cell>
          <cell r="S838">
            <v>10.606060606060606</v>
          </cell>
          <cell r="T838">
            <v>5874</v>
          </cell>
          <cell r="U838">
            <v>4.89981815451861</v>
          </cell>
        </row>
        <row r="839">
          <cell r="A839" t="str">
            <v>10 Déviation par problème électrique, explosion, feu - non précisé</v>
          </cell>
          <cell r="B839">
            <v>99</v>
          </cell>
          <cell r="C839">
            <v>0.0917057265131445</v>
          </cell>
          <cell r="D839">
            <v>5</v>
          </cell>
          <cell r="E839">
            <v>0.0801667468334135</v>
          </cell>
          <cell r="F839">
            <v>1</v>
          </cell>
          <cell r="G839">
            <v>0.02391772303276728</v>
          </cell>
          <cell r="H839">
            <v>1</v>
          </cell>
          <cell r="I839">
            <v>0.09049773755656108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106</v>
          </cell>
          <cell r="U839">
            <v>0.08842027994194292</v>
          </cell>
        </row>
        <row r="840">
          <cell r="A840" t="str">
            <v>11 Problème électrique par défaillance dans l'installation - entraînant un contact indirect</v>
          </cell>
          <cell r="B840">
            <v>107</v>
          </cell>
          <cell r="C840">
            <v>0.09911629027178241</v>
          </cell>
          <cell r="D840">
            <v>4</v>
          </cell>
          <cell r="E840">
            <v>0.0641333974667308</v>
          </cell>
          <cell r="F840">
            <v>3</v>
          </cell>
          <cell r="G840">
            <v>0.07175316909830184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114</v>
          </cell>
          <cell r="U840">
            <v>0.09509350861680653</v>
          </cell>
        </row>
        <row r="841">
          <cell r="A841" t="str">
            <v>12 Problème électrique - entraînant un contact direct</v>
          </cell>
          <cell r="B841">
            <v>126</v>
          </cell>
          <cell r="C841">
            <v>0.11671637919854753</v>
          </cell>
          <cell r="D841">
            <v>4</v>
          </cell>
          <cell r="E841">
            <v>0.0641333974667308</v>
          </cell>
          <cell r="F841">
            <v>9</v>
          </cell>
          <cell r="G841">
            <v>0.21525950729490553</v>
          </cell>
          <cell r="H841">
            <v>3</v>
          </cell>
          <cell r="I841">
            <v>0.27149321266968324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142</v>
          </cell>
          <cell r="U841">
            <v>0.11844980897882917</v>
          </cell>
        </row>
        <row r="842">
          <cell r="A842" t="str">
            <v>13 Explosion</v>
          </cell>
          <cell r="B842">
            <v>291</v>
          </cell>
          <cell r="C842">
            <v>0.269559256720455</v>
          </cell>
          <cell r="D842">
            <v>21</v>
          </cell>
          <cell r="E842">
            <v>0.33670033670033667</v>
          </cell>
          <cell r="F842">
            <v>86</v>
          </cell>
          <cell r="G842">
            <v>2.0569241808179863</v>
          </cell>
          <cell r="H842">
            <v>39</v>
          </cell>
          <cell r="I842">
            <v>3.5294117647058822</v>
          </cell>
          <cell r="J842">
            <v>1</v>
          </cell>
          <cell r="K842">
            <v>1.25</v>
          </cell>
          <cell r="L842">
            <v>9</v>
          </cell>
          <cell r="M842">
            <v>4.81283422459893</v>
          </cell>
          <cell r="N842">
            <v>5</v>
          </cell>
          <cell r="O842">
            <v>10.204081632653061</v>
          </cell>
          <cell r="P842">
            <v>1</v>
          </cell>
          <cell r="Q842">
            <v>4.3478260869565215</v>
          </cell>
          <cell r="R842">
            <v>1</v>
          </cell>
          <cell r="S842">
            <v>1.515151515151515</v>
          </cell>
          <cell r="T842">
            <v>454</v>
          </cell>
          <cell r="U842">
            <v>0.3787057272985102</v>
          </cell>
        </row>
        <row r="843">
          <cell r="A843" t="str">
            <v>14 Incendie, embrasement</v>
          </cell>
          <cell r="B843">
            <v>89</v>
          </cell>
          <cell r="C843">
            <v>0.08244252181484707</v>
          </cell>
          <cell r="D843">
            <v>6</v>
          </cell>
          <cell r="E843">
            <v>0.0962000962000962</v>
          </cell>
          <cell r="F843">
            <v>1</v>
          </cell>
          <cell r="G843">
            <v>0.02391772303276728</v>
          </cell>
          <cell r="H843">
            <v>2</v>
          </cell>
          <cell r="I843">
            <v>0.18099547511312217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98</v>
          </cell>
          <cell r="U843">
            <v>0.08174705126707929</v>
          </cell>
        </row>
        <row r="844">
          <cell r="A844" t="str">
            <v>19 Autre déviation connue du groupe 10 nlcd</v>
          </cell>
          <cell r="B844">
            <v>323</v>
          </cell>
          <cell r="C844">
            <v>0.29920151175500675</v>
          </cell>
          <cell r="D844">
            <v>44</v>
          </cell>
          <cell r="E844">
            <v>0.7054673721340388</v>
          </cell>
          <cell r="F844">
            <v>25</v>
          </cell>
          <cell r="G844">
            <v>0.597943075819182</v>
          </cell>
          <cell r="H844">
            <v>9</v>
          </cell>
          <cell r="I844">
            <v>0.8144796380090499</v>
          </cell>
          <cell r="J844">
            <v>2</v>
          </cell>
          <cell r="K844">
            <v>2.5</v>
          </cell>
          <cell r="L844">
            <v>0</v>
          </cell>
          <cell r="M844">
            <v>0</v>
          </cell>
          <cell r="N844">
            <v>1</v>
          </cell>
          <cell r="O844">
            <v>2.0408163265306123</v>
          </cell>
          <cell r="P844">
            <v>0</v>
          </cell>
          <cell r="Q844">
            <v>0</v>
          </cell>
          <cell r="R844">
            <v>3</v>
          </cell>
          <cell r="S844">
            <v>4.545454545454546</v>
          </cell>
          <cell r="T844">
            <v>407</v>
          </cell>
          <cell r="U844">
            <v>0.3395005088336865</v>
          </cell>
        </row>
        <row r="845">
          <cell r="A845" t="str">
            <v>20 Déviation par débordement, renversement, fuite, écoulement, vaporisation, dégagement - non précisé</v>
          </cell>
          <cell r="B845">
            <v>488</v>
          </cell>
          <cell r="C845">
            <v>0.45204438927691426</v>
          </cell>
          <cell r="D845">
            <v>14</v>
          </cell>
          <cell r="E845">
            <v>0.22446689113355783</v>
          </cell>
          <cell r="F845">
            <v>7</v>
          </cell>
          <cell r="G845">
            <v>0.16742406122937098</v>
          </cell>
          <cell r="H845">
            <v>0</v>
          </cell>
          <cell r="I845">
            <v>0</v>
          </cell>
          <cell r="J845">
            <v>1</v>
          </cell>
          <cell r="K845">
            <v>1.25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510</v>
          </cell>
          <cell r="U845">
            <v>0.4254183280225556</v>
          </cell>
        </row>
        <row r="846">
          <cell r="A846" t="str">
            <v>21 à l'état de solide - débordement, renversement</v>
          </cell>
          <cell r="B846">
            <v>502</v>
          </cell>
          <cell r="C846">
            <v>0.46501287585453066</v>
          </cell>
          <cell r="D846">
            <v>24</v>
          </cell>
          <cell r="E846">
            <v>0.3848003848003848</v>
          </cell>
          <cell r="F846">
            <v>27</v>
          </cell>
          <cell r="G846">
            <v>0.6457785218847166</v>
          </cell>
          <cell r="H846">
            <v>9</v>
          </cell>
          <cell r="I846">
            <v>0.8144796380090499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562</v>
          </cell>
          <cell r="U846">
            <v>0.46879431440916897</v>
          </cell>
        </row>
        <row r="847">
          <cell r="A847" t="str">
            <v>22 à l'état de liquide - fuite, suintement, écouleemnt, éclaboussure, aspersion</v>
          </cell>
          <cell r="B847">
            <v>2019</v>
          </cell>
          <cell r="C847">
            <v>1.8702410285862496</v>
          </cell>
          <cell r="D847">
            <v>26</v>
          </cell>
          <cell r="E847">
            <v>0.4168670835337502</v>
          </cell>
          <cell r="F847">
            <v>14</v>
          </cell>
          <cell r="G847">
            <v>0.33484812245874196</v>
          </cell>
          <cell r="H847">
            <v>6</v>
          </cell>
          <cell r="I847">
            <v>0.5429864253393665</v>
          </cell>
          <cell r="J847">
            <v>0</v>
          </cell>
          <cell r="K847">
            <v>0</v>
          </cell>
          <cell r="L847">
            <v>1</v>
          </cell>
          <cell r="M847">
            <v>0.53475935828877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2066</v>
          </cell>
          <cell r="U847">
            <v>1.7233613052835286</v>
          </cell>
        </row>
        <row r="848">
          <cell r="A848" t="str">
            <v>23 à l'état gazeux - vaporisation, formation d'aérosol, formation de gaz</v>
          </cell>
          <cell r="B848">
            <v>315</v>
          </cell>
          <cell r="C848">
            <v>0.29179094799636884</v>
          </cell>
          <cell r="D848">
            <v>3</v>
          </cell>
          <cell r="E848">
            <v>0.0481000481000481</v>
          </cell>
          <cell r="F848">
            <v>4</v>
          </cell>
          <cell r="G848">
            <v>0.09567089213106912</v>
          </cell>
          <cell r="H848">
            <v>3</v>
          </cell>
          <cell r="I848">
            <v>0.27149321266968324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4.3478260869565215</v>
          </cell>
          <cell r="R848">
            <v>0</v>
          </cell>
          <cell r="S848">
            <v>0</v>
          </cell>
          <cell r="T848">
            <v>326</v>
          </cell>
          <cell r="U848">
            <v>0.27193406850069235</v>
          </cell>
        </row>
        <row r="849">
          <cell r="A849" t="str">
            <v>24 Pulvérulent - génération de fumée, émission de poussières, particules</v>
          </cell>
          <cell r="B849">
            <v>1861</v>
          </cell>
          <cell r="C849">
            <v>1.7238823943531503</v>
          </cell>
          <cell r="D849">
            <v>5</v>
          </cell>
          <cell r="E849">
            <v>0.0801667468334135</v>
          </cell>
          <cell r="F849">
            <v>3</v>
          </cell>
          <cell r="G849">
            <v>0.07175316909830184</v>
          </cell>
          <cell r="H849">
            <v>2</v>
          </cell>
          <cell r="I849">
            <v>0.18099547511312217</v>
          </cell>
          <cell r="J849">
            <v>1</v>
          </cell>
          <cell r="K849">
            <v>1.25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1</v>
          </cell>
          <cell r="Q849">
            <v>4.3478260869565215</v>
          </cell>
          <cell r="R849">
            <v>0</v>
          </cell>
          <cell r="S849">
            <v>0</v>
          </cell>
          <cell r="T849">
            <v>1873</v>
          </cell>
          <cell r="U849">
            <v>1.5623696635024438</v>
          </cell>
        </row>
        <row r="850">
          <cell r="A850" t="str">
            <v>29 Autre déviation connue du groupe 20 nlcd</v>
          </cell>
          <cell r="B850">
            <v>282</v>
          </cell>
          <cell r="C850">
            <v>0.2612223724919873</v>
          </cell>
          <cell r="D850">
            <v>5</v>
          </cell>
          <cell r="E850">
            <v>0.0801667468334135</v>
          </cell>
          <cell r="F850">
            <v>0</v>
          </cell>
          <cell r="G850">
            <v>0</v>
          </cell>
          <cell r="H850">
            <v>2</v>
          </cell>
          <cell r="I850">
            <v>0.18099547511312217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289</v>
          </cell>
          <cell r="U850">
            <v>0.24107038587944815</v>
          </cell>
        </row>
        <row r="851">
          <cell r="A851" t="str">
            <v>30 Rupture, bris, éclatement, glissade, chute, effondrement d'agent matériel - non précisé</v>
          </cell>
          <cell r="B851">
            <v>1672</v>
          </cell>
          <cell r="C851">
            <v>1.548807825555329</v>
          </cell>
          <cell r="D851">
            <v>86</v>
          </cell>
          <cell r="E851">
            <v>1.3788680455347122</v>
          </cell>
          <cell r="F851">
            <v>38</v>
          </cell>
          <cell r="G851">
            <v>0.9088734752451567</v>
          </cell>
          <cell r="H851">
            <v>9</v>
          </cell>
          <cell r="I851">
            <v>0.8144796380090499</v>
          </cell>
          <cell r="J851">
            <v>1</v>
          </cell>
          <cell r="K851">
            <v>1.25</v>
          </cell>
          <cell r="L851">
            <v>4</v>
          </cell>
          <cell r="M851">
            <v>2.13903743315508</v>
          </cell>
          <cell r="N851">
            <v>0</v>
          </cell>
          <cell r="O851">
            <v>0</v>
          </cell>
          <cell r="P851">
            <v>2</v>
          </cell>
          <cell r="Q851">
            <v>8.695652173913043</v>
          </cell>
          <cell r="R851">
            <v>1</v>
          </cell>
          <cell r="S851">
            <v>1.515151515151515</v>
          </cell>
          <cell r="T851">
            <v>1813</v>
          </cell>
          <cell r="U851">
            <v>1.512320448440967</v>
          </cell>
        </row>
        <row r="852">
          <cell r="A852" t="str">
            <v>31 Rupture de matériel, aux joints, aux connexions</v>
          </cell>
          <cell r="B852">
            <v>489</v>
          </cell>
          <cell r="C852">
            <v>0.45297070974674397</v>
          </cell>
          <cell r="D852">
            <v>29</v>
          </cell>
          <cell r="E852">
            <v>0.4649671316337983</v>
          </cell>
          <cell r="F852">
            <v>16</v>
          </cell>
          <cell r="G852">
            <v>0.3826835685242765</v>
          </cell>
          <cell r="H852">
            <v>3</v>
          </cell>
          <cell r="I852">
            <v>0.27149321266968324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2.0408163265306123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538</v>
          </cell>
          <cell r="U852">
            <v>0.4487746283845782</v>
          </cell>
        </row>
        <row r="853">
          <cell r="A853" t="str">
            <v>32 Rupture, éclatement, causant des éclats</v>
          </cell>
          <cell r="B853">
            <v>1770</v>
          </cell>
          <cell r="C853">
            <v>1.6395872315986437</v>
          </cell>
          <cell r="D853">
            <v>35</v>
          </cell>
          <cell r="E853">
            <v>0.5611672278338945</v>
          </cell>
          <cell r="F853">
            <v>21</v>
          </cell>
          <cell r="G853">
            <v>0.5022721836881129</v>
          </cell>
          <cell r="H853">
            <v>12</v>
          </cell>
          <cell r="I853">
            <v>1.085972850678733</v>
          </cell>
          <cell r="J853">
            <v>0</v>
          </cell>
          <cell r="K853">
            <v>0</v>
          </cell>
          <cell r="L853">
            <v>2</v>
          </cell>
          <cell r="M853">
            <v>1.06951871657754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1840</v>
          </cell>
          <cell r="U853">
            <v>1.5348425952186318</v>
          </cell>
        </row>
        <row r="854">
          <cell r="A854" t="str">
            <v>33 Glissade, chute, effondrement d'agent matériel - supérieur</v>
          </cell>
          <cell r="B854">
            <v>4666</v>
          </cell>
          <cell r="C854">
            <v>4.322211312225577</v>
          </cell>
          <cell r="D854">
            <v>280</v>
          </cell>
          <cell r="E854">
            <v>4.489337822671156</v>
          </cell>
          <cell r="F854">
            <v>148</v>
          </cell>
          <cell r="G854">
            <v>3.5398230088495577</v>
          </cell>
          <cell r="H854">
            <v>37</v>
          </cell>
          <cell r="I854">
            <v>3.3484162895927603</v>
          </cell>
          <cell r="J854">
            <v>6</v>
          </cell>
          <cell r="K854">
            <v>7.5</v>
          </cell>
          <cell r="L854">
            <v>10</v>
          </cell>
          <cell r="M854">
            <v>5.347593582887701</v>
          </cell>
          <cell r="N854">
            <v>2</v>
          </cell>
          <cell r="O854">
            <v>4.081632653061225</v>
          </cell>
          <cell r="P854">
            <v>4</v>
          </cell>
          <cell r="Q854">
            <v>17.391304347826086</v>
          </cell>
          <cell r="R854">
            <v>6</v>
          </cell>
          <cell r="S854">
            <v>9.090909090909092</v>
          </cell>
          <cell r="T854">
            <v>5159</v>
          </cell>
          <cell r="U854">
            <v>4.303398341702675</v>
          </cell>
        </row>
        <row r="855">
          <cell r="A855" t="str">
            <v>34 Glissade, chute, effondrement d'agent matériel - inférieur</v>
          </cell>
          <cell r="B855">
            <v>661</v>
          </cell>
          <cell r="C855">
            <v>0.6122978305574597</v>
          </cell>
          <cell r="D855">
            <v>55</v>
          </cell>
          <cell r="E855">
            <v>0.8818342151675485</v>
          </cell>
          <cell r="F855">
            <v>53</v>
          </cell>
          <cell r="G855">
            <v>1.2676393207366659</v>
          </cell>
          <cell r="H855">
            <v>19</v>
          </cell>
          <cell r="I855">
            <v>1.7194570135746607</v>
          </cell>
          <cell r="J855">
            <v>1</v>
          </cell>
          <cell r="K855">
            <v>1.25</v>
          </cell>
          <cell r="L855">
            <v>5</v>
          </cell>
          <cell r="M855">
            <v>2.6737967914438503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794</v>
          </cell>
          <cell r="U855">
            <v>0.6623179459802138</v>
          </cell>
        </row>
        <row r="856">
          <cell r="A856" t="str">
            <v>35 Glissade, chute, effondrement d'agent matériel - de plain-pied</v>
          </cell>
          <cell r="B856">
            <v>2591</v>
          </cell>
          <cell r="C856">
            <v>2.400096337328862</v>
          </cell>
          <cell r="D856">
            <v>177</v>
          </cell>
          <cell r="E856">
            <v>2.837902837902838</v>
          </cell>
          <cell r="F856">
            <v>122</v>
          </cell>
          <cell r="G856">
            <v>2.917962209997609</v>
          </cell>
          <cell r="H856">
            <v>25</v>
          </cell>
          <cell r="I856">
            <v>2.262443438914027</v>
          </cell>
          <cell r="J856">
            <v>4</v>
          </cell>
          <cell r="K856">
            <v>5</v>
          </cell>
          <cell r="L856">
            <v>4</v>
          </cell>
          <cell r="M856">
            <v>2.13903743315508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2923</v>
          </cell>
          <cell r="U856">
            <v>2.4382309270782936</v>
          </cell>
        </row>
        <row r="857">
          <cell r="A857" t="str">
            <v>39 Autre déviation connue du groupe 30 nlcd</v>
          </cell>
          <cell r="B857">
            <v>717</v>
          </cell>
          <cell r="C857">
            <v>0.6641717768679253</v>
          </cell>
          <cell r="D857">
            <v>33</v>
          </cell>
          <cell r="E857">
            <v>0.5291005291005291</v>
          </cell>
          <cell r="F857">
            <v>24</v>
          </cell>
          <cell r="G857">
            <v>0.5740253527864148</v>
          </cell>
          <cell r="H857">
            <v>13</v>
          </cell>
          <cell r="I857">
            <v>1.1764705882352942</v>
          </cell>
          <cell r="J857">
            <v>0</v>
          </cell>
          <cell r="K857">
            <v>0</v>
          </cell>
          <cell r="L857">
            <v>1</v>
          </cell>
          <cell r="M857">
            <v>0.53475935828877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788</v>
          </cell>
          <cell r="U857">
            <v>0.6573130244740661</v>
          </cell>
        </row>
        <row r="858">
          <cell r="A858" t="str">
            <v>40 Perte, totale ou partielle de contrôle de machine, moyen de transport - équipement de manutention, outil à main, objet, animal - non précisé</v>
          </cell>
          <cell r="B858">
            <v>2137</v>
          </cell>
          <cell r="C858">
            <v>1.9795468440261594</v>
          </cell>
          <cell r="D858">
            <v>102</v>
          </cell>
          <cell r="E858">
            <v>1.6354016354016354</v>
          </cell>
          <cell r="F858">
            <v>62</v>
          </cell>
          <cell r="G858">
            <v>1.4828988280315714</v>
          </cell>
          <cell r="H858">
            <v>17</v>
          </cell>
          <cell r="I858">
            <v>1.5384615384615388</v>
          </cell>
          <cell r="J858">
            <v>1</v>
          </cell>
          <cell r="K858">
            <v>1.25</v>
          </cell>
          <cell r="L858">
            <v>6</v>
          </cell>
          <cell r="M858">
            <v>3.2085561497326207</v>
          </cell>
          <cell r="N858">
            <v>4</v>
          </cell>
          <cell r="O858">
            <v>8.16326530612245</v>
          </cell>
          <cell r="P858">
            <v>0</v>
          </cell>
          <cell r="Q858">
            <v>0</v>
          </cell>
          <cell r="R858">
            <v>3</v>
          </cell>
          <cell r="S858">
            <v>4.545454545454546</v>
          </cell>
          <cell r="T858">
            <v>2332</v>
          </cell>
          <cell r="U858">
            <v>1.945246158722744</v>
          </cell>
        </row>
        <row r="859">
          <cell r="A859" t="str">
            <v>41 Perte, totale ou partielle de contrôle de machine ou de la matière travaillée par la machine</v>
          </cell>
          <cell r="B859">
            <v>1404</v>
          </cell>
          <cell r="C859">
            <v>1.3005539396409582</v>
          </cell>
          <cell r="D859">
            <v>143</v>
          </cell>
          <cell r="E859">
            <v>2.2927689594356258</v>
          </cell>
          <cell r="F859">
            <v>53</v>
          </cell>
          <cell r="G859">
            <v>1.2676393207366659</v>
          </cell>
          <cell r="H859">
            <v>26</v>
          </cell>
          <cell r="I859">
            <v>2.3529411764705883</v>
          </cell>
          <cell r="J859">
            <v>3</v>
          </cell>
          <cell r="K859">
            <v>3.75</v>
          </cell>
          <cell r="L859">
            <v>10</v>
          </cell>
          <cell r="M859">
            <v>5.347593582887701</v>
          </cell>
          <cell r="N859">
            <v>5</v>
          </cell>
          <cell r="O859">
            <v>10.204081632653061</v>
          </cell>
          <cell r="P859">
            <v>3</v>
          </cell>
          <cell r="Q859">
            <v>13.043478260869565</v>
          </cell>
          <cell r="R859">
            <v>2</v>
          </cell>
          <cell r="S859">
            <v>3.03030303030303</v>
          </cell>
          <cell r="T859">
            <v>1649</v>
          </cell>
          <cell r="U859">
            <v>1.3755192606062627</v>
          </cell>
        </row>
        <row r="860">
          <cell r="A860" t="str">
            <v>42 Perte, totale ou partielle de contrôle de moyen de transport - d'équipement de manutention</v>
          </cell>
          <cell r="B860">
            <v>3280</v>
          </cell>
          <cell r="C860">
            <v>3.0383311410415548</v>
          </cell>
          <cell r="D860">
            <v>198</v>
          </cell>
          <cell r="E860">
            <v>3.174603174603175</v>
          </cell>
          <cell r="F860">
            <v>162</v>
          </cell>
          <cell r="G860">
            <v>3.8746711313082995</v>
          </cell>
          <cell r="H860">
            <v>54</v>
          </cell>
          <cell r="I860">
            <v>4.886877828054299</v>
          </cell>
          <cell r="J860">
            <v>7</v>
          </cell>
          <cell r="K860">
            <v>8.75</v>
          </cell>
          <cell r="L860">
            <v>9</v>
          </cell>
          <cell r="M860">
            <v>4.81283422459893</v>
          </cell>
          <cell r="N860">
            <v>2</v>
          </cell>
          <cell r="O860">
            <v>4.081632653061225</v>
          </cell>
          <cell r="P860">
            <v>4</v>
          </cell>
          <cell r="Q860">
            <v>17.391304347826086</v>
          </cell>
          <cell r="R860">
            <v>11</v>
          </cell>
          <cell r="S860">
            <v>16.666666666666664</v>
          </cell>
          <cell r="T860">
            <v>3727</v>
          </cell>
          <cell r="U860">
            <v>3.108890408902087</v>
          </cell>
        </row>
        <row r="861">
          <cell r="A861" t="str">
            <v>43 Perte, totale ou partielle de contrôle d'outil à main ou de la matière travaillée par l'outil</v>
          </cell>
          <cell r="B861">
            <v>6686</v>
          </cell>
          <cell r="C861">
            <v>6.193378661281657</v>
          </cell>
          <cell r="D861">
            <v>212</v>
          </cell>
          <cell r="E861">
            <v>3.3990700657367325</v>
          </cell>
          <cell r="F861">
            <v>103</v>
          </cell>
          <cell r="G861">
            <v>2.46352547237503</v>
          </cell>
          <cell r="H861">
            <v>32</v>
          </cell>
          <cell r="I861">
            <v>2.8959276018099547</v>
          </cell>
          <cell r="J861">
            <v>1</v>
          </cell>
          <cell r="K861">
            <v>1.25</v>
          </cell>
          <cell r="L861">
            <v>7</v>
          </cell>
          <cell r="M861">
            <v>3.7433155080213902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7041</v>
          </cell>
          <cell r="U861">
            <v>5.87327538746434</v>
          </cell>
        </row>
        <row r="862">
          <cell r="A862" t="str">
            <v>44 Perte, totale ou partielle de contrôle d'objet, porté, déplacé, manipulé etc.</v>
          </cell>
          <cell r="B862">
            <v>8239</v>
          </cell>
          <cell r="C862">
            <v>7.631954350927246</v>
          </cell>
          <cell r="D862">
            <v>386</v>
          </cell>
          <cell r="E862">
            <v>6.188872855539522</v>
          </cell>
          <cell r="F862">
            <v>199</v>
          </cell>
          <cell r="G862">
            <v>4.7596268835206885</v>
          </cell>
          <cell r="H862">
            <v>56</v>
          </cell>
          <cell r="I862">
            <v>5.067873303167421</v>
          </cell>
          <cell r="J862">
            <v>6</v>
          </cell>
          <cell r="K862">
            <v>7.5</v>
          </cell>
          <cell r="L862">
            <v>6</v>
          </cell>
          <cell r="M862">
            <v>3.2085561497326207</v>
          </cell>
          <cell r="N862">
            <v>3</v>
          </cell>
          <cell r="O862">
            <v>6.122448979591836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8895</v>
          </cell>
          <cell r="U862">
            <v>7.419796132863983</v>
          </cell>
        </row>
        <row r="863">
          <cell r="A863" t="str">
            <v>45 Perte, totale ou partielle de contrôle d'animal</v>
          </cell>
          <cell r="B863">
            <v>121</v>
          </cell>
          <cell r="C863">
            <v>0.11208477684939881</v>
          </cell>
          <cell r="D863">
            <v>4</v>
          </cell>
          <cell r="E863">
            <v>0.0641333974667308</v>
          </cell>
          <cell r="F863">
            <v>6</v>
          </cell>
          <cell r="G863">
            <v>0.1435063381966037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131</v>
          </cell>
          <cell r="U863">
            <v>0.10927411955089171</v>
          </cell>
        </row>
        <row r="864">
          <cell r="A864" t="str">
            <v>49 Autre déviation connue du groupe 40 nlcd</v>
          </cell>
          <cell r="B864">
            <v>618</v>
          </cell>
          <cell r="C864">
            <v>0.5724660503547807</v>
          </cell>
          <cell r="D864">
            <v>39</v>
          </cell>
          <cell r="E864">
            <v>0.6253006253006254</v>
          </cell>
          <cell r="F864">
            <v>16</v>
          </cell>
          <cell r="G864">
            <v>0.3826835685242765</v>
          </cell>
          <cell r="H864">
            <v>8</v>
          </cell>
          <cell r="I864">
            <v>0.7239819004524887</v>
          </cell>
          <cell r="J864">
            <v>1</v>
          </cell>
          <cell r="K864">
            <v>1.25</v>
          </cell>
          <cell r="L864">
            <v>2</v>
          </cell>
          <cell r="M864">
            <v>1.06951871657754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684</v>
          </cell>
          <cell r="U864">
            <v>0.5705610517008392</v>
          </cell>
        </row>
        <row r="865">
          <cell r="A865" t="str">
            <v>50 Glissade ou trébuchement avec chute, chute de personne - non précisé</v>
          </cell>
          <cell r="B865">
            <v>3693</v>
          </cell>
          <cell r="C865">
            <v>3.4209014950812384</v>
          </cell>
          <cell r="D865">
            <v>321</v>
          </cell>
          <cell r="E865">
            <v>5.146705146705147</v>
          </cell>
          <cell r="F865">
            <v>219</v>
          </cell>
          <cell r="G865">
            <v>5.237981344176035</v>
          </cell>
          <cell r="H865">
            <v>41</v>
          </cell>
          <cell r="I865">
            <v>3.710407239819004</v>
          </cell>
          <cell r="J865">
            <v>7</v>
          </cell>
          <cell r="K865">
            <v>8.75</v>
          </cell>
          <cell r="L865">
            <v>4</v>
          </cell>
          <cell r="M865">
            <v>2.13903743315508</v>
          </cell>
          <cell r="N865">
            <v>2</v>
          </cell>
          <cell r="O865">
            <v>4.081632653061225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4287</v>
          </cell>
          <cell r="U865">
            <v>3.5760164161425405</v>
          </cell>
        </row>
        <row r="866">
          <cell r="A866" t="str">
            <v>51 Chute de personne - de hauteur</v>
          </cell>
          <cell r="B866">
            <v>3447</v>
          </cell>
          <cell r="C866">
            <v>3.193026659503121</v>
          </cell>
          <cell r="D866">
            <v>341</v>
          </cell>
          <cell r="E866">
            <v>5.467372134038801</v>
          </cell>
          <cell r="F866">
            <v>344</v>
          </cell>
          <cell r="G866">
            <v>8.227696723271945</v>
          </cell>
          <cell r="H866">
            <v>170</v>
          </cell>
          <cell r="I866">
            <v>15.384615384615385</v>
          </cell>
          <cell r="J866">
            <v>12</v>
          </cell>
          <cell r="K866">
            <v>15</v>
          </cell>
          <cell r="L866">
            <v>35</v>
          </cell>
          <cell r="M866">
            <v>18.71657754010695</v>
          </cell>
          <cell r="N866">
            <v>6</v>
          </cell>
          <cell r="O866">
            <v>12.244897959183673</v>
          </cell>
          <cell r="P866">
            <v>2</v>
          </cell>
          <cell r="Q866">
            <v>8.695652173913043</v>
          </cell>
          <cell r="R866">
            <v>9</v>
          </cell>
          <cell r="S866">
            <v>13.636363636363635</v>
          </cell>
          <cell r="T866">
            <v>4366</v>
          </cell>
          <cell r="U866">
            <v>3.6419145493068186</v>
          </cell>
        </row>
        <row r="867">
          <cell r="A867" t="str">
            <v>52 Glissade ou trébuchement avec chute, chute de personne - de plain-pied</v>
          </cell>
          <cell r="B867">
            <v>10295</v>
          </cell>
          <cell r="C867">
            <v>9.536469236897197</v>
          </cell>
          <cell r="D867">
            <v>845</v>
          </cell>
          <cell r="E867">
            <v>13.54818021484688</v>
          </cell>
          <cell r="F867">
            <v>725</v>
          </cell>
          <cell r="G867">
            <v>17.34034919875628</v>
          </cell>
          <cell r="H867">
            <v>158</v>
          </cell>
          <cell r="I867">
            <v>14.29864253393665</v>
          </cell>
          <cell r="J867">
            <v>7</v>
          </cell>
          <cell r="K867">
            <v>8.75</v>
          </cell>
          <cell r="L867">
            <v>19</v>
          </cell>
          <cell r="M867">
            <v>10.16042780748663</v>
          </cell>
          <cell r="N867">
            <v>1</v>
          </cell>
          <cell r="O867">
            <v>2.0408163265306123</v>
          </cell>
          <cell r="P867">
            <v>0</v>
          </cell>
          <cell r="Q867">
            <v>0</v>
          </cell>
          <cell r="R867">
            <v>1</v>
          </cell>
          <cell r="S867">
            <v>1.515151515151515</v>
          </cell>
          <cell r="T867">
            <v>12051</v>
          </cell>
          <cell r="U867">
            <v>10.052384845097679</v>
          </cell>
        </row>
        <row r="868">
          <cell r="A868" t="str">
            <v>59 Autre déviation connue du groupe 50 nlcd</v>
          </cell>
          <cell r="B868">
            <v>404</v>
          </cell>
          <cell r="C868">
            <v>0.3742334698112158</v>
          </cell>
          <cell r="D868">
            <v>25</v>
          </cell>
          <cell r="E868">
            <v>0.40083373416706747</v>
          </cell>
          <cell r="F868">
            <v>22</v>
          </cell>
          <cell r="G868">
            <v>0.5261899067208802</v>
          </cell>
          <cell r="H868">
            <v>5</v>
          </cell>
          <cell r="I868">
            <v>0.45248868778280543</v>
          </cell>
          <cell r="J868">
            <v>0</v>
          </cell>
          <cell r="K868">
            <v>0</v>
          </cell>
          <cell r="L868">
            <v>1</v>
          </cell>
          <cell r="M868">
            <v>0.53475935828877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457</v>
          </cell>
          <cell r="U868">
            <v>0.3812081880515841</v>
          </cell>
        </row>
        <row r="869">
          <cell r="A869" t="str">
            <v>60 Mouvement du corps sans contrainte physique - non précisé</v>
          </cell>
          <cell r="B869">
            <v>1813</v>
          </cell>
          <cell r="C869">
            <v>1.6794190118013228</v>
          </cell>
          <cell r="D869">
            <v>77</v>
          </cell>
          <cell r="E869">
            <v>1.2345679012345678</v>
          </cell>
          <cell r="F869">
            <v>37</v>
          </cell>
          <cell r="G869">
            <v>0.8849557522123894</v>
          </cell>
          <cell r="H869">
            <v>3</v>
          </cell>
          <cell r="I869">
            <v>0.27149321266968324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1930</v>
          </cell>
          <cell r="U869">
            <v>1.6099164178108476</v>
          </cell>
        </row>
        <row r="870">
          <cell r="A870" t="str">
            <v>61 En marchant sur un objet coupant</v>
          </cell>
          <cell r="B870">
            <v>228</v>
          </cell>
          <cell r="C870">
            <v>0.21120106712118122</v>
          </cell>
          <cell r="D870">
            <v>4</v>
          </cell>
          <cell r="E870">
            <v>0.0641333974667308</v>
          </cell>
          <cell r="F870">
            <v>0</v>
          </cell>
          <cell r="G870">
            <v>0</v>
          </cell>
          <cell r="H870">
            <v>2</v>
          </cell>
          <cell r="I870">
            <v>0.18099547511312217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234</v>
          </cell>
          <cell r="U870">
            <v>0.19519193873976076</v>
          </cell>
        </row>
        <row r="871">
          <cell r="A871" t="str">
            <v>62 En s'agenouillant, s'asseyant, s'appuyant contre</v>
          </cell>
          <cell r="B871">
            <v>315</v>
          </cell>
          <cell r="C871">
            <v>0.29179094799636884</v>
          </cell>
          <cell r="D871">
            <v>14</v>
          </cell>
          <cell r="E871">
            <v>0.22446689113355783</v>
          </cell>
          <cell r="F871">
            <v>7</v>
          </cell>
          <cell r="G871">
            <v>0.16742406122937098</v>
          </cell>
          <cell r="H871">
            <v>2</v>
          </cell>
          <cell r="I871">
            <v>0.18099547511312217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338</v>
          </cell>
          <cell r="U871">
            <v>0.2819439115129878</v>
          </cell>
        </row>
        <row r="872">
          <cell r="A872" t="str">
            <v>63 En étant attrapé, entraîné, par quelque chose ou par son élan</v>
          </cell>
          <cell r="B872">
            <v>3132</v>
          </cell>
          <cell r="C872">
            <v>2.901235711506753</v>
          </cell>
          <cell r="D872">
            <v>203</v>
          </cell>
          <cell r="E872">
            <v>3.254769921436588</v>
          </cell>
          <cell r="F872">
            <v>141</v>
          </cell>
          <cell r="G872">
            <v>3.3723989476201863</v>
          </cell>
          <cell r="H872">
            <v>41</v>
          </cell>
          <cell r="I872">
            <v>3.710407239819004</v>
          </cell>
          <cell r="J872">
            <v>5</v>
          </cell>
          <cell r="K872">
            <v>6.25</v>
          </cell>
          <cell r="L872">
            <v>12</v>
          </cell>
          <cell r="M872">
            <v>6.417112299465241</v>
          </cell>
          <cell r="N872">
            <v>7</v>
          </cell>
          <cell r="O872">
            <v>14.285714285714285</v>
          </cell>
          <cell r="P872">
            <v>3</v>
          </cell>
          <cell r="Q872">
            <v>13.043478260869565</v>
          </cell>
          <cell r="R872">
            <v>9</v>
          </cell>
          <cell r="S872">
            <v>13.636363636363635</v>
          </cell>
          <cell r="T872">
            <v>3553</v>
          </cell>
          <cell r="U872">
            <v>2.9637476852238027</v>
          </cell>
        </row>
        <row r="873">
          <cell r="A873" t="str">
            <v>64 Mouvements non coordonnés, gestes intempestifs, inopportuns</v>
          </cell>
          <cell r="B873">
            <v>13973</v>
          </cell>
          <cell r="C873">
            <v>12.943475924930988</v>
          </cell>
          <cell r="D873">
            <v>767</v>
          </cell>
          <cell r="E873">
            <v>12.29757896424563</v>
          </cell>
          <cell r="F873">
            <v>382</v>
          </cell>
          <cell r="G873">
            <v>9.1365701985171</v>
          </cell>
          <cell r="H873">
            <v>78</v>
          </cell>
          <cell r="I873">
            <v>7.0588235294117645</v>
          </cell>
          <cell r="J873">
            <v>3</v>
          </cell>
          <cell r="K873">
            <v>3.75</v>
          </cell>
          <cell r="L873">
            <v>10</v>
          </cell>
          <cell r="M873">
            <v>5.347593582887701</v>
          </cell>
          <cell r="N873">
            <v>4</v>
          </cell>
          <cell r="O873">
            <v>8.16326530612245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15217</v>
          </cell>
          <cell r="U873">
            <v>12.693315093174956</v>
          </cell>
        </row>
        <row r="874">
          <cell r="A874" t="str">
            <v>69 Autre déviation connue du groupe 60 nlcd</v>
          </cell>
          <cell r="B874">
            <v>1231</v>
          </cell>
          <cell r="C874">
            <v>1.1403004983604128</v>
          </cell>
          <cell r="D874">
            <v>47</v>
          </cell>
          <cell r="E874">
            <v>0.7535674202340868</v>
          </cell>
          <cell r="F874">
            <v>15</v>
          </cell>
          <cell r="G874">
            <v>0.35876584549150925</v>
          </cell>
          <cell r="H874">
            <v>1</v>
          </cell>
          <cell r="I874">
            <v>0.09049773755656108</v>
          </cell>
          <cell r="J874">
            <v>0</v>
          </cell>
          <cell r="K874">
            <v>0</v>
          </cell>
          <cell r="L874">
            <v>1</v>
          </cell>
          <cell r="M874">
            <v>0.53475935828877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1295</v>
          </cell>
          <cell r="U874">
            <v>1.0802288917435479</v>
          </cell>
        </row>
        <row r="875">
          <cell r="A875" t="str">
            <v>70 Mouvements du corps sous ou avec contrainte physique</v>
          </cell>
          <cell r="B875">
            <v>1813</v>
          </cell>
          <cell r="C875">
            <v>1.6794190118013228</v>
          </cell>
          <cell r="D875">
            <v>142</v>
          </cell>
          <cell r="E875">
            <v>2.2767356100689433</v>
          </cell>
          <cell r="F875">
            <v>81</v>
          </cell>
          <cell r="G875">
            <v>1.9373355656541498</v>
          </cell>
          <cell r="H875">
            <v>18</v>
          </cell>
          <cell r="I875">
            <v>1.6289592760180998</v>
          </cell>
          <cell r="J875">
            <v>1</v>
          </cell>
          <cell r="K875">
            <v>1.25</v>
          </cell>
          <cell r="L875">
            <v>2</v>
          </cell>
          <cell r="M875">
            <v>1.06951871657754</v>
          </cell>
          <cell r="N875">
            <v>1</v>
          </cell>
          <cell r="O875">
            <v>2.0408163265306123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2058</v>
          </cell>
          <cell r="U875">
            <v>1.7166880766086652</v>
          </cell>
        </row>
        <row r="876">
          <cell r="A876" t="str">
            <v>71 En soulevant, en portant, en se levant</v>
          </cell>
          <cell r="B876">
            <v>5205</v>
          </cell>
          <cell r="C876">
            <v>4.821498045463809</v>
          </cell>
          <cell r="D876">
            <v>343</v>
          </cell>
          <cell r="E876">
            <v>5.499438832772166</v>
          </cell>
          <cell r="F876">
            <v>254</v>
          </cell>
          <cell r="G876">
            <v>6.075101650322889</v>
          </cell>
          <cell r="H876">
            <v>41</v>
          </cell>
          <cell r="I876">
            <v>3.710407239819004</v>
          </cell>
          <cell r="J876">
            <v>1</v>
          </cell>
          <cell r="K876">
            <v>1.25</v>
          </cell>
          <cell r="L876">
            <v>2</v>
          </cell>
          <cell r="M876">
            <v>1.06951871657754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5846</v>
          </cell>
          <cell r="U876">
            <v>4.876461854156587</v>
          </cell>
        </row>
        <row r="877">
          <cell r="A877" t="str">
            <v>72 En poussant, en tractant</v>
          </cell>
          <cell r="B877">
            <v>2363</v>
          </cell>
          <cell r="C877">
            <v>2.188895270207681</v>
          </cell>
          <cell r="D877">
            <v>190</v>
          </cell>
          <cell r="E877">
            <v>3.0463363796697127</v>
          </cell>
          <cell r="F877">
            <v>100</v>
          </cell>
          <cell r="G877">
            <v>2.391772303276728</v>
          </cell>
          <cell r="H877">
            <v>14</v>
          </cell>
          <cell r="I877">
            <v>1.2669683257918551</v>
          </cell>
          <cell r="J877">
            <v>1</v>
          </cell>
          <cell r="K877">
            <v>1.25</v>
          </cell>
          <cell r="L877">
            <v>2</v>
          </cell>
          <cell r="M877">
            <v>1.06951871657754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2670</v>
          </cell>
          <cell r="U877">
            <v>2.2271900702357317</v>
          </cell>
        </row>
        <row r="878">
          <cell r="A878" t="str">
            <v>73 En déposant, en se baissant</v>
          </cell>
          <cell r="B878">
            <v>544</v>
          </cell>
          <cell r="C878">
            <v>0.5039183355873799</v>
          </cell>
          <cell r="D878">
            <v>19</v>
          </cell>
          <cell r="E878">
            <v>0.3046336379669713</v>
          </cell>
          <cell r="F878">
            <v>20</v>
          </cell>
          <cell r="G878">
            <v>0.4783544606553456</v>
          </cell>
          <cell r="H878">
            <v>1</v>
          </cell>
          <cell r="I878">
            <v>0.09049773755656108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584</v>
          </cell>
          <cell r="U878">
            <v>0.48714569326504387</v>
          </cell>
        </row>
        <row r="879">
          <cell r="A879" t="str">
            <v>74 En torsion, en rotation, en se tournant</v>
          </cell>
          <cell r="B879">
            <v>824</v>
          </cell>
          <cell r="C879">
            <v>0.7632880671397076</v>
          </cell>
          <cell r="D879">
            <v>56</v>
          </cell>
          <cell r="E879">
            <v>0.8978675645342313</v>
          </cell>
          <cell r="F879">
            <v>36</v>
          </cell>
          <cell r="G879">
            <v>0.8610380291796221</v>
          </cell>
          <cell r="H879">
            <v>6</v>
          </cell>
          <cell r="I879">
            <v>0.5429864253393665</v>
          </cell>
          <cell r="J879">
            <v>0</v>
          </cell>
          <cell r="K879">
            <v>0</v>
          </cell>
          <cell r="L879">
            <v>1</v>
          </cell>
          <cell r="M879">
            <v>0.53475935828877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923</v>
          </cell>
          <cell r="U879">
            <v>0.7699237583623897</v>
          </cell>
        </row>
        <row r="880">
          <cell r="A880" t="str">
            <v>75 En marchant lourdement, faux pas, glissade - sans chute</v>
          </cell>
          <cell r="B880">
            <v>2575</v>
          </cell>
          <cell r="C880">
            <v>2.3852752098115864</v>
          </cell>
          <cell r="D880">
            <v>225</v>
          </cell>
          <cell r="E880">
            <v>3.6075036075036078</v>
          </cell>
          <cell r="F880">
            <v>131</v>
          </cell>
          <cell r="G880">
            <v>3.1332217172925136</v>
          </cell>
          <cell r="H880">
            <v>15</v>
          </cell>
          <cell r="I880">
            <v>1.3574660633484164</v>
          </cell>
          <cell r="J880">
            <v>0</v>
          </cell>
          <cell r="K880">
            <v>0</v>
          </cell>
          <cell r="L880">
            <v>3</v>
          </cell>
          <cell r="M880">
            <v>1.6042780748663104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2949</v>
          </cell>
          <cell r="U880">
            <v>2.4599189202716003</v>
          </cell>
        </row>
        <row r="881">
          <cell r="A881" t="str">
            <v>79 Autre déviation connue du groupe 70 nlcd</v>
          </cell>
          <cell r="B881">
            <v>948</v>
          </cell>
          <cell r="C881">
            <v>0.8781518053985957</v>
          </cell>
          <cell r="D881">
            <v>53</v>
          </cell>
          <cell r="E881">
            <v>0.8497675164341831</v>
          </cell>
          <cell r="F881">
            <v>25</v>
          </cell>
          <cell r="G881">
            <v>0.597943075819182</v>
          </cell>
          <cell r="H881">
            <v>1</v>
          </cell>
          <cell r="I881">
            <v>0.09049773755656108</v>
          </cell>
          <cell r="J881">
            <v>0</v>
          </cell>
          <cell r="K881">
            <v>0</v>
          </cell>
          <cell r="L881">
            <v>2</v>
          </cell>
          <cell r="M881">
            <v>1.06951871657754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1029</v>
          </cell>
          <cell r="U881">
            <v>0.8583440383043326</v>
          </cell>
        </row>
        <row r="882">
          <cell r="A882" t="str">
            <v>80 Surprise, frayeur, violence, agression, menace, présence - non précisé</v>
          </cell>
          <cell r="B882">
            <v>752</v>
          </cell>
          <cell r="C882">
            <v>0.6965929933119662</v>
          </cell>
          <cell r="D882">
            <v>28</v>
          </cell>
          <cell r="E882">
            <v>0.44893378226711567</v>
          </cell>
          <cell r="F882">
            <v>20</v>
          </cell>
          <cell r="G882">
            <v>0.4783544606553456</v>
          </cell>
          <cell r="H882">
            <v>4</v>
          </cell>
          <cell r="I882">
            <v>0.36199095022624433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1</v>
          </cell>
          <cell r="O882">
            <v>2.0408163265306123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805</v>
          </cell>
          <cell r="U882">
            <v>0.6714936354081513</v>
          </cell>
        </row>
        <row r="883">
          <cell r="A883" t="str">
            <v>81 Surprise, frayeur</v>
          </cell>
          <cell r="B883">
            <v>423</v>
          </cell>
          <cell r="C883">
            <v>0.391833558737981</v>
          </cell>
          <cell r="D883">
            <v>15</v>
          </cell>
          <cell r="E883">
            <v>0.24050024050024052</v>
          </cell>
          <cell r="F883">
            <v>28</v>
          </cell>
          <cell r="G883">
            <v>0.6696962449174839</v>
          </cell>
          <cell r="H883">
            <v>5</v>
          </cell>
          <cell r="I883">
            <v>0.45248868778280543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</v>
          </cell>
          <cell r="O883">
            <v>2.0408163265306123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472</v>
          </cell>
          <cell r="U883">
            <v>0.3937204918169533</v>
          </cell>
        </row>
        <row r="884">
          <cell r="A884" t="str">
            <v>82 Violence, agression, menaces entre membres de l'entreprise soumis à l'autorité de l'employeur</v>
          </cell>
          <cell r="B884">
            <v>210</v>
          </cell>
          <cell r="C884">
            <v>0.19452729866424587</v>
          </cell>
          <cell r="D884">
            <v>8</v>
          </cell>
          <cell r="E884">
            <v>0.1282667949334616</v>
          </cell>
          <cell r="F884">
            <v>9</v>
          </cell>
          <cell r="G884">
            <v>0.21525950729490553</v>
          </cell>
          <cell r="H884">
            <v>1</v>
          </cell>
          <cell r="I884">
            <v>0.09049773755656108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228</v>
          </cell>
          <cell r="U884">
            <v>0.19018701723361306</v>
          </cell>
        </row>
        <row r="885">
          <cell r="A885" t="str">
            <v>83 Violence, agression, menace - provenant de personnes externes à l'entreprise envers les victimes dans le cadre de leur fonction</v>
          </cell>
          <cell r="B885">
            <v>1762</v>
          </cell>
          <cell r="C885">
            <v>1.632176667840006</v>
          </cell>
          <cell r="D885">
            <v>56</v>
          </cell>
          <cell r="E885">
            <v>0.8978675645342313</v>
          </cell>
          <cell r="F885">
            <v>95</v>
          </cell>
          <cell r="G885">
            <v>2.2721836881128916</v>
          </cell>
          <cell r="H885">
            <v>17</v>
          </cell>
          <cell r="I885">
            <v>1.5384615384615388</v>
          </cell>
          <cell r="J885">
            <v>3</v>
          </cell>
          <cell r="K885">
            <v>3.75</v>
          </cell>
          <cell r="L885">
            <v>0</v>
          </cell>
          <cell r="M885">
            <v>0</v>
          </cell>
          <cell r="N885">
            <v>1</v>
          </cell>
          <cell r="O885">
            <v>2.0408163265306123</v>
          </cell>
          <cell r="P885">
            <v>0</v>
          </cell>
          <cell r="Q885">
            <v>0</v>
          </cell>
          <cell r="R885">
            <v>2</v>
          </cell>
          <cell r="S885">
            <v>3.03030303030303</v>
          </cell>
          <cell r="T885">
            <v>1936</v>
          </cell>
          <cell r="U885">
            <v>1.614921339316995</v>
          </cell>
        </row>
        <row r="886">
          <cell r="A886" t="str">
            <v>84 Agression, bousculade - par animal</v>
          </cell>
          <cell r="B886">
            <v>592</v>
          </cell>
          <cell r="C886">
            <v>0.5483817181392074</v>
          </cell>
          <cell r="D886">
            <v>8</v>
          </cell>
          <cell r="E886">
            <v>0.1282667949334616</v>
          </cell>
          <cell r="F886">
            <v>8</v>
          </cell>
          <cell r="G886">
            <v>0.19134178426213824</v>
          </cell>
          <cell r="H886">
            <v>2</v>
          </cell>
          <cell r="I886">
            <v>0.18099547511312217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610</v>
          </cell>
          <cell r="U886">
            <v>0.5088336864583507</v>
          </cell>
        </row>
        <row r="887">
          <cell r="A887" t="str">
            <v>85 Présence de la victime ou d'un tiers créant en soi un danger pour elle/lui-même ou pour autrui</v>
          </cell>
          <cell r="B887">
            <v>206</v>
          </cell>
          <cell r="C887">
            <v>0.1908220167849269</v>
          </cell>
          <cell r="D887">
            <v>10</v>
          </cell>
          <cell r="E887">
            <v>0.160333493666827</v>
          </cell>
          <cell r="F887">
            <v>17</v>
          </cell>
          <cell r="G887">
            <v>0.4066012915570438</v>
          </cell>
          <cell r="H887">
            <v>6</v>
          </cell>
          <cell r="I887">
            <v>0.5429864253393665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1.515151515151515</v>
          </cell>
          <cell r="T887">
            <v>240</v>
          </cell>
          <cell r="U887">
            <v>0.20019686024590846</v>
          </cell>
        </row>
        <row r="888">
          <cell r="A888" t="str">
            <v>89 Autre déviation connue du groupe 80 nlcd</v>
          </cell>
          <cell r="B888">
            <v>335</v>
          </cell>
          <cell r="C888">
            <v>0.3103173573929637</v>
          </cell>
          <cell r="D888">
            <v>11</v>
          </cell>
          <cell r="E888">
            <v>0.1763668430335097</v>
          </cell>
          <cell r="F888">
            <v>23</v>
          </cell>
          <cell r="G888">
            <v>0.5501076297536475</v>
          </cell>
          <cell r="H888">
            <v>5</v>
          </cell>
          <cell r="I888">
            <v>0.45248868778280543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1.515151515151515</v>
          </cell>
          <cell r="T888">
            <v>375</v>
          </cell>
          <cell r="U888">
            <v>0.312807594134232</v>
          </cell>
        </row>
        <row r="889">
          <cell r="A889" t="str">
            <v>99 Autre déviation non listée</v>
          </cell>
          <cell r="B889">
            <v>3992</v>
          </cell>
          <cell r="C889">
            <v>3.6978713155603318</v>
          </cell>
          <cell r="D889">
            <v>168</v>
          </cell>
          <cell r="E889">
            <v>2.6936026936026933</v>
          </cell>
          <cell r="F889">
            <v>88</v>
          </cell>
          <cell r="G889">
            <v>2.1047596268835207</v>
          </cell>
          <cell r="H889">
            <v>25</v>
          </cell>
          <cell r="I889">
            <v>2.262443438914027</v>
          </cell>
          <cell r="J889">
            <v>2</v>
          </cell>
          <cell r="K889">
            <v>2.5</v>
          </cell>
          <cell r="L889">
            <v>10</v>
          </cell>
          <cell r="M889">
            <v>5.347593582887701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9</v>
          </cell>
          <cell r="S889">
            <v>13.636363636363635</v>
          </cell>
          <cell r="T889">
            <v>4294</v>
          </cell>
          <cell r="U889">
            <v>3.5818554912330454</v>
          </cell>
        </row>
        <row r="890">
          <cell r="A890" t="str">
            <v>Total</v>
          </cell>
          <cell r="B890">
            <v>107954</v>
          </cell>
          <cell r="C890">
            <v>100</v>
          </cell>
          <cell r="D890">
            <v>6237</v>
          </cell>
          <cell r="E890">
            <v>100</v>
          </cell>
          <cell r="F890">
            <v>4181</v>
          </cell>
          <cell r="G890">
            <v>100</v>
          </cell>
          <cell r="H890">
            <v>1105</v>
          </cell>
          <cell r="I890">
            <v>100</v>
          </cell>
          <cell r="J890">
            <v>80</v>
          </cell>
          <cell r="K890">
            <v>100</v>
          </cell>
          <cell r="L890">
            <v>187</v>
          </cell>
          <cell r="M890">
            <v>100</v>
          </cell>
          <cell r="N890">
            <v>49</v>
          </cell>
          <cell r="O890">
            <v>100</v>
          </cell>
          <cell r="P890">
            <v>23</v>
          </cell>
          <cell r="Q890">
            <v>100</v>
          </cell>
          <cell r="R890">
            <v>66</v>
          </cell>
          <cell r="S890">
            <v>100</v>
          </cell>
          <cell r="T890">
            <v>119882</v>
          </cell>
          <cell r="U890">
            <v>100</v>
          </cell>
        </row>
        <row r="1088">
          <cell r="A1088" t="str">
            <v>00.00 Pas d'agent matériel ou pas d'information</v>
          </cell>
          <cell r="B1088">
            <v>9592</v>
          </cell>
          <cell r="C1088">
            <v>8.885265946606888</v>
          </cell>
          <cell r="D1088">
            <v>643</v>
          </cell>
          <cell r="E1088">
            <v>10.309443642776976</v>
          </cell>
          <cell r="F1088">
            <v>429</v>
          </cell>
          <cell r="G1088">
            <v>10.260703181057163</v>
          </cell>
          <cell r="H1088">
            <v>104</v>
          </cell>
          <cell r="I1088">
            <v>9.411764705882353</v>
          </cell>
          <cell r="J1088">
            <v>2</v>
          </cell>
          <cell r="K1088">
            <v>2.5</v>
          </cell>
          <cell r="L1088">
            <v>12</v>
          </cell>
          <cell r="M1088">
            <v>6.417112299465241</v>
          </cell>
          <cell r="N1088">
            <v>3</v>
          </cell>
          <cell r="O1088">
            <v>6.122448979591836</v>
          </cell>
          <cell r="P1088">
            <v>0</v>
          </cell>
          <cell r="Q1088">
            <v>0</v>
          </cell>
          <cell r="R1088">
            <v>7</v>
          </cell>
          <cell r="S1088">
            <v>10.606060606060606</v>
          </cell>
          <cell r="T1088">
            <v>10792</v>
          </cell>
          <cell r="U1088">
            <v>9.002185482391017</v>
          </cell>
        </row>
        <row r="1089">
          <cell r="A1089" t="str">
            <v>01.00 Bâtiments, constructions, surfaces - à niveau</v>
          </cell>
          <cell r="B1089">
            <v>13080</v>
          </cell>
          <cell r="C1089">
            <v>12.116271745373028</v>
          </cell>
          <cell r="D1089">
            <v>1008</v>
          </cell>
          <cell r="E1089">
            <v>16.161616161616163</v>
          </cell>
          <cell r="F1089">
            <v>680</v>
          </cell>
          <cell r="G1089">
            <v>16.26405166228175</v>
          </cell>
          <cell r="H1089">
            <v>152</v>
          </cell>
          <cell r="I1089">
            <v>13.755656108597286</v>
          </cell>
          <cell r="J1089">
            <v>15</v>
          </cell>
          <cell r="K1089">
            <v>18.75</v>
          </cell>
          <cell r="L1089">
            <v>17</v>
          </cell>
          <cell r="M1089">
            <v>9.090909090909092</v>
          </cell>
          <cell r="N1089">
            <v>6</v>
          </cell>
          <cell r="O1089">
            <v>12.244897959183673</v>
          </cell>
          <cell r="P1089">
            <v>2</v>
          </cell>
          <cell r="Q1089">
            <v>8.695652173913043</v>
          </cell>
          <cell r="R1089">
            <v>4</v>
          </cell>
          <cell r="S1089">
            <v>6.06060606060606</v>
          </cell>
          <cell r="T1089">
            <v>14964</v>
          </cell>
          <cell r="U1089">
            <v>12.482274236332394</v>
          </cell>
        </row>
        <row r="1090">
          <cell r="A1090" t="str">
            <v>02.00 Bâtiments, constructions, surfaces - en hauteur</v>
          </cell>
          <cell r="B1090">
            <v>6726</v>
          </cell>
          <cell r="C1090">
            <v>6.230431480074847</v>
          </cell>
          <cell r="D1090">
            <v>591</v>
          </cell>
          <cell r="E1090">
            <v>9.475709475709476</v>
          </cell>
          <cell r="F1090">
            <v>471</v>
          </cell>
          <cell r="G1090">
            <v>11.26524754843339</v>
          </cell>
          <cell r="H1090">
            <v>172</v>
          </cell>
          <cell r="I1090">
            <v>15.565610859728507</v>
          </cell>
          <cell r="J1090">
            <v>13</v>
          </cell>
          <cell r="K1090">
            <v>16.25</v>
          </cell>
          <cell r="L1090">
            <v>31</v>
          </cell>
          <cell r="M1090">
            <v>16.577540106951872</v>
          </cell>
          <cell r="N1090">
            <v>3</v>
          </cell>
          <cell r="O1090">
            <v>6.122448979591836</v>
          </cell>
          <cell r="P1090">
            <v>2</v>
          </cell>
          <cell r="Q1090">
            <v>8.695652173913043</v>
          </cell>
          <cell r="R1090">
            <v>7</v>
          </cell>
          <cell r="S1090">
            <v>10.606060606060606</v>
          </cell>
          <cell r="T1090">
            <v>8016</v>
          </cell>
          <cell r="U1090">
            <v>6.686575132213343</v>
          </cell>
        </row>
        <row r="1091">
          <cell r="A1091" t="str">
            <v>03.00 Bâtiments, constructions, surfaces - en profondeur</v>
          </cell>
          <cell r="B1091">
            <v>549</v>
          </cell>
          <cell r="C1091">
            <v>0.5085499379365285</v>
          </cell>
          <cell r="D1091">
            <v>54</v>
          </cell>
          <cell r="E1091">
            <v>0.8658008658008657</v>
          </cell>
          <cell r="F1091">
            <v>23</v>
          </cell>
          <cell r="G1091">
            <v>0.5501076297536475</v>
          </cell>
          <cell r="H1091">
            <v>9</v>
          </cell>
          <cell r="I1091">
            <v>0.8144796380090499</v>
          </cell>
          <cell r="J1091">
            <v>0</v>
          </cell>
          <cell r="K1091">
            <v>0</v>
          </cell>
          <cell r="L1091">
            <v>2</v>
          </cell>
          <cell r="M1091">
            <v>1.06951871657754</v>
          </cell>
          <cell r="N1091">
            <v>1</v>
          </cell>
          <cell r="O1091">
            <v>2.0408163265306123</v>
          </cell>
          <cell r="P1091">
            <v>1</v>
          </cell>
          <cell r="Q1091">
            <v>4.3478260869565215</v>
          </cell>
          <cell r="R1091">
            <v>0</v>
          </cell>
          <cell r="S1091">
            <v>0</v>
          </cell>
          <cell r="T1091">
            <v>639</v>
          </cell>
          <cell r="U1091">
            <v>0.5330241404047313</v>
          </cell>
        </row>
        <row r="1092">
          <cell r="A1092" t="str">
            <v>04.00 Dispositifs de distribution de matière, d'alimentation, canalisations</v>
          </cell>
          <cell r="B1092">
            <v>1225</v>
          </cell>
          <cell r="C1092">
            <v>1.1347425755414344</v>
          </cell>
          <cell r="D1092">
            <v>70</v>
          </cell>
          <cell r="E1092">
            <v>1.122334455667789</v>
          </cell>
          <cell r="F1092">
            <v>37</v>
          </cell>
          <cell r="G1092">
            <v>0.8849557522123894</v>
          </cell>
          <cell r="H1092">
            <v>13</v>
          </cell>
          <cell r="I1092">
            <v>1.1764705882352942</v>
          </cell>
          <cell r="J1092">
            <v>0</v>
          </cell>
          <cell r="K1092">
            <v>0</v>
          </cell>
          <cell r="L1092">
            <v>1</v>
          </cell>
          <cell r="M1092">
            <v>0.53475935828877</v>
          </cell>
          <cell r="N1092">
            <v>1</v>
          </cell>
          <cell r="O1092">
            <v>2.0408163265306123</v>
          </cell>
          <cell r="P1092">
            <v>0</v>
          </cell>
          <cell r="Q1092">
            <v>0</v>
          </cell>
          <cell r="R1092">
            <v>1</v>
          </cell>
          <cell r="S1092">
            <v>1.515151515151515</v>
          </cell>
          <cell r="T1092">
            <v>1348</v>
          </cell>
          <cell r="U1092">
            <v>1.1244390317145192</v>
          </cell>
        </row>
        <row r="1093">
          <cell r="A1093" t="str">
            <v>05.00 Moteurs, dispositifs de transmission et de stockage d'énergie</v>
          </cell>
          <cell r="B1093">
            <v>302</v>
          </cell>
          <cell r="C1093">
            <v>0.27974878188858215</v>
          </cell>
          <cell r="D1093">
            <v>19</v>
          </cell>
          <cell r="E1093">
            <v>0.3046336379669713</v>
          </cell>
          <cell r="F1093">
            <v>12</v>
          </cell>
          <cell r="G1093">
            <v>0.2870126763932074</v>
          </cell>
          <cell r="H1093">
            <v>2</v>
          </cell>
          <cell r="I1093">
            <v>0.18099547511312217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335</v>
          </cell>
          <cell r="U1093">
            <v>0.27944145075991395</v>
          </cell>
        </row>
        <row r="1094">
          <cell r="A1094" t="str">
            <v>06.00 Outils à main, non motorisés</v>
          </cell>
          <cell r="B1094">
            <v>11182</v>
          </cell>
          <cell r="C1094">
            <v>10.358115493636179</v>
          </cell>
          <cell r="D1094">
            <v>267</v>
          </cell>
          <cell r="E1094">
            <v>4.280904280904281</v>
          </cell>
          <cell r="F1094">
            <v>124</v>
          </cell>
          <cell r="G1094">
            <v>2.9657976560631427</v>
          </cell>
          <cell r="H1094">
            <v>36</v>
          </cell>
          <cell r="I1094">
            <v>3.2579185520361995</v>
          </cell>
          <cell r="J1094">
            <v>2</v>
          </cell>
          <cell r="K1094">
            <v>2.5</v>
          </cell>
          <cell r="L1094">
            <v>3</v>
          </cell>
          <cell r="M1094">
            <v>1.6042780748663104</v>
          </cell>
          <cell r="N1094">
            <v>2</v>
          </cell>
          <cell r="O1094">
            <v>4.081632653061225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11616</v>
          </cell>
          <cell r="U1094">
            <v>9.68952803590197</v>
          </cell>
        </row>
        <row r="1095">
          <cell r="A1095" t="str">
            <v>07.00 Outils tenus ou guidé à la main, mécaniques</v>
          </cell>
          <cell r="B1095">
            <v>3788</v>
          </cell>
          <cell r="C1095">
            <v>3.508901939715064</v>
          </cell>
          <cell r="D1095">
            <v>215</v>
          </cell>
          <cell r="E1095">
            <v>3.4471701138367803</v>
          </cell>
          <cell r="F1095">
            <v>99</v>
          </cell>
          <cell r="G1095">
            <v>2.367854580243961</v>
          </cell>
          <cell r="H1095">
            <v>32</v>
          </cell>
          <cell r="I1095">
            <v>2.8959276018099547</v>
          </cell>
          <cell r="J1095">
            <v>4</v>
          </cell>
          <cell r="K1095">
            <v>5</v>
          </cell>
          <cell r="L1095">
            <v>9</v>
          </cell>
          <cell r="M1095">
            <v>4.81283422459893</v>
          </cell>
          <cell r="N1095">
            <v>3</v>
          </cell>
          <cell r="O1095">
            <v>6.122448979591836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4150</v>
          </cell>
          <cell r="U1095">
            <v>3.461737375085501</v>
          </cell>
        </row>
        <row r="1096">
          <cell r="A1096" t="str">
            <v>08.00 Outils à main sans précision sur la motorisation</v>
          </cell>
          <cell r="B1096">
            <v>1782</v>
          </cell>
          <cell r="C1096">
            <v>1.6507030772366007</v>
          </cell>
          <cell r="D1096">
            <v>47</v>
          </cell>
          <cell r="E1096">
            <v>0.7535674202340868</v>
          </cell>
          <cell r="F1096">
            <v>39</v>
          </cell>
          <cell r="G1096">
            <v>0.9327911982779239</v>
          </cell>
          <cell r="H1096">
            <v>8</v>
          </cell>
          <cell r="I1096">
            <v>0.7239819004524887</v>
          </cell>
          <cell r="J1096">
            <v>1</v>
          </cell>
          <cell r="K1096">
            <v>1.25</v>
          </cell>
          <cell r="L1096">
            <v>2</v>
          </cell>
          <cell r="M1096">
            <v>1.06951871657754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1879</v>
          </cell>
          <cell r="U1096">
            <v>1.5673745850085918</v>
          </cell>
        </row>
        <row r="1097">
          <cell r="A1097" t="str">
            <v>09.00 Machines et équipements - portables ou mobiles</v>
          </cell>
          <cell r="B1097">
            <v>1388</v>
          </cell>
          <cell r="C1097">
            <v>1.2857328121236824</v>
          </cell>
          <cell r="D1097">
            <v>93</v>
          </cell>
          <cell r="E1097">
            <v>1.491101491101491</v>
          </cell>
          <cell r="F1097">
            <v>54</v>
          </cell>
          <cell r="G1097">
            <v>1.2915570437694333</v>
          </cell>
          <cell r="H1097">
            <v>16</v>
          </cell>
          <cell r="I1097">
            <v>1.4479638009049773</v>
          </cell>
          <cell r="J1097">
            <v>2</v>
          </cell>
          <cell r="K1097">
            <v>2.5</v>
          </cell>
          <cell r="L1097">
            <v>5</v>
          </cell>
          <cell r="M1097">
            <v>2.6737967914438503</v>
          </cell>
          <cell r="N1097">
            <v>3</v>
          </cell>
          <cell r="O1097">
            <v>6.122448979591836</v>
          </cell>
          <cell r="P1097">
            <v>0</v>
          </cell>
          <cell r="Q1097">
            <v>0</v>
          </cell>
          <cell r="R1097">
            <v>1</v>
          </cell>
          <cell r="S1097">
            <v>1.515151515151515</v>
          </cell>
          <cell r="T1097">
            <v>1562</v>
          </cell>
          <cell r="U1097">
            <v>1.3029478987671212</v>
          </cell>
        </row>
        <row r="1098">
          <cell r="A1098" t="str">
            <v>10.00 Machines et équipements - fixes</v>
          </cell>
          <cell r="B1098">
            <v>3369</v>
          </cell>
          <cell r="C1098">
            <v>3.1207736628564016</v>
          </cell>
          <cell r="D1098">
            <v>219</v>
          </cell>
          <cell r="E1098">
            <v>3.511303511303511</v>
          </cell>
          <cell r="F1098">
            <v>127</v>
          </cell>
          <cell r="G1098">
            <v>3.0375508251614445</v>
          </cell>
          <cell r="H1098">
            <v>38</v>
          </cell>
          <cell r="I1098">
            <v>3.4389140271493215</v>
          </cell>
          <cell r="J1098">
            <v>4</v>
          </cell>
          <cell r="K1098">
            <v>5</v>
          </cell>
          <cell r="L1098">
            <v>22</v>
          </cell>
          <cell r="M1098">
            <v>11.764705882352938</v>
          </cell>
          <cell r="N1098">
            <v>10</v>
          </cell>
          <cell r="O1098">
            <v>20.408163265306122</v>
          </cell>
          <cell r="P1098">
            <v>4</v>
          </cell>
          <cell r="Q1098">
            <v>17.391304347826086</v>
          </cell>
          <cell r="R1098">
            <v>2</v>
          </cell>
          <cell r="S1098">
            <v>3.03030303030303</v>
          </cell>
          <cell r="T1098">
            <v>3795</v>
          </cell>
          <cell r="U1098">
            <v>3.1656128526384277</v>
          </cell>
        </row>
        <row r="1099">
          <cell r="A1099" t="str">
            <v>11.00 Dispositifs de convoyage, de transport et de stockage</v>
          </cell>
          <cell r="B1099">
            <v>10489</v>
          </cell>
          <cell r="C1099">
            <v>9.716175408044167</v>
          </cell>
          <cell r="D1099">
            <v>690</v>
          </cell>
          <cell r="E1099">
            <v>11.063011063011066</v>
          </cell>
          <cell r="F1099">
            <v>433</v>
          </cell>
          <cell r="G1099">
            <v>10.356374073188231</v>
          </cell>
          <cell r="H1099">
            <v>110</v>
          </cell>
          <cell r="I1099">
            <v>9.95475113122172</v>
          </cell>
          <cell r="J1099">
            <v>13</v>
          </cell>
          <cell r="K1099">
            <v>16.25</v>
          </cell>
          <cell r="L1099">
            <v>22</v>
          </cell>
          <cell r="M1099">
            <v>11.764705882352938</v>
          </cell>
          <cell r="N1099">
            <v>2</v>
          </cell>
          <cell r="O1099">
            <v>4.081632653061225</v>
          </cell>
          <cell r="P1099">
            <v>3</v>
          </cell>
          <cell r="Q1099">
            <v>13.043478260869565</v>
          </cell>
          <cell r="R1099">
            <v>7</v>
          </cell>
          <cell r="S1099">
            <v>10.606060606060606</v>
          </cell>
          <cell r="T1099">
            <v>11769</v>
          </cell>
          <cell r="U1099">
            <v>9.817153534308737</v>
          </cell>
        </row>
        <row r="1100">
          <cell r="A1100" t="str">
            <v>12.00 Véhicules terrestres</v>
          </cell>
          <cell r="B1100">
            <v>5833</v>
          </cell>
          <cell r="C1100">
            <v>5.403227300516887</v>
          </cell>
          <cell r="D1100">
            <v>428</v>
          </cell>
          <cell r="E1100">
            <v>6.862273528940196</v>
          </cell>
          <cell r="F1100">
            <v>350</v>
          </cell>
          <cell r="G1100">
            <v>8.371203061468547</v>
          </cell>
          <cell r="H1100">
            <v>106</v>
          </cell>
          <cell r="I1100">
            <v>9.592760180995477</v>
          </cell>
          <cell r="J1100">
            <v>8</v>
          </cell>
          <cell r="K1100">
            <v>10</v>
          </cell>
          <cell r="L1100">
            <v>23</v>
          </cell>
          <cell r="M1100">
            <v>12.299465240641712</v>
          </cell>
          <cell r="N1100">
            <v>3</v>
          </cell>
          <cell r="O1100">
            <v>6.122448979591836</v>
          </cell>
          <cell r="P1100">
            <v>5</v>
          </cell>
          <cell r="Q1100">
            <v>21.73913043478261</v>
          </cell>
          <cell r="R1100">
            <v>20</v>
          </cell>
          <cell r="S1100">
            <v>30.303030303030305</v>
          </cell>
          <cell r="T1100">
            <v>6776</v>
          </cell>
          <cell r="U1100">
            <v>5.652224687609483</v>
          </cell>
        </row>
        <row r="1101">
          <cell r="A1101" t="str">
            <v>13.00 Autres véhicules de transport</v>
          </cell>
          <cell r="B1101">
            <v>476</v>
          </cell>
          <cell r="C1101">
            <v>0.44092854363895734</v>
          </cell>
          <cell r="D1101">
            <v>35</v>
          </cell>
          <cell r="E1101">
            <v>0.5611672278338945</v>
          </cell>
          <cell r="F1101">
            <v>29</v>
          </cell>
          <cell r="G1101">
            <v>0.6936139679502511</v>
          </cell>
          <cell r="H1101">
            <v>5</v>
          </cell>
          <cell r="I1101">
            <v>0.45248868778280543</v>
          </cell>
          <cell r="J1101">
            <v>1</v>
          </cell>
          <cell r="K1101">
            <v>1.25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1</v>
          </cell>
          <cell r="Q1101">
            <v>4.3478260869565215</v>
          </cell>
          <cell r="R1101">
            <v>4</v>
          </cell>
          <cell r="S1101">
            <v>6.06060606060606</v>
          </cell>
          <cell r="T1101">
            <v>551</v>
          </cell>
          <cell r="U1101">
            <v>0.4596186249812315</v>
          </cell>
        </row>
        <row r="1102">
          <cell r="A1102" t="str">
            <v>14.00 Matériaux, objets, produits, éléments constitutifs de machines, bris, poussières</v>
          </cell>
          <cell r="B1102">
            <v>18333</v>
          </cell>
          <cell r="C1102">
            <v>16.982233173388668</v>
          </cell>
          <cell r="D1102">
            <v>987</v>
          </cell>
          <cell r="E1102">
            <v>15.824915824915825</v>
          </cell>
          <cell r="F1102">
            <v>563</v>
          </cell>
          <cell r="G1102">
            <v>13.465678067447977</v>
          </cell>
          <cell r="H1102">
            <v>120</v>
          </cell>
          <cell r="I1102">
            <v>10.85972850678733</v>
          </cell>
          <cell r="J1102">
            <v>6</v>
          </cell>
          <cell r="K1102">
            <v>7.5</v>
          </cell>
          <cell r="L1102">
            <v>17</v>
          </cell>
          <cell r="M1102">
            <v>9.090909090909092</v>
          </cell>
          <cell r="N1102">
            <v>5</v>
          </cell>
          <cell r="O1102">
            <v>10.204081632653061</v>
          </cell>
          <cell r="P1102">
            <v>1</v>
          </cell>
          <cell r="Q1102">
            <v>4.3478260869565215</v>
          </cell>
          <cell r="R1102">
            <v>4</v>
          </cell>
          <cell r="S1102">
            <v>6.06060606060606</v>
          </cell>
          <cell r="T1102">
            <v>20036</v>
          </cell>
          <cell r="U1102">
            <v>16.713101216195923</v>
          </cell>
        </row>
        <row r="1103">
          <cell r="A1103" t="str">
            <v>15.00 Substances chimiques, explosives, radioactives, biologiques</v>
          </cell>
          <cell r="B1103">
            <v>2052</v>
          </cell>
          <cell r="C1103">
            <v>1.9008096040906313</v>
          </cell>
          <cell r="D1103">
            <v>48</v>
          </cell>
          <cell r="E1103">
            <v>0.7696007696007696</v>
          </cell>
          <cell r="F1103">
            <v>87</v>
          </cell>
          <cell r="G1103">
            <v>2.0808419038507537</v>
          </cell>
          <cell r="H1103">
            <v>45</v>
          </cell>
          <cell r="I1103">
            <v>4.072398190045249</v>
          </cell>
          <cell r="J1103">
            <v>1</v>
          </cell>
          <cell r="K1103">
            <v>1.25</v>
          </cell>
          <cell r="L1103">
            <v>7</v>
          </cell>
          <cell r="M1103">
            <v>3.7433155080213902</v>
          </cell>
          <cell r="N1103">
            <v>6</v>
          </cell>
          <cell r="O1103">
            <v>12.244897959183673</v>
          </cell>
          <cell r="P1103">
            <v>2</v>
          </cell>
          <cell r="Q1103">
            <v>8.695652173913043</v>
          </cell>
          <cell r="R1103">
            <v>2</v>
          </cell>
          <cell r="S1103">
            <v>3.03030303030303</v>
          </cell>
          <cell r="T1103">
            <v>2250</v>
          </cell>
          <cell r="U1103">
            <v>1.8768455648053919</v>
          </cell>
        </row>
        <row r="1104">
          <cell r="A1104" t="str">
            <v>16.00 Dispositifs et équipements de sécurité</v>
          </cell>
          <cell r="B1104">
            <v>302</v>
          </cell>
          <cell r="C1104">
            <v>0.27974878188858215</v>
          </cell>
          <cell r="D1104">
            <v>17</v>
          </cell>
          <cell r="E1104">
            <v>0.2725669392336059</v>
          </cell>
          <cell r="F1104">
            <v>11</v>
          </cell>
          <cell r="G1104">
            <v>0.2630949533604401</v>
          </cell>
          <cell r="H1104">
            <v>1</v>
          </cell>
          <cell r="I1104">
            <v>0.09049773755656108</v>
          </cell>
          <cell r="J1104">
            <v>1</v>
          </cell>
          <cell r="K1104">
            <v>1.25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332</v>
          </cell>
          <cell r="U1104">
            <v>0.2769389900068401</v>
          </cell>
        </row>
        <row r="1105">
          <cell r="A1105" t="str">
            <v>17.00 Equipements de bureau et personnels, matériel de sport, armes, appareillage domestique</v>
          </cell>
          <cell r="B1105">
            <v>5552</v>
          </cell>
          <cell r="C1105">
            <v>5.14293124849473</v>
          </cell>
          <cell r="D1105">
            <v>243</v>
          </cell>
          <cell r="E1105">
            <v>3.8961038961038965</v>
          </cell>
          <cell r="F1105">
            <v>157</v>
          </cell>
          <cell r="G1105">
            <v>3.755082516144463</v>
          </cell>
          <cell r="H1105">
            <v>36</v>
          </cell>
          <cell r="I1105">
            <v>3.2579185520361995</v>
          </cell>
          <cell r="J1105">
            <v>0</v>
          </cell>
          <cell r="K1105">
            <v>0</v>
          </cell>
          <cell r="L1105">
            <v>2</v>
          </cell>
          <cell r="M1105">
            <v>1.06951871657754</v>
          </cell>
          <cell r="N1105">
            <v>1</v>
          </cell>
          <cell r="O1105">
            <v>2.0408163265306123</v>
          </cell>
          <cell r="P1105">
            <v>0</v>
          </cell>
          <cell r="Q1105">
            <v>0</v>
          </cell>
          <cell r="R1105">
            <v>1</v>
          </cell>
          <cell r="S1105">
            <v>1.515151515151515</v>
          </cell>
          <cell r="T1105">
            <v>5992</v>
          </cell>
          <cell r="U1105">
            <v>4.9982482774728485</v>
          </cell>
        </row>
        <row r="1106">
          <cell r="A1106" t="str">
            <v>18.00 Organismes vivants et êtres humains</v>
          </cell>
          <cell r="B1106">
            <v>6335</v>
          </cell>
          <cell r="C1106">
            <v>5.868240176371418</v>
          </cell>
          <cell r="D1106">
            <v>257</v>
          </cell>
          <cell r="E1106">
            <v>4.120570787237455</v>
          </cell>
          <cell r="F1106">
            <v>274</v>
          </cell>
          <cell r="G1106">
            <v>6.553456110978235</v>
          </cell>
          <cell r="H1106">
            <v>52</v>
          </cell>
          <cell r="I1106">
            <v>4.705882352941177</v>
          </cell>
          <cell r="J1106">
            <v>2</v>
          </cell>
          <cell r="K1106">
            <v>2.5</v>
          </cell>
          <cell r="L1106">
            <v>3</v>
          </cell>
          <cell r="M1106">
            <v>1.6042780748663104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6923</v>
          </cell>
          <cell r="U1106">
            <v>5.774845264510101</v>
          </cell>
        </row>
        <row r="1107">
          <cell r="A1107" t="str">
            <v>19.00 Déchets en vrac</v>
          </cell>
          <cell r="B1107">
            <v>577</v>
          </cell>
          <cell r="C1107">
            <v>0.5344869110917613</v>
          </cell>
          <cell r="D1107">
            <v>31</v>
          </cell>
          <cell r="E1107">
            <v>0.4970338303671637</v>
          </cell>
          <cell r="F1107">
            <v>12</v>
          </cell>
          <cell r="G1107">
            <v>0.2870126763932074</v>
          </cell>
          <cell r="H1107">
            <v>4</v>
          </cell>
          <cell r="I1107">
            <v>0.36199095022624433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1</v>
          </cell>
          <cell r="Q1107">
            <v>4.3478260869565215</v>
          </cell>
          <cell r="R1107">
            <v>0</v>
          </cell>
          <cell r="S1107">
            <v>0</v>
          </cell>
          <cell r="T1107">
            <v>625</v>
          </cell>
          <cell r="U1107">
            <v>0.52134599022372</v>
          </cell>
        </row>
        <row r="1108">
          <cell r="A1108" t="str">
            <v>20.00 Phénomènes physiques et éléments naturels</v>
          </cell>
          <cell r="B1108">
            <v>695</v>
          </cell>
          <cell r="C1108">
            <v>0.643792726531671</v>
          </cell>
          <cell r="D1108">
            <v>34</v>
          </cell>
          <cell r="E1108">
            <v>0.5451338784672118</v>
          </cell>
          <cell r="F1108">
            <v>27</v>
          </cell>
          <cell r="G1108">
            <v>0.6457785218847166</v>
          </cell>
          <cell r="H1108">
            <v>4</v>
          </cell>
          <cell r="I1108">
            <v>0.36199095022624433</v>
          </cell>
          <cell r="J1108">
            <v>2</v>
          </cell>
          <cell r="K1108">
            <v>2.5</v>
          </cell>
          <cell r="L1108">
            <v>1</v>
          </cell>
          <cell r="M1108">
            <v>0.53475935828877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763</v>
          </cell>
          <cell r="U1108">
            <v>0.6364591848651174</v>
          </cell>
        </row>
        <row r="1109">
          <cell r="A1109" t="str">
            <v>99.00 Autres agents matériels non listés dans cette classification</v>
          </cell>
          <cell r="B1109">
            <v>4327</v>
          </cell>
          <cell r="C1109">
            <v>4.008188672953295</v>
          </cell>
          <cell r="D1109">
            <v>241</v>
          </cell>
          <cell r="E1109">
            <v>3.8640371973705303</v>
          </cell>
          <cell r="F1109">
            <v>143</v>
          </cell>
          <cell r="G1109">
            <v>3.420234393685721</v>
          </cell>
          <cell r="H1109">
            <v>40</v>
          </cell>
          <cell r="I1109">
            <v>3.6199095022624435</v>
          </cell>
          <cell r="J1109">
            <v>3</v>
          </cell>
          <cell r="K1109">
            <v>3.75</v>
          </cell>
          <cell r="L1109">
            <v>8</v>
          </cell>
          <cell r="M1109">
            <v>4.27807486631016</v>
          </cell>
          <cell r="N1109">
            <v>0</v>
          </cell>
          <cell r="O1109">
            <v>0</v>
          </cell>
          <cell r="P1109">
            <v>1</v>
          </cell>
          <cell r="Q1109">
            <v>4.3478260869565215</v>
          </cell>
          <cell r="R1109">
            <v>6</v>
          </cell>
          <cell r="S1109">
            <v>9.090909090909092</v>
          </cell>
          <cell r="T1109">
            <v>4769</v>
          </cell>
          <cell r="U1109">
            <v>3.978078443803073</v>
          </cell>
        </row>
        <row r="1110">
          <cell r="A1110" t="str">
            <v>Total</v>
          </cell>
          <cell r="B1110">
            <v>107954</v>
          </cell>
          <cell r="C1110">
            <v>100</v>
          </cell>
          <cell r="D1110">
            <v>6237</v>
          </cell>
          <cell r="E1110">
            <v>100</v>
          </cell>
          <cell r="F1110">
            <v>4181</v>
          </cell>
          <cell r="G1110">
            <v>100</v>
          </cell>
          <cell r="H1110">
            <v>1105</v>
          </cell>
          <cell r="I1110">
            <v>100</v>
          </cell>
          <cell r="J1110">
            <v>80</v>
          </cell>
          <cell r="K1110">
            <v>100</v>
          </cell>
          <cell r="L1110">
            <v>187</v>
          </cell>
          <cell r="M1110">
            <v>100</v>
          </cell>
          <cell r="N1110">
            <v>49</v>
          </cell>
          <cell r="O1110">
            <v>100</v>
          </cell>
          <cell r="P1110">
            <v>23</v>
          </cell>
          <cell r="Q1110">
            <v>100</v>
          </cell>
          <cell r="R1110">
            <v>66</v>
          </cell>
          <cell r="S1110">
            <v>100</v>
          </cell>
          <cell r="T1110">
            <v>119882</v>
          </cell>
          <cell r="U1110">
            <v>100</v>
          </cell>
        </row>
        <row r="1544">
          <cell r="A1544" t="str">
            <v>10 Contact avec courant électrique, température, substance dangereuse - non précisé</v>
          </cell>
          <cell r="B1544">
            <v>123</v>
          </cell>
          <cell r="C1544">
            <v>0.1139374177890583</v>
          </cell>
          <cell r="D1544">
            <v>4</v>
          </cell>
          <cell r="E1544">
            <v>0.0641333974667308</v>
          </cell>
          <cell r="F1544">
            <v>3</v>
          </cell>
          <cell r="G1544">
            <v>0.07175316909830184</v>
          </cell>
          <cell r="H1544">
            <v>2</v>
          </cell>
          <cell r="I1544">
            <v>0.18099547511312217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1</v>
          </cell>
          <cell r="S1544">
            <v>1.515151515151515</v>
          </cell>
          <cell r="T1544">
            <v>133</v>
          </cell>
          <cell r="U1544">
            <v>0.11094242671960762</v>
          </cell>
        </row>
        <row r="1545">
          <cell r="A1545" t="str">
            <v>11 Contact indirect avec un arc électrique, foudre</v>
          </cell>
          <cell r="B1545">
            <v>284</v>
          </cell>
          <cell r="C1545">
            <v>0.2630750134316468</v>
          </cell>
          <cell r="D1545">
            <v>5</v>
          </cell>
          <cell r="E1545">
            <v>0.0801667468334135</v>
          </cell>
          <cell r="F1545">
            <v>8</v>
          </cell>
          <cell r="G1545">
            <v>0.19134178426213824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1</v>
          </cell>
          <cell r="O1545">
            <v>2.0408163265306123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298</v>
          </cell>
          <cell r="U1545">
            <v>0.2485777681386697</v>
          </cell>
        </row>
        <row r="1546">
          <cell r="A1546" t="str">
            <v>12 Contact direct avec l'électricité, recevoir une décharge électrique dans le corps</v>
          </cell>
          <cell r="B1546">
            <v>134</v>
          </cell>
          <cell r="C1546">
            <v>0.12412694295718546</v>
          </cell>
          <cell r="D1546">
            <v>5</v>
          </cell>
          <cell r="E1546">
            <v>0.0801667468334135</v>
          </cell>
          <cell r="F1546">
            <v>6</v>
          </cell>
          <cell r="G1546">
            <v>0.1435063381966037</v>
          </cell>
          <cell r="H1546">
            <v>1</v>
          </cell>
          <cell r="I1546">
            <v>0.09049773755656108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146</v>
          </cell>
          <cell r="U1546">
            <v>0.12178642331626097</v>
          </cell>
        </row>
        <row r="1547">
          <cell r="A1547" t="str">
            <v>13 Contact avec flamme nue ou objet, environnement - chaud ou en feu</v>
          </cell>
          <cell r="B1547">
            <v>1277</v>
          </cell>
          <cell r="C1547">
            <v>1.182911239972581</v>
          </cell>
          <cell r="D1547">
            <v>38</v>
          </cell>
          <cell r="E1547">
            <v>0.6092672759339426</v>
          </cell>
          <cell r="F1547">
            <v>20</v>
          </cell>
          <cell r="G1547">
            <v>0.4783544606553456</v>
          </cell>
          <cell r="H1547">
            <v>6</v>
          </cell>
          <cell r="I1547">
            <v>0.5429864253393665</v>
          </cell>
          <cell r="J1547">
            <v>0</v>
          </cell>
          <cell r="K1547">
            <v>0</v>
          </cell>
          <cell r="L1547">
            <v>4</v>
          </cell>
          <cell r="M1547">
            <v>2.13903743315508</v>
          </cell>
          <cell r="N1547">
            <v>2</v>
          </cell>
          <cell r="O1547">
            <v>4.081632653061225</v>
          </cell>
          <cell r="P1547">
            <v>1</v>
          </cell>
          <cell r="Q1547">
            <v>4.3478260869565215</v>
          </cell>
          <cell r="R1547">
            <v>1</v>
          </cell>
          <cell r="S1547">
            <v>1.515151515151515</v>
          </cell>
          <cell r="T1547">
            <v>1349</v>
          </cell>
          <cell r="U1547">
            <v>1.125273185298877</v>
          </cell>
        </row>
        <row r="1548">
          <cell r="A1548" t="str">
            <v>14 Contact avec objet, environnement - froid ou glacé</v>
          </cell>
          <cell r="B1548">
            <v>643</v>
          </cell>
          <cell r="C1548">
            <v>0.5956240621005243</v>
          </cell>
          <cell r="D1548">
            <v>60</v>
          </cell>
          <cell r="E1548">
            <v>0.9620009620009621</v>
          </cell>
          <cell r="F1548">
            <v>22</v>
          </cell>
          <cell r="G1548">
            <v>0.5261899067208802</v>
          </cell>
          <cell r="H1548">
            <v>13</v>
          </cell>
          <cell r="I1548">
            <v>1.1764705882352942</v>
          </cell>
          <cell r="J1548">
            <v>0</v>
          </cell>
          <cell r="K1548">
            <v>0</v>
          </cell>
          <cell r="L1548">
            <v>1</v>
          </cell>
          <cell r="M1548">
            <v>0.53475935828877</v>
          </cell>
          <cell r="N1548">
            <v>2</v>
          </cell>
          <cell r="O1548">
            <v>4.081632653061225</v>
          </cell>
          <cell r="P1548">
            <v>0</v>
          </cell>
          <cell r="Q1548">
            <v>0</v>
          </cell>
          <cell r="R1548">
            <v>1</v>
          </cell>
          <cell r="S1548">
            <v>1.515151515151515</v>
          </cell>
          <cell r="T1548">
            <v>742</v>
          </cell>
          <cell r="U1548">
            <v>0.6189419595936003</v>
          </cell>
        </row>
        <row r="1549">
          <cell r="A1549" t="str">
            <v>15 Contact avec des substances dangereuses - via nez, bouche, par inhalaltion de</v>
          </cell>
          <cell r="B1549">
            <v>315</v>
          </cell>
          <cell r="C1549">
            <v>0.29179094799636884</v>
          </cell>
          <cell r="D1549">
            <v>5</v>
          </cell>
          <cell r="E1549">
            <v>0.0801667468334135</v>
          </cell>
          <cell r="F1549">
            <v>2</v>
          </cell>
          <cell r="G1549">
            <v>0.04783544606553456</v>
          </cell>
          <cell r="H1549">
            <v>1</v>
          </cell>
          <cell r="I1549">
            <v>0.09049773755656108</v>
          </cell>
          <cell r="J1549">
            <v>1</v>
          </cell>
          <cell r="K1549">
            <v>1.25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324</v>
          </cell>
          <cell r="U1549">
            <v>0.27026576133197644</v>
          </cell>
        </row>
        <row r="1550">
          <cell r="A1550" t="str">
            <v>16 Contact avec des substances dangereuses - sur ou à travers la peau ou les yeux</v>
          </cell>
          <cell r="B1550">
            <v>4092</v>
          </cell>
          <cell r="C1550">
            <v>3.790503362543306</v>
          </cell>
          <cell r="D1550">
            <v>28</v>
          </cell>
          <cell r="E1550">
            <v>0.44893378226711567</v>
          </cell>
          <cell r="F1550">
            <v>22</v>
          </cell>
          <cell r="G1550">
            <v>0.5261899067208802</v>
          </cell>
          <cell r="H1550">
            <v>11</v>
          </cell>
          <cell r="I1550">
            <v>0.9954751131221719</v>
          </cell>
          <cell r="J1550">
            <v>0</v>
          </cell>
          <cell r="K1550">
            <v>0</v>
          </cell>
          <cell r="L1550">
            <v>4</v>
          </cell>
          <cell r="M1550">
            <v>2.13903743315508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4157</v>
          </cell>
          <cell r="U1550">
            <v>3.467576450176006</v>
          </cell>
        </row>
        <row r="1551">
          <cell r="A1551" t="str">
            <v>17 Contact avec des substances dangereuses - via le système digestif en avalant, mangeant</v>
          </cell>
          <cell r="B1551">
            <v>20</v>
          </cell>
          <cell r="C1551">
            <v>0.018526409396594844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20</v>
          </cell>
          <cell r="U1551">
            <v>0.016683071687159042</v>
          </cell>
        </row>
        <row r="1552">
          <cell r="A1552" t="str">
            <v>19 Autre Contact - Modalité de la blessure connu du groupe 10 nlcd</v>
          </cell>
          <cell r="B1552">
            <v>817</v>
          </cell>
          <cell r="C1552">
            <v>0.7568038238508996</v>
          </cell>
          <cell r="D1552">
            <v>95</v>
          </cell>
          <cell r="E1552">
            <v>1.5231681898348564</v>
          </cell>
          <cell r="F1552">
            <v>53</v>
          </cell>
          <cell r="G1552">
            <v>1.2676393207366659</v>
          </cell>
          <cell r="H1552">
            <v>23</v>
          </cell>
          <cell r="I1552">
            <v>2.0814479638009047</v>
          </cell>
          <cell r="J1552">
            <v>4</v>
          </cell>
          <cell r="K1552">
            <v>5</v>
          </cell>
          <cell r="L1552">
            <v>1</v>
          </cell>
          <cell r="M1552">
            <v>0.53475935828877</v>
          </cell>
          <cell r="N1552">
            <v>2</v>
          </cell>
          <cell r="O1552">
            <v>4.081632653061225</v>
          </cell>
          <cell r="P1552">
            <v>0</v>
          </cell>
          <cell r="Q1552">
            <v>0</v>
          </cell>
          <cell r="R1552">
            <v>3</v>
          </cell>
          <cell r="S1552">
            <v>4.545454545454546</v>
          </cell>
          <cell r="T1552">
            <v>998</v>
          </cell>
          <cell r="U1552">
            <v>0.8324852771892362</v>
          </cell>
        </row>
        <row r="1553">
          <cell r="A1553" t="str">
            <v>20 Noyade, ensevelissement, enveloppement - non précisé</v>
          </cell>
          <cell r="B1553">
            <v>7</v>
          </cell>
          <cell r="C1553">
            <v>0.006484243288808196</v>
          </cell>
          <cell r="D1553">
            <v>1</v>
          </cell>
          <cell r="E1553">
            <v>0.0160333493666827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8</v>
          </cell>
          <cell r="U1553">
            <v>0.006673228674863616</v>
          </cell>
        </row>
        <row r="1554">
          <cell r="A1554" t="str">
            <v>21 Noyade dans liquide</v>
          </cell>
          <cell r="B1554">
            <v>1</v>
          </cell>
          <cell r="C1554">
            <v>0.0009263204698297423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2</v>
          </cell>
          <cell r="S1554">
            <v>3.03030303030303</v>
          </cell>
          <cell r="T1554">
            <v>3</v>
          </cell>
          <cell r="U1554">
            <v>0.0025024607530738565</v>
          </cell>
        </row>
        <row r="1555">
          <cell r="A1555" t="str">
            <v>22 Ensevelissement sous solide</v>
          </cell>
          <cell r="B1555">
            <v>7</v>
          </cell>
          <cell r="C1555">
            <v>0.006484243288808196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1</v>
          </cell>
          <cell r="I1555">
            <v>0.09049773755656108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8</v>
          </cell>
          <cell r="U1555">
            <v>0.006673228674863616</v>
          </cell>
        </row>
        <row r="1556">
          <cell r="A1556" t="str">
            <v>23 Enveloppement par, entouré de gaz ou de particules en suspension</v>
          </cell>
          <cell r="B1556">
            <v>68</v>
          </cell>
          <cell r="C1556">
            <v>0.06298979194842248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68</v>
          </cell>
          <cell r="U1556">
            <v>0.05672244373634074</v>
          </cell>
        </row>
        <row r="1557">
          <cell r="A1557" t="str">
            <v>29 Autre contact - Modalité blessure connu du groupe 20 nlcd</v>
          </cell>
          <cell r="B1557">
            <v>103</v>
          </cell>
          <cell r="C1557">
            <v>0.09541100839246346</v>
          </cell>
          <cell r="D1557">
            <v>4</v>
          </cell>
          <cell r="E1557">
            <v>0.0641333974667308</v>
          </cell>
          <cell r="F1557">
            <v>2</v>
          </cell>
          <cell r="G1557">
            <v>0.04783544606553456</v>
          </cell>
          <cell r="H1557">
            <v>2</v>
          </cell>
          <cell r="I1557">
            <v>0.18099547511312217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111</v>
          </cell>
          <cell r="U1557">
            <v>0.09259104786373266</v>
          </cell>
        </row>
        <row r="1558">
          <cell r="A1558" t="str">
            <v>30 Ecrasement en mouvement vertical ou horizontal sur, contre un objet immobile (victime en mouvement)- non précisé</v>
          </cell>
          <cell r="B1558">
            <v>1175</v>
          </cell>
          <cell r="C1558">
            <v>1.0884265520499472</v>
          </cell>
          <cell r="D1558">
            <v>95</v>
          </cell>
          <cell r="E1558">
            <v>1.5231681898348564</v>
          </cell>
          <cell r="F1558">
            <v>66</v>
          </cell>
          <cell r="G1558">
            <v>1.5785697201626405</v>
          </cell>
          <cell r="H1558">
            <v>20</v>
          </cell>
          <cell r="I1558">
            <v>1.8099547511312217</v>
          </cell>
          <cell r="J1558">
            <v>3</v>
          </cell>
          <cell r="K1558">
            <v>3.75</v>
          </cell>
          <cell r="L1558">
            <v>1</v>
          </cell>
          <cell r="M1558">
            <v>0.53475935828877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1360</v>
          </cell>
          <cell r="U1558">
            <v>1.1344488747268147</v>
          </cell>
        </row>
        <row r="1559">
          <cell r="A1559" t="str">
            <v>31 Mouvement vertical, écrasement sur, contre (résultat d'une chute)</v>
          </cell>
          <cell r="B1559">
            <v>12826</v>
          </cell>
          <cell r="C1559">
            <v>11.880986346036275</v>
          </cell>
          <cell r="D1559">
            <v>1175</v>
          </cell>
          <cell r="E1559">
            <v>18.83918550585217</v>
          </cell>
          <cell r="F1559">
            <v>1074</v>
          </cell>
          <cell r="G1559">
            <v>25.68763453719206</v>
          </cell>
          <cell r="H1559">
            <v>334</v>
          </cell>
          <cell r="I1559">
            <v>30.226244343891402</v>
          </cell>
          <cell r="J1559">
            <v>22</v>
          </cell>
          <cell r="K1559">
            <v>27.500000000000004</v>
          </cell>
          <cell r="L1559">
            <v>58</v>
          </cell>
          <cell r="M1559">
            <v>31.016042780748666</v>
          </cell>
          <cell r="N1559">
            <v>8</v>
          </cell>
          <cell r="O1559">
            <v>16.3265306122449</v>
          </cell>
          <cell r="P1559">
            <v>4</v>
          </cell>
          <cell r="Q1559">
            <v>17.391304347826086</v>
          </cell>
          <cell r="R1559">
            <v>8</v>
          </cell>
          <cell r="S1559">
            <v>12.12121212121212</v>
          </cell>
          <cell r="T1559">
            <v>15509</v>
          </cell>
          <cell r="U1559">
            <v>12.936887939807477</v>
          </cell>
        </row>
        <row r="1560">
          <cell r="A1560" t="str">
            <v>32 Mouvement horizontal, écrasement sur, contre</v>
          </cell>
          <cell r="B1560">
            <v>2948</v>
          </cell>
          <cell r="C1560">
            <v>2.7307927450580802</v>
          </cell>
          <cell r="D1560">
            <v>242</v>
          </cell>
          <cell r="E1560">
            <v>3.880070546737213</v>
          </cell>
          <cell r="F1560">
            <v>143</v>
          </cell>
          <cell r="G1560">
            <v>3.420234393685721</v>
          </cell>
          <cell r="H1560">
            <v>34</v>
          </cell>
          <cell r="I1560">
            <v>3.0769230769230775</v>
          </cell>
          <cell r="J1560">
            <v>3</v>
          </cell>
          <cell r="K1560">
            <v>3.75</v>
          </cell>
          <cell r="L1560">
            <v>8</v>
          </cell>
          <cell r="M1560">
            <v>4.27807486631016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3378</v>
          </cell>
          <cell r="U1560">
            <v>2.817770807961162</v>
          </cell>
        </row>
        <row r="1561">
          <cell r="A1561" t="str">
            <v>39 Autre contact - Modalité blessure connu du groupe 30 nlcd</v>
          </cell>
          <cell r="B1561">
            <v>546</v>
          </cell>
          <cell r="C1561">
            <v>0.5057709765270393</v>
          </cell>
          <cell r="D1561">
            <v>41</v>
          </cell>
          <cell r="E1561">
            <v>0.6573673240339908</v>
          </cell>
          <cell r="F1561">
            <v>20</v>
          </cell>
          <cell r="G1561">
            <v>0.4783544606553456</v>
          </cell>
          <cell r="H1561">
            <v>5</v>
          </cell>
          <cell r="I1561">
            <v>0.45248868778280543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612</v>
          </cell>
          <cell r="U1561">
            <v>0.5105019936270666</v>
          </cell>
        </row>
        <row r="1562">
          <cell r="A1562" t="str">
            <v>40 Heurt par objet en mouvement, collision avec - non précisé</v>
          </cell>
          <cell r="B1562">
            <v>1543</v>
          </cell>
          <cell r="C1562">
            <v>1.4293124849472922</v>
          </cell>
          <cell r="D1562">
            <v>106</v>
          </cell>
          <cell r="E1562">
            <v>1.6995350328683663</v>
          </cell>
          <cell r="F1562">
            <v>42</v>
          </cell>
          <cell r="G1562">
            <v>1.0045443673762258</v>
          </cell>
          <cell r="H1562">
            <v>13</v>
          </cell>
          <cell r="I1562">
            <v>1.1764705882352942</v>
          </cell>
          <cell r="J1562">
            <v>2</v>
          </cell>
          <cell r="K1562">
            <v>2.5</v>
          </cell>
          <cell r="L1562">
            <v>1</v>
          </cell>
          <cell r="M1562">
            <v>0.53475935828877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1</v>
          </cell>
          <cell r="S1562">
            <v>1.515151515151515</v>
          </cell>
          <cell r="T1562">
            <v>1708</v>
          </cell>
          <cell r="U1562">
            <v>1.424734322083382</v>
          </cell>
        </row>
        <row r="1563">
          <cell r="A1563" t="str">
            <v>41 Heurt - par objet projeté</v>
          </cell>
          <cell r="B1563">
            <v>1751</v>
          </cell>
          <cell r="C1563">
            <v>1.6219871426718788</v>
          </cell>
          <cell r="D1563">
            <v>65</v>
          </cell>
          <cell r="E1563">
            <v>1.0421677088343755</v>
          </cell>
          <cell r="F1563">
            <v>42</v>
          </cell>
          <cell r="G1563">
            <v>1.0045443673762258</v>
          </cell>
          <cell r="H1563">
            <v>13</v>
          </cell>
          <cell r="I1563">
            <v>1.1764705882352942</v>
          </cell>
          <cell r="J1563">
            <v>0</v>
          </cell>
          <cell r="K1563">
            <v>0</v>
          </cell>
          <cell r="L1563">
            <v>5</v>
          </cell>
          <cell r="M1563">
            <v>2.6737967914438503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1</v>
          </cell>
          <cell r="S1563">
            <v>1.515151515151515</v>
          </cell>
          <cell r="T1563">
            <v>1877</v>
          </cell>
          <cell r="U1563">
            <v>1.5657062778398758</v>
          </cell>
        </row>
        <row r="1564">
          <cell r="A1564" t="str">
            <v>42 Heurt - par objet qui chute</v>
          </cell>
          <cell r="B1564">
            <v>6691</v>
          </cell>
          <cell r="C1564">
            <v>6.198010263630806</v>
          </cell>
          <cell r="D1564">
            <v>408</v>
          </cell>
          <cell r="E1564">
            <v>6.541606541606542</v>
          </cell>
          <cell r="F1564">
            <v>197</v>
          </cell>
          <cell r="G1564">
            <v>4.711791437455154</v>
          </cell>
          <cell r="H1564">
            <v>53</v>
          </cell>
          <cell r="I1564">
            <v>4.796380090497738</v>
          </cell>
          <cell r="J1564">
            <v>4</v>
          </cell>
          <cell r="K1564">
            <v>5</v>
          </cell>
          <cell r="L1564">
            <v>6</v>
          </cell>
          <cell r="M1564">
            <v>3.2085561497326207</v>
          </cell>
          <cell r="N1564">
            <v>3</v>
          </cell>
          <cell r="O1564">
            <v>6.122448979591836</v>
          </cell>
          <cell r="P1564">
            <v>2</v>
          </cell>
          <cell r="Q1564">
            <v>8.695652173913043</v>
          </cell>
          <cell r="R1564">
            <v>2</v>
          </cell>
          <cell r="S1564">
            <v>3.03030303030303</v>
          </cell>
          <cell r="T1564">
            <v>7366</v>
          </cell>
          <cell r="U1564">
            <v>6.144375302380674</v>
          </cell>
        </row>
        <row r="1565">
          <cell r="A1565" t="str">
            <v>43 Heurt - par objet en balancement</v>
          </cell>
          <cell r="B1565">
            <v>1216</v>
          </cell>
          <cell r="C1565">
            <v>1.1264056913129668</v>
          </cell>
          <cell r="D1565">
            <v>61</v>
          </cell>
          <cell r="E1565">
            <v>0.9780343113676447</v>
          </cell>
          <cell r="F1565">
            <v>15</v>
          </cell>
          <cell r="G1565">
            <v>0.35876584549150925</v>
          </cell>
          <cell r="H1565">
            <v>9</v>
          </cell>
          <cell r="I1565">
            <v>0.8144796380090499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1</v>
          </cell>
          <cell r="Q1565">
            <v>4.3478260869565215</v>
          </cell>
          <cell r="R1565">
            <v>0</v>
          </cell>
          <cell r="S1565">
            <v>0</v>
          </cell>
          <cell r="T1565">
            <v>1302</v>
          </cell>
          <cell r="U1565">
            <v>1.0860679668340536</v>
          </cell>
        </row>
        <row r="1566">
          <cell r="A1566" t="str">
            <v>44 Heurt - par objet y compris les véhicules - en rotation, mouvement, déplacement</v>
          </cell>
          <cell r="B1566">
            <v>1646</v>
          </cell>
          <cell r="C1566">
            <v>1.5247234933397558</v>
          </cell>
          <cell r="D1566">
            <v>104</v>
          </cell>
          <cell r="E1566">
            <v>1.6674683341350007</v>
          </cell>
          <cell r="F1566">
            <v>83</v>
          </cell>
          <cell r="G1566">
            <v>1.9851710117196846</v>
          </cell>
          <cell r="H1566">
            <v>24</v>
          </cell>
          <cell r="I1566">
            <v>2.171945701357466</v>
          </cell>
          <cell r="J1566">
            <v>3</v>
          </cell>
          <cell r="K1566">
            <v>3.75</v>
          </cell>
          <cell r="L1566">
            <v>5</v>
          </cell>
          <cell r="M1566">
            <v>2.6737967914438503</v>
          </cell>
          <cell r="N1566">
            <v>1</v>
          </cell>
          <cell r="O1566">
            <v>2.0408163265306123</v>
          </cell>
          <cell r="P1566">
            <v>1</v>
          </cell>
          <cell r="Q1566">
            <v>4.3478260869565215</v>
          </cell>
          <cell r="R1566">
            <v>8</v>
          </cell>
          <cell r="S1566">
            <v>12.12121212121212</v>
          </cell>
          <cell r="T1566">
            <v>1875</v>
          </cell>
          <cell r="U1566">
            <v>1.5640379706711598</v>
          </cell>
        </row>
        <row r="1567">
          <cell r="A1567" t="str">
            <v>45 Collision avec un objet y compris les véhicules - collision avec une personne (la victime est en mouvement)</v>
          </cell>
          <cell r="B1567">
            <v>1460</v>
          </cell>
          <cell r="C1567">
            <v>1.3524278859514238</v>
          </cell>
          <cell r="D1567">
            <v>94</v>
          </cell>
          <cell r="E1567">
            <v>1.5071348404681737</v>
          </cell>
          <cell r="F1567">
            <v>82</v>
          </cell>
          <cell r="G1567">
            <v>1.961253288686917</v>
          </cell>
          <cell r="H1567">
            <v>18</v>
          </cell>
          <cell r="I1567">
            <v>1.6289592760180998</v>
          </cell>
          <cell r="J1567">
            <v>3</v>
          </cell>
          <cell r="K1567">
            <v>3.75</v>
          </cell>
          <cell r="L1567">
            <v>6</v>
          </cell>
          <cell r="M1567">
            <v>3.2085561497326207</v>
          </cell>
          <cell r="N1567">
            <v>2</v>
          </cell>
          <cell r="O1567">
            <v>4.081632653061225</v>
          </cell>
          <cell r="P1567">
            <v>4</v>
          </cell>
          <cell r="Q1567">
            <v>17.391304347826086</v>
          </cell>
          <cell r="R1567">
            <v>8</v>
          </cell>
          <cell r="S1567">
            <v>12.12121212121212</v>
          </cell>
          <cell r="T1567">
            <v>1677</v>
          </cell>
          <cell r="U1567">
            <v>1.3988755609682855</v>
          </cell>
        </row>
        <row r="1568">
          <cell r="A1568" t="str">
            <v>49 Autre contact - Modalité de la blessure connu du groupe 40 nlcd</v>
          </cell>
          <cell r="B1568">
            <v>485</v>
          </cell>
          <cell r="C1568">
            <v>0.449265427867425</v>
          </cell>
          <cell r="D1568">
            <v>25</v>
          </cell>
          <cell r="E1568">
            <v>0.40083373416706747</v>
          </cell>
          <cell r="F1568">
            <v>7</v>
          </cell>
          <cell r="G1568">
            <v>0.16742406122937098</v>
          </cell>
          <cell r="H1568">
            <v>6</v>
          </cell>
          <cell r="I1568">
            <v>0.5429864253393665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523</v>
          </cell>
          <cell r="U1568">
            <v>0.43626232461920883</v>
          </cell>
        </row>
        <row r="1569">
          <cell r="A1569" t="str">
            <v>50 Contact avec agent matériel coupant, pointu, dur, rugueux - non précisé</v>
          </cell>
          <cell r="B1569">
            <v>1736</v>
          </cell>
          <cell r="C1569">
            <v>1.6080923356244328</v>
          </cell>
          <cell r="D1569">
            <v>54</v>
          </cell>
          <cell r="E1569">
            <v>0.8658008658008657</v>
          </cell>
          <cell r="F1569">
            <v>33</v>
          </cell>
          <cell r="G1569">
            <v>0.7892848600813203</v>
          </cell>
          <cell r="H1569">
            <v>8</v>
          </cell>
          <cell r="I1569">
            <v>0.7239819004524887</v>
          </cell>
          <cell r="J1569">
            <v>0</v>
          </cell>
          <cell r="K1569">
            <v>0</v>
          </cell>
          <cell r="L1569">
            <v>4</v>
          </cell>
          <cell r="M1569">
            <v>2.13903743315508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1835</v>
          </cell>
          <cell r="U1569">
            <v>1.5306718272968418</v>
          </cell>
        </row>
        <row r="1570">
          <cell r="A1570" t="str">
            <v>51 Contact avec agent matériel coupant</v>
          </cell>
          <cell r="B1570">
            <v>9449</v>
          </cell>
          <cell r="C1570">
            <v>8.752802119421235</v>
          </cell>
          <cell r="D1570">
            <v>324</v>
          </cell>
          <cell r="E1570">
            <v>5.194805194805195</v>
          </cell>
          <cell r="F1570">
            <v>142</v>
          </cell>
          <cell r="G1570">
            <v>3.3963166706529533</v>
          </cell>
          <cell r="H1570">
            <v>30</v>
          </cell>
          <cell r="I1570">
            <v>2.7149321266968327</v>
          </cell>
          <cell r="J1570">
            <v>4</v>
          </cell>
          <cell r="K1570">
            <v>5</v>
          </cell>
          <cell r="L1570">
            <v>14</v>
          </cell>
          <cell r="M1570">
            <v>7.4866310160427805</v>
          </cell>
          <cell r="N1570">
            <v>5</v>
          </cell>
          <cell r="O1570">
            <v>10.204081632653061</v>
          </cell>
          <cell r="P1570">
            <v>0</v>
          </cell>
          <cell r="Q1570">
            <v>0</v>
          </cell>
          <cell r="R1570">
            <v>1</v>
          </cell>
          <cell r="S1570">
            <v>1.515151515151515</v>
          </cell>
          <cell r="T1570">
            <v>9969</v>
          </cell>
          <cell r="U1570">
            <v>8.315677082464424</v>
          </cell>
        </row>
        <row r="1571">
          <cell r="A1571" t="str">
            <v>52 Contact avec agent matériel pointu</v>
          </cell>
          <cell r="B1571">
            <v>3368</v>
          </cell>
          <cell r="C1571">
            <v>3.119847342386572</v>
          </cell>
          <cell r="D1571">
            <v>27</v>
          </cell>
          <cell r="E1571">
            <v>0.43290043290043284</v>
          </cell>
          <cell r="F1571">
            <v>12</v>
          </cell>
          <cell r="G1571">
            <v>0.2870126763932074</v>
          </cell>
          <cell r="H1571">
            <v>3</v>
          </cell>
          <cell r="I1571">
            <v>0.27149321266968324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1</v>
          </cell>
          <cell r="O1571">
            <v>2.0408163265306123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3411</v>
          </cell>
          <cell r="U1571">
            <v>2.8452978762449743</v>
          </cell>
        </row>
        <row r="1572">
          <cell r="A1572" t="str">
            <v>53 Contact avec agent matériel dur ou rugueux</v>
          </cell>
          <cell r="B1572">
            <v>8533</v>
          </cell>
          <cell r="C1572">
            <v>7.904292569057191</v>
          </cell>
          <cell r="D1572">
            <v>455</v>
          </cell>
          <cell r="E1572">
            <v>7.295173961840629</v>
          </cell>
          <cell r="F1572">
            <v>259</v>
          </cell>
          <cell r="G1572">
            <v>6.1946902654867255</v>
          </cell>
          <cell r="H1572">
            <v>67</v>
          </cell>
          <cell r="I1572">
            <v>6.0633484162895925</v>
          </cell>
          <cell r="J1572">
            <v>4</v>
          </cell>
          <cell r="K1572">
            <v>5</v>
          </cell>
          <cell r="L1572">
            <v>10</v>
          </cell>
          <cell r="M1572">
            <v>5.347593582887701</v>
          </cell>
          <cell r="N1572">
            <v>1</v>
          </cell>
          <cell r="O1572">
            <v>2.0408163265306123</v>
          </cell>
          <cell r="P1572">
            <v>0</v>
          </cell>
          <cell r="Q1572">
            <v>0</v>
          </cell>
          <cell r="R1572">
            <v>2</v>
          </cell>
          <cell r="S1572">
            <v>3.03030303030303</v>
          </cell>
          <cell r="T1572">
            <v>9331</v>
          </cell>
          <cell r="U1572">
            <v>7.78348709564405</v>
          </cell>
        </row>
        <row r="1573">
          <cell r="A1573" t="str">
            <v>59 Autre Contact - Modalité de la blessure connu du groupe 40 nlcd</v>
          </cell>
          <cell r="B1573">
            <v>770</v>
          </cell>
          <cell r="C1573">
            <v>0.7132667617689016</v>
          </cell>
          <cell r="D1573">
            <v>20</v>
          </cell>
          <cell r="E1573">
            <v>0.320666987333654</v>
          </cell>
          <cell r="F1573">
            <v>20</v>
          </cell>
          <cell r="G1573">
            <v>0.4783544606553456</v>
          </cell>
          <cell r="H1573">
            <v>10</v>
          </cell>
          <cell r="I1573">
            <v>0.9049773755656109</v>
          </cell>
          <cell r="J1573">
            <v>0</v>
          </cell>
          <cell r="K1573">
            <v>0</v>
          </cell>
          <cell r="L1573">
            <v>1</v>
          </cell>
          <cell r="M1573">
            <v>0.53475935828877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821</v>
          </cell>
          <cell r="U1573">
            <v>0.6848400927578786</v>
          </cell>
        </row>
        <row r="1574">
          <cell r="A1574" t="str">
            <v>60 Coincement, écrasement - non précisé</v>
          </cell>
          <cell r="B1574">
            <v>487</v>
          </cell>
          <cell r="C1574">
            <v>0.4511180688070845</v>
          </cell>
          <cell r="D1574">
            <v>43</v>
          </cell>
          <cell r="E1574">
            <v>0.6894340227673561</v>
          </cell>
          <cell r="F1574">
            <v>20</v>
          </cell>
          <cell r="G1574">
            <v>0.4783544606553456</v>
          </cell>
          <cell r="H1574">
            <v>3</v>
          </cell>
          <cell r="I1574">
            <v>0.27149321266968324</v>
          </cell>
          <cell r="J1574">
            <v>1</v>
          </cell>
          <cell r="K1574">
            <v>1.25</v>
          </cell>
          <cell r="L1574">
            <v>1</v>
          </cell>
          <cell r="M1574">
            <v>0.53475935828877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555</v>
          </cell>
          <cell r="U1574">
            <v>0.4629552393186634</v>
          </cell>
        </row>
        <row r="1575">
          <cell r="A1575" t="str">
            <v>61 Coincement, écrasement - dans</v>
          </cell>
          <cell r="B1575">
            <v>375</v>
          </cell>
          <cell r="C1575">
            <v>0.34737017618615335</v>
          </cell>
          <cell r="D1575">
            <v>35</v>
          </cell>
          <cell r="E1575">
            <v>0.5611672278338945</v>
          </cell>
          <cell r="F1575">
            <v>20</v>
          </cell>
          <cell r="G1575">
            <v>0.4783544606553456</v>
          </cell>
          <cell r="H1575">
            <v>8</v>
          </cell>
          <cell r="I1575">
            <v>0.7239819004524887</v>
          </cell>
          <cell r="J1575">
            <v>0</v>
          </cell>
          <cell r="K1575">
            <v>0</v>
          </cell>
          <cell r="L1575">
            <v>2</v>
          </cell>
          <cell r="M1575">
            <v>1.06951871657754</v>
          </cell>
          <cell r="N1575">
            <v>1</v>
          </cell>
          <cell r="O1575">
            <v>2.0408163265306123</v>
          </cell>
          <cell r="P1575">
            <v>1</v>
          </cell>
          <cell r="Q1575">
            <v>4.3478260869565215</v>
          </cell>
          <cell r="R1575">
            <v>1</v>
          </cell>
          <cell r="S1575">
            <v>1.515151515151515</v>
          </cell>
          <cell r="T1575">
            <v>443</v>
          </cell>
          <cell r="U1575">
            <v>0.3695300378705727</v>
          </cell>
        </row>
        <row r="1576">
          <cell r="A1576" t="str">
            <v>62 Coincement, écrasement - sous</v>
          </cell>
          <cell r="B1576">
            <v>1187</v>
          </cell>
          <cell r="C1576">
            <v>1.0995423976879042</v>
          </cell>
          <cell r="D1576">
            <v>120</v>
          </cell>
          <cell r="E1576">
            <v>1.9240019240019242</v>
          </cell>
          <cell r="F1576">
            <v>64</v>
          </cell>
          <cell r="G1576">
            <v>1.530734274097106</v>
          </cell>
          <cell r="H1576">
            <v>17</v>
          </cell>
          <cell r="I1576">
            <v>1.5384615384615388</v>
          </cell>
          <cell r="J1576">
            <v>3</v>
          </cell>
          <cell r="K1576">
            <v>3.75</v>
          </cell>
          <cell r="L1576">
            <v>3</v>
          </cell>
          <cell r="M1576">
            <v>1.6042780748663104</v>
          </cell>
          <cell r="N1576">
            <v>4</v>
          </cell>
          <cell r="O1576">
            <v>8.16326530612245</v>
          </cell>
          <cell r="P1576">
            <v>3</v>
          </cell>
          <cell r="Q1576">
            <v>13.043478260869565</v>
          </cell>
          <cell r="R1576">
            <v>5</v>
          </cell>
          <cell r="S1576">
            <v>7.575757575757576</v>
          </cell>
          <cell r="T1576">
            <v>1406</v>
          </cell>
          <cell r="U1576">
            <v>1.1728199396072805</v>
          </cell>
        </row>
        <row r="1577">
          <cell r="A1577" t="str">
            <v>63 Coincement, écrasement - entre</v>
          </cell>
          <cell r="B1577">
            <v>5346</v>
          </cell>
          <cell r="C1577">
            <v>4.9521092317098026</v>
          </cell>
          <cell r="D1577">
            <v>437</v>
          </cell>
          <cell r="E1577">
            <v>7.00657367324034</v>
          </cell>
          <cell r="F1577">
            <v>181</v>
          </cell>
          <cell r="G1577">
            <v>4.329107868930878</v>
          </cell>
          <cell r="H1577">
            <v>46</v>
          </cell>
          <cell r="I1577">
            <v>4.162895927601809</v>
          </cell>
          <cell r="J1577">
            <v>6</v>
          </cell>
          <cell r="K1577">
            <v>7.5</v>
          </cell>
          <cell r="L1577">
            <v>13</v>
          </cell>
          <cell r="M1577">
            <v>6.951871657754011</v>
          </cell>
          <cell r="N1577">
            <v>5</v>
          </cell>
          <cell r="O1577">
            <v>10.204081632653061</v>
          </cell>
          <cell r="P1577">
            <v>2</v>
          </cell>
          <cell r="Q1577">
            <v>8.695652173913043</v>
          </cell>
          <cell r="R1577">
            <v>5</v>
          </cell>
          <cell r="S1577">
            <v>7.575757575757576</v>
          </cell>
          <cell r="T1577">
            <v>6041</v>
          </cell>
          <cell r="U1577">
            <v>5.039121803106388</v>
          </cell>
        </row>
        <row r="1578">
          <cell r="A1578" t="str">
            <v>64 Arrachement, sectionnement d'un membre, d'une main, d'un doigt</v>
          </cell>
          <cell r="B1578">
            <v>42</v>
          </cell>
          <cell r="C1578">
            <v>0.038905459732849174</v>
          </cell>
          <cell r="D1578">
            <v>20</v>
          </cell>
          <cell r="E1578">
            <v>0.320666987333654</v>
          </cell>
          <cell r="F1578">
            <v>8</v>
          </cell>
          <cell r="G1578">
            <v>0.19134178426213824</v>
          </cell>
          <cell r="H1578">
            <v>7</v>
          </cell>
          <cell r="I1578">
            <v>0.6334841628959276</v>
          </cell>
          <cell r="J1578">
            <v>0</v>
          </cell>
          <cell r="K1578">
            <v>0</v>
          </cell>
          <cell r="L1578">
            <v>1</v>
          </cell>
          <cell r="M1578">
            <v>0.53475935828877</v>
          </cell>
          <cell r="N1578">
            <v>2</v>
          </cell>
          <cell r="O1578">
            <v>4.081632653061225</v>
          </cell>
          <cell r="P1578">
            <v>0</v>
          </cell>
          <cell r="Q1578">
            <v>0</v>
          </cell>
          <cell r="R1578">
            <v>1</v>
          </cell>
          <cell r="S1578">
            <v>1.515151515151515</v>
          </cell>
          <cell r="T1578">
            <v>81</v>
          </cell>
          <cell r="U1578">
            <v>0.06756644033299411</v>
          </cell>
        </row>
        <row r="1579">
          <cell r="A1579" t="str">
            <v>69 Autre contact -Modalité de la blessure connu du groupe 60 nlcd</v>
          </cell>
          <cell r="B1579">
            <v>107</v>
          </cell>
          <cell r="C1579">
            <v>0.09911629027178241</v>
          </cell>
          <cell r="D1579">
            <v>11</v>
          </cell>
          <cell r="E1579">
            <v>0.1763668430335097</v>
          </cell>
          <cell r="F1579">
            <v>2</v>
          </cell>
          <cell r="G1579">
            <v>0.04783544606553456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1</v>
          </cell>
          <cell r="M1579">
            <v>0.53475935828877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121</v>
          </cell>
          <cell r="U1579">
            <v>0.10093258370731219</v>
          </cell>
        </row>
        <row r="1580">
          <cell r="A1580" t="str">
            <v>70 Contrainte physique du corps, contrainte psychique - non précisé</v>
          </cell>
          <cell r="B1580">
            <v>2550</v>
          </cell>
          <cell r="C1580">
            <v>2.362117198065843</v>
          </cell>
          <cell r="D1580">
            <v>246</v>
          </cell>
          <cell r="E1580">
            <v>3.9442039442039443</v>
          </cell>
          <cell r="F1580">
            <v>176</v>
          </cell>
          <cell r="G1580">
            <v>4.209519253767041</v>
          </cell>
          <cell r="H1580">
            <v>28</v>
          </cell>
          <cell r="I1580">
            <v>2.5339366515837103</v>
          </cell>
          <cell r="J1580">
            <v>0</v>
          </cell>
          <cell r="K1580">
            <v>0</v>
          </cell>
          <cell r="L1580">
            <v>3</v>
          </cell>
          <cell r="M1580">
            <v>1.6042780748663104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1</v>
          </cell>
          <cell r="S1580">
            <v>1.515151515151515</v>
          </cell>
          <cell r="T1580">
            <v>3004</v>
          </cell>
          <cell r="U1580">
            <v>2.505797367411288</v>
          </cell>
        </row>
        <row r="1581">
          <cell r="A1581" t="str">
            <v>71 Contrainte physique - sur le système musculo-squelettique</v>
          </cell>
          <cell r="B1581">
            <v>11936</v>
          </cell>
          <cell r="C1581">
            <v>11.056561127887804</v>
          </cell>
          <cell r="D1581">
            <v>1073</v>
          </cell>
          <cell r="E1581">
            <v>17.203783870450536</v>
          </cell>
          <cell r="F1581">
            <v>755</v>
          </cell>
          <cell r="G1581">
            <v>18.057880889739298</v>
          </cell>
          <cell r="H1581">
            <v>125</v>
          </cell>
          <cell r="I1581">
            <v>11.312217194570136</v>
          </cell>
          <cell r="J1581">
            <v>5</v>
          </cell>
          <cell r="K1581">
            <v>6.25</v>
          </cell>
          <cell r="L1581">
            <v>9</v>
          </cell>
          <cell r="M1581">
            <v>4.81283422459893</v>
          </cell>
          <cell r="N1581">
            <v>2</v>
          </cell>
          <cell r="O1581">
            <v>4.081632653061225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13905</v>
          </cell>
          <cell r="U1581">
            <v>11.598905590497322</v>
          </cell>
        </row>
        <row r="1582">
          <cell r="A1582" t="str">
            <v>72 Contrainte physique- causée par des radiations, par le bruit, la lumière, la pression</v>
          </cell>
          <cell r="B1582">
            <v>154</v>
          </cell>
          <cell r="C1582">
            <v>0.14265335235378032</v>
          </cell>
          <cell r="D1582">
            <v>16</v>
          </cell>
          <cell r="E1582">
            <v>0.2565335898669232</v>
          </cell>
          <cell r="F1582">
            <v>13</v>
          </cell>
          <cell r="G1582">
            <v>0.31093039942597467</v>
          </cell>
          <cell r="H1582">
            <v>6</v>
          </cell>
          <cell r="I1582">
            <v>0.5429864253393665</v>
          </cell>
          <cell r="J1582">
            <v>0</v>
          </cell>
          <cell r="K1582">
            <v>0</v>
          </cell>
          <cell r="L1582">
            <v>1</v>
          </cell>
          <cell r="M1582">
            <v>0.53475935828877</v>
          </cell>
          <cell r="N1582">
            <v>2</v>
          </cell>
          <cell r="O1582">
            <v>4.081632653061225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192</v>
          </cell>
          <cell r="U1582">
            <v>0.16015748819672682</v>
          </cell>
        </row>
        <row r="1583">
          <cell r="A1583" t="str">
            <v>73 Contrainte psychique, choc mental</v>
          </cell>
          <cell r="B1583">
            <v>622</v>
          </cell>
          <cell r="C1583">
            <v>0.5761713322340997</v>
          </cell>
          <cell r="D1583">
            <v>34</v>
          </cell>
          <cell r="E1583">
            <v>0.5451338784672118</v>
          </cell>
          <cell r="F1583">
            <v>117</v>
          </cell>
          <cell r="G1583">
            <v>2.7983735948337713</v>
          </cell>
          <cell r="H1583">
            <v>45</v>
          </cell>
          <cell r="I1583">
            <v>4.072398190045249</v>
          </cell>
          <cell r="J1583">
            <v>1</v>
          </cell>
          <cell r="K1583">
            <v>1.25</v>
          </cell>
          <cell r="L1583">
            <v>5</v>
          </cell>
          <cell r="M1583">
            <v>2.6737967914438503</v>
          </cell>
          <cell r="N1583">
            <v>1</v>
          </cell>
          <cell r="O1583">
            <v>2.0408163265306123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825</v>
          </cell>
          <cell r="U1583">
            <v>0.6881767070953104</v>
          </cell>
        </row>
        <row r="1584">
          <cell r="A1584" t="str">
            <v>79 Autre contact - Modalité de la blessure connu du groupe 70 nlcd</v>
          </cell>
          <cell r="B1584">
            <v>654</v>
          </cell>
          <cell r="C1584">
            <v>0.6058135872686514</v>
          </cell>
          <cell r="D1584">
            <v>50</v>
          </cell>
          <cell r="E1584">
            <v>0.8016674683341349</v>
          </cell>
          <cell r="F1584">
            <v>30</v>
          </cell>
          <cell r="G1584">
            <v>0.7175316909830185</v>
          </cell>
          <cell r="H1584">
            <v>4</v>
          </cell>
          <cell r="I1584">
            <v>0.36199095022624433</v>
          </cell>
          <cell r="J1584">
            <v>2</v>
          </cell>
          <cell r="K1584">
            <v>2.5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1</v>
          </cell>
          <cell r="Q1584">
            <v>4.3478260869565215</v>
          </cell>
          <cell r="R1584">
            <v>1</v>
          </cell>
          <cell r="S1584">
            <v>1.515151515151515</v>
          </cell>
          <cell r="T1584">
            <v>742</v>
          </cell>
          <cell r="U1584">
            <v>0.6189419595936003</v>
          </cell>
        </row>
        <row r="1585">
          <cell r="A1585" t="str">
            <v>80 Morsure, coup de pied, etc., animal ou humain - non précisé</v>
          </cell>
          <cell r="B1585">
            <v>397</v>
          </cell>
          <cell r="C1585">
            <v>0.36774922652240766</v>
          </cell>
          <cell r="D1585">
            <v>14</v>
          </cell>
          <cell r="E1585">
            <v>0.22446689113355783</v>
          </cell>
          <cell r="F1585">
            <v>12</v>
          </cell>
          <cell r="G1585">
            <v>0.2870126763932074</v>
          </cell>
          <cell r="H1585">
            <v>4</v>
          </cell>
          <cell r="I1585">
            <v>0.36199095022624433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427</v>
          </cell>
          <cell r="U1585">
            <v>0.3561835805208455</v>
          </cell>
        </row>
        <row r="1586">
          <cell r="A1586" t="str">
            <v>81 Morsure par</v>
          </cell>
          <cell r="B1586">
            <v>378</v>
          </cell>
          <cell r="C1586">
            <v>0.3501491375956426</v>
          </cell>
          <cell r="D1586">
            <v>3</v>
          </cell>
          <cell r="E1586">
            <v>0.0481000481000481</v>
          </cell>
          <cell r="F1586">
            <v>2</v>
          </cell>
          <cell r="G1586">
            <v>0.04783544606553456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383</v>
          </cell>
          <cell r="U1586">
            <v>0.3194808228090956</v>
          </cell>
        </row>
        <row r="1587">
          <cell r="A1587" t="str">
            <v>82 Piqûre par un insecte, un poisson</v>
          </cell>
          <cell r="B1587">
            <v>196</v>
          </cell>
          <cell r="C1587">
            <v>0.1815588120866295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196</v>
          </cell>
          <cell r="U1587">
            <v>0.16349410253415858</v>
          </cell>
        </row>
        <row r="1588">
          <cell r="A1588" t="str">
            <v>83 Coup, coup de pied, coup de tête, étranglement</v>
          </cell>
          <cell r="B1588">
            <v>1469</v>
          </cell>
          <cell r="C1588">
            <v>1.3607647701798917</v>
          </cell>
          <cell r="D1588">
            <v>51</v>
          </cell>
          <cell r="E1588">
            <v>0.8177008177008177</v>
          </cell>
          <cell r="F1588">
            <v>53</v>
          </cell>
          <cell r="G1588">
            <v>1.2676393207366659</v>
          </cell>
          <cell r="H1588">
            <v>11</v>
          </cell>
          <cell r="I1588">
            <v>0.9954751131221719</v>
          </cell>
          <cell r="J1588">
            <v>1</v>
          </cell>
          <cell r="K1588">
            <v>1.25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1585</v>
          </cell>
          <cell r="U1588">
            <v>1.3221334312073538</v>
          </cell>
        </row>
        <row r="1589">
          <cell r="A1589" t="str">
            <v>89 Autre contact - Modalité de la blessure connu du groupe 80 nlcd</v>
          </cell>
          <cell r="B1589">
            <v>259</v>
          </cell>
          <cell r="C1589">
            <v>0.23991700168590324</v>
          </cell>
          <cell r="D1589">
            <v>11</v>
          </cell>
          <cell r="E1589">
            <v>0.1763668430335097</v>
          </cell>
          <cell r="F1589">
            <v>11</v>
          </cell>
          <cell r="G1589">
            <v>0.2630949533604401</v>
          </cell>
          <cell r="H1589">
            <v>1</v>
          </cell>
          <cell r="I1589">
            <v>0.09049773755656108</v>
          </cell>
          <cell r="J1589">
            <v>0</v>
          </cell>
          <cell r="K1589">
            <v>0</v>
          </cell>
          <cell r="L1589">
            <v>1</v>
          </cell>
          <cell r="M1589">
            <v>0.53475935828877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283</v>
          </cell>
          <cell r="U1589">
            <v>0.23606546437330042</v>
          </cell>
        </row>
        <row r="1590">
          <cell r="A1590" t="str">
            <v>99 Autre contact - Modalité de la blessure non listé dans cette classification</v>
          </cell>
          <cell r="B1590">
            <v>3581</v>
          </cell>
          <cell r="C1590">
            <v>3.317153602460307</v>
          </cell>
          <cell r="D1590">
            <v>197</v>
          </cell>
          <cell r="E1590">
            <v>3.1585698252364915</v>
          </cell>
          <cell r="F1590">
            <v>145</v>
          </cell>
          <cell r="G1590">
            <v>3.4680698397512555</v>
          </cell>
          <cell r="H1590">
            <v>38</v>
          </cell>
          <cell r="I1590">
            <v>3.4389140271493215</v>
          </cell>
          <cell r="J1590">
            <v>6</v>
          </cell>
          <cell r="K1590">
            <v>7.5</v>
          </cell>
          <cell r="L1590">
            <v>12</v>
          </cell>
          <cell r="M1590">
            <v>6.417112299465241</v>
          </cell>
          <cell r="N1590">
            <v>1</v>
          </cell>
          <cell r="O1590">
            <v>2.0408163265306123</v>
          </cell>
          <cell r="P1590">
            <v>1</v>
          </cell>
          <cell r="Q1590">
            <v>4.3478260869565215</v>
          </cell>
          <cell r="R1590">
            <v>10</v>
          </cell>
          <cell r="S1590">
            <v>15.151515151515152</v>
          </cell>
          <cell r="T1590">
            <v>3991</v>
          </cell>
          <cell r="U1590">
            <v>3.3291069551725867</v>
          </cell>
        </row>
        <row r="1591">
          <cell r="A1591" t="str">
            <v>Inconnu</v>
          </cell>
          <cell r="B1591">
            <v>14180</v>
          </cell>
          <cell r="C1591">
            <v>13.135224262185746</v>
          </cell>
          <cell r="D1591">
            <v>335</v>
          </cell>
          <cell r="E1591">
            <v>5.371172037838705</v>
          </cell>
          <cell r="F1591">
            <v>197</v>
          </cell>
          <cell r="G1591">
            <v>4.711791437455154</v>
          </cell>
          <cell r="H1591">
            <v>55</v>
          </cell>
          <cell r="I1591">
            <v>4.97737556561086</v>
          </cell>
          <cell r="J1591">
            <v>2</v>
          </cell>
          <cell r="K1591">
            <v>2.5</v>
          </cell>
          <cell r="L1591">
            <v>6</v>
          </cell>
          <cell r="M1591">
            <v>3.2085561497326207</v>
          </cell>
          <cell r="N1591">
            <v>3</v>
          </cell>
          <cell r="O1591">
            <v>6.122448979591836</v>
          </cell>
          <cell r="P1591">
            <v>2</v>
          </cell>
          <cell r="Q1591">
            <v>8.695652173913043</v>
          </cell>
          <cell r="R1591">
            <v>3</v>
          </cell>
          <cell r="S1591">
            <v>4.545454545454546</v>
          </cell>
          <cell r="T1591">
            <v>14783</v>
          </cell>
          <cell r="U1591">
            <v>12.331292437563604</v>
          </cell>
        </row>
        <row r="1592">
          <cell r="A1592" t="str">
            <v>Total</v>
          </cell>
          <cell r="B1592">
            <v>107954</v>
          </cell>
          <cell r="C1592">
            <v>100</v>
          </cell>
          <cell r="D1592">
            <v>6237</v>
          </cell>
          <cell r="E1592">
            <v>100</v>
          </cell>
          <cell r="F1592">
            <v>4181</v>
          </cell>
          <cell r="G1592">
            <v>100</v>
          </cell>
          <cell r="H1592">
            <v>1105</v>
          </cell>
          <cell r="I1592">
            <v>100</v>
          </cell>
          <cell r="J1592">
            <v>80</v>
          </cell>
          <cell r="K1592">
            <v>100</v>
          </cell>
          <cell r="L1592">
            <v>187</v>
          </cell>
          <cell r="M1592">
            <v>100</v>
          </cell>
          <cell r="N1592">
            <v>49</v>
          </cell>
          <cell r="O1592">
            <v>100</v>
          </cell>
          <cell r="P1592">
            <v>23</v>
          </cell>
          <cell r="Q1592">
            <v>100</v>
          </cell>
          <cell r="R1592">
            <v>66</v>
          </cell>
          <cell r="S1592">
            <v>100</v>
          </cell>
          <cell r="T1592">
            <v>119882</v>
          </cell>
          <cell r="U159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4">
      <selection activeCell="B29" sqref="B29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719</v>
      </c>
      <c r="B1" s="2"/>
    </row>
    <row r="2" spans="1:2" ht="15">
      <c r="A2" s="3" t="s">
        <v>0</v>
      </c>
      <c r="B2" s="4" t="s">
        <v>437</v>
      </c>
    </row>
    <row r="3" spans="1:2" ht="14.25">
      <c r="A3" s="5" t="s">
        <v>1</v>
      </c>
      <c r="B3" s="306" t="s">
        <v>441</v>
      </c>
    </row>
    <row r="4" spans="1:2" ht="14.25">
      <c r="A4" s="437" t="s">
        <v>414</v>
      </c>
      <c r="B4" s="306" t="s">
        <v>442</v>
      </c>
    </row>
    <row r="5" spans="1:2" ht="14.25">
      <c r="A5" s="437" t="s">
        <v>415</v>
      </c>
      <c r="B5" s="306" t="s">
        <v>443</v>
      </c>
    </row>
    <row r="6" spans="1:2" ht="14.25">
      <c r="A6" s="437" t="s">
        <v>416</v>
      </c>
      <c r="B6" s="306" t="s">
        <v>444</v>
      </c>
    </row>
    <row r="7" spans="1:2" ht="14.25">
      <c r="A7" s="437" t="s">
        <v>417</v>
      </c>
      <c r="B7" s="306" t="s">
        <v>445</v>
      </c>
    </row>
    <row r="8" spans="1:2" ht="14.25">
      <c r="A8" s="437" t="s">
        <v>418</v>
      </c>
      <c r="B8" s="306" t="s">
        <v>446</v>
      </c>
    </row>
    <row r="9" spans="1:2" ht="14.25">
      <c r="A9" s="437" t="s">
        <v>419</v>
      </c>
      <c r="B9" s="306" t="s">
        <v>447</v>
      </c>
    </row>
    <row r="10" spans="1:2" ht="14.25">
      <c r="A10" s="3" t="s">
        <v>2</v>
      </c>
      <c r="B10" s="4" t="s">
        <v>438</v>
      </c>
    </row>
    <row r="11" spans="1:2" ht="14.25">
      <c r="A11" s="5" t="s">
        <v>3</v>
      </c>
      <c r="B11" s="306" t="s">
        <v>448</v>
      </c>
    </row>
    <row r="12" spans="1:2" ht="14.25">
      <c r="A12" s="437" t="s">
        <v>420</v>
      </c>
      <c r="B12" s="306" t="s">
        <v>449</v>
      </c>
    </row>
    <row r="13" spans="1:2" ht="14.25">
      <c r="A13" s="437" t="s">
        <v>421</v>
      </c>
      <c r="B13" s="306" t="s">
        <v>450</v>
      </c>
    </row>
    <row r="14" spans="1:2" ht="14.25">
      <c r="A14" s="437" t="s">
        <v>422</v>
      </c>
      <c r="B14" s="306" t="s">
        <v>451</v>
      </c>
    </row>
    <row r="15" spans="1:2" ht="14.25">
      <c r="A15" s="437" t="s">
        <v>423</v>
      </c>
      <c r="B15" s="306" t="s">
        <v>452</v>
      </c>
    </row>
    <row r="16" spans="1:2" ht="14.25">
      <c r="A16" s="437" t="s">
        <v>424</v>
      </c>
      <c r="B16" s="306" t="s">
        <v>453</v>
      </c>
    </row>
    <row r="17" spans="1:2" ht="14.25">
      <c r="A17" s="437" t="s">
        <v>425</v>
      </c>
      <c r="B17" s="306" t="s">
        <v>454</v>
      </c>
    </row>
    <row r="18" spans="1:2" ht="14.25">
      <c r="A18" s="3" t="s">
        <v>4</v>
      </c>
      <c r="B18" s="443" t="s">
        <v>439</v>
      </c>
    </row>
    <row r="19" spans="1:2" ht="14.25">
      <c r="A19" s="5" t="s">
        <v>6</v>
      </c>
      <c r="B19" s="306" t="s">
        <v>455</v>
      </c>
    </row>
    <row r="20" spans="1:2" ht="14.25">
      <c r="A20" s="437" t="s">
        <v>426</v>
      </c>
      <c r="B20" s="306" t="s">
        <v>456</v>
      </c>
    </row>
    <row r="21" spans="1:2" ht="14.25">
      <c r="A21" s="437" t="s">
        <v>427</v>
      </c>
      <c r="B21" s="306" t="s">
        <v>457</v>
      </c>
    </row>
    <row r="22" spans="1:2" ht="14.25">
      <c r="A22" s="437" t="s">
        <v>428</v>
      </c>
      <c r="B22" s="306" t="s">
        <v>458</v>
      </c>
    </row>
    <row r="23" spans="1:2" ht="14.25">
      <c r="A23" s="437" t="s">
        <v>429</v>
      </c>
      <c r="B23" s="306" t="s">
        <v>459</v>
      </c>
    </row>
    <row r="24" spans="1:2" ht="14.25">
      <c r="A24" s="437" t="s">
        <v>430</v>
      </c>
      <c r="B24" s="306" t="s">
        <v>454</v>
      </c>
    </row>
    <row r="25" spans="1:2" ht="14.25">
      <c r="A25" s="3" t="s">
        <v>7</v>
      </c>
      <c r="B25" s="443" t="s">
        <v>440</v>
      </c>
    </row>
    <row r="26" spans="1:2" ht="14.25">
      <c r="A26" s="5" t="s">
        <v>9</v>
      </c>
      <c r="B26" s="306" t="s">
        <v>460</v>
      </c>
    </row>
    <row r="27" spans="1:2" ht="14.25">
      <c r="A27" s="437" t="s">
        <v>431</v>
      </c>
      <c r="B27" s="306" t="s">
        <v>461</v>
      </c>
    </row>
    <row r="28" spans="1:2" ht="14.25">
      <c r="A28" s="437" t="s">
        <v>432</v>
      </c>
      <c r="B28" s="306" t="s">
        <v>462</v>
      </c>
    </row>
    <row r="29" spans="1:2" ht="14.25">
      <c r="A29" s="437" t="s">
        <v>433</v>
      </c>
      <c r="B29" s="306" t="s">
        <v>463</v>
      </c>
    </row>
    <row r="30" spans="1:2" ht="14.25">
      <c r="A30" s="437" t="s">
        <v>434</v>
      </c>
      <c r="B30" s="306" t="s">
        <v>464</v>
      </c>
    </row>
    <row r="31" spans="1:2" ht="14.25">
      <c r="A31" s="437" t="s">
        <v>435</v>
      </c>
      <c r="B31" s="306" t="s">
        <v>465</v>
      </c>
    </row>
    <row r="32" spans="1:2" ht="14.25">
      <c r="A32" s="437" t="s">
        <v>436</v>
      </c>
      <c r="B32" s="306" t="s">
        <v>466</v>
      </c>
    </row>
    <row r="33" spans="1:2" ht="15" thickBot="1">
      <c r="A33" s="6"/>
      <c r="B33" s="6"/>
    </row>
  </sheetData>
  <sheetProtection/>
  <hyperlinks>
    <hyperlink ref="B3" location="'6.1.1'!A1" display="Accidents sur le lieu de travail selon le type de travail : évolution 2012 - 2016"/>
    <hyperlink ref="B4" location="'6.1.2'!A1" display="Accidents sur le lieu de travail selon le type de travail : distribution selon le genre - 2016"/>
    <hyperlink ref="B5" location="'6.1.3'!A1" display="Accidents sur le lieu de travail selon le type de travail : distribution selon la génération en fréquence absolue - 2016"/>
    <hyperlink ref="B6" location="'6.1.4'!A1" display="Accidents sur le lieu de travail selon le type de travail : distribution selon la génération en fréquence relative - 2016"/>
    <hyperlink ref="B7" location="'6.1.5'!A1" display="Accidents sur le lieu de travail selon le type de travail : distribution selon le genre de travail en fréquence absolue - 2016"/>
    <hyperlink ref="B8" location="'6.1.6'!A1" display="Accidents sur le lieu de travail selon le type de travail : distribution selon le genre de travail en fréquence relative - 2016"/>
    <hyperlink ref="B9" location="'6.1.7'!A1" display="Accidents sur le lieu de travail selon le type de travail : distribution selon la durée de l’incapacité temporaire - 2016"/>
    <hyperlink ref="B11" location="'6.2.1'!A1" display="Accidents sur le lieu de travail selon la déviation : évolution 2012 - 2016"/>
    <hyperlink ref="B12" location="'6.2.2'!A1" display="Accidents sur le lieu de travail selon la déviation : distribution selon le genre - 2016"/>
    <hyperlink ref="B13" location="'6.2.3'!A1" display="Accidents sur le lieu de travail selon la déviation : distribution selon la génération en fréquence absolue - 2016"/>
    <hyperlink ref="B14" location="'6.2.4'!A1" display="Accidents sur le lieu de travail selon la déviation : distribution selon la génération en fréquence relative - 2016"/>
    <hyperlink ref="B15" location="'6.2.5'!A1" display="Accidents sur le lieu de travail selon la déviation : distribution selon le genre de travail en fréquence absolue - 2016"/>
    <hyperlink ref="B16" location="'6.2.6'!A1" display="Accidents sur le lieu de travail selon la déviation : distribution selon le genre de travail en fréquence relative - 2016"/>
    <hyperlink ref="B17" location="'6.2.7'!A1" display="Accidents sur le lieu de travail selon la déviation : distribution selon la durée de l’incapacité temporaire - 2016"/>
    <hyperlink ref="B19" location="'6.3.1'!A1" display="Accidents sur le lieu de travail selon l'agent matériel : évolution 2011 - 2015"/>
    <hyperlink ref="B20" location="'6.3.2'!A1" display="Accidents sur le lieu de travail selon l'agent matériel : distribution selon le genre - 2016"/>
    <hyperlink ref="B21" location="'6.3.3'!A1" display="Accidents sur le lieu de travail selon l'agent matériel : distribution selon la génération en fréquence absolue - 2016"/>
    <hyperlink ref="B22" location="'6.3.4'!A1" display="Accidents sur le lieu de travail selon l'agent matériel : distribution selon la génération en fréquence relative - 2016"/>
    <hyperlink ref="B23" location="'6.3.5'!A1" display="Accidents sur le lieu de travail selon l'agent matériel : distribution selon le genre de travail - 2016"/>
    <hyperlink ref="B24" location="'6.3.6'!A1" display="Accidents sur le lieu de travail selon l'agent matériel : distribution selon la durée de l’incapacité temporaire - 2016"/>
    <hyperlink ref="B26" location="'6.4.1'!A1" display="Accidents sur le lieu de travail selon la modalité de la blessure : évolution 2011 - 2015"/>
    <hyperlink ref="B27" location="'6.4.2'!A1" display="Accidents sur le lieu de travail selon la modalité de la blessure : distribution selon et le genre - 2016"/>
    <hyperlink ref="B28" location="'6.4.3'!A1" display="Accidents sur le lieu de travail selon la modalité de la blessure : distribution selon la génération en fréquence absolue - 2016"/>
    <hyperlink ref="B29" location="'6.4.4'!A1" display="Accidents sur le lieu de travail selon la modalité de la blessure : distribution selon la génération en fréquence relative - 2016"/>
    <hyperlink ref="B30" location="'6.4.5'!A1" display="Accidents sur le lieu de travail selon la modalité de la blessure : distribution selon le genre de travail en fréquence absolue - 2016"/>
    <hyperlink ref="B31" location="'6.4.6'!A1" display="Accidents sur le lieu de travail selon la modalité de la blessure : distribution selon le genre de travail en fréquence relative - 2016"/>
    <hyperlink ref="B32" location="'6.4.7'!A1" display="Accidents sur le lieu de travail selon la modalité de la blessure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8"/>
  <sheetViews>
    <sheetView zoomScalePageLayoutView="0" workbookViewId="0" topLeftCell="A54">
      <selection activeCell="A1" sqref="A1:I1"/>
    </sheetView>
  </sheetViews>
  <sheetFormatPr defaultColWidth="9.140625" defaultRowHeight="15"/>
  <cols>
    <col min="1" max="1" width="7.7109375" style="290" customWidth="1"/>
    <col min="2" max="2" width="80.7109375" style="290" customWidth="1"/>
    <col min="3" max="9" width="15.7109375" style="290" customWidth="1"/>
    <col min="10" max="16384" width="9.140625" style="290" customWidth="1"/>
  </cols>
  <sheetData>
    <row r="1" spans="1:9" ht="24.75" customHeight="1" thickBot="1" thickTop="1">
      <c r="A1" s="510" t="s">
        <v>476</v>
      </c>
      <c r="B1" s="511"/>
      <c r="C1" s="512"/>
      <c r="D1" s="512"/>
      <c r="E1" s="512"/>
      <c r="F1" s="512"/>
      <c r="G1" s="512"/>
      <c r="H1" s="512"/>
      <c r="I1" s="513"/>
    </row>
    <row r="2" spans="1:9" ht="24.75" customHeight="1" thickBot="1" thickTop="1">
      <c r="A2" s="510" t="s">
        <v>475</v>
      </c>
      <c r="B2" s="511"/>
      <c r="C2" s="512"/>
      <c r="D2" s="512"/>
      <c r="E2" s="512"/>
      <c r="F2" s="512"/>
      <c r="G2" s="512"/>
      <c r="H2" s="512"/>
      <c r="I2" s="513"/>
    </row>
    <row r="3" spans="1:9" ht="24.75" customHeight="1" thickBot="1" thickTop="1">
      <c r="A3" s="482" t="s">
        <v>676</v>
      </c>
      <c r="B3" s="478" t="s">
        <v>438</v>
      </c>
      <c r="C3" s="450" t="s">
        <v>677</v>
      </c>
      <c r="D3" s="450"/>
      <c r="E3" s="450"/>
      <c r="F3" s="450"/>
      <c r="G3" s="450"/>
      <c r="H3" s="451"/>
      <c r="I3" s="461" t="s">
        <v>678</v>
      </c>
    </row>
    <row r="4" spans="1:9" ht="24.75" customHeight="1">
      <c r="A4" s="472"/>
      <c r="B4" s="473"/>
      <c r="C4" s="514">
        <v>2014</v>
      </c>
      <c r="D4" s="458"/>
      <c r="E4" s="456">
        <v>2015</v>
      </c>
      <c r="F4" s="458"/>
      <c r="G4" s="456">
        <v>2016</v>
      </c>
      <c r="H4" s="458"/>
      <c r="I4" s="462"/>
    </row>
    <row r="5" spans="1:9" ht="24.75" customHeight="1" thickBot="1">
      <c r="A5" s="515"/>
      <c r="B5" s="516"/>
      <c r="C5" s="10" t="s">
        <v>10</v>
      </c>
      <c r="D5" s="74" t="s">
        <v>11</v>
      </c>
      <c r="E5" s="39" t="s">
        <v>10</v>
      </c>
      <c r="F5" s="74" t="s">
        <v>11</v>
      </c>
      <c r="G5" s="39" t="s">
        <v>10</v>
      </c>
      <c r="H5" s="74" t="s">
        <v>11</v>
      </c>
      <c r="I5" s="463"/>
    </row>
    <row r="6" spans="1:10" ht="15" thickBot="1">
      <c r="A6" s="145" t="s">
        <v>54</v>
      </c>
      <c r="B6" s="14" t="s">
        <v>539</v>
      </c>
      <c r="C6" s="15">
        <v>1255</v>
      </c>
      <c r="D6" s="146">
        <v>0.033925337225961666</v>
      </c>
      <c r="E6" s="15">
        <v>810</v>
      </c>
      <c r="F6" s="17">
        <v>0.022211253701875617</v>
      </c>
      <c r="G6" s="15">
        <v>724</v>
      </c>
      <c r="H6" s="17">
        <v>0.019271207644600597</v>
      </c>
      <c r="I6" s="19">
        <v>-0.10617283950617284</v>
      </c>
      <c r="J6" s="368"/>
    </row>
    <row r="7" spans="1:9" ht="27.75" thickBot="1">
      <c r="A7" s="145" t="s">
        <v>79</v>
      </c>
      <c r="B7" s="14" t="s">
        <v>540</v>
      </c>
      <c r="C7" s="15">
        <v>239</v>
      </c>
      <c r="D7" s="146">
        <v>0.006460681750601465</v>
      </c>
      <c r="E7" s="15">
        <v>279</v>
      </c>
      <c r="F7" s="17">
        <v>0.007650542941757157</v>
      </c>
      <c r="G7" s="15">
        <v>247</v>
      </c>
      <c r="H7" s="17">
        <v>0.006574569458862359</v>
      </c>
      <c r="I7" s="19">
        <v>-0.11469534050179211</v>
      </c>
    </row>
    <row r="8" spans="1:10" ht="27">
      <c r="A8" s="26">
        <v>10</v>
      </c>
      <c r="B8" s="27" t="s">
        <v>541</v>
      </c>
      <c r="C8" s="78">
        <v>22</v>
      </c>
      <c r="D8" s="147">
        <v>0.0005947071067499256</v>
      </c>
      <c r="E8" s="78">
        <v>25</v>
      </c>
      <c r="F8" s="30">
        <v>0.0006855325216628277</v>
      </c>
      <c r="G8" s="78">
        <v>23</v>
      </c>
      <c r="H8" s="30">
        <v>0.0006122068726875882</v>
      </c>
      <c r="I8" s="32">
        <v>-0.08</v>
      </c>
      <c r="J8" s="368"/>
    </row>
    <row r="9" spans="1:10" ht="27">
      <c r="A9" s="26">
        <v>11</v>
      </c>
      <c r="B9" s="27" t="s">
        <v>542</v>
      </c>
      <c r="C9" s="78">
        <v>16</v>
      </c>
      <c r="D9" s="147">
        <v>0.00043251425945449137</v>
      </c>
      <c r="E9" s="78">
        <v>16</v>
      </c>
      <c r="F9" s="30">
        <v>0.0004387408138642097</v>
      </c>
      <c r="G9" s="78">
        <v>22</v>
      </c>
      <c r="H9" s="30">
        <v>0.0005855891825707364</v>
      </c>
      <c r="I9" s="32">
        <v>0.375</v>
      </c>
      <c r="J9" s="368"/>
    </row>
    <row r="10" spans="1:10" ht="14.25">
      <c r="A10" s="26">
        <v>12</v>
      </c>
      <c r="B10" s="27" t="s">
        <v>543</v>
      </c>
      <c r="C10" s="78">
        <v>25</v>
      </c>
      <c r="D10" s="147">
        <v>0.0006758035303976428</v>
      </c>
      <c r="E10" s="78">
        <v>33</v>
      </c>
      <c r="F10" s="30">
        <v>0.0009049029285949326</v>
      </c>
      <c r="G10" s="78">
        <v>33</v>
      </c>
      <c r="H10" s="30">
        <v>0.0008783837738561048</v>
      </c>
      <c r="I10" s="32">
        <v>0</v>
      </c>
      <c r="J10" s="368"/>
    </row>
    <row r="11" spans="1:10" ht="14.25">
      <c r="A11" s="26">
        <v>13</v>
      </c>
      <c r="B11" s="27" t="s">
        <v>544</v>
      </c>
      <c r="C11" s="78">
        <v>47</v>
      </c>
      <c r="D11" s="147">
        <v>0.0012705106371475685</v>
      </c>
      <c r="E11" s="78">
        <v>48</v>
      </c>
      <c r="F11" s="30">
        <v>0.0013162224415926291</v>
      </c>
      <c r="G11" s="78">
        <v>59</v>
      </c>
      <c r="H11" s="30">
        <v>0.0015704437168942479</v>
      </c>
      <c r="I11" s="32">
        <v>0.22916666666666666</v>
      </c>
      <c r="J11" s="368"/>
    </row>
    <row r="12" spans="1:10" ht="14.25">
      <c r="A12" s="26">
        <v>14</v>
      </c>
      <c r="B12" s="27" t="s">
        <v>545</v>
      </c>
      <c r="C12" s="78">
        <v>86</v>
      </c>
      <c r="D12" s="147">
        <v>0.002324764144567891</v>
      </c>
      <c r="E12" s="78">
        <v>99</v>
      </c>
      <c r="F12" s="30">
        <v>0.0027147087857847976</v>
      </c>
      <c r="G12" s="78">
        <v>70</v>
      </c>
      <c r="H12" s="30">
        <v>0.001863238308179616</v>
      </c>
      <c r="I12" s="32">
        <v>-0.29292929292929293</v>
      </c>
      <c r="J12" s="368"/>
    </row>
    <row r="13" spans="1:10" ht="27.75" thickBot="1">
      <c r="A13" s="8">
        <v>19</v>
      </c>
      <c r="B13" s="33" t="s">
        <v>546</v>
      </c>
      <c r="C13" s="83">
        <v>43</v>
      </c>
      <c r="D13" s="148">
        <v>0.0011623820722839455</v>
      </c>
      <c r="E13" s="83">
        <v>58</v>
      </c>
      <c r="F13" s="36">
        <v>0.0015904354502577602</v>
      </c>
      <c r="G13" s="83">
        <v>40</v>
      </c>
      <c r="H13" s="36">
        <v>0.0010647076046740665</v>
      </c>
      <c r="I13" s="38">
        <v>-0.3103448275862069</v>
      </c>
      <c r="J13" s="368"/>
    </row>
    <row r="14" spans="1:9" ht="27.75" thickBot="1">
      <c r="A14" s="145" t="s">
        <v>87</v>
      </c>
      <c r="B14" s="14" t="s">
        <v>547</v>
      </c>
      <c r="C14" s="15">
        <v>945</v>
      </c>
      <c r="D14" s="146">
        <v>0.0255453734490309</v>
      </c>
      <c r="E14" s="15">
        <v>966</v>
      </c>
      <c r="F14" s="17">
        <v>0.026488976637051662</v>
      </c>
      <c r="G14" s="15">
        <v>906</v>
      </c>
      <c r="H14" s="17">
        <v>0.024115627245867605</v>
      </c>
      <c r="I14" s="19">
        <v>-0.062111801242236024</v>
      </c>
    </row>
    <row r="15" spans="1:10" ht="27">
      <c r="A15" s="26">
        <v>20</v>
      </c>
      <c r="B15" s="27" t="s">
        <v>548</v>
      </c>
      <c r="C15" s="78">
        <v>96</v>
      </c>
      <c r="D15" s="147">
        <v>0.0025950855567269484</v>
      </c>
      <c r="E15" s="78">
        <v>71</v>
      </c>
      <c r="F15" s="30">
        <v>0.0019469123615224306</v>
      </c>
      <c r="G15" s="78">
        <v>86</v>
      </c>
      <c r="H15" s="30">
        <v>0.002289121350049243</v>
      </c>
      <c r="I15" s="32">
        <v>0.2112676056338028</v>
      </c>
      <c r="J15" s="368"/>
    </row>
    <row r="16" spans="1:10" ht="14.25">
      <c r="A16" s="26">
        <v>21</v>
      </c>
      <c r="B16" s="27" t="s">
        <v>549</v>
      </c>
      <c r="C16" s="78">
        <v>46</v>
      </c>
      <c r="D16" s="147">
        <v>0.0012434784959316628</v>
      </c>
      <c r="E16" s="78">
        <v>64</v>
      </c>
      <c r="F16" s="30">
        <v>0.0017549632554568389</v>
      </c>
      <c r="G16" s="78">
        <v>45</v>
      </c>
      <c r="H16" s="30">
        <v>0.001197796055258325</v>
      </c>
      <c r="I16" s="32">
        <v>-0.296875</v>
      </c>
      <c r="J16" s="368"/>
    </row>
    <row r="17" spans="1:10" ht="14.25">
      <c r="A17" s="26">
        <v>22</v>
      </c>
      <c r="B17" s="27" t="s">
        <v>550</v>
      </c>
      <c r="C17" s="78">
        <v>429</v>
      </c>
      <c r="D17" s="147">
        <v>0.01159678858162355</v>
      </c>
      <c r="E17" s="78">
        <v>433</v>
      </c>
      <c r="F17" s="30">
        <v>0.011873423275200176</v>
      </c>
      <c r="G17" s="78">
        <v>411</v>
      </c>
      <c r="H17" s="30">
        <v>0.010939870638026032</v>
      </c>
      <c r="I17" s="32">
        <v>-0.050808314087759814</v>
      </c>
      <c r="J17" s="368"/>
    </row>
    <row r="18" spans="1:10" ht="14.25">
      <c r="A18" s="26">
        <v>23</v>
      </c>
      <c r="B18" s="27" t="s">
        <v>551</v>
      </c>
      <c r="C18" s="78">
        <v>102</v>
      </c>
      <c r="D18" s="147">
        <v>0.0027572784040223825</v>
      </c>
      <c r="E18" s="78">
        <v>121</v>
      </c>
      <c r="F18" s="30">
        <v>0.0033179774048480858</v>
      </c>
      <c r="G18" s="78">
        <v>138</v>
      </c>
      <c r="H18" s="30">
        <v>0.003673241236125529</v>
      </c>
      <c r="I18" s="32">
        <v>0.14049586776859505</v>
      </c>
      <c r="J18" s="368"/>
    </row>
    <row r="19" spans="1:10" ht="14.25">
      <c r="A19" s="26">
        <v>24</v>
      </c>
      <c r="B19" s="27" t="s">
        <v>552</v>
      </c>
      <c r="C19" s="78">
        <v>209</v>
      </c>
      <c r="D19" s="147">
        <v>0.005649717514124294</v>
      </c>
      <c r="E19" s="78">
        <v>185</v>
      </c>
      <c r="F19" s="30">
        <v>0.005072940660304925</v>
      </c>
      <c r="G19" s="78">
        <v>161</v>
      </c>
      <c r="H19" s="30">
        <v>0.004285448108813117</v>
      </c>
      <c r="I19" s="32">
        <v>-0.12972972972972974</v>
      </c>
      <c r="J19" s="368"/>
    </row>
    <row r="20" spans="1:10" ht="27.75" thickBot="1">
      <c r="A20" s="8">
        <v>29</v>
      </c>
      <c r="B20" s="33" t="s">
        <v>553</v>
      </c>
      <c r="C20" s="83">
        <v>63</v>
      </c>
      <c r="D20" s="148">
        <v>0.0017030248966020598</v>
      </c>
      <c r="E20" s="83">
        <v>92</v>
      </c>
      <c r="F20" s="36">
        <v>0.0025227596797192057</v>
      </c>
      <c r="G20" s="83">
        <v>65</v>
      </c>
      <c r="H20" s="36">
        <v>0.0017301498575953578</v>
      </c>
      <c r="I20" s="38">
        <v>-0.29347826086956524</v>
      </c>
      <c r="J20" s="368"/>
    </row>
    <row r="21" spans="1:9" ht="27.75" thickBot="1">
      <c r="A21" s="145" t="s">
        <v>95</v>
      </c>
      <c r="B21" s="14" t="s">
        <v>554</v>
      </c>
      <c r="C21" s="15">
        <v>3272</v>
      </c>
      <c r="D21" s="146">
        <v>0.0884491660584435</v>
      </c>
      <c r="E21" s="15">
        <v>3164</v>
      </c>
      <c r="F21" s="17">
        <v>0.08676099594164748</v>
      </c>
      <c r="G21" s="15">
        <v>3345</v>
      </c>
      <c r="H21" s="17">
        <v>0.0890361734408688</v>
      </c>
      <c r="I21" s="19">
        <v>0.05720606826801517</v>
      </c>
    </row>
    <row r="22" spans="1:10" ht="27">
      <c r="A22" s="26">
        <v>30</v>
      </c>
      <c r="B22" s="27" t="s">
        <v>555</v>
      </c>
      <c r="C22" s="78">
        <v>429</v>
      </c>
      <c r="D22" s="147">
        <v>0.01159678858162355</v>
      </c>
      <c r="E22" s="78">
        <v>457</v>
      </c>
      <c r="F22" s="30">
        <v>0.01253153449599649</v>
      </c>
      <c r="G22" s="78">
        <v>414</v>
      </c>
      <c r="H22" s="30">
        <v>0.011019723708376587</v>
      </c>
      <c r="I22" s="32">
        <v>-0.09409190371991247</v>
      </c>
      <c r="J22" s="368"/>
    </row>
    <row r="23" spans="1:10" ht="14.25">
      <c r="A23" s="26">
        <v>31</v>
      </c>
      <c r="B23" s="27" t="s">
        <v>556</v>
      </c>
      <c r="C23" s="78">
        <v>141</v>
      </c>
      <c r="D23" s="147">
        <v>0.0038115319114427055</v>
      </c>
      <c r="E23" s="78">
        <v>145</v>
      </c>
      <c r="F23" s="30">
        <v>0.003976088625644401</v>
      </c>
      <c r="G23" s="78">
        <v>157</v>
      </c>
      <c r="H23" s="30">
        <v>0.00417897734834571</v>
      </c>
      <c r="I23" s="32">
        <v>0.08275862068965517</v>
      </c>
      <c r="J23" s="368"/>
    </row>
    <row r="24" spans="1:10" ht="27">
      <c r="A24" s="26">
        <v>32</v>
      </c>
      <c r="B24" s="27" t="s">
        <v>557</v>
      </c>
      <c r="C24" s="78">
        <v>380</v>
      </c>
      <c r="D24" s="147">
        <v>0.01027221366204417</v>
      </c>
      <c r="E24" s="78">
        <v>347</v>
      </c>
      <c r="F24" s="30">
        <v>0.009515191400680047</v>
      </c>
      <c r="G24" s="78">
        <v>324</v>
      </c>
      <c r="H24" s="30">
        <v>0.008624131597859937</v>
      </c>
      <c r="I24" s="32">
        <v>-0.06628242074927954</v>
      </c>
      <c r="J24" s="368"/>
    </row>
    <row r="25" spans="1:10" ht="27">
      <c r="A25" s="26">
        <v>33</v>
      </c>
      <c r="B25" s="27" t="s">
        <v>558</v>
      </c>
      <c r="C25" s="78">
        <v>995</v>
      </c>
      <c r="D25" s="147">
        <v>0.026896980509826182</v>
      </c>
      <c r="E25" s="78">
        <v>915</v>
      </c>
      <c r="F25" s="30">
        <v>0.025090490292859494</v>
      </c>
      <c r="G25" s="78">
        <v>1045</v>
      </c>
      <c r="H25" s="30">
        <v>0.027815486172109986</v>
      </c>
      <c r="I25" s="32">
        <v>0.14207650273224043</v>
      </c>
      <c r="J25" s="368"/>
    </row>
    <row r="26" spans="1:10" ht="27">
      <c r="A26" s="26">
        <v>34</v>
      </c>
      <c r="B26" s="27" t="s">
        <v>559</v>
      </c>
      <c r="C26" s="78">
        <v>262</v>
      </c>
      <c r="D26" s="147">
        <v>0.007082420998567296</v>
      </c>
      <c r="E26" s="78">
        <v>294</v>
      </c>
      <c r="F26" s="30">
        <v>0.008061862454754853</v>
      </c>
      <c r="G26" s="78">
        <v>390</v>
      </c>
      <c r="H26" s="30">
        <v>0.010380899145572147</v>
      </c>
      <c r="I26" s="32">
        <v>0.32653061224489793</v>
      </c>
      <c r="J26" s="368"/>
    </row>
    <row r="27" spans="1:10" ht="27">
      <c r="A27" s="26">
        <v>35</v>
      </c>
      <c r="B27" s="27" t="s">
        <v>560</v>
      </c>
      <c r="C27" s="78">
        <v>859</v>
      </c>
      <c r="D27" s="147">
        <v>0.023220609304463007</v>
      </c>
      <c r="E27" s="78">
        <v>833</v>
      </c>
      <c r="F27" s="30">
        <v>0.02284194362180542</v>
      </c>
      <c r="G27" s="78">
        <v>823</v>
      </c>
      <c r="H27" s="30">
        <v>0.021906358966168916</v>
      </c>
      <c r="I27" s="32">
        <v>-0.012004801920768308</v>
      </c>
      <c r="J27" s="368"/>
    </row>
    <row r="28" spans="1:10" ht="27.75" thickBot="1">
      <c r="A28" s="39">
        <v>39</v>
      </c>
      <c r="B28" s="40" t="s">
        <v>561</v>
      </c>
      <c r="C28" s="83">
        <v>206</v>
      </c>
      <c r="D28" s="148">
        <v>0.005568621090476577</v>
      </c>
      <c r="E28" s="149">
        <v>173</v>
      </c>
      <c r="F28" s="43">
        <v>0.004743885049906768</v>
      </c>
      <c r="G28" s="83">
        <v>192</v>
      </c>
      <c r="H28" s="36">
        <v>0.005110596502435518</v>
      </c>
      <c r="I28" s="38">
        <v>0.10982658959537572</v>
      </c>
      <c r="J28" s="368"/>
    </row>
    <row r="29" spans="1:9" ht="27.75" thickBot="1">
      <c r="A29" s="145" t="s">
        <v>104</v>
      </c>
      <c r="B29" s="14" t="s">
        <v>562</v>
      </c>
      <c r="C29" s="15">
        <v>5345</v>
      </c>
      <c r="D29" s="146">
        <v>0.14448679479901602</v>
      </c>
      <c r="E29" s="15">
        <v>5227</v>
      </c>
      <c r="F29" s="17">
        <v>0.14333113962926403</v>
      </c>
      <c r="G29" s="15">
        <v>5020</v>
      </c>
      <c r="H29" s="17">
        <v>0.13362080438659532</v>
      </c>
      <c r="I29" s="19">
        <v>-0.039602066194757986</v>
      </c>
    </row>
    <row r="30" spans="1:10" ht="27">
      <c r="A30" s="26">
        <v>40</v>
      </c>
      <c r="B30" s="27" t="s">
        <v>563</v>
      </c>
      <c r="C30" s="78">
        <v>654</v>
      </c>
      <c r="D30" s="147">
        <v>0.017679020355202336</v>
      </c>
      <c r="E30" s="78">
        <v>685</v>
      </c>
      <c r="F30" s="30">
        <v>0.01878359109356148</v>
      </c>
      <c r="G30" s="78">
        <v>676</v>
      </c>
      <c r="H30" s="30">
        <v>0.01799355851899172</v>
      </c>
      <c r="I30" s="32">
        <v>-0.013138686131386862</v>
      </c>
      <c r="J30" s="368"/>
    </row>
    <row r="31" spans="1:10" ht="27">
      <c r="A31" s="26">
        <v>41</v>
      </c>
      <c r="B31" s="27" t="s">
        <v>564</v>
      </c>
      <c r="C31" s="78">
        <v>190</v>
      </c>
      <c r="D31" s="147">
        <v>0.005136106831022085</v>
      </c>
      <c r="E31" s="78">
        <v>194</v>
      </c>
      <c r="F31" s="30">
        <v>0.005319732368103543</v>
      </c>
      <c r="G31" s="78">
        <v>184</v>
      </c>
      <c r="H31" s="30">
        <v>0.004897654981500706</v>
      </c>
      <c r="I31" s="32">
        <v>-0.05154639175257732</v>
      </c>
      <c r="J31" s="368"/>
    </row>
    <row r="32" spans="1:10" ht="27">
      <c r="A32" s="26">
        <v>42</v>
      </c>
      <c r="B32" s="27" t="s">
        <v>565</v>
      </c>
      <c r="C32" s="78">
        <v>956</v>
      </c>
      <c r="D32" s="147">
        <v>0.02584272700240586</v>
      </c>
      <c r="E32" s="78">
        <v>1022</v>
      </c>
      <c r="F32" s="30">
        <v>0.028024569485576394</v>
      </c>
      <c r="G32" s="78">
        <v>918</v>
      </c>
      <c r="H32" s="30">
        <v>0.024435039527269824</v>
      </c>
      <c r="I32" s="32">
        <v>-0.10176125244618395</v>
      </c>
      <c r="J32" s="368"/>
    </row>
    <row r="33" spans="1:10" ht="27">
      <c r="A33" s="26">
        <v>43</v>
      </c>
      <c r="B33" s="27" t="s">
        <v>566</v>
      </c>
      <c r="C33" s="78">
        <v>1072</v>
      </c>
      <c r="D33" s="147">
        <v>0.028978455383450924</v>
      </c>
      <c r="E33" s="78">
        <v>984</v>
      </c>
      <c r="F33" s="30">
        <v>0.0269825600526489</v>
      </c>
      <c r="G33" s="78">
        <v>955</v>
      </c>
      <c r="H33" s="30">
        <v>0.025419894061593337</v>
      </c>
      <c r="I33" s="32">
        <v>-0.029471544715447155</v>
      </c>
      <c r="J33" s="368"/>
    </row>
    <row r="34" spans="1:10" ht="27">
      <c r="A34" s="26">
        <v>44</v>
      </c>
      <c r="B34" s="27" t="s">
        <v>567</v>
      </c>
      <c r="C34" s="78">
        <v>2168</v>
      </c>
      <c r="D34" s="147">
        <v>0.05860568215608358</v>
      </c>
      <c r="E34" s="78">
        <v>2012</v>
      </c>
      <c r="F34" s="30">
        <v>0.05517165734342437</v>
      </c>
      <c r="G34" s="78">
        <v>1972</v>
      </c>
      <c r="H34" s="30">
        <v>0.05249008491043147</v>
      </c>
      <c r="I34" s="32">
        <v>-0.019880715705765408</v>
      </c>
      <c r="J34" s="368"/>
    </row>
    <row r="35" spans="1:10" ht="14.25">
      <c r="A35" s="26">
        <v>45</v>
      </c>
      <c r="B35" s="27" t="s">
        <v>568</v>
      </c>
      <c r="C35" s="78">
        <v>73</v>
      </c>
      <c r="D35" s="147">
        <v>0.001973346308761117</v>
      </c>
      <c r="E35" s="78">
        <v>57</v>
      </c>
      <c r="F35" s="30">
        <v>0.0015630141493912471</v>
      </c>
      <c r="G35" s="78">
        <v>69</v>
      </c>
      <c r="H35" s="30">
        <v>0.0018366206180627646</v>
      </c>
      <c r="I35" s="32">
        <v>0.21052631578947367</v>
      </c>
      <c r="J35" s="368"/>
    </row>
    <row r="36" spans="1:10" ht="27.75" thickBot="1">
      <c r="A36" s="8">
        <v>49</v>
      </c>
      <c r="B36" s="33" t="s">
        <v>569</v>
      </c>
      <c r="C36" s="149">
        <v>232</v>
      </c>
      <c r="D36" s="150">
        <v>0.006271456762090125</v>
      </c>
      <c r="E36" s="83">
        <v>273</v>
      </c>
      <c r="F36" s="36">
        <v>0.007486015136558079</v>
      </c>
      <c r="G36" s="149">
        <v>246</v>
      </c>
      <c r="H36" s="43">
        <v>0.006547951768745509</v>
      </c>
      <c r="I36" s="45">
        <v>-0.0989010989010989</v>
      </c>
      <c r="J36" s="368"/>
    </row>
    <row r="37" spans="1:9" ht="15" thickBot="1">
      <c r="A37" s="145" t="s">
        <v>113</v>
      </c>
      <c r="B37" s="14" t="s">
        <v>570</v>
      </c>
      <c r="C37" s="15">
        <v>7330</v>
      </c>
      <c r="D37" s="146">
        <v>0.19814559511258886</v>
      </c>
      <c r="E37" s="15">
        <v>7236</v>
      </c>
      <c r="F37" s="17">
        <v>0.19842053307008883</v>
      </c>
      <c r="G37" s="15">
        <v>7507</v>
      </c>
      <c r="H37" s="17">
        <v>0.1998189997072054</v>
      </c>
      <c r="I37" s="19">
        <v>0.03745163073521283</v>
      </c>
    </row>
    <row r="38" spans="1:10" ht="14.25">
      <c r="A38" s="26">
        <v>50</v>
      </c>
      <c r="B38" s="27" t="s">
        <v>571</v>
      </c>
      <c r="C38" s="78">
        <v>1416</v>
      </c>
      <c r="D38" s="147">
        <v>0.03827751196172249</v>
      </c>
      <c r="E38" s="78">
        <v>1358</v>
      </c>
      <c r="F38" s="30">
        <v>0.0372381265767248</v>
      </c>
      <c r="G38" s="78">
        <v>1365</v>
      </c>
      <c r="H38" s="30">
        <v>0.03633314700950251</v>
      </c>
      <c r="I38" s="32">
        <v>0.005154639175257732</v>
      </c>
      <c r="J38" s="368"/>
    </row>
    <row r="39" spans="1:10" ht="14.25">
      <c r="A39" s="26">
        <v>51</v>
      </c>
      <c r="B39" s="27" t="s">
        <v>572</v>
      </c>
      <c r="C39" s="78">
        <v>1184</v>
      </c>
      <c r="D39" s="147">
        <v>0.032006055199632365</v>
      </c>
      <c r="E39" s="78">
        <v>1110</v>
      </c>
      <c r="F39" s="30">
        <v>0.03043764396182955</v>
      </c>
      <c r="G39" s="78">
        <v>1161</v>
      </c>
      <c r="H39" s="30">
        <v>0.030903138225664775</v>
      </c>
      <c r="I39" s="32">
        <v>0.04594594594594595</v>
      </c>
      <c r="J39" s="368"/>
    </row>
    <row r="40" spans="1:10" ht="14.25">
      <c r="A40" s="26">
        <v>52</v>
      </c>
      <c r="B40" s="27" t="s">
        <v>573</v>
      </c>
      <c r="C40" s="78">
        <v>4518</v>
      </c>
      <c r="D40" s="147">
        <v>0.12213121401346201</v>
      </c>
      <c r="E40" s="78">
        <v>4547</v>
      </c>
      <c r="F40" s="30">
        <v>0.1246846550400351</v>
      </c>
      <c r="G40" s="78">
        <v>4757</v>
      </c>
      <c r="H40" s="30">
        <v>0.12662035188586335</v>
      </c>
      <c r="I40" s="32">
        <v>0.04618429733890477</v>
      </c>
      <c r="J40" s="368"/>
    </row>
    <row r="41" spans="1:10" ht="27.75" thickBot="1">
      <c r="A41" s="39">
        <v>59</v>
      </c>
      <c r="B41" s="40" t="s">
        <v>574</v>
      </c>
      <c r="C41" s="83">
        <v>212</v>
      </c>
      <c r="D41" s="148">
        <v>0.005730813937772011</v>
      </c>
      <c r="E41" s="149">
        <v>221</v>
      </c>
      <c r="F41" s="43">
        <v>0.006060107491499397</v>
      </c>
      <c r="G41" s="83">
        <v>224</v>
      </c>
      <c r="H41" s="36">
        <v>0.005962362586174772</v>
      </c>
      <c r="I41" s="38">
        <v>0.013574660633484163</v>
      </c>
      <c r="J41" s="368"/>
    </row>
    <row r="42" spans="1:9" ht="27.75" thickBot="1">
      <c r="A42" s="145" t="s">
        <v>119</v>
      </c>
      <c r="B42" s="14" t="s">
        <v>575</v>
      </c>
      <c r="C42" s="15">
        <v>6060</v>
      </c>
      <c r="D42" s="146">
        <v>0.16381477576838863</v>
      </c>
      <c r="E42" s="15">
        <v>6253</v>
      </c>
      <c r="F42" s="17">
        <v>0.17146539431830646</v>
      </c>
      <c r="G42" s="15">
        <v>6263</v>
      </c>
      <c r="H42" s="17">
        <v>0.16670659320184195</v>
      </c>
      <c r="I42" s="19">
        <v>0.0015992323684631377</v>
      </c>
    </row>
    <row r="43" spans="1:10" ht="27">
      <c r="A43" s="26">
        <v>60</v>
      </c>
      <c r="B43" s="27" t="s">
        <v>576</v>
      </c>
      <c r="C43" s="78">
        <v>625</v>
      </c>
      <c r="D43" s="147">
        <v>0.01689508825994107</v>
      </c>
      <c r="E43" s="78">
        <v>602</v>
      </c>
      <c r="F43" s="30">
        <v>0.01650762312164089</v>
      </c>
      <c r="G43" s="78">
        <v>600</v>
      </c>
      <c r="H43" s="30">
        <v>0.015970614070110994</v>
      </c>
      <c r="I43" s="32">
        <v>-0.0033222591362126247</v>
      </c>
      <c r="J43" s="368"/>
    </row>
    <row r="44" spans="1:10" ht="14.25">
      <c r="A44" s="26">
        <v>61</v>
      </c>
      <c r="B44" s="27" t="s">
        <v>577</v>
      </c>
      <c r="C44" s="78">
        <v>57</v>
      </c>
      <c r="D44" s="147">
        <v>0.0015408320493066256</v>
      </c>
      <c r="E44" s="78">
        <v>72</v>
      </c>
      <c r="F44" s="30">
        <v>0.0019743336623889436</v>
      </c>
      <c r="G44" s="78">
        <v>54</v>
      </c>
      <c r="H44" s="30">
        <v>0.0014373552663099899</v>
      </c>
      <c r="I44" s="32">
        <v>-0.25</v>
      </c>
      <c r="J44" s="368"/>
    </row>
    <row r="45" spans="1:10" ht="14.25">
      <c r="A45" s="26">
        <v>62</v>
      </c>
      <c r="B45" s="27" t="s">
        <v>578</v>
      </c>
      <c r="C45" s="78">
        <v>135</v>
      </c>
      <c r="D45" s="147">
        <v>0.003649339064147271</v>
      </c>
      <c r="E45" s="78">
        <v>130</v>
      </c>
      <c r="F45" s="30">
        <v>0.0035647691126467038</v>
      </c>
      <c r="G45" s="78">
        <v>144</v>
      </c>
      <c r="H45" s="30">
        <v>0.0038329473768266386</v>
      </c>
      <c r="I45" s="32">
        <v>0.1076923076923077</v>
      </c>
      <c r="J45" s="368"/>
    </row>
    <row r="46" spans="1:10" ht="14.25">
      <c r="A46" s="26">
        <v>63</v>
      </c>
      <c r="B46" s="27" t="s">
        <v>579</v>
      </c>
      <c r="C46" s="78">
        <v>1230</v>
      </c>
      <c r="D46" s="147">
        <v>0.03324953369556403</v>
      </c>
      <c r="E46" s="78">
        <v>1264</v>
      </c>
      <c r="F46" s="30">
        <v>0.03466052429527257</v>
      </c>
      <c r="G46" s="78">
        <v>1367</v>
      </c>
      <c r="H46" s="30">
        <v>0.03638638238973622</v>
      </c>
      <c r="I46" s="32">
        <v>0.0814873417721519</v>
      </c>
      <c r="J46" s="368"/>
    </row>
    <row r="47" spans="1:10" ht="14.25">
      <c r="A47" s="26">
        <v>64</v>
      </c>
      <c r="B47" s="27" t="s">
        <v>580</v>
      </c>
      <c r="C47" s="78">
        <v>3532</v>
      </c>
      <c r="D47" s="147">
        <v>0.09547752277457898</v>
      </c>
      <c r="E47" s="78">
        <v>3695</v>
      </c>
      <c r="F47" s="30">
        <v>0.10132170670176593</v>
      </c>
      <c r="G47" s="78">
        <v>3576</v>
      </c>
      <c r="H47" s="30">
        <v>0.09518485985786153</v>
      </c>
      <c r="I47" s="32">
        <v>-0.03220568335588633</v>
      </c>
      <c r="J47" s="368"/>
    </row>
    <row r="48" spans="1:10" ht="27.75" thickBot="1">
      <c r="A48" s="8">
        <v>69</v>
      </c>
      <c r="B48" s="33" t="s">
        <v>581</v>
      </c>
      <c r="C48" s="83">
        <v>481</v>
      </c>
      <c r="D48" s="148">
        <v>0.013002459924850647</v>
      </c>
      <c r="E48" s="83">
        <v>490</v>
      </c>
      <c r="F48" s="36">
        <v>0.013436437424591422</v>
      </c>
      <c r="G48" s="83">
        <v>522</v>
      </c>
      <c r="H48" s="36">
        <v>0.013894434240996565</v>
      </c>
      <c r="I48" s="38">
        <v>0.0653061224489796</v>
      </c>
      <c r="J48" s="368"/>
    </row>
    <row r="49" spans="1:9" ht="27.75" thickBot="1">
      <c r="A49" s="145" t="s">
        <v>127</v>
      </c>
      <c r="B49" s="14" t="s">
        <v>582</v>
      </c>
      <c r="C49" s="15">
        <v>5854</v>
      </c>
      <c r="D49" s="146">
        <v>0.15824615467791203</v>
      </c>
      <c r="E49" s="15">
        <v>6059</v>
      </c>
      <c r="F49" s="17">
        <v>0.16614566195020292</v>
      </c>
      <c r="G49" s="15">
        <v>6495</v>
      </c>
      <c r="H49" s="17">
        <v>0.17288189730895154</v>
      </c>
      <c r="I49" s="19">
        <v>0.07195906915332563</v>
      </c>
    </row>
    <row r="50" spans="1:10" ht="27">
      <c r="A50" s="26">
        <v>70</v>
      </c>
      <c r="B50" s="27" t="s">
        <v>583</v>
      </c>
      <c r="C50" s="78">
        <v>889</v>
      </c>
      <c r="D50" s="147">
        <v>0.02403157354094018</v>
      </c>
      <c r="E50" s="78">
        <v>913</v>
      </c>
      <c r="F50" s="30">
        <v>0.025035647691126466</v>
      </c>
      <c r="G50" s="78">
        <v>945</v>
      </c>
      <c r="H50" s="30">
        <v>0.02515371716042482</v>
      </c>
      <c r="I50" s="32">
        <v>0.03504928806133625</v>
      </c>
      <c r="J50" s="368"/>
    </row>
    <row r="51" spans="1:10" ht="14.25">
      <c r="A51" s="26">
        <v>71</v>
      </c>
      <c r="B51" s="27" t="s">
        <v>584</v>
      </c>
      <c r="C51" s="78">
        <v>1980</v>
      </c>
      <c r="D51" s="147">
        <v>0.05352363960749331</v>
      </c>
      <c r="E51" s="78">
        <v>2031</v>
      </c>
      <c r="F51" s="30">
        <v>0.05569266205988812</v>
      </c>
      <c r="G51" s="78">
        <v>2252</v>
      </c>
      <c r="H51" s="30">
        <v>0.05994303814314995</v>
      </c>
      <c r="I51" s="32">
        <v>0.10881339241752831</v>
      </c>
      <c r="J51" s="368"/>
    </row>
    <row r="52" spans="1:10" ht="14.25">
      <c r="A52" s="26">
        <v>72</v>
      </c>
      <c r="B52" s="27" t="s">
        <v>585</v>
      </c>
      <c r="C52" s="78">
        <v>718</v>
      </c>
      <c r="D52" s="147">
        <v>0.0194090773930203</v>
      </c>
      <c r="E52" s="78">
        <v>743</v>
      </c>
      <c r="F52" s="30">
        <v>0.02037402654381924</v>
      </c>
      <c r="G52" s="78">
        <v>752</v>
      </c>
      <c r="H52" s="30">
        <v>0.020016502967872447</v>
      </c>
      <c r="I52" s="32">
        <v>0.012113055181695828</v>
      </c>
      <c r="J52" s="368"/>
    </row>
    <row r="53" spans="1:10" ht="14.25">
      <c r="A53" s="26">
        <v>73</v>
      </c>
      <c r="B53" s="27" t="s">
        <v>586</v>
      </c>
      <c r="C53" s="78">
        <v>216</v>
      </c>
      <c r="D53" s="147">
        <v>0.005838942502635633</v>
      </c>
      <c r="E53" s="78">
        <v>224</v>
      </c>
      <c r="F53" s="30">
        <v>0.006142371394098936</v>
      </c>
      <c r="G53" s="78">
        <v>188</v>
      </c>
      <c r="H53" s="30">
        <v>0.005004125741968112</v>
      </c>
      <c r="I53" s="32">
        <v>-0.16071428571428573</v>
      </c>
      <c r="J53" s="368"/>
    </row>
    <row r="54" spans="1:10" ht="14.25">
      <c r="A54" s="26">
        <v>74</v>
      </c>
      <c r="B54" s="27" t="s">
        <v>587</v>
      </c>
      <c r="C54" s="78">
        <v>436</v>
      </c>
      <c r="D54" s="147">
        <v>0.01178601357013489</v>
      </c>
      <c r="E54" s="78">
        <v>411</v>
      </c>
      <c r="F54" s="30">
        <v>0.011270154656136887</v>
      </c>
      <c r="G54" s="78">
        <v>438</v>
      </c>
      <c r="H54" s="30">
        <v>0.011658548271181027</v>
      </c>
      <c r="I54" s="32">
        <v>0.06569343065693431</v>
      </c>
      <c r="J54" s="368"/>
    </row>
    <row r="55" spans="1:10" ht="14.25">
      <c r="A55" s="26">
        <v>75</v>
      </c>
      <c r="B55" s="27" t="s">
        <v>588</v>
      </c>
      <c r="C55" s="78">
        <v>1124</v>
      </c>
      <c r="D55" s="147">
        <v>0.03038412672667802</v>
      </c>
      <c r="E55" s="78">
        <v>1202</v>
      </c>
      <c r="F55" s="30">
        <v>0.03296040364154876</v>
      </c>
      <c r="G55" s="78">
        <v>1406</v>
      </c>
      <c r="H55" s="30">
        <v>0.03742447230429343</v>
      </c>
      <c r="I55" s="32">
        <v>0.16971713810316139</v>
      </c>
      <c r="J55" s="368"/>
    </row>
    <row r="56" spans="1:10" ht="27.75" thickBot="1">
      <c r="A56" s="39">
        <v>79</v>
      </c>
      <c r="B56" s="40" t="s">
        <v>589</v>
      </c>
      <c r="C56" s="83">
        <v>491</v>
      </c>
      <c r="D56" s="148">
        <v>0.013272781337009704</v>
      </c>
      <c r="E56" s="149">
        <v>535</v>
      </c>
      <c r="F56" s="43">
        <v>0.014670395963584512</v>
      </c>
      <c r="G56" s="83">
        <v>514</v>
      </c>
      <c r="H56" s="36">
        <v>0.013681492720061755</v>
      </c>
      <c r="I56" s="38">
        <v>-0.03925233644859813</v>
      </c>
      <c r="J56" s="368"/>
    </row>
    <row r="57" spans="1:9" ht="27.75" thickBot="1">
      <c r="A57" s="145" t="s">
        <v>136</v>
      </c>
      <c r="B57" s="14" t="s">
        <v>590</v>
      </c>
      <c r="C57" s="15">
        <v>4861</v>
      </c>
      <c r="D57" s="146">
        <v>0.13140323845051766</v>
      </c>
      <c r="E57" s="15">
        <v>4778</v>
      </c>
      <c r="F57" s="17">
        <v>0.13101897554019962</v>
      </c>
      <c r="G57" s="15">
        <v>5254</v>
      </c>
      <c r="H57" s="17">
        <v>0.13984934387393863</v>
      </c>
      <c r="I57" s="19">
        <v>0.0996232733361239</v>
      </c>
    </row>
    <row r="58" spans="1:10" ht="27">
      <c r="A58" s="26">
        <v>80</v>
      </c>
      <c r="B58" s="27" t="s">
        <v>591</v>
      </c>
      <c r="C58" s="78">
        <v>654</v>
      </c>
      <c r="D58" s="147">
        <v>0.017679020355202336</v>
      </c>
      <c r="E58" s="78">
        <v>724</v>
      </c>
      <c r="F58" s="30">
        <v>0.019853021827355488</v>
      </c>
      <c r="G58" s="78">
        <v>827</v>
      </c>
      <c r="H58" s="30">
        <v>0.02201282972663632</v>
      </c>
      <c r="I58" s="32">
        <v>0.14226519337016574</v>
      </c>
      <c r="J58" s="368"/>
    </row>
    <row r="59" spans="1:10" ht="14.25">
      <c r="A59" s="26">
        <v>81</v>
      </c>
      <c r="B59" s="27" t="s">
        <v>592</v>
      </c>
      <c r="C59" s="78">
        <v>545</v>
      </c>
      <c r="D59" s="147">
        <v>0.014732516962668613</v>
      </c>
      <c r="E59" s="78">
        <v>570</v>
      </c>
      <c r="F59" s="30">
        <v>0.01563014149391247</v>
      </c>
      <c r="G59" s="78">
        <v>700</v>
      </c>
      <c r="H59" s="30">
        <v>0.018632383081796166</v>
      </c>
      <c r="I59" s="32">
        <v>0.22807017543859648</v>
      </c>
      <c r="J59" s="368"/>
    </row>
    <row r="60" spans="1:10" ht="27">
      <c r="A60" s="26">
        <v>82</v>
      </c>
      <c r="B60" s="27" t="s">
        <v>593</v>
      </c>
      <c r="C60" s="78">
        <v>348</v>
      </c>
      <c r="D60" s="147">
        <v>0.009407185143135188</v>
      </c>
      <c r="E60" s="78">
        <v>336</v>
      </c>
      <c r="F60" s="30">
        <v>0.009213557091148404</v>
      </c>
      <c r="G60" s="78">
        <v>395</v>
      </c>
      <c r="H60" s="30">
        <v>0.010513987596156406</v>
      </c>
      <c r="I60" s="32">
        <v>0.17559523809523808</v>
      </c>
      <c r="J60" s="368"/>
    </row>
    <row r="61" spans="1:10" ht="41.25">
      <c r="A61" s="26">
        <v>83</v>
      </c>
      <c r="B61" s="27" t="s">
        <v>594</v>
      </c>
      <c r="C61" s="78">
        <v>2489</v>
      </c>
      <c r="D61" s="147">
        <v>0.06728299948638931</v>
      </c>
      <c r="E61" s="78">
        <v>2293</v>
      </c>
      <c r="F61" s="30">
        <v>0.06287704288691455</v>
      </c>
      <c r="G61" s="78">
        <v>2544</v>
      </c>
      <c r="H61" s="30">
        <v>0.06771540365727062</v>
      </c>
      <c r="I61" s="32">
        <v>0.1094635848233755</v>
      </c>
      <c r="J61" s="368"/>
    </row>
    <row r="62" spans="1:10" ht="14.25">
      <c r="A62" s="26">
        <v>84</v>
      </c>
      <c r="B62" s="27" t="s">
        <v>595</v>
      </c>
      <c r="C62" s="78">
        <v>396</v>
      </c>
      <c r="D62" s="147">
        <v>0.010704727921498661</v>
      </c>
      <c r="E62" s="78">
        <v>394</v>
      </c>
      <c r="F62" s="30">
        <v>0.010803992541406165</v>
      </c>
      <c r="G62" s="78">
        <v>415</v>
      </c>
      <c r="H62" s="30">
        <v>0.01104634139849344</v>
      </c>
      <c r="I62" s="32">
        <v>0.0532994923857868</v>
      </c>
      <c r="J62" s="368"/>
    </row>
    <row r="63" spans="1:10" ht="27">
      <c r="A63" s="26">
        <v>85</v>
      </c>
      <c r="B63" s="27" t="s">
        <v>596</v>
      </c>
      <c r="C63" s="78">
        <v>238</v>
      </c>
      <c r="D63" s="147">
        <v>0.00643364960938556</v>
      </c>
      <c r="E63" s="78">
        <v>245</v>
      </c>
      <c r="F63" s="30">
        <v>0.006718218712295711</v>
      </c>
      <c r="G63" s="78">
        <v>190</v>
      </c>
      <c r="H63" s="30">
        <v>0.005057361122201815</v>
      </c>
      <c r="I63" s="32">
        <v>-0.22448979591836735</v>
      </c>
      <c r="J63" s="368"/>
    </row>
    <row r="64" spans="1:10" ht="27.75" thickBot="1">
      <c r="A64" s="8">
        <v>89</v>
      </c>
      <c r="B64" s="33" t="s">
        <v>597</v>
      </c>
      <c r="C64" s="83">
        <v>191</v>
      </c>
      <c r="D64" s="148">
        <v>0.005163138972237991</v>
      </c>
      <c r="E64" s="83">
        <v>216</v>
      </c>
      <c r="F64" s="36">
        <v>0.005923000987166831</v>
      </c>
      <c r="G64" s="83">
        <v>183</v>
      </c>
      <c r="H64" s="36">
        <v>0.004871037291383854</v>
      </c>
      <c r="I64" s="38">
        <v>-0.1527777777777778</v>
      </c>
      <c r="J64" s="368"/>
    </row>
    <row r="65" spans="1:10" ht="15" thickBot="1">
      <c r="A65" s="145">
        <v>99</v>
      </c>
      <c r="B65" s="14" t="s">
        <v>598</v>
      </c>
      <c r="C65" s="15">
        <v>1832</v>
      </c>
      <c r="D65" s="146">
        <v>0.04952288270753927</v>
      </c>
      <c r="E65" s="15">
        <v>1696</v>
      </c>
      <c r="F65" s="17">
        <v>0.04650652626960623</v>
      </c>
      <c r="G65" s="15">
        <v>1808</v>
      </c>
      <c r="H65" s="17">
        <v>0.0481247837312678</v>
      </c>
      <c r="I65" s="19">
        <v>0.0660377358490566</v>
      </c>
      <c r="J65" s="368"/>
    </row>
    <row r="66" spans="1:10" ht="15" thickBot="1">
      <c r="A66" s="459" t="s">
        <v>410</v>
      </c>
      <c r="B66" s="509"/>
      <c r="C66" s="153">
        <v>36993</v>
      </c>
      <c r="D66" s="155">
        <v>1</v>
      </c>
      <c r="E66" s="151">
        <v>36468</v>
      </c>
      <c r="F66" s="152">
        <v>1</v>
      </c>
      <c r="G66" s="153">
        <v>37569</v>
      </c>
      <c r="H66" s="154">
        <v>1</v>
      </c>
      <c r="I66" s="156">
        <v>0.030190852254030932</v>
      </c>
      <c r="J66" s="369"/>
    </row>
    <row r="68" spans="3:8" ht="14.25">
      <c r="C68" s="371"/>
      <c r="H68" s="370"/>
    </row>
  </sheetData>
  <sheetProtection/>
  <mergeCells count="10">
    <mergeCell ref="I3:I5"/>
    <mergeCell ref="A66:B66"/>
    <mergeCell ref="A1:I1"/>
    <mergeCell ref="A2:I2"/>
    <mergeCell ref="E4:F4"/>
    <mergeCell ref="G4:H4"/>
    <mergeCell ref="C4:D4"/>
    <mergeCell ref="A3:A5"/>
    <mergeCell ref="B3:B5"/>
    <mergeCell ref="C3:H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0"/>
  <sheetViews>
    <sheetView zoomScalePageLayoutView="0" workbookViewId="0" topLeftCell="A42">
      <selection activeCell="A1" sqref="A1:H65"/>
    </sheetView>
  </sheetViews>
  <sheetFormatPr defaultColWidth="9.140625" defaultRowHeight="15"/>
  <cols>
    <col min="1" max="1" width="7.7109375" style="290" customWidth="1"/>
    <col min="2" max="2" width="95.7109375" style="290" customWidth="1"/>
    <col min="3" max="8" width="12.7109375" style="290" customWidth="1"/>
    <col min="9" max="9" width="9.140625" style="290" customWidth="1"/>
    <col min="10" max="10" width="8.8515625" style="0" customWidth="1"/>
    <col min="11" max="16384" width="9.140625" style="290" customWidth="1"/>
  </cols>
  <sheetData>
    <row r="1" spans="1:8" ht="24.75" customHeight="1" thickBot="1" thickTop="1">
      <c r="A1" s="453" t="s">
        <v>477</v>
      </c>
      <c r="B1" s="454"/>
      <c r="C1" s="454"/>
      <c r="D1" s="454"/>
      <c r="E1" s="454"/>
      <c r="F1" s="454"/>
      <c r="G1" s="454"/>
      <c r="H1" s="471"/>
    </row>
    <row r="2" spans="1:8" ht="24.75" customHeight="1" thickBot="1" thickTop="1">
      <c r="A2" s="472" t="s">
        <v>704</v>
      </c>
      <c r="B2" s="473" t="s">
        <v>438</v>
      </c>
      <c r="C2" s="520" t="s">
        <v>680</v>
      </c>
      <c r="D2" s="520"/>
      <c r="E2" s="520"/>
      <c r="F2" s="521"/>
      <c r="G2" s="466" t="s">
        <v>410</v>
      </c>
      <c r="H2" s="467"/>
    </row>
    <row r="3" spans="1:8" ht="24.75" customHeight="1">
      <c r="A3" s="472"/>
      <c r="B3" s="473"/>
      <c r="C3" s="468" t="s">
        <v>681</v>
      </c>
      <c r="D3" s="519"/>
      <c r="E3" s="468" t="s">
        <v>682</v>
      </c>
      <c r="F3" s="519"/>
      <c r="G3" s="466"/>
      <c r="H3" s="467"/>
    </row>
    <row r="4" spans="1:8" ht="24.75" customHeight="1" thickBot="1">
      <c r="A4" s="515"/>
      <c r="B4" s="516"/>
      <c r="C4" s="8" t="s">
        <v>10</v>
      </c>
      <c r="D4" s="173" t="s">
        <v>11</v>
      </c>
      <c r="E4" s="8" t="s">
        <v>10</v>
      </c>
      <c r="F4" s="173" t="s">
        <v>11</v>
      </c>
      <c r="G4" s="8" t="s">
        <v>10</v>
      </c>
      <c r="H4" s="173" t="s">
        <v>11</v>
      </c>
    </row>
    <row r="5" spans="1:9" ht="15" thickBot="1">
      <c r="A5" s="145" t="s">
        <v>54</v>
      </c>
      <c r="B5" s="14" t="s">
        <v>539</v>
      </c>
      <c r="C5" s="355">
        <v>281</v>
      </c>
      <c r="D5" s="158">
        <v>0.015992259973820498</v>
      </c>
      <c r="E5" s="355">
        <v>443</v>
      </c>
      <c r="F5" s="158">
        <v>0.02215221522152215</v>
      </c>
      <c r="G5" s="355">
        <v>724</v>
      </c>
      <c r="H5" s="158">
        <v>0.019271207644600597</v>
      </c>
      <c r="I5" s="368"/>
    </row>
    <row r="6" spans="1:8" ht="15" thickBot="1">
      <c r="A6" s="145" t="s">
        <v>79</v>
      </c>
      <c r="B6" s="14" t="s">
        <v>540</v>
      </c>
      <c r="C6" s="355">
        <v>77</v>
      </c>
      <c r="D6" s="158">
        <v>0.00438222070457003</v>
      </c>
      <c r="E6" s="355">
        <v>170</v>
      </c>
      <c r="F6" s="158">
        <v>0.008500850085008501</v>
      </c>
      <c r="G6" s="355">
        <v>247</v>
      </c>
      <c r="H6" s="158">
        <v>0.006574569458862359</v>
      </c>
    </row>
    <row r="7" spans="1:9" ht="27">
      <c r="A7" s="26">
        <v>10</v>
      </c>
      <c r="B7" s="27" t="s">
        <v>541</v>
      </c>
      <c r="C7" s="165">
        <v>3</v>
      </c>
      <c r="D7" s="80">
        <v>0.00017073587160662456</v>
      </c>
      <c r="E7" s="165">
        <v>20</v>
      </c>
      <c r="F7" s="80">
        <v>0.0010001000100009999</v>
      </c>
      <c r="G7" s="165">
        <v>23</v>
      </c>
      <c r="H7" s="80">
        <v>0.0006122068726875882</v>
      </c>
      <c r="I7" s="368"/>
    </row>
    <row r="8" spans="1:9" ht="14.25">
      <c r="A8" s="26">
        <v>11</v>
      </c>
      <c r="B8" s="27" t="s">
        <v>542</v>
      </c>
      <c r="C8" s="165">
        <v>11</v>
      </c>
      <c r="D8" s="80">
        <v>0.00062603152922429</v>
      </c>
      <c r="E8" s="165">
        <v>11</v>
      </c>
      <c r="F8" s="80">
        <v>0.00055005500550055</v>
      </c>
      <c r="G8" s="165">
        <v>22</v>
      </c>
      <c r="H8" s="80">
        <v>0.0005855891825707364</v>
      </c>
      <c r="I8" s="368"/>
    </row>
    <row r="9" spans="1:9" ht="14.25">
      <c r="A9" s="26">
        <v>12</v>
      </c>
      <c r="B9" s="27" t="s">
        <v>543</v>
      </c>
      <c r="C9" s="165">
        <v>10</v>
      </c>
      <c r="D9" s="80">
        <v>0.0005691195720220818</v>
      </c>
      <c r="E9" s="165">
        <v>23</v>
      </c>
      <c r="F9" s="80">
        <v>0.00115011501150115</v>
      </c>
      <c r="G9" s="165">
        <v>33</v>
      </c>
      <c r="H9" s="80">
        <v>0.0008783837738561048</v>
      </c>
      <c r="I9" s="368"/>
    </row>
    <row r="10" spans="1:9" ht="14.25">
      <c r="A10" s="26">
        <v>13</v>
      </c>
      <c r="B10" s="27" t="s">
        <v>544</v>
      </c>
      <c r="C10" s="165">
        <v>21</v>
      </c>
      <c r="D10" s="80">
        <v>0.0011951511012463717</v>
      </c>
      <c r="E10" s="165">
        <v>38</v>
      </c>
      <c r="F10" s="80">
        <v>0.0019001900190019005</v>
      </c>
      <c r="G10" s="165">
        <v>59</v>
      </c>
      <c r="H10" s="80">
        <v>0.0015704437168942479</v>
      </c>
      <c r="I10" s="368"/>
    </row>
    <row r="11" spans="1:9" ht="14.25">
      <c r="A11" s="26">
        <v>14</v>
      </c>
      <c r="B11" s="27" t="s">
        <v>545</v>
      </c>
      <c r="C11" s="165">
        <v>22</v>
      </c>
      <c r="D11" s="80">
        <v>0.00125206305844858</v>
      </c>
      <c r="E11" s="165">
        <v>48</v>
      </c>
      <c r="F11" s="80">
        <v>0.0024002400240024004</v>
      </c>
      <c r="G11" s="165">
        <v>70</v>
      </c>
      <c r="H11" s="80">
        <v>0.001863238308179616</v>
      </c>
      <c r="I11" s="368"/>
    </row>
    <row r="12" spans="1:9" ht="15" thickBot="1">
      <c r="A12" s="8">
        <v>19</v>
      </c>
      <c r="B12" s="33" t="s">
        <v>546</v>
      </c>
      <c r="C12" s="166">
        <v>10</v>
      </c>
      <c r="D12" s="85">
        <v>0.0005691195720220818</v>
      </c>
      <c r="E12" s="166">
        <v>30</v>
      </c>
      <c r="F12" s="85">
        <v>0.0015001500150015</v>
      </c>
      <c r="G12" s="166">
        <v>40</v>
      </c>
      <c r="H12" s="85">
        <v>0.0010647076046740665</v>
      </c>
      <c r="I12" s="368"/>
    </row>
    <row r="13" spans="1:8" ht="27.75" thickBot="1">
      <c r="A13" s="145" t="s">
        <v>87</v>
      </c>
      <c r="B13" s="14" t="s">
        <v>547</v>
      </c>
      <c r="C13" s="355">
        <v>422</v>
      </c>
      <c r="D13" s="158">
        <v>0.024016845939331854</v>
      </c>
      <c r="E13" s="355">
        <v>484</v>
      </c>
      <c r="F13" s="158">
        <v>0.0242024202420242</v>
      </c>
      <c r="G13" s="355">
        <v>906</v>
      </c>
      <c r="H13" s="158">
        <v>0.024115627245867605</v>
      </c>
    </row>
    <row r="14" spans="1:9" ht="27">
      <c r="A14" s="26">
        <v>20</v>
      </c>
      <c r="B14" s="27" t="s">
        <v>548</v>
      </c>
      <c r="C14" s="165">
        <v>44</v>
      </c>
      <c r="D14" s="80">
        <v>0.00250412611689716</v>
      </c>
      <c r="E14" s="165">
        <v>42</v>
      </c>
      <c r="F14" s="80">
        <v>0.0021002100210021</v>
      </c>
      <c r="G14" s="165">
        <v>86</v>
      </c>
      <c r="H14" s="80">
        <v>0.002289121350049243</v>
      </c>
      <c r="I14" s="368"/>
    </row>
    <row r="15" spans="1:9" ht="14.25">
      <c r="A15" s="26">
        <v>21</v>
      </c>
      <c r="B15" s="27" t="s">
        <v>549</v>
      </c>
      <c r="C15" s="165">
        <v>17</v>
      </c>
      <c r="D15" s="80">
        <v>0.000967503272437539</v>
      </c>
      <c r="E15" s="165">
        <v>28</v>
      </c>
      <c r="F15" s="80">
        <v>0.0014001400140014</v>
      </c>
      <c r="G15" s="165">
        <v>45</v>
      </c>
      <c r="H15" s="80">
        <v>0.001197796055258325</v>
      </c>
      <c r="I15" s="368"/>
    </row>
    <row r="16" spans="1:9" ht="14.25">
      <c r="A16" s="26">
        <v>22</v>
      </c>
      <c r="B16" s="27" t="s">
        <v>550</v>
      </c>
      <c r="C16" s="165">
        <v>262</v>
      </c>
      <c r="D16" s="80">
        <v>0.014910932786978547</v>
      </c>
      <c r="E16" s="165">
        <v>149</v>
      </c>
      <c r="F16" s="80">
        <v>0.007450745074507449</v>
      </c>
      <c r="G16" s="165">
        <v>411</v>
      </c>
      <c r="H16" s="80">
        <v>0.010939870638026032</v>
      </c>
      <c r="I16" s="368"/>
    </row>
    <row r="17" spans="1:9" ht="14.25">
      <c r="A17" s="26">
        <v>23</v>
      </c>
      <c r="B17" s="27" t="s">
        <v>551</v>
      </c>
      <c r="C17" s="165">
        <v>57</v>
      </c>
      <c r="D17" s="80">
        <v>0.0032439815605258666</v>
      </c>
      <c r="E17" s="165">
        <v>81</v>
      </c>
      <c r="F17" s="80">
        <v>0.004050405040504051</v>
      </c>
      <c r="G17" s="165">
        <v>138</v>
      </c>
      <c r="H17" s="80">
        <v>0.003673241236125529</v>
      </c>
      <c r="I17" s="368"/>
    </row>
    <row r="18" spans="1:9" ht="14.25">
      <c r="A18" s="26">
        <v>24</v>
      </c>
      <c r="B18" s="27" t="s">
        <v>552</v>
      </c>
      <c r="C18" s="165">
        <v>16</v>
      </c>
      <c r="D18" s="80">
        <v>0.000910591315235331</v>
      </c>
      <c r="E18" s="165">
        <v>145</v>
      </c>
      <c r="F18" s="80">
        <v>0.0072507250725072515</v>
      </c>
      <c r="G18" s="165">
        <v>161</v>
      </c>
      <c r="H18" s="80">
        <v>0.004285448108813117</v>
      </c>
      <c r="I18" s="368"/>
    </row>
    <row r="19" spans="1:9" ht="15" thickBot="1">
      <c r="A19" s="8">
        <v>29</v>
      </c>
      <c r="B19" s="33" t="s">
        <v>553</v>
      </c>
      <c r="C19" s="166">
        <v>26</v>
      </c>
      <c r="D19" s="85">
        <v>0.0014797108872574127</v>
      </c>
      <c r="E19" s="166">
        <v>39</v>
      </c>
      <c r="F19" s="85">
        <v>0.0019501950195019505</v>
      </c>
      <c r="G19" s="166">
        <v>65</v>
      </c>
      <c r="H19" s="85">
        <v>0.0017301498575953578</v>
      </c>
      <c r="I19" s="368"/>
    </row>
    <row r="20" spans="1:8" ht="15" thickBot="1">
      <c r="A20" s="145" t="s">
        <v>95</v>
      </c>
      <c r="B20" s="14" t="s">
        <v>554</v>
      </c>
      <c r="C20" s="355">
        <v>1577</v>
      </c>
      <c r="D20" s="158">
        <v>0.08975015650788232</v>
      </c>
      <c r="E20" s="355">
        <v>1768</v>
      </c>
      <c r="F20" s="158">
        <v>0.0884088408840884</v>
      </c>
      <c r="G20" s="355">
        <v>3345</v>
      </c>
      <c r="H20" s="158">
        <v>0.0890361734408688</v>
      </c>
    </row>
    <row r="21" spans="1:9" ht="14.25">
      <c r="A21" s="26">
        <v>30</v>
      </c>
      <c r="B21" s="27" t="s">
        <v>555</v>
      </c>
      <c r="C21" s="165">
        <v>155</v>
      </c>
      <c r="D21" s="80">
        <v>0.008821353366342268</v>
      </c>
      <c r="E21" s="165">
        <v>259</v>
      </c>
      <c r="F21" s="80">
        <v>0.012951295129512947</v>
      </c>
      <c r="G21" s="165">
        <v>414</v>
      </c>
      <c r="H21" s="80">
        <v>0.011019723708376587</v>
      </c>
      <c r="I21" s="368"/>
    </row>
    <row r="22" spans="1:9" ht="14.25">
      <c r="A22" s="26">
        <v>31</v>
      </c>
      <c r="B22" s="27" t="s">
        <v>556</v>
      </c>
      <c r="C22" s="165">
        <v>63</v>
      </c>
      <c r="D22" s="80">
        <v>0.0035854533037391156</v>
      </c>
      <c r="E22" s="165">
        <v>94</v>
      </c>
      <c r="F22" s="80">
        <v>0.0047004700470047005</v>
      </c>
      <c r="G22" s="165">
        <v>157</v>
      </c>
      <c r="H22" s="80">
        <v>0.00417897734834571</v>
      </c>
      <c r="I22" s="368"/>
    </row>
    <row r="23" spans="1:9" ht="27">
      <c r="A23" s="26">
        <v>32</v>
      </c>
      <c r="B23" s="27" t="s">
        <v>557</v>
      </c>
      <c r="C23" s="165">
        <v>95</v>
      </c>
      <c r="D23" s="80">
        <v>0.005406635934209777</v>
      </c>
      <c r="E23" s="165">
        <v>229</v>
      </c>
      <c r="F23" s="80">
        <v>0.011451145114511452</v>
      </c>
      <c r="G23" s="165">
        <v>324</v>
      </c>
      <c r="H23" s="80">
        <v>0.008624131597859937</v>
      </c>
      <c r="I23" s="368"/>
    </row>
    <row r="24" spans="1:9" ht="27">
      <c r="A24" s="26">
        <v>33</v>
      </c>
      <c r="B24" s="27" t="s">
        <v>558</v>
      </c>
      <c r="C24" s="165">
        <v>528</v>
      </c>
      <c r="D24" s="80">
        <v>0.030049513402765925</v>
      </c>
      <c r="E24" s="165">
        <v>517</v>
      </c>
      <c r="F24" s="80">
        <v>0.02585258525852585</v>
      </c>
      <c r="G24" s="165">
        <v>1045</v>
      </c>
      <c r="H24" s="80">
        <v>0.027815486172109986</v>
      </c>
      <c r="I24" s="368"/>
    </row>
    <row r="25" spans="1:9" ht="27">
      <c r="A25" s="26">
        <v>34</v>
      </c>
      <c r="B25" s="27" t="s">
        <v>559</v>
      </c>
      <c r="C25" s="165">
        <v>216</v>
      </c>
      <c r="D25" s="80">
        <v>0.012292982755676968</v>
      </c>
      <c r="E25" s="165">
        <v>174</v>
      </c>
      <c r="F25" s="80">
        <v>0.0087008700870087</v>
      </c>
      <c r="G25" s="165">
        <v>390</v>
      </c>
      <c r="H25" s="80">
        <v>0.010380899145572147</v>
      </c>
      <c r="I25" s="368"/>
    </row>
    <row r="26" spans="1:9" ht="14.25">
      <c r="A26" s="26">
        <v>35</v>
      </c>
      <c r="B26" s="27" t="s">
        <v>560</v>
      </c>
      <c r="C26" s="165">
        <v>457</v>
      </c>
      <c r="D26" s="80">
        <v>0.02600876444140914</v>
      </c>
      <c r="E26" s="165">
        <v>366</v>
      </c>
      <c r="F26" s="80">
        <v>0.018301830183018303</v>
      </c>
      <c r="G26" s="165">
        <v>823</v>
      </c>
      <c r="H26" s="80">
        <v>0.021906358966168916</v>
      </c>
      <c r="I26" s="368"/>
    </row>
    <row r="27" spans="1:9" ht="15" thickBot="1">
      <c r="A27" s="39">
        <v>39</v>
      </c>
      <c r="B27" s="40" t="s">
        <v>561</v>
      </c>
      <c r="C27" s="169">
        <v>63</v>
      </c>
      <c r="D27" s="167">
        <v>0.0035854533037391156</v>
      </c>
      <c r="E27" s="169">
        <v>129</v>
      </c>
      <c r="F27" s="167">
        <v>0.00645064506450645</v>
      </c>
      <c r="G27" s="169">
        <v>192</v>
      </c>
      <c r="H27" s="167">
        <v>0.005110596502435518</v>
      </c>
      <c r="I27" s="368"/>
    </row>
    <row r="28" spans="1:8" ht="27.75" thickBot="1">
      <c r="A28" s="145" t="s">
        <v>104</v>
      </c>
      <c r="B28" s="14" t="s">
        <v>562</v>
      </c>
      <c r="C28" s="355">
        <v>2107</v>
      </c>
      <c r="D28" s="158">
        <v>0.11991349382505263</v>
      </c>
      <c r="E28" s="355">
        <v>2913</v>
      </c>
      <c r="F28" s="158">
        <v>0.14566456645664566</v>
      </c>
      <c r="G28" s="355">
        <v>5020</v>
      </c>
      <c r="H28" s="158">
        <v>0.13362080438659532</v>
      </c>
    </row>
    <row r="29" spans="1:9" ht="27">
      <c r="A29" s="26">
        <v>40</v>
      </c>
      <c r="B29" s="27" t="s">
        <v>563</v>
      </c>
      <c r="C29" s="165">
        <v>250</v>
      </c>
      <c r="D29" s="80">
        <v>0.014227989300552048</v>
      </c>
      <c r="E29" s="165">
        <v>426</v>
      </c>
      <c r="F29" s="80">
        <v>0.0213021302130213</v>
      </c>
      <c r="G29" s="165">
        <v>676</v>
      </c>
      <c r="H29" s="80">
        <v>0.01799355851899172</v>
      </c>
      <c r="I29" s="368"/>
    </row>
    <row r="30" spans="1:9" ht="27">
      <c r="A30" s="26">
        <v>41</v>
      </c>
      <c r="B30" s="27" t="s">
        <v>564</v>
      </c>
      <c r="C30" s="165">
        <v>47</v>
      </c>
      <c r="D30" s="80">
        <v>0.0026748619885037846</v>
      </c>
      <c r="E30" s="165">
        <v>137</v>
      </c>
      <c r="F30" s="80">
        <v>0.006850685068506851</v>
      </c>
      <c r="G30" s="165">
        <v>184</v>
      </c>
      <c r="H30" s="80">
        <v>0.004897654981500706</v>
      </c>
      <c r="I30" s="368"/>
    </row>
    <row r="31" spans="1:9" ht="27">
      <c r="A31" s="26">
        <v>42</v>
      </c>
      <c r="B31" s="27" t="s">
        <v>565</v>
      </c>
      <c r="C31" s="165">
        <v>344</v>
      </c>
      <c r="D31" s="80">
        <v>0.01957771327755961</v>
      </c>
      <c r="E31" s="165">
        <v>574</v>
      </c>
      <c r="F31" s="80">
        <v>0.0287028702870287</v>
      </c>
      <c r="G31" s="165">
        <v>918</v>
      </c>
      <c r="H31" s="80">
        <v>0.024435039527269824</v>
      </c>
      <c r="I31" s="368"/>
    </row>
    <row r="32" spans="1:9" ht="27">
      <c r="A32" s="26">
        <v>43</v>
      </c>
      <c r="B32" s="27" t="s">
        <v>566</v>
      </c>
      <c r="C32" s="165">
        <v>400</v>
      </c>
      <c r="D32" s="80">
        <v>0.022764782880883273</v>
      </c>
      <c r="E32" s="165">
        <v>555</v>
      </c>
      <c r="F32" s="80">
        <v>0.02775277527752775</v>
      </c>
      <c r="G32" s="165">
        <v>955</v>
      </c>
      <c r="H32" s="80">
        <v>0.025419894061593337</v>
      </c>
      <c r="I32" s="368"/>
    </row>
    <row r="33" spans="1:9" ht="27">
      <c r="A33" s="26">
        <v>44</v>
      </c>
      <c r="B33" s="27" t="s">
        <v>567</v>
      </c>
      <c r="C33" s="165">
        <v>920</v>
      </c>
      <c r="D33" s="80">
        <v>0.05235900062603153</v>
      </c>
      <c r="E33" s="165">
        <v>1052</v>
      </c>
      <c r="F33" s="80">
        <v>0.052605260526052605</v>
      </c>
      <c r="G33" s="165">
        <v>1972</v>
      </c>
      <c r="H33" s="80">
        <v>0.05249008491043147</v>
      </c>
      <c r="I33" s="368"/>
    </row>
    <row r="34" spans="1:9" ht="14.25">
      <c r="A34" s="26">
        <v>45</v>
      </c>
      <c r="B34" s="27" t="s">
        <v>568</v>
      </c>
      <c r="C34" s="165">
        <v>34</v>
      </c>
      <c r="D34" s="80">
        <v>0.001935006544875078</v>
      </c>
      <c r="E34" s="165">
        <v>35</v>
      </c>
      <c r="F34" s="80">
        <v>0.0017501750175017503</v>
      </c>
      <c r="G34" s="165">
        <v>69</v>
      </c>
      <c r="H34" s="80">
        <v>0.0018366206180627646</v>
      </c>
      <c r="I34" s="368"/>
    </row>
    <row r="35" spans="1:9" ht="15" thickBot="1">
      <c r="A35" s="8">
        <v>49</v>
      </c>
      <c r="B35" s="33" t="s">
        <v>569</v>
      </c>
      <c r="C35" s="166">
        <v>112</v>
      </c>
      <c r="D35" s="85">
        <v>0.0063741392066473165</v>
      </c>
      <c r="E35" s="166">
        <v>134</v>
      </c>
      <c r="F35" s="85">
        <v>0.006700670067006701</v>
      </c>
      <c r="G35" s="166">
        <v>246</v>
      </c>
      <c r="H35" s="85">
        <v>0.006547951768745509</v>
      </c>
      <c r="I35" s="368"/>
    </row>
    <row r="36" spans="1:8" ht="15" thickBot="1">
      <c r="A36" s="145" t="s">
        <v>113</v>
      </c>
      <c r="B36" s="14" t="s">
        <v>570</v>
      </c>
      <c r="C36" s="355">
        <v>4447</v>
      </c>
      <c r="D36" s="158">
        <v>0.25308747367821977</v>
      </c>
      <c r="E36" s="355">
        <v>3060</v>
      </c>
      <c r="F36" s="158">
        <v>0.15301530153015303</v>
      </c>
      <c r="G36" s="355">
        <v>7507</v>
      </c>
      <c r="H36" s="158">
        <v>0.1998189997072054</v>
      </c>
    </row>
    <row r="37" spans="1:9" ht="14.25">
      <c r="A37" s="26">
        <v>50</v>
      </c>
      <c r="B37" s="27" t="s">
        <v>571</v>
      </c>
      <c r="C37" s="165">
        <v>796</v>
      </c>
      <c r="D37" s="80">
        <v>0.045301917932957715</v>
      </c>
      <c r="E37" s="165">
        <v>569</v>
      </c>
      <c r="F37" s="80">
        <v>0.028452845284528454</v>
      </c>
      <c r="G37" s="165">
        <v>1365</v>
      </c>
      <c r="H37" s="80">
        <v>0.03633314700950251</v>
      </c>
      <c r="I37" s="368"/>
    </row>
    <row r="38" spans="1:9" ht="14.25">
      <c r="A38" s="26">
        <v>51</v>
      </c>
      <c r="B38" s="27" t="s">
        <v>572</v>
      </c>
      <c r="C38" s="165">
        <v>624</v>
      </c>
      <c r="D38" s="80">
        <v>0.0355130612941779</v>
      </c>
      <c r="E38" s="165">
        <v>537</v>
      </c>
      <c r="F38" s="80">
        <v>0.02685268526852685</v>
      </c>
      <c r="G38" s="165">
        <v>1161</v>
      </c>
      <c r="H38" s="80">
        <v>0.030903138225664775</v>
      </c>
      <c r="I38" s="368"/>
    </row>
    <row r="39" spans="1:9" ht="14.25">
      <c r="A39" s="26">
        <v>52</v>
      </c>
      <c r="B39" s="27" t="s">
        <v>573</v>
      </c>
      <c r="C39" s="165">
        <v>2925</v>
      </c>
      <c r="D39" s="80">
        <v>0.16646747481645893</v>
      </c>
      <c r="E39" s="165">
        <v>1832</v>
      </c>
      <c r="F39" s="80">
        <v>0.09160916091609161</v>
      </c>
      <c r="G39" s="165">
        <v>4757</v>
      </c>
      <c r="H39" s="80">
        <v>0.12662035188586335</v>
      </c>
      <c r="I39" s="368"/>
    </row>
    <row r="40" spans="1:9" ht="15" thickBot="1">
      <c r="A40" s="39">
        <v>59</v>
      </c>
      <c r="B40" s="40" t="s">
        <v>574</v>
      </c>
      <c r="C40" s="166">
        <v>102</v>
      </c>
      <c r="D40" s="85">
        <v>0.005805019634625235</v>
      </c>
      <c r="E40" s="166">
        <v>122</v>
      </c>
      <c r="F40" s="85">
        <v>0.006100610061006101</v>
      </c>
      <c r="G40" s="166">
        <v>224</v>
      </c>
      <c r="H40" s="85">
        <v>0.005962362586174772</v>
      </c>
      <c r="I40" s="368"/>
    </row>
    <row r="41" spans="1:8" ht="27.75" thickBot="1">
      <c r="A41" s="145" t="s">
        <v>119</v>
      </c>
      <c r="B41" s="14" t="s">
        <v>575</v>
      </c>
      <c r="C41" s="355">
        <v>3226</v>
      </c>
      <c r="D41" s="158">
        <v>0.1835979739343236</v>
      </c>
      <c r="E41" s="355">
        <v>3037</v>
      </c>
      <c r="F41" s="158">
        <v>0.15186518651865188</v>
      </c>
      <c r="G41" s="355">
        <v>6263</v>
      </c>
      <c r="H41" s="158">
        <v>0.16670659320184195</v>
      </c>
    </row>
    <row r="42" spans="1:9" ht="27">
      <c r="A42" s="26">
        <v>60</v>
      </c>
      <c r="B42" s="27" t="s">
        <v>576</v>
      </c>
      <c r="C42" s="165">
        <v>311</v>
      </c>
      <c r="D42" s="80">
        <v>0.017699618689886745</v>
      </c>
      <c r="E42" s="165">
        <v>289</v>
      </c>
      <c r="F42" s="80">
        <v>0.014451445144514453</v>
      </c>
      <c r="G42" s="165">
        <v>600</v>
      </c>
      <c r="H42" s="80">
        <v>0.015970614070110994</v>
      </c>
      <c r="I42" s="368"/>
    </row>
    <row r="43" spans="1:9" ht="14.25">
      <c r="A43" s="26">
        <v>61</v>
      </c>
      <c r="B43" s="27" t="s">
        <v>577</v>
      </c>
      <c r="C43" s="165">
        <v>18</v>
      </c>
      <c r="D43" s="80">
        <v>0.0010244152296397474</v>
      </c>
      <c r="E43" s="165">
        <v>36</v>
      </c>
      <c r="F43" s="80">
        <v>0.0018001800180018</v>
      </c>
      <c r="G43" s="165">
        <v>54</v>
      </c>
      <c r="H43" s="80">
        <v>0.0014373552663099899</v>
      </c>
      <c r="I43" s="368"/>
    </row>
    <row r="44" spans="1:9" ht="14.25">
      <c r="A44" s="26">
        <v>62</v>
      </c>
      <c r="B44" s="27" t="s">
        <v>578</v>
      </c>
      <c r="C44" s="165">
        <v>62</v>
      </c>
      <c r="D44" s="80">
        <v>0.0035285413465369077</v>
      </c>
      <c r="E44" s="165">
        <v>82</v>
      </c>
      <c r="F44" s="80">
        <v>0.004100410041004101</v>
      </c>
      <c r="G44" s="165">
        <v>144</v>
      </c>
      <c r="H44" s="80">
        <v>0.0038329473768266386</v>
      </c>
      <c r="I44" s="368"/>
    </row>
    <row r="45" spans="1:9" ht="14.25">
      <c r="A45" s="26">
        <v>63</v>
      </c>
      <c r="B45" s="27" t="s">
        <v>579</v>
      </c>
      <c r="C45" s="165">
        <v>631</v>
      </c>
      <c r="D45" s="80">
        <v>0.03591144499459337</v>
      </c>
      <c r="E45" s="165">
        <v>736</v>
      </c>
      <c r="F45" s="80">
        <v>0.0368036803680368</v>
      </c>
      <c r="G45" s="165">
        <v>1367</v>
      </c>
      <c r="H45" s="80">
        <v>0.03638638238973622</v>
      </c>
      <c r="I45" s="368"/>
    </row>
    <row r="46" spans="1:9" ht="14.25">
      <c r="A46" s="26">
        <v>64</v>
      </c>
      <c r="B46" s="27" t="s">
        <v>580</v>
      </c>
      <c r="C46" s="165">
        <v>1962</v>
      </c>
      <c r="D46" s="80">
        <v>0.11166126003073246</v>
      </c>
      <c r="E46" s="165">
        <v>1614</v>
      </c>
      <c r="F46" s="80">
        <v>0.08070807080708071</v>
      </c>
      <c r="G46" s="165">
        <v>3576</v>
      </c>
      <c r="H46" s="80">
        <v>0.09518485985786153</v>
      </c>
      <c r="I46" s="368"/>
    </row>
    <row r="47" spans="1:9" ht="15" thickBot="1">
      <c r="A47" s="8">
        <v>69</v>
      </c>
      <c r="B47" s="33" t="s">
        <v>581</v>
      </c>
      <c r="C47" s="166">
        <v>242</v>
      </c>
      <c r="D47" s="85">
        <v>0.01377269364293438</v>
      </c>
      <c r="E47" s="166">
        <v>280</v>
      </c>
      <c r="F47" s="85">
        <v>0.014001400140014003</v>
      </c>
      <c r="G47" s="166">
        <v>522</v>
      </c>
      <c r="H47" s="85">
        <v>0.013894434240996565</v>
      </c>
      <c r="I47" s="368"/>
    </row>
    <row r="48" spans="1:8" ht="27.75" thickBot="1">
      <c r="A48" s="145" t="s">
        <v>127</v>
      </c>
      <c r="B48" s="14" t="s">
        <v>582</v>
      </c>
      <c r="C48" s="355">
        <v>2770</v>
      </c>
      <c r="D48" s="158">
        <v>0.15764612145011667</v>
      </c>
      <c r="E48" s="355">
        <v>3725</v>
      </c>
      <c r="F48" s="158">
        <v>0.18626862686268628</v>
      </c>
      <c r="G48" s="355">
        <v>6495</v>
      </c>
      <c r="H48" s="158">
        <v>0.17288189730895154</v>
      </c>
    </row>
    <row r="49" spans="1:9" ht="27">
      <c r="A49" s="26">
        <v>70</v>
      </c>
      <c r="B49" s="27" t="s">
        <v>583</v>
      </c>
      <c r="C49" s="165">
        <v>423</v>
      </c>
      <c r="D49" s="80">
        <v>0.024073757896534063</v>
      </c>
      <c r="E49" s="165">
        <v>522</v>
      </c>
      <c r="F49" s="80">
        <v>0.026102610261026102</v>
      </c>
      <c r="G49" s="165">
        <v>945</v>
      </c>
      <c r="H49" s="80">
        <v>0.02515371716042482</v>
      </c>
      <c r="I49" s="368"/>
    </row>
    <row r="50" spans="1:9" ht="14.25">
      <c r="A50" s="26">
        <v>71</v>
      </c>
      <c r="B50" s="27" t="s">
        <v>584</v>
      </c>
      <c r="C50" s="165">
        <v>964</v>
      </c>
      <c r="D50" s="80">
        <v>0.05486312674292868</v>
      </c>
      <c r="E50" s="165">
        <v>1288</v>
      </c>
      <c r="F50" s="80">
        <v>0.06440644064406441</v>
      </c>
      <c r="G50" s="165">
        <v>2252</v>
      </c>
      <c r="H50" s="80">
        <v>0.05994303814314995</v>
      </c>
      <c r="I50" s="368"/>
    </row>
    <row r="51" spans="1:9" ht="14.25">
      <c r="A51" s="26">
        <v>72</v>
      </c>
      <c r="B51" s="27" t="s">
        <v>585</v>
      </c>
      <c r="C51" s="165">
        <v>294</v>
      </c>
      <c r="D51" s="80">
        <v>0.016732115417449206</v>
      </c>
      <c r="E51" s="165">
        <v>458</v>
      </c>
      <c r="F51" s="80">
        <v>0.022902290229022904</v>
      </c>
      <c r="G51" s="165">
        <v>752</v>
      </c>
      <c r="H51" s="80">
        <v>0.020016502967872447</v>
      </c>
      <c r="I51" s="368"/>
    </row>
    <row r="52" spans="1:9" ht="14.25">
      <c r="A52" s="26">
        <v>73</v>
      </c>
      <c r="B52" s="27" t="s">
        <v>586</v>
      </c>
      <c r="C52" s="165">
        <v>83</v>
      </c>
      <c r="D52" s="80">
        <v>0.004723692447783279</v>
      </c>
      <c r="E52" s="165">
        <v>105</v>
      </c>
      <c r="F52" s="80">
        <v>0.005250525052505251</v>
      </c>
      <c r="G52" s="165">
        <v>188</v>
      </c>
      <c r="H52" s="80">
        <v>0.005004125741968112</v>
      </c>
      <c r="I52" s="368"/>
    </row>
    <row r="53" spans="1:9" ht="14.25">
      <c r="A53" s="26">
        <v>74</v>
      </c>
      <c r="B53" s="27" t="s">
        <v>587</v>
      </c>
      <c r="C53" s="165">
        <v>186</v>
      </c>
      <c r="D53" s="80">
        <v>0.010585624039610724</v>
      </c>
      <c r="E53" s="165">
        <v>252</v>
      </c>
      <c r="F53" s="80">
        <v>0.012601260126012601</v>
      </c>
      <c r="G53" s="165">
        <v>438</v>
      </c>
      <c r="H53" s="80">
        <v>0.011658548271181027</v>
      </c>
      <c r="I53" s="368"/>
    </row>
    <row r="54" spans="1:9" ht="14.25">
      <c r="A54" s="26">
        <v>75</v>
      </c>
      <c r="B54" s="27" t="s">
        <v>588</v>
      </c>
      <c r="C54" s="165">
        <v>636</v>
      </c>
      <c r="D54" s="80">
        <v>0.036196004780604404</v>
      </c>
      <c r="E54" s="165">
        <v>770</v>
      </c>
      <c r="F54" s="80">
        <v>0.03850385038503851</v>
      </c>
      <c r="G54" s="165">
        <v>1406</v>
      </c>
      <c r="H54" s="80">
        <v>0.03742447230429343</v>
      </c>
      <c r="I54" s="368"/>
    </row>
    <row r="55" spans="1:9" ht="15" thickBot="1">
      <c r="A55" s="39">
        <v>79</v>
      </c>
      <c r="B55" s="40" t="s">
        <v>589</v>
      </c>
      <c r="C55" s="166">
        <v>184</v>
      </c>
      <c r="D55" s="85">
        <v>0.010471800125206305</v>
      </c>
      <c r="E55" s="166">
        <v>330</v>
      </c>
      <c r="F55" s="85">
        <v>0.0165016501650165</v>
      </c>
      <c r="G55" s="166">
        <v>514</v>
      </c>
      <c r="H55" s="85">
        <v>0.013681492720061755</v>
      </c>
      <c r="I55" s="368"/>
    </row>
    <row r="56" spans="1:8" ht="15" thickBot="1">
      <c r="A56" s="145" t="s">
        <v>136</v>
      </c>
      <c r="B56" s="14" t="s">
        <v>590</v>
      </c>
      <c r="C56" s="355">
        <v>1896</v>
      </c>
      <c r="D56" s="158">
        <v>0.10790507085538671</v>
      </c>
      <c r="E56" s="355">
        <v>3358</v>
      </c>
      <c r="F56" s="158">
        <v>0.16791679167916795</v>
      </c>
      <c r="G56" s="355">
        <v>5254</v>
      </c>
      <c r="H56" s="158">
        <v>0.13984934387393863</v>
      </c>
    </row>
    <row r="57" spans="1:9" ht="14.25">
      <c r="A57" s="26">
        <v>80</v>
      </c>
      <c r="B57" s="27" t="s">
        <v>591</v>
      </c>
      <c r="C57" s="165">
        <v>442</v>
      </c>
      <c r="D57" s="80">
        <v>0.02515508508337602</v>
      </c>
      <c r="E57" s="165">
        <v>385</v>
      </c>
      <c r="F57" s="80">
        <v>0.019251925192519254</v>
      </c>
      <c r="G57" s="165">
        <v>827</v>
      </c>
      <c r="H57" s="80">
        <v>0.02201282972663632</v>
      </c>
      <c r="I57" s="368"/>
    </row>
    <row r="58" spans="1:9" ht="14.25">
      <c r="A58" s="26">
        <v>81</v>
      </c>
      <c r="B58" s="27" t="s">
        <v>592</v>
      </c>
      <c r="C58" s="165">
        <v>188</v>
      </c>
      <c r="D58" s="80">
        <v>0.010699447954015139</v>
      </c>
      <c r="E58" s="165">
        <v>512</v>
      </c>
      <c r="F58" s="80">
        <v>0.025602560256025607</v>
      </c>
      <c r="G58" s="165">
        <v>700</v>
      </c>
      <c r="H58" s="80">
        <v>0.018632383081796166</v>
      </c>
      <c r="I58" s="368"/>
    </row>
    <row r="59" spans="1:9" ht="14.25">
      <c r="A59" s="26">
        <v>82</v>
      </c>
      <c r="B59" s="27" t="s">
        <v>593</v>
      </c>
      <c r="C59" s="165">
        <v>187</v>
      </c>
      <c r="D59" s="80">
        <v>0.010642535996812929</v>
      </c>
      <c r="E59" s="165">
        <v>208</v>
      </c>
      <c r="F59" s="80">
        <v>0.010401040104010401</v>
      </c>
      <c r="G59" s="165">
        <v>395</v>
      </c>
      <c r="H59" s="80">
        <v>0.010513987596156406</v>
      </c>
      <c r="I59" s="368"/>
    </row>
    <row r="60" spans="1:9" ht="27">
      <c r="A60" s="26">
        <v>83</v>
      </c>
      <c r="B60" s="27" t="s">
        <v>594</v>
      </c>
      <c r="C60" s="165">
        <v>802</v>
      </c>
      <c r="D60" s="80">
        <v>0.045643389676170966</v>
      </c>
      <c r="E60" s="165">
        <v>1742</v>
      </c>
      <c r="F60" s="80">
        <v>0.08710871087108711</v>
      </c>
      <c r="G60" s="165">
        <v>2544</v>
      </c>
      <c r="H60" s="80">
        <v>0.06771540365727062</v>
      </c>
      <c r="I60" s="368"/>
    </row>
    <row r="61" spans="1:9" ht="14.25">
      <c r="A61" s="26">
        <v>84</v>
      </c>
      <c r="B61" s="27" t="s">
        <v>595</v>
      </c>
      <c r="C61" s="165">
        <v>118</v>
      </c>
      <c r="D61" s="80">
        <v>0.0067156109498605655</v>
      </c>
      <c r="E61" s="165">
        <v>297</v>
      </c>
      <c r="F61" s="80">
        <v>0.01485148514851485</v>
      </c>
      <c r="G61" s="165">
        <v>415</v>
      </c>
      <c r="H61" s="80">
        <v>0.01104634139849344</v>
      </c>
      <c r="I61" s="368"/>
    </row>
    <row r="62" spans="1:9" ht="27">
      <c r="A62" s="26">
        <v>85</v>
      </c>
      <c r="B62" s="27" t="s">
        <v>596</v>
      </c>
      <c r="C62" s="165">
        <v>71</v>
      </c>
      <c r="D62" s="80">
        <v>0.004040748961356781</v>
      </c>
      <c r="E62" s="165">
        <v>119</v>
      </c>
      <c r="F62" s="80">
        <v>0.005950595059505951</v>
      </c>
      <c r="G62" s="165">
        <v>190</v>
      </c>
      <c r="H62" s="80">
        <v>0.005057361122201815</v>
      </c>
      <c r="I62" s="368"/>
    </row>
    <row r="63" spans="1:9" ht="15" thickBot="1">
      <c r="A63" s="8">
        <v>89</v>
      </c>
      <c r="B63" s="33" t="s">
        <v>597</v>
      </c>
      <c r="C63" s="166">
        <v>88</v>
      </c>
      <c r="D63" s="85">
        <v>0.00500825223379432</v>
      </c>
      <c r="E63" s="166">
        <v>95</v>
      </c>
      <c r="F63" s="85">
        <v>0.004750475047504751</v>
      </c>
      <c r="G63" s="166">
        <v>183</v>
      </c>
      <c r="H63" s="85">
        <v>0.004871037291383854</v>
      </c>
      <c r="I63" s="368"/>
    </row>
    <row r="64" spans="1:9" ht="15" thickBot="1">
      <c r="A64" s="145">
        <v>99</v>
      </c>
      <c r="B64" s="14" t="s">
        <v>598</v>
      </c>
      <c r="C64" s="355">
        <v>768</v>
      </c>
      <c r="D64" s="158">
        <v>0.04370838313129589</v>
      </c>
      <c r="E64" s="355">
        <v>1040</v>
      </c>
      <c r="F64" s="158">
        <v>0.052005200520052</v>
      </c>
      <c r="G64" s="355">
        <v>1808</v>
      </c>
      <c r="H64" s="158">
        <v>0.0481247837312678</v>
      </c>
      <c r="I64" s="368"/>
    </row>
    <row r="65" spans="1:9" ht="15" thickBot="1">
      <c r="A65" s="517" t="s">
        <v>410</v>
      </c>
      <c r="B65" s="518"/>
      <c r="C65" s="53">
        <v>17571</v>
      </c>
      <c r="D65" s="170">
        <v>1</v>
      </c>
      <c r="E65" s="53">
        <v>19998</v>
      </c>
      <c r="F65" s="170">
        <v>1</v>
      </c>
      <c r="G65" s="53">
        <v>37569</v>
      </c>
      <c r="H65" s="170">
        <v>1</v>
      </c>
      <c r="I65" s="369"/>
    </row>
    <row r="66" spans="1:8" ht="14.25">
      <c r="A66" s="70"/>
      <c r="B66" s="58"/>
      <c r="C66" s="60"/>
      <c r="D66" s="171"/>
      <c r="E66" s="60"/>
      <c r="F66" s="182"/>
      <c r="G66" s="60"/>
      <c r="H66" s="182"/>
    </row>
    <row r="67" spans="1:8" ht="14.25" hidden="1">
      <c r="A67" s="99" t="s">
        <v>57</v>
      </c>
      <c r="B67" s="63"/>
      <c r="C67" s="63"/>
      <c r="D67" s="183"/>
      <c r="E67" s="63"/>
      <c r="F67" s="183"/>
      <c r="G67" s="69">
        <f>C65+E65</f>
        <v>37569</v>
      </c>
      <c r="H67" s="64"/>
    </row>
    <row r="68" spans="1:8" ht="14.25" hidden="1">
      <c r="A68" s="66" t="s">
        <v>64</v>
      </c>
      <c r="B68" s="63"/>
      <c r="C68" s="63"/>
      <c r="D68" s="183"/>
      <c r="E68" s="63"/>
      <c r="F68" s="183"/>
      <c r="G68" s="62"/>
      <c r="H68" s="62"/>
    </row>
    <row r="69" spans="1:8" ht="14.25">
      <c r="A69" s="101"/>
      <c r="B69" s="63"/>
      <c r="C69" s="63"/>
      <c r="D69" s="183"/>
      <c r="E69" s="63"/>
      <c r="F69" s="183"/>
      <c r="G69" s="62"/>
      <c r="H69" s="62"/>
    </row>
    <row r="70" spans="1:8" ht="14.25">
      <c r="A70" s="62"/>
      <c r="B70" s="63"/>
      <c r="C70" s="63"/>
      <c r="D70" s="183"/>
      <c r="E70" s="63"/>
      <c r="F70" s="183"/>
      <c r="G70" s="62"/>
      <c r="H70" s="62"/>
    </row>
  </sheetData>
  <sheetProtection/>
  <mergeCells count="8">
    <mergeCell ref="A65:B65"/>
    <mergeCell ref="E3:F3"/>
    <mergeCell ref="A1:H1"/>
    <mergeCell ref="A2:A4"/>
    <mergeCell ref="B2:B4"/>
    <mergeCell ref="G2:H3"/>
    <mergeCell ref="C3:D3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8"/>
  <sheetViews>
    <sheetView zoomScalePageLayoutView="0" workbookViewId="0" topLeftCell="A1">
      <selection activeCell="A64" sqref="A1:F64"/>
    </sheetView>
  </sheetViews>
  <sheetFormatPr defaultColWidth="9.140625" defaultRowHeight="15"/>
  <cols>
    <col min="1" max="1" width="7.421875" style="290" customWidth="1"/>
    <col min="2" max="2" width="71.140625" style="290" bestFit="1" customWidth="1"/>
    <col min="3" max="3" width="16.421875" style="290" customWidth="1"/>
    <col min="4" max="4" width="13.7109375" style="290" customWidth="1"/>
    <col min="5" max="6" width="17.28125" style="290" customWidth="1"/>
    <col min="7" max="7" width="9.140625" style="290" customWidth="1"/>
    <col min="8" max="16384" width="9.140625" style="290" customWidth="1"/>
  </cols>
  <sheetData>
    <row r="1" spans="1:6" ht="32.25" customHeight="1" thickBot="1" thickTop="1">
      <c r="A1" s="453" t="s">
        <v>478</v>
      </c>
      <c r="B1" s="454"/>
      <c r="C1" s="454"/>
      <c r="D1" s="454"/>
      <c r="E1" s="454"/>
      <c r="F1" s="471"/>
    </row>
    <row r="2" spans="1:6" ht="24.75" customHeight="1" thickBot="1" thickTop="1">
      <c r="A2" s="466" t="s">
        <v>676</v>
      </c>
      <c r="B2" s="478" t="s">
        <v>438</v>
      </c>
      <c r="C2" s="479" t="s">
        <v>683</v>
      </c>
      <c r="D2" s="479"/>
      <c r="E2" s="479"/>
      <c r="F2" s="448" t="s">
        <v>410</v>
      </c>
    </row>
    <row r="3" spans="1:6" ht="24.75" customHeight="1" thickBot="1">
      <c r="A3" s="466"/>
      <c r="B3" s="473"/>
      <c r="C3" s="420" t="s">
        <v>684</v>
      </c>
      <c r="D3" s="374" t="s">
        <v>685</v>
      </c>
      <c r="E3" s="374" t="s">
        <v>686</v>
      </c>
      <c r="F3" s="448"/>
    </row>
    <row r="4" spans="1:7" ht="15" thickBot="1">
      <c r="A4" s="145" t="s">
        <v>54</v>
      </c>
      <c r="B4" s="14" t="s">
        <v>539</v>
      </c>
      <c r="C4" s="157">
        <v>38</v>
      </c>
      <c r="D4" s="157">
        <v>467</v>
      </c>
      <c r="E4" s="184">
        <v>219</v>
      </c>
      <c r="F4" s="184">
        <v>724</v>
      </c>
      <c r="G4" s="368"/>
    </row>
    <row r="5" spans="1:6" ht="27.75" thickBot="1">
      <c r="A5" s="145" t="s">
        <v>79</v>
      </c>
      <c r="B5" s="14" t="s">
        <v>540</v>
      </c>
      <c r="C5" s="15">
        <v>14</v>
      </c>
      <c r="D5" s="15">
        <v>167</v>
      </c>
      <c r="E5" s="174">
        <v>66</v>
      </c>
      <c r="F5" s="174">
        <v>247</v>
      </c>
    </row>
    <row r="6" spans="1:7" ht="27">
      <c r="A6" s="26">
        <v>10</v>
      </c>
      <c r="B6" s="27" t="s">
        <v>541</v>
      </c>
      <c r="C6" s="164">
        <v>0</v>
      </c>
      <c r="D6" s="164">
        <v>18</v>
      </c>
      <c r="E6" s="185">
        <v>5</v>
      </c>
      <c r="F6" s="185">
        <v>23</v>
      </c>
      <c r="G6" s="368"/>
    </row>
    <row r="7" spans="1:7" ht="27">
      <c r="A7" s="26">
        <v>11</v>
      </c>
      <c r="B7" s="27" t="s">
        <v>542</v>
      </c>
      <c r="C7" s="165">
        <v>1</v>
      </c>
      <c r="D7" s="165">
        <v>12</v>
      </c>
      <c r="E7" s="106">
        <v>9</v>
      </c>
      <c r="F7" s="106">
        <v>22</v>
      </c>
      <c r="G7" s="368"/>
    </row>
    <row r="8" spans="1:7" ht="14.25">
      <c r="A8" s="26">
        <v>12</v>
      </c>
      <c r="B8" s="27" t="s">
        <v>543</v>
      </c>
      <c r="C8" s="165">
        <v>5</v>
      </c>
      <c r="D8" s="165">
        <v>18</v>
      </c>
      <c r="E8" s="106">
        <v>10</v>
      </c>
      <c r="F8" s="106">
        <v>33</v>
      </c>
      <c r="G8" s="368"/>
    </row>
    <row r="9" spans="1:7" ht="14.25">
      <c r="A9" s="26">
        <v>13</v>
      </c>
      <c r="B9" s="27" t="s">
        <v>544</v>
      </c>
      <c r="C9" s="165">
        <v>3</v>
      </c>
      <c r="D9" s="165">
        <v>44</v>
      </c>
      <c r="E9" s="106">
        <v>12</v>
      </c>
      <c r="F9" s="106">
        <v>59</v>
      </c>
      <c r="G9" s="368"/>
    </row>
    <row r="10" spans="1:7" ht="14.25">
      <c r="A10" s="26">
        <v>14</v>
      </c>
      <c r="B10" s="27" t="s">
        <v>545</v>
      </c>
      <c r="C10" s="165">
        <v>4</v>
      </c>
      <c r="D10" s="165">
        <v>49</v>
      </c>
      <c r="E10" s="106">
        <v>17</v>
      </c>
      <c r="F10" s="106">
        <v>70</v>
      </c>
      <c r="G10" s="368"/>
    </row>
    <row r="11" spans="1:7" ht="27.75" thickBot="1">
      <c r="A11" s="8">
        <v>19</v>
      </c>
      <c r="B11" s="33" t="s">
        <v>546</v>
      </c>
      <c r="C11" s="166">
        <v>1</v>
      </c>
      <c r="D11" s="166">
        <v>26</v>
      </c>
      <c r="E11" s="108">
        <v>13</v>
      </c>
      <c r="F11" s="108">
        <v>40</v>
      </c>
      <c r="G11" s="368"/>
    </row>
    <row r="12" spans="1:6" ht="27.75" thickBot="1">
      <c r="A12" s="145" t="s">
        <v>87</v>
      </c>
      <c r="B12" s="14" t="s">
        <v>547</v>
      </c>
      <c r="C12" s="15">
        <v>77</v>
      </c>
      <c r="D12" s="15">
        <v>612</v>
      </c>
      <c r="E12" s="174">
        <v>217</v>
      </c>
      <c r="F12" s="174">
        <v>906</v>
      </c>
    </row>
    <row r="13" spans="1:7" ht="27">
      <c r="A13" s="26">
        <v>20</v>
      </c>
      <c r="B13" s="27" t="s">
        <v>548</v>
      </c>
      <c r="C13" s="165">
        <v>9</v>
      </c>
      <c r="D13" s="165">
        <v>52</v>
      </c>
      <c r="E13" s="106">
        <v>25</v>
      </c>
      <c r="F13" s="106">
        <v>86</v>
      </c>
      <c r="G13" s="368"/>
    </row>
    <row r="14" spans="1:7" ht="14.25">
      <c r="A14" s="26">
        <v>21</v>
      </c>
      <c r="B14" s="27" t="s">
        <v>549</v>
      </c>
      <c r="C14" s="165">
        <v>3</v>
      </c>
      <c r="D14" s="165">
        <v>25</v>
      </c>
      <c r="E14" s="106">
        <v>17</v>
      </c>
      <c r="F14" s="106">
        <v>45</v>
      </c>
      <c r="G14" s="368"/>
    </row>
    <row r="15" spans="1:7" ht="14.25">
      <c r="A15" s="26">
        <v>22</v>
      </c>
      <c r="B15" s="27" t="s">
        <v>550</v>
      </c>
      <c r="C15" s="165">
        <v>40</v>
      </c>
      <c r="D15" s="165">
        <v>292</v>
      </c>
      <c r="E15" s="106">
        <v>79</v>
      </c>
      <c r="F15" s="106">
        <v>411</v>
      </c>
      <c r="G15" s="368"/>
    </row>
    <row r="16" spans="1:7" ht="14.25">
      <c r="A16" s="26">
        <v>23</v>
      </c>
      <c r="B16" s="27" t="s">
        <v>551</v>
      </c>
      <c r="C16" s="165">
        <v>5</v>
      </c>
      <c r="D16" s="165">
        <v>107</v>
      </c>
      <c r="E16" s="106">
        <v>26</v>
      </c>
      <c r="F16" s="106">
        <v>138</v>
      </c>
      <c r="G16" s="368"/>
    </row>
    <row r="17" spans="1:7" ht="14.25">
      <c r="A17" s="26">
        <v>24</v>
      </c>
      <c r="B17" s="27" t="s">
        <v>552</v>
      </c>
      <c r="C17" s="165">
        <v>13</v>
      </c>
      <c r="D17" s="165">
        <v>96</v>
      </c>
      <c r="E17" s="106">
        <v>52</v>
      </c>
      <c r="F17" s="106">
        <v>161</v>
      </c>
      <c r="G17" s="368"/>
    </row>
    <row r="18" spans="1:7" ht="27.75" thickBot="1">
      <c r="A18" s="8">
        <v>29</v>
      </c>
      <c r="B18" s="33" t="s">
        <v>553</v>
      </c>
      <c r="C18" s="169">
        <v>7</v>
      </c>
      <c r="D18" s="169">
        <v>40</v>
      </c>
      <c r="E18" s="107">
        <v>18</v>
      </c>
      <c r="F18" s="107">
        <v>65</v>
      </c>
      <c r="G18" s="368"/>
    </row>
    <row r="19" spans="1:6" ht="27.75" thickBot="1">
      <c r="A19" s="145" t="s">
        <v>95</v>
      </c>
      <c r="B19" s="14" t="s">
        <v>554</v>
      </c>
      <c r="C19" s="15">
        <v>188</v>
      </c>
      <c r="D19" s="15">
        <v>2039</v>
      </c>
      <c r="E19" s="174">
        <v>1118</v>
      </c>
      <c r="F19" s="174">
        <v>3345</v>
      </c>
    </row>
    <row r="20" spans="1:7" ht="27">
      <c r="A20" s="26">
        <v>30</v>
      </c>
      <c r="B20" s="27" t="s">
        <v>555</v>
      </c>
      <c r="C20" s="165">
        <v>20</v>
      </c>
      <c r="D20" s="165">
        <v>261</v>
      </c>
      <c r="E20" s="106">
        <v>133</v>
      </c>
      <c r="F20" s="106">
        <v>414</v>
      </c>
      <c r="G20" s="368"/>
    </row>
    <row r="21" spans="1:7" ht="14.25">
      <c r="A21" s="26">
        <v>31</v>
      </c>
      <c r="B21" s="27" t="s">
        <v>556</v>
      </c>
      <c r="C21" s="165">
        <v>10</v>
      </c>
      <c r="D21" s="165">
        <v>97</v>
      </c>
      <c r="E21" s="106">
        <v>50</v>
      </c>
      <c r="F21" s="106">
        <v>157</v>
      </c>
      <c r="G21" s="368"/>
    </row>
    <row r="22" spans="1:7" ht="27">
      <c r="A22" s="26">
        <v>32</v>
      </c>
      <c r="B22" s="27" t="s">
        <v>557</v>
      </c>
      <c r="C22" s="165">
        <v>23</v>
      </c>
      <c r="D22" s="165">
        <v>208</v>
      </c>
      <c r="E22" s="106">
        <v>93</v>
      </c>
      <c r="F22" s="106">
        <v>324</v>
      </c>
      <c r="G22" s="368"/>
    </row>
    <row r="23" spans="1:7" ht="27">
      <c r="A23" s="26">
        <v>33</v>
      </c>
      <c r="B23" s="27" t="s">
        <v>558</v>
      </c>
      <c r="C23" s="165">
        <v>61</v>
      </c>
      <c r="D23" s="165">
        <v>633</v>
      </c>
      <c r="E23" s="106">
        <v>351</v>
      </c>
      <c r="F23" s="106">
        <v>1045</v>
      </c>
      <c r="G23" s="368"/>
    </row>
    <row r="24" spans="1:7" ht="27">
      <c r="A24" s="26">
        <v>34</v>
      </c>
      <c r="B24" s="27" t="s">
        <v>559</v>
      </c>
      <c r="C24" s="165">
        <v>11</v>
      </c>
      <c r="D24" s="165">
        <v>232</v>
      </c>
      <c r="E24" s="106">
        <v>147</v>
      </c>
      <c r="F24" s="106">
        <v>390</v>
      </c>
      <c r="G24" s="368"/>
    </row>
    <row r="25" spans="1:7" ht="27">
      <c r="A25" s="26">
        <v>35</v>
      </c>
      <c r="B25" s="27" t="s">
        <v>560</v>
      </c>
      <c r="C25" s="165">
        <v>35</v>
      </c>
      <c r="D25" s="165">
        <v>503</v>
      </c>
      <c r="E25" s="106">
        <v>285</v>
      </c>
      <c r="F25" s="106">
        <v>823</v>
      </c>
      <c r="G25" s="368"/>
    </row>
    <row r="26" spans="1:7" ht="27.75" thickBot="1">
      <c r="A26" s="39">
        <v>39</v>
      </c>
      <c r="B26" s="40" t="s">
        <v>561</v>
      </c>
      <c r="C26" s="166">
        <v>28</v>
      </c>
      <c r="D26" s="166">
        <v>105</v>
      </c>
      <c r="E26" s="108">
        <v>59</v>
      </c>
      <c r="F26" s="108">
        <v>192</v>
      </c>
      <c r="G26" s="368"/>
    </row>
    <row r="27" spans="1:6" ht="42" thickBot="1">
      <c r="A27" s="145" t="s">
        <v>104</v>
      </c>
      <c r="B27" s="14" t="s">
        <v>562</v>
      </c>
      <c r="C27" s="15">
        <v>420</v>
      </c>
      <c r="D27" s="15">
        <v>3172</v>
      </c>
      <c r="E27" s="174">
        <v>1428</v>
      </c>
      <c r="F27" s="174">
        <v>5020</v>
      </c>
    </row>
    <row r="28" spans="1:7" ht="41.25">
      <c r="A28" s="26">
        <v>40</v>
      </c>
      <c r="B28" s="27" t="s">
        <v>563</v>
      </c>
      <c r="C28" s="165">
        <v>69</v>
      </c>
      <c r="D28" s="165">
        <v>405</v>
      </c>
      <c r="E28" s="106">
        <v>202</v>
      </c>
      <c r="F28" s="106">
        <v>676</v>
      </c>
      <c r="G28" s="368"/>
    </row>
    <row r="29" spans="1:7" ht="41.25">
      <c r="A29" s="26">
        <v>41</v>
      </c>
      <c r="B29" s="27" t="s">
        <v>564</v>
      </c>
      <c r="C29" s="165">
        <v>16</v>
      </c>
      <c r="D29" s="165">
        <v>123</v>
      </c>
      <c r="E29" s="106">
        <v>45</v>
      </c>
      <c r="F29" s="106">
        <v>184</v>
      </c>
      <c r="G29" s="368"/>
    </row>
    <row r="30" spans="1:7" ht="27">
      <c r="A30" s="26">
        <v>42</v>
      </c>
      <c r="B30" s="27" t="s">
        <v>565</v>
      </c>
      <c r="C30" s="165">
        <v>51</v>
      </c>
      <c r="D30" s="165">
        <v>604</v>
      </c>
      <c r="E30" s="106">
        <v>263</v>
      </c>
      <c r="F30" s="106">
        <v>918</v>
      </c>
      <c r="G30" s="368"/>
    </row>
    <row r="31" spans="1:7" ht="41.25">
      <c r="A31" s="26">
        <v>43</v>
      </c>
      <c r="B31" s="27" t="s">
        <v>566</v>
      </c>
      <c r="C31" s="165">
        <v>124</v>
      </c>
      <c r="D31" s="165">
        <v>605</v>
      </c>
      <c r="E31" s="106">
        <v>226</v>
      </c>
      <c r="F31" s="106">
        <v>955</v>
      </c>
      <c r="G31" s="368"/>
    </row>
    <row r="32" spans="1:7" ht="27">
      <c r="A32" s="26">
        <v>44</v>
      </c>
      <c r="B32" s="27" t="s">
        <v>567</v>
      </c>
      <c r="C32" s="165">
        <v>136</v>
      </c>
      <c r="D32" s="165">
        <v>1234</v>
      </c>
      <c r="E32" s="106">
        <v>602</v>
      </c>
      <c r="F32" s="106">
        <v>1972</v>
      </c>
      <c r="G32" s="368"/>
    </row>
    <row r="33" spans="1:7" ht="14.25">
      <c r="A33" s="26">
        <v>45</v>
      </c>
      <c r="B33" s="27" t="s">
        <v>568</v>
      </c>
      <c r="C33" s="165">
        <v>4</v>
      </c>
      <c r="D33" s="165">
        <v>47</v>
      </c>
      <c r="E33" s="106">
        <v>18</v>
      </c>
      <c r="F33" s="106">
        <v>69</v>
      </c>
      <c r="G33" s="368"/>
    </row>
    <row r="34" spans="1:7" ht="27.75" thickBot="1">
      <c r="A34" s="8">
        <v>49</v>
      </c>
      <c r="B34" s="33" t="s">
        <v>569</v>
      </c>
      <c r="C34" s="169">
        <v>20</v>
      </c>
      <c r="D34" s="169">
        <v>154</v>
      </c>
      <c r="E34" s="107">
        <v>72</v>
      </c>
      <c r="F34" s="107">
        <v>246</v>
      </c>
      <c r="G34" s="368"/>
    </row>
    <row r="35" spans="1:6" ht="15" thickBot="1">
      <c r="A35" s="145" t="s">
        <v>113</v>
      </c>
      <c r="B35" s="14" t="s">
        <v>570</v>
      </c>
      <c r="C35" s="15">
        <v>325</v>
      </c>
      <c r="D35" s="15">
        <v>4195</v>
      </c>
      <c r="E35" s="174">
        <v>2987</v>
      </c>
      <c r="F35" s="174">
        <v>7507</v>
      </c>
    </row>
    <row r="36" spans="1:7" ht="27">
      <c r="A36" s="26">
        <v>50</v>
      </c>
      <c r="B36" s="27" t="s">
        <v>571</v>
      </c>
      <c r="C36" s="165">
        <v>64</v>
      </c>
      <c r="D36" s="165">
        <v>787</v>
      </c>
      <c r="E36" s="106">
        <v>514</v>
      </c>
      <c r="F36" s="106">
        <v>1365</v>
      </c>
      <c r="G36" s="368"/>
    </row>
    <row r="37" spans="1:7" ht="14.25">
      <c r="A37" s="26">
        <v>51</v>
      </c>
      <c r="B37" s="27" t="s">
        <v>572</v>
      </c>
      <c r="C37" s="165">
        <v>53</v>
      </c>
      <c r="D37" s="165">
        <v>677</v>
      </c>
      <c r="E37" s="106">
        <v>431</v>
      </c>
      <c r="F37" s="106">
        <v>1161</v>
      </c>
      <c r="G37" s="368"/>
    </row>
    <row r="38" spans="1:7" ht="27">
      <c r="A38" s="26">
        <v>52</v>
      </c>
      <c r="B38" s="27" t="s">
        <v>573</v>
      </c>
      <c r="C38" s="165">
        <v>197</v>
      </c>
      <c r="D38" s="165">
        <v>2597</v>
      </c>
      <c r="E38" s="106">
        <v>1963</v>
      </c>
      <c r="F38" s="106">
        <v>4757</v>
      </c>
      <c r="G38" s="368"/>
    </row>
    <row r="39" spans="1:7" ht="27.75" thickBot="1">
      <c r="A39" s="39">
        <v>59</v>
      </c>
      <c r="B39" s="40" t="s">
        <v>574</v>
      </c>
      <c r="C39" s="166">
        <v>11</v>
      </c>
      <c r="D39" s="166">
        <v>134</v>
      </c>
      <c r="E39" s="108">
        <v>79</v>
      </c>
      <c r="F39" s="108">
        <v>224</v>
      </c>
      <c r="G39" s="368"/>
    </row>
    <row r="40" spans="1:6" ht="27.75" thickBot="1">
      <c r="A40" s="145" t="s">
        <v>119</v>
      </c>
      <c r="B40" s="14" t="s">
        <v>575</v>
      </c>
      <c r="C40" s="15">
        <v>408</v>
      </c>
      <c r="D40" s="15">
        <v>4012</v>
      </c>
      <c r="E40" s="15">
        <v>1843</v>
      </c>
      <c r="F40" s="15">
        <v>6263</v>
      </c>
    </row>
    <row r="41" spans="1:7" ht="27">
      <c r="A41" s="26">
        <v>60</v>
      </c>
      <c r="B41" s="27" t="s">
        <v>576</v>
      </c>
      <c r="C41" s="165">
        <v>41</v>
      </c>
      <c r="D41" s="165">
        <v>394</v>
      </c>
      <c r="E41" s="106">
        <v>165</v>
      </c>
      <c r="F41" s="106">
        <v>600</v>
      </c>
      <c r="G41" s="368"/>
    </row>
    <row r="42" spans="1:7" ht="14.25">
      <c r="A42" s="26">
        <v>61</v>
      </c>
      <c r="B42" s="27" t="s">
        <v>577</v>
      </c>
      <c r="C42" s="165">
        <v>12</v>
      </c>
      <c r="D42" s="165">
        <v>30</v>
      </c>
      <c r="E42" s="106">
        <v>12</v>
      </c>
      <c r="F42" s="106">
        <v>54</v>
      </c>
      <c r="G42" s="368"/>
    </row>
    <row r="43" spans="1:7" ht="14.25">
      <c r="A43" s="26">
        <v>62</v>
      </c>
      <c r="B43" s="27" t="s">
        <v>578</v>
      </c>
      <c r="C43" s="165">
        <v>9</v>
      </c>
      <c r="D43" s="165">
        <v>82</v>
      </c>
      <c r="E43" s="106">
        <v>53</v>
      </c>
      <c r="F43" s="106">
        <v>144</v>
      </c>
      <c r="G43" s="368"/>
    </row>
    <row r="44" spans="1:7" ht="27">
      <c r="A44" s="26">
        <v>63</v>
      </c>
      <c r="B44" s="27" t="s">
        <v>579</v>
      </c>
      <c r="C44" s="165">
        <v>77</v>
      </c>
      <c r="D44" s="165">
        <v>871</v>
      </c>
      <c r="E44" s="106">
        <v>419</v>
      </c>
      <c r="F44" s="106">
        <v>1367</v>
      </c>
      <c r="G44" s="368"/>
    </row>
    <row r="45" spans="1:7" ht="14.25">
      <c r="A45" s="26">
        <v>64</v>
      </c>
      <c r="B45" s="27" t="s">
        <v>580</v>
      </c>
      <c r="C45" s="165">
        <v>232</v>
      </c>
      <c r="D45" s="165">
        <v>2305</v>
      </c>
      <c r="E45" s="106">
        <v>1039</v>
      </c>
      <c r="F45" s="106">
        <v>3576</v>
      </c>
      <c r="G45" s="368"/>
    </row>
    <row r="46" spans="1:7" ht="27.75" thickBot="1">
      <c r="A46" s="8">
        <v>69</v>
      </c>
      <c r="B46" s="33" t="s">
        <v>581</v>
      </c>
      <c r="C46" s="169">
        <v>37</v>
      </c>
      <c r="D46" s="169">
        <v>330</v>
      </c>
      <c r="E46" s="107">
        <v>155</v>
      </c>
      <c r="F46" s="107">
        <v>522</v>
      </c>
      <c r="G46" s="368"/>
    </row>
    <row r="47" spans="1:6" ht="27.75" thickBot="1">
      <c r="A47" s="145" t="s">
        <v>127</v>
      </c>
      <c r="B47" s="14" t="s">
        <v>582</v>
      </c>
      <c r="C47" s="15">
        <v>361</v>
      </c>
      <c r="D47" s="15">
        <v>4250</v>
      </c>
      <c r="E47" s="174">
        <v>1884</v>
      </c>
      <c r="F47" s="174">
        <v>6495</v>
      </c>
    </row>
    <row r="48" spans="1:7" ht="27">
      <c r="A48" s="26">
        <v>70</v>
      </c>
      <c r="B48" s="27" t="s">
        <v>583</v>
      </c>
      <c r="C48" s="165">
        <v>51</v>
      </c>
      <c r="D48" s="165">
        <v>607</v>
      </c>
      <c r="E48" s="106">
        <v>287</v>
      </c>
      <c r="F48" s="106">
        <v>945</v>
      </c>
      <c r="G48" s="368"/>
    </row>
    <row r="49" spans="1:7" ht="14.25">
      <c r="A49" s="26">
        <v>71</v>
      </c>
      <c r="B49" s="27" t="s">
        <v>584</v>
      </c>
      <c r="C49" s="165">
        <v>136</v>
      </c>
      <c r="D49" s="165">
        <v>1488</v>
      </c>
      <c r="E49" s="106">
        <v>628</v>
      </c>
      <c r="F49" s="106">
        <v>2252</v>
      </c>
      <c r="G49" s="368"/>
    </row>
    <row r="50" spans="1:7" ht="14.25">
      <c r="A50" s="26">
        <v>72</v>
      </c>
      <c r="B50" s="27" t="s">
        <v>585</v>
      </c>
      <c r="C50" s="165">
        <v>35</v>
      </c>
      <c r="D50" s="165">
        <v>487</v>
      </c>
      <c r="E50" s="106">
        <v>230</v>
      </c>
      <c r="F50" s="106">
        <v>752</v>
      </c>
      <c r="G50" s="368"/>
    </row>
    <row r="51" spans="1:7" ht="14.25">
      <c r="A51" s="26">
        <v>73</v>
      </c>
      <c r="B51" s="27" t="s">
        <v>586</v>
      </c>
      <c r="C51" s="165">
        <v>11</v>
      </c>
      <c r="D51" s="165">
        <v>123</v>
      </c>
      <c r="E51" s="106">
        <v>54</v>
      </c>
      <c r="F51" s="106">
        <v>188</v>
      </c>
      <c r="G51" s="368"/>
    </row>
    <row r="52" spans="1:7" ht="14.25">
      <c r="A52" s="26">
        <v>74</v>
      </c>
      <c r="B52" s="27" t="s">
        <v>587</v>
      </c>
      <c r="C52" s="165">
        <v>25</v>
      </c>
      <c r="D52" s="165">
        <v>275</v>
      </c>
      <c r="E52" s="106">
        <v>138</v>
      </c>
      <c r="F52" s="106">
        <v>438</v>
      </c>
      <c r="G52" s="368"/>
    </row>
    <row r="53" spans="1:7" ht="14.25">
      <c r="A53" s="26">
        <v>75</v>
      </c>
      <c r="B53" s="27" t="s">
        <v>588</v>
      </c>
      <c r="C53" s="165">
        <v>77</v>
      </c>
      <c r="D53" s="165">
        <v>925</v>
      </c>
      <c r="E53" s="106">
        <v>404</v>
      </c>
      <c r="F53" s="106">
        <v>1406</v>
      </c>
      <c r="G53" s="368"/>
    </row>
    <row r="54" spans="1:7" ht="27.75" thickBot="1">
      <c r="A54" s="39">
        <v>79</v>
      </c>
      <c r="B54" s="40" t="s">
        <v>589</v>
      </c>
      <c r="C54" s="166">
        <v>26</v>
      </c>
      <c r="D54" s="166">
        <v>345</v>
      </c>
      <c r="E54" s="108">
        <v>143</v>
      </c>
      <c r="F54" s="108">
        <v>514</v>
      </c>
      <c r="G54" s="368"/>
    </row>
    <row r="55" spans="1:6" ht="27.75" thickBot="1">
      <c r="A55" s="145" t="s">
        <v>136</v>
      </c>
      <c r="B55" s="14" t="s">
        <v>590</v>
      </c>
      <c r="C55" s="15">
        <v>352</v>
      </c>
      <c r="D55" s="15">
        <v>3911</v>
      </c>
      <c r="E55" s="174">
        <v>991</v>
      </c>
      <c r="F55" s="174">
        <v>5254</v>
      </c>
    </row>
    <row r="56" spans="1:7" ht="27">
      <c r="A56" s="26">
        <v>80</v>
      </c>
      <c r="B56" s="27" t="s">
        <v>591</v>
      </c>
      <c r="C56" s="165">
        <v>67</v>
      </c>
      <c r="D56" s="165">
        <v>588</v>
      </c>
      <c r="E56" s="106">
        <v>172</v>
      </c>
      <c r="F56" s="106">
        <v>827</v>
      </c>
      <c r="G56" s="368"/>
    </row>
    <row r="57" spans="1:7" ht="14.25">
      <c r="A57" s="26">
        <v>81</v>
      </c>
      <c r="B57" s="27" t="s">
        <v>592</v>
      </c>
      <c r="C57" s="165">
        <v>54</v>
      </c>
      <c r="D57" s="165">
        <v>504</v>
      </c>
      <c r="E57" s="106">
        <v>142</v>
      </c>
      <c r="F57" s="106">
        <v>700</v>
      </c>
      <c r="G57" s="368"/>
    </row>
    <row r="58" spans="1:7" ht="27">
      <c r="A58" s="26">
        <v>82</v>
      </c>
      <c r="B58" s="27" t="s">
        <v>593</v>
      </c>
      <c r="C58" s="165">
        <v>19</v>
      </c>
      <c r="D58" s="165">
        <v>287</v>
      </c>
      <c r="E58" s="106">
        <v>89</v>
      </c>
      <c r="F58" s="106">
        <v>395</v>
      </c>
      <c r="G58" s="368"/>
    </row>
    <row r="59" spans="1:7" ht="41.25">
      <c r="A59" s="26">
        <v>83</v>
      </c>
      <c r="B59" s="27" t="s">
        <v>594</v>
      </c>
      <c r="C59" s="165">
        <v>161</v>
      </c>
      <c r="D59" s="165">
        <v>1979</v>
      </c>
      <c r="E59" s="106">
        <v>404</v>
      </c>
      <c r="F59" s="106">
        <v>2544</v>
      </c>
      <c r="G59" s="368"/>
    </row>
    <row r="60" spans="1:7" ht="14.25">
      <c r="A60" s="26">
        <v>84</v>
      </c>
      <c r="B60" s="27" t="s">
        <v>595</v>
      </c>
      <c r="C60" s="165">
        <v>20</v>
      </c>
      <c r="D60" s="165">
        <v>283</v>
      </c>
      <c r="E60" s="106">
        <v>112</v>
      </c>
      <c r="F60" s="106">
        <v>415</v>
      </c>
      <c r="G60" s="368"/>
    </row>
    <row r="61" spans="1:7" ht="27">
      <c r="A61" s="26">
        <v>85</v>
      </c>
      <c r="B61" s="27" t="s">
        <v>596</v>
      </c>
      <c r="C61" s="165">
        <v>18</v>
      </c>
      <c r="D61" s="165">
        <v>145</v>
      </c>
      <c r="E61" s="106">
        <v>27</v>
      </c>
      <c r="F61" s="106">
        <v>190</v>
      </c>
      <c r="G61" s="368"/>
    </row>
    <row r="62" spans="1:7" ht="27.75" thickBot="1">
      <c r="A62" s="8">
        <v>89</v>
      </c>
      <c r="B62" s="33" t="s">
        <v>597</v>
      </c>
      <c r="C62" s="169">
        <v>13</v>
      </c>
      <c r="D62" s="169">
        <v>125</v>
      </c>
      <c r="E62" s="107">
        <v>45</v>
      </c>
      <c r="F62" s="107">
        <v>183</v>
      </c>
      <c r="G62" s="368"/>
    </row>
    <row r="63" spans="1:7" ht="15" thickBot="1">
      <c r="A63" s="145">
        <v>99</v>
      </c>
      <c r="B63" s="14" t="s">
        <v>598</v>
      </c>
      <c r="C63" s="15">
        <v>161</v>
      </c>
      <c r="D63" s="15">
        <v>1110</v>
      </c>
      <c r="E63" s="174">
        <v>537</v>
      </c>
      <c r="F63" s="174">
        <v>1808</v>
      </c>
      <c r="G63" s="368"/>
    </row>
    <row r="64" spans="1:8" ht="15" thickBot="1">
      <c r="A64" s="459" t="s">
        <v>410</v>
      </c>
      <c r="B64" s="470"/>
      <c r="C64" s="46">
        <v>2344</v>
      </c>
      <c r="D64" s="46">
        <v>23935</v>
      </c>
      <c r="E64" s="186">
        <v>11290</v>
      </c>
      <c r="F64" s="186">
        <v>37569</v>
      </c>
      <c r="G64" s="369"/>
      <c r="H64" s="371"/>
    </row>
    <row r="65" spans="1:6" ht="14.25">
      <c r="A65" s="57"/>
      <c r="B65" s="71"/>
      <c r="C65" s="59"/>
      <c r="D65" s="59"/>
      <c r="E65" s="59"/>
      <c r="F65" s="59"/>
    </row>
    <row r="66" spans="1:6" ht="14.25" hidden="1">
      <c r="A66" s="99" t="s">
        <v>57</v>
      </c>
      <c r="B66" s="63"/>
      <c r="C66" s="63"/>
      <c r="D66" s="63"/>
      <c r="E66" s="63"/>
      <c r="F66" s="62"/>
    </row>
    <row r="67" spans="1:6" ht="14.25" hidden="1">
      <c r="A67" s="66" t="s">
        <v>64</v>
      </c>
      <c r="B67" s="63"/>
      <c r="C67" s="63"/>
      <c r="D67" s="63"/>
      <c r="E67" s="63"/>
      <c r="F67" s="69"/>
    </row>
    <row r="68" spans="1:6" ht="14.25">
      <c r="A68" s="101"/>
      <c r="B68" s="63"/>
      <c r="C68" s="63"/>
      <c r="D68" s="63"/>
      <c r="E68" s="63"/>
      <c r="F68" s="62"/>
    </row>
  </sheetData>
  <sheetProtection/>
  <mergeCells count="6">
    <mergeCell ref="A64:B64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1">
      <selection activeCell="A64" sqref="A1:F64"/>
    </sheetView>
  </sheetViews>
  <sheetFormatPr defaultColWidth="9.140625" defaultRowHeight="15"/>
  <cols>
    <col min="1" max="1" width="7.7109375" style="290" customWidth="1"/>
    <col min="2" max="2" width="104.7109375" style="290" customWidth="1"/>
    <col min="3" max="4" width="15.7109375" style="290" customWidth="1"/>
    <col min="5" max="5" width="17.28125" style="290" customWidth="1"/>
    <col min="6" max="6" width="15.7109375" style="290" customWidth="1"/>
    <col min="7" max="7" width="9.140625" style="290" customWidth="1"/>
    <col min="8" max="16384" width="9.140625" style="290" customWidth="1"/>
  </cols>
  <sheetData>
    <row r="1" spans="1:6" ht="24.75" customHeight="1" thickBot="1" thickTop="1">
      <c r="A1" s="453" t="s">
        <v>479</v>
      </c>
      <c r="B1" s="454"/>
      <c r="C1" s="454"/>
      <c r="D1" s="454"/>
      <c r="E1" s="454"/>
      <c r="F1" s="471"/>
    </row>
    <row r="2" spans="1:6" ht="24.75" customHeight="1" thickBot="1" thickTop="1">
      <c r="A2" s="448" t="s">
        <v>676</v>
      </c>
      <c r="B2" s="448" t="s">
        <v>438</v>
      </c>
      <c r="C2" s="479" t="s">
        <v>683</v>
      </c>
      <c r="D2" s="479"/>
      <c r="E2" s="479"/>
      <c r="F2" s="448" t="s">
        <v>687</v>
      </c>
    </row>
    <row r="3" spans="1:6" ht="24.75" customHeight="1" thickBot="1">
      <c r="A3" s="448"/>
      <c r="B3" s="448"/>
      <c r="C3" s="420" t="s">
        <v>684</v>
      </c>
      <c r="D3" s="374" t="s">
        <v>685</v>
      </c>
      <c r="E3" s="374" t="s">
        <v>686</v>
      </c>
      <c r="F3" s="448"/>
    </row>
    <row r="4" spans="1:7" ht="15" thickBot="1">
      <c r="A4" s="145" t="s">
        <v>54</v>
      </c>
      <c r="B4" s="14" t="s">
        <v>539</v>
      </c>
      <c r="C4" s="187">
        <v>0.016211604095563138</v>
      </c>
      <c r="D4" s="187">
        <v>0.019511176101942765</v>
      </c>
      <c r="E4" s="187">
        <v>0.01939769707705934</v>
      </c>
      <c r="F4" s="187">
        <v>0.019271207644600597</v>
      </c>
      <c r="G4" s="368"/>
    </row>
    <row r="5" spans="1:6" ht="15" thickBot="1">
      <c r="A5" s="145" t="s">
        <v>79</v>
      </c>
      <c r="B5" s="14" t="s">
        <v>540</v>
      </c>
      <c r="C5" s="188">
        <v>0.005972696245733788</v>
      </c>
      <c r="D5" s="188">
        <v>0.006977229997911009</v>
      </c>
      <c r="E5" s="188">
        <v>0.005845881310894597</v>
      </c>
      <c r="F5" s="188">
        <v>0.006574569458862359</v>
      </c>
    </row>
    <row r="6" spans="1:7" ht="14.25">
      <c r="A6" s="26">
        <v>10</v>
      </c>
      <c r="B6" s="27" t="s">
        <v>541</v>
      </c>
      <c r="C6" s="115">
        <v>0</v>
      </c>
      <c r="D6" s="115">
        <v>0.0007520367662419052</v>
      </c>
      <c r="E6" s="115">
        <v>0.0004428697962798937</v>
      </c>
      <c r="F6" s="115">
        <v>0.0006122068726875882</v>
      </c>
      <c r="G6" s="368"/>
    </row>
    <row r="7" spans="1:7" ht="14.25">
      <c r="A7" s="26">
        <v>11</v>
      </c>
      <c r="B7" s="27" t="s">
        <v>542</v>
      </c>
      <c r="C7" s="116">
        <v>0.00042662116040955626</v>
      </c>
      <c r="D7" s="116">
        <v>0.0005013578441612701</v>
      </c>
      <c r="E7" s="116">
        <v>0.0007971656333038087</v>
      </c>
      <c r="F7" s="116">
        <v>0.0005855891825707364</v>
      </c>
      <c r="G7" s="368"/>
    </row>
    <row r="8" spans="1:7" ht="14.25">
      <c r="A8" s="26">
        <v>12</v>
      </c>
      <c r="B8" s="27" t="s">
        <v>543</v>
      </c>
      <c r="C8" s="116">
        <v>0.0021331058020477816</v>
      </c>
      <c r="D8" s="116">
        <v>0.0007520367662419052</v>
      </c>
      <c r="E8" s="116">
        <v>0.0008857395925597874</v>
      </c>
      <c r="F8" s="116">
        <v>0.0008783837738561048</v>
      </c>
      <c r="G8" s="368"/>
    </row>
    <row r="9" spans="1:7" ht="14.25">
      <c r="A9" s="26">
        <v>13</v>
      </c>
      <c r="B9" s="27" t="s">
        <v>544</v>
      </c>
      <c r="C9" s="116">
        <v>0.001279863481228669</v>
      </c>
      <c r="D9" s="116">
        <v>0.0018383120952579904</v>
      </c>
      <c r="E9" s="116">
        <v>0.0010628875110717448</v>
      </c>
      <c r="F9" s="116">
        <v>0.0015704437168942479</v>
      </c>
      <c r="G9" s="368"/>
    </row>
    <row r="10" spans="1:7" ht="14.25">
      <c r="A10" s="26">
        <v>14</v>
      </c>
      <c r="B10" s="27" t="s">
        <v>545</v>
      </c>
      <c r="C10" s="116">
        <v>0.001706484641638225</v>
      </c>
      <c r="D10" s="116">
        <v>0.002047211196991853</v>
      </c>
      <c r="E10" s="116">
        <v>0.0015057573073516386</v>
      </c>
      <c r="F10" s="116">
        <v>0.001863238308179616</v>
      </c>
      <c r="G10" s="368"/>
    </row>
    <row r="11" spans="1:7" ht="15" thickBot="1">
      <c r="A11" s="8">
        <v>19</v>
      </c>
      <c r="B11" s="33" t="s">
        <v>546</v>
      </c>
      <c r="C11" s="117">
        <v>0.00042662116040955626</v>
      </c>
      <c r="D11" s="117">
        <v>0.001086275329016085</v>
      </c>
      <c r="E11" s="117">
        <v>0.0011514614703277237</v>
      </c>
      <c r="F11" s="117">
        <v>0.0010647076046740665</v>
      </c>
      <c r="G11" s="368"/>
    </row>
    <row r="12" spans="1:6" ht="15" thickBot="1">
      <c r="A12" s="145" t="s">
        <v>87</v>
      </c>
      <c r="B12" s="14" t="s">
        <v>547</v>
      </c>
      <c r="C12" s="188">
        <v>0.03284982935153584</v>
      </c>
      <c r="D12" s="188">
        <v>0.02556925005222477</v>
      </c>
      <c r="E12" s="188">
        <v>0.01922054915854739</v>
      </c>
      <c r="F12" s="188">
        <v>0.024115627245867605</v>
      </c>
    </row>
    <row r="13" spans="1:7" ht="27">
      <c r="A13" s="26">
        <v>20</v>
      </c>
      <c r="B13" s="27" t="s">
        <v>548</v>
      </c>
      <c r="C13" s="116">
        <v>0.0038395904436860063</v>
      </c>
      <c r="D13" s="116">
        <v>0.00217255065803217</v>
      </c>
      <c r="E13" s="116">
        <v>0.0022143489813994687</v>
      </c>
      <c r="F13" s="116">
        <v>0.002289121350049243</v>
      </c>
      <c r="G13" s="368"/>
    </row>
    <row r="14" spans="1:7" ht="14.25">
      <c r="A14" s="26">
        <v>21</v>
      </c>
      <c r="B14" s="27" t="s">
        <v>549</v>
      </c>
      <c r="C14" s="116">
        <v>0.001279863481228669</v>
      </c>
      <c r="D14" s="116">
        <v>0.0010444955086693127</v>
      </c>
      <c r="E14" s="116">
        <v>0.0015057573073516386</v>
      </c>
      <c r="F14" s="116">
        <v>0.001197796055258325</v>
      </c>
      <c r="G14" s="368"/>
    </row>
    <row r="15" spans="1:7" ht="14.25">
      <c r="A15" s="26">
        <v>22</v>
      </c>
      <c r="B15" s="27" t="s">
        <v>550</v>
      </c>
      <c r="C15" s="116">
        <v>0.017064846416382253</v>
      </c>
      <c r="D15" s="116">
        <v>0.012199707541257572</v>
      </c>
      <c r="E15" s="116">
        <v>0.006997342781222321</v>
      </c>
      <c r="F15" s="116">
        <v>0.010939870638026032</v>
      </c>
      <c r="G15" s="368"/>
    </row>
    <row r="16" spans="1:7" ht="14.25">
      <c r="A16" s="26">
        <v>23</v>
      </c>
      <c r="B16" s="27" t="s">
        <v>551</v>
      </c>
      <c r="C16" s="116">
        <v>0.0021331058020477816</v>
      </c>
      <c r="D16" s="116">
        <v>0.004470440777104658</v>
      </c>
      <c r="E16" s="116">
        <v>0.0023029229406554474</v>
      </c>
      <c r="F16" s="116">
        <v>0.003673241236125529</v>
      </c>
      <c r="G16" s="368"/>
    </row>
    <row r="17" spans="1:7" ht="14.25">
      <c r="A17" s="26">
        <v>24</v>
      </c>
      <c r="B17" s="27" t="s">
        <v>552</v>
      </c>
      <c r="C17" s="116">
        <v>0.005546075085324232</v>
      </c>
      <c r="D17" s="116">
        <v>0.004010862753290161</v>
      </c>
      <c r="E17" s="116">
        <v>0.004605845881310895</v>
      </c>
      <c r="F17" s="116">
        <v>0.004285448108813117</v>
      </c>
      <c r="G17" s="368"/>
    </row>
    <row r="18" spans="1:7" ht="15" thickBot="1">
      <c r="A18" s="8">
        <v>29</v>
      </c>
      <c r="B18" s="33" t="s">
        <v>553</v>
      </c>
      <c r="C18" s="119">
        <v>0.0029863481228668944</v>
      </c>
      <c r="D18" s="119">
        <v>0.0016711928138709</v>
      </c>
      <c r="E18" s="119">
        <v>0.0015943312666076173</v>
      </c>
      <c r="F18" s="119">
        <v>0.0017301498575953578</v>
      </c>
      <c r="G18" s="368"/>
    </row>
    <row r="19" spans="1:6" ht="15" thickBot="1">
      <c r="A19" s="145" t="s">
        <v>95</v>
      </c>
      <c r="B19" s="14" t="s">
        <v>554</v>
      </c>
      <c r="C19" s="188">
        <v>0.08020477815699659</v>
      </c>
      <c r="D19" s="188">
        <v>0.08518905368706915</v>
      </c>
      <c r="E19" s="188">
        <v>0.09902568644818424</v>
      </c>
      <c r="F19" s="188">
        <v>0.0890361734408688</v>
      </c>
    </row>
    <row r="20" spans="1:7" ht="14.25">
      <c r="A20" s="26">
        <v>30</v>
      </c>
      <c r="B20" s="27" t="s">
        <v>555</v>
      </c>
      <c r="C20" s="116">
        <v>0.008532423208191127</v>
      </c>
      <c r="D20" s="116">
        <v>0.010904533110507627</v>
      </c>
      <c r="E20" s="116">
        <v>0.011780336581045173</v>
      </c>
      <c r="F20" s="116">
        <v>0.011019723708376587</v>
      </c>
      <c r="G20" s="368"/>
    </row>
    <row r="21" spans="1:7" ht="14.25">
      <c r="A21" s="26">
        <v>31</v>
      </c>
      <c r="B21" s="27" t="s">
        <v>556</v>
      </c>
      <c r="C21" s="116">
        <v>0.004266211604095563</v>
      </c>
      <c r="D21" s="116">
        <v>0.004052642573636934</v>
      </c>
      <c r="E21" s="116">
        <v>0.0044286979627989375</v>
      </c>
      <c r="F21" s="116">
        <v>0.00417897734834571</v>
      </c>
      <c r="G21" s="368"/>
    </row>
    <row r="22" spans="1:7" ht="14.25">
      <c r="A22" s="26">
        <v>32</v>
      </c>
      <c r="B22" s="27" t="s">
        <v>557</v>
      </c>
      <c r="C22" s="116">
        <v>0.009812286689419795</v>
      </c>
      <c r="D22" s="116">
        <v>0.00869020263212868</v>
      </c>
      <c r="E22" s="116">
        <v>0.008237378210806024</v>
      </c>
      <c r="F22" s="116">
        <v>0.008624131597859937</v>
      </c>
      <c r="G22" s="368"/>
    </row>
    <row r="23" spans="1:7" ht="14.25">
      <c r="A23" s="26">
        <v>33</v>
      </c>
      <c r="B23" s="27" t="s">
        <v>558</v>
      </c>
      <c r="C23" s="116">
        <v>0.026023890784982934</v>
      </c>
      <c r="D23" s="116">
        <v>0.026446626279506998</v>
      </c>
      <c r="E23" s="116">
        <v>0.031089459698848534</v>
      </c>
      <c r="F23" s="116">
        <v>0.027815486172109986</v>
      </c>
      <c r="G23" s="368"/>
    </row>
    <row r="24" spans="1:7" ht="14.25">
      <c r="A24" s="26">
        <v>34</v>
      </c>
      <c r="B24" s="27" t="s">
        <v>559</v>
      </c>
      <c r="C24" s="116">
        <v>0.00469283276450512</v>
      </c>
      <c r="D24" s="116">
        <v>0.009692918320451223</v>
      </c>
      <c r="E24" s="116">
        <v>0.013020372010628875</v>
      </c>
      <c r="F24" s="116">
        <v>0.010380899145572147</v>
      </c>
      <c r="G24" s="368"/>
    </row>
    <row r="25" spans="1:7" ht="14.25">
      <c r="A25" s="26">
        <v>35</v>
      </c>
      <c r="B25" s="27" t="s">
        <v>560</v>
      </c>
      <c r="C25" s="116">
        <v>0.01493174061433447</v>
      </c>
      <c r="D25" s="116">
        <v>0.02101524963442657</v>
      </c>
      <c r="E25" s="116">
        <v>0.025243578387953942</v>
      </c>
      <c r="F25" s="116">
        <v>0.021906358966168916</v>
      </c>
      <c r="G25" s="368"/>
    </row>
    <row r="26" spans="1:7" ht="15" thickBot="1">
      <c r="A26" s="39">
        <v>39</v>
      </c>
      <c r="B26" s="40" t="s">
        <v>561</v>
      </c>
      <c r="C26" s="117">
        <v>0.011945392491467578</v>
      </c>
      <c r="D26" s="117">
        <v>0.004386881136411114</v>
      </c>
      <c r="E26" s="117">
        <v>0.005225863596102745</v>
      </c>
      <c r="F26" s="117">
        <v>0.005110596502435518</v>
      </c>
      <c r="G26" s="368"/>
    </row>
    <row r="27" spans="1:6" ht="27.75" thickBot="1">
      <c r="A27" s="145" t="s">
        <v>104</v>
      </c>
      <c r="B27" s="14" t="s">
        <v>562</v>
      </c>
      <c r="C27" s="188">
        <v>0.17918088737201365</v>
      </c>
      <c r="D27" s="188">
        <v>0.1325255901399624</v>
      </c>
      <c r="E27" s="188">
        <v>0.12648361381753764</v>
      </c>
      <c r="F27" s="188">
        <v>0.13362080438659532</v>
      </c>
    </row>
    <row r="28" spans="1:7" ht="27">
      <c r="A28" s="26">
        <v>40</v>
      </c>
      <c r="B28" s="27" t="s">
        <v>563</v>
      </c>
      <c r="C28" s="116">
        <v>0.029436860068259386</v>
      </c>
      <c r="D28" s="116">
        <v>0.016920827240442866</v>
      </c>
      <c r="E28" s="116">
        <v>0.017891939769707706</v>
      </c>
      <c r="F28" s="116">
        <v>0.01799355851899172</v>
      </c>
      <c r="G28" s="368"/>
    </row>
    <row r="29" spans="1:7" ht="27">
      <c r="A29" s="26">
        <v>41</v>
      </c>
      <c r="B29" s="27" t="s">
        <v>564</v>
      </c>
      <c r="C29" s="116">
        <v>0.0068259385665529</v>
      </c>
      <c r="D29" s="116">
        <v>0.005138917902653018</v>
      </c>
      <c r="E29" s="116">
        <v>0.003985828166519044</v>
      </c>
      <c r="F29" s="116">
        <v>0.004897654981500706</v>
      </c>
      <c r="G29" s="368"/>
    </row>
    <row r="30" spans="1:7" ht="27">
      <c r="A30" s="26">
        <v>42</v>
      </c>
      <c r="B30" s="27" t="s">
        <v>565</v>
      </c>
      <c r="C30" s="116">
        <v>0.021757679180887377</v>
      </c>
      <c r="D30" s="116">
        <v>0.0252350114894506</v>
      </c>
      <c r="E30" s="116">
        <v>0.02329495128432241</v>
      </c>
      <c r="F30" s="116">
        <v>0.024435039527269824</v>
      </c>
      <c r="G30" s="368"/>
    </row>
    <row r="31" spans="1:7" ht="27">
      <c r="A31" s="26">
        <v>43</v>
      </c>
      <c r="B31" s="27" t="s">
        <v>566</v>
      </c>
      <c r="C31" s="116">
        <v>0.052901023890784986</v>
      </c>
      <c r="D31" s="116">
        <v>0.025276791309797368</v>
      </c>
      <c r="E31" s="116">
        <v>0.020017714791851195</v>
      </c>
      <c r="F31" s="116">
        <v>0.025419894061593337</v>
      </c>
      <c r="G31" s="368"/>
    </row>
    <row r="32" spans="1:7" ht="27">
      <c r="A32" s="26">
        <v>44</v>
      </c>
      <c r="B32" s="27" t="s">
        <v>567</v>
      </c>
      <c r="C32" s="116">
        <v>0.058020477815699655</v>
      </c>
      <c r="D32" s="116">
        <v>0.051556298307917275</v>
      </c>
      <c r="E32" s="116">
        <v>0.0533215234720992</v>
      </c>
      <c r="F32" s="116">
        <v>0.05249008491043147</v>
      </c>
      <c r="G32" s="368"/>
    </row>
    <row r="33" spans="1:7" ht="14.25">
      <c r="A33" s="26">
        <v>45</v>
      </c>
      <c r="B33" s="27" t="s">
        <v>568</v>
      </c>
      <c r="C33" s="116">
        <v>0.001706484641638225</v>
      </c>
      <c r="D33" s="116">
        <v>0.001963651556298308</v>
      </c>
      <c r="E33" s="116">
        <v>0.0015943312666076173</v>
      </c>
      <c r="F33" s="116">
        <v>0.0018366206180627646</v>
      </c>
      <c r="G33" s="368"/>
    </row>
    <row r="34" spans="1:7" ht="15" thickBot="1">
      <c r="A34" s="8">
        <v>49</v>
      </c>
      <c r="B34" s="33" t="s">
        <v>569</v>
      </c>
      <c r="C34" s="119">
        <v>0.008532423208191127</v>
      </c>
      <c r="D34" s="119">
        <v>0.0064340923334029665</v>
      </c>
      <c r="E34" s="119">
        <v>0.006377325066430469</v>
      </c>
      <c r="F34" s="119">
        <v>0.006547951768745509</v>
      </c>
      <c r="G34" s="368"/>
    </row>
    <row r="35" spans="1:6" ht="15" thickBot="1">
      <c r="A35" s="145" t="s">
        <v>113</v>
      </c>
      <c r="B35" s="14" t="s">
        <v>570</v>
      </c>
      <c r="C35" s="188">
        <v>0.13865187713310578</v>
      </c>
      <c r="D35" s="188">
        <v>0.17526634635471067</v>
      </c>
      <c r="E35" s="188">
        <v>0.2645704162976085</v>
      </c>
      <c r="F35" s="188">
        <v>0.1998189997072054</v>
      </c>
    </row>
    <row r="36" spans="1:7" ht="14.25">
      <c r="A36" s="26">
        <v>50</v>
      </c>
      <c r="B36" s="27" t="s">
        <v>571</v>
      </c>
      <c r="C36" s="116">
        <v>0.0273037542662116</v>
      </c>
      <c r="D36" s="116">
        <v>0.03288071861290996</v>
      </c>
      <c r="E36" s="116">
        <v>0.04552701505757308</v>
      </c>
      <c r="F36" s="116">
        <v>0.03633314700950251</v>
      </c>
      <c r="G36" s="368"/>
    </row>
    <row r="37" spans="1:7" ht="14.25">
      <c r="A37" s="26">
        <v>51</v>
      </c>
      <c r="B37" s="27" t="s">
        <v>572</v>
      </c>
      <c r="C37" s="116">
        <v>0.022610921501706484</v>
      </c>
      <c r="D37" s="116">
        <v>0.02828493837476499</v>
      </c>
      <c r="E37" s="116">
        <v>0.038175376439326836</v>
      </c>
      <c r="F37" s="116">
        <v>0.030903138225664775</v>
      </c>
      <c r="G37" s="368"/>
    </row>
    <row r="38" spans="1:7" ht="14.25">
      <c r="A38" s="26">
        <v>52</v>
      </c>
      <c r="B38" s="27" t="s">
        <v>573</v>
      </c>
      <c r="C38" s="116">
        <v>0.0840443686006826</v>
      </c>
      <c r="D38" s="116">
        <v>0.10850219344056819</v>
      </c>
      <c r="E38" s="116">
        <v>0.17387068201948627</v>
      </c>
      <c r="F38" s="116">
        <v>0.12662035188586335</v>
      </c>
      <c r="G38" s="368"/>
    </row>
    <row r="39" spans="1:7" ht="15" thickBot="1">
      <c r="A39" s="39">
        <v>59</v>
      </c>
      <c r="B39" s="40" t="s">
        <v>574</v>
      </c>
      <c r="C39" s="117">
        <v>0.00469283276450512</v>
      </c>
      <c r="D39" s="117">
        <v>0.005598495926467516</v>
      </c>
      <c r="E39" s="117">
        <v>0.006997342781222321</v>
      </c>
      <c r="F39" s="117">
        <v>0.005962362586174772</v>
      </c>
      <c r="G39" s="368"/>
    </row>
    <row r="40" spans="1:6" ht="15" thickBot="1">
      <c r="A40" s="145" t="s">
        <v>119</v>
      </c>
      <c r="B40" s="14" t="s">
        <v>575</v>
      </c>
      <c r="C40" s="188">
        <v>0.17406143344709896</v>
      </c>
      <c r="D40" s="188">
        <v>0.1676206392312513</v>
      </c>
      <c r="E40" s="188">
        <v>0.16324180690876883</v>
      </c>
      <c r="F40" s="188">
        <v>0.16670659320184195</v>
      </c>
    </row>
    <row r="41" spans="1:7" ht="27">
      <c r="A41" s="26">
        <v>60</v>
      </c>
      <c r="B41" s="27" t="s">
        <v>576</v>
      </c>
      <c r="C41" s="116">
        <v>0.01749146757679181</v>
      </c>
      <c r="D41" s="116">
        <v>0.01646124921662837</v>
      </c>
      <c r="E41" s="116">
        <v>0.014614703277236492</v>
      </c>
      <c r="F41" s="116">
        <v>0.015970614070110994</v>
      </c>
      <c r="G41" s="368"/>
    </row>
    <row r="42" spans="1:7" ht="14.25">
      <c r="A42" s="26">
        <v>61</v>
      </c>
      <c r="B42" s="27" t="s">
        <v>577</v>
      </c>
      <c r="C42" s="116">
        <v>0.005119453924914676</v>
      </c>
      <c r="D42" s="116">
        <v>0.0012533946104031752</v>
      </c>
      <c r="E42" s="116">
        <v>0.0010628875110717448</v>
      </c>
      <c r="F42" s="116">
        <v>0.0014373552663099899</v>
      </c>
      <c r="G42" s="368"/>
    </row>
    <row r="43" spans="1:7" ht="14.25">
      <c r="A43" s="26">
        <v>62</v>
      </c>
      <c r="B43" s="27" t="s">
        <v>578</v>
      </c>
      <c r="C43" s="116">
        <v>0.0038395904436860063</v>
      </c>
      <c r="D43" s="116">
        <v>0.0034259452684353453</v>
      </c>
      <c r="E43" s="116">
        <v>0.004694419840566873</v>
      </c>
      <c r="F43" s="116">
        <v>0.0038329473768266386</v>
      </c>
      <c r="G43" s="368"/>
    </row>
    <row r="44" spans="1:7" ht="14.25">
      <c r="A44" s="26">
        <v>63</v>
      </c>
      <c r="B44" s="27" t="s">
        <v>579</v>
      </c>
      <c r="C44" s="116">
        <v>0.03284982935153584</v>
      </c>
      <c r="D44" s="116">
        <v>0.036390223522038856</v>
      </c>
      <c r="E44" s="116">
        <v>0.03711248892825509</v>
      </c>
      <c r="F44" s="116">
        <v>0.03638638238973622</v>
      </c>
      <c r="G44" s="368"/>
    </row>
    <row r="45" spans="1:7" ht="14.25">
      <c r="A45" s="26">
        <v>64</v>
      </c>
      <c r="B45" s="27" t="s">
        <v>580</v>
      </c>
      <c r="C45" s="116">
        <v>0.09897610921501707</v>
      </c>
      <c r="D45" s="116">
        <v>0.09630248589931063</v>
      </c>
      <c r="E45" s="116">
        <v>0.09202834366696191</v>
      </c>
      <c r="F45" s="116">
        <v>0.09518485985786153</v>
      </c>
      <c r="G45" s="368"/>
    </row>
    <row r="46" spans="1:7" ht="15" thickBot="1">
      <c r="A46" s="8">
        <v>69</v>
      </c>
      <c r="B46" s="33" t="s">
        <v>581</v>
      </c>
      <c r="C46" s="119">
        <v>0.015784982935153583</v>
      </c>
      <c r="D46" s="119">
        <v>0.013787340714434928</v>
      </c>
      <c r="E46" s="119">
        <v>0.013728963684676704</v>
      </c>
      <c r="F46" s="119">
        <v>0.013894434240996565</v>
      </c>
      <c r="G46" s="368"/>
    </row>
    <row r="47" spans="1:6" ht="27.75" thickBot="1">
      <c r="A47" s="145" t="s">
        <v>127</v>
      </c>
      <c r="B47" s="14" t="s">
        <v>582</v>
      </c>
      <c r="C47" s="188">
        <v>0.15401023890784982</v>
      </c>
      <c r="D47" s="188">
        <v>0.17756423647378314</v>
      </c>
      <c r="E47" s="188">
        <v>0.16687333923826395</v>
      </c>
      <c r="F47" s="188">
        <v>0.17288189730895154</v>
      </c>
    </row>
    <row r="48" spans="1:7" ht="27">
      <c r="A48" s="26">
        <v>70</v>
      </c>
      <c r="B48" s="27" t="s">
        <v>583</v>
      </c>
      <c r="C48" s="116">
        <v>0.021757679180887377</v>
      </c>
      <c r="D48" s="116">
        <v>0.025360350950490912</v>
      </c>
      <c r="E48" s="116">
        <v>0.0254207263064659</v>
      </c>
      <c r="F48" s="116">
        <v>0.02515371716042482</v>
      </c>
      <c r="G48" s="368"/>
    </row>
    <row r="49" spans="1:7" ht="14.25">
      <c r="A49" s="26">
        <v>71</v>
      </c>
      <c r="B49" s="27" t="s">
        <v>584</v>
      </c>
      <c r="C49" s="116">
        <v>0.058020477815699655</v>
      </c>
      <c r="D49" s="116">
        <v>0.06216837267599749</v>
      </c>
      <c r="E49" s="116">
        <v>0.05562444641275465</v>
      </c>
      <c r="F49" s="116">
        <v>0.05994303814314995</v>
      </c>
      <c r="G49" s="368"/>
    </row>
    <row r="50" spans="1:7" ht="14.25">
      <c r="A50" s="26">
        <v>72</v>
      </c>
      <c r="B50" s="27" t="s">
        <v>585</v>
      </c>
      <c r="C50" s="116">
        <v>0.01493174061433447</v>
      </c>
      <c r="D50" s="116">
        <v>0.020346772508878216</v>
      </c>
      <c r="E50" s="116">
        <v>0.02037201062887511</v>
      </c>
      <c r="F50" s="116">
        <v>0.020016502967872447</v>
      </c>
      <c r="G50" s="368"/>
    </row>
    <row r="51" spans="1:7" ht="14.25">
      <c r="A51" s="26">
        <v>73</v>
      </c>
      <c r="B51" s="27" t="s">
        <v>586</v>
      </c>
      <c r="C51" s="116">
        <v>0.00469283276450512</v>
      </c>
      <c r="D51" s="116">
        <v>0.005138917902653018</v>
      </c>
      <c r="E51" s="116">
        <v>0.004782993799822852</v>
      </c>
      <c r="F51" s="116">
        <v>0.005004125741968112</v>
      </c>
      <c r="G51" s="368"/>
    </row>
    <row r="52" spans="1:7" ht="14.25">
      <c r="A52" s="26">
        <v>74</v>
      </c>
      <c r="B52" s="27" t="s">
        <v>587</v>
      </c>
      <c r="C52" s="116">
        <v>0.010665529010238907</v>
      </c>
      <c r="D52" s="116">
        <v>0.01148945059536244</v>
      </c>
      <c r="E52" s="116">
        <v>0.012223206377325067</v>
      </c>
      <c r="F52" s="116">
        <v>0.011658548271181027</v>
      </c>
      <c r="G52" s="368"/>
    </row>
    <row r="53" spans="1:7" ht="14.25">
      <c r="A53" s="26">
        <v>75</v>
      </c>
      <c r="B53" s="27" t="s">
        <v>588</v>
      </c>
      <c r="C53" s="116">
        <v>0.03284982935153584</v>
      </c>
      <c r="D53" s="116">
        <v>0.03864633382076457</v>
      </c>
      <c r="E53" s="116">
        <v>0.03578387953941541</v>
      </c>
      <c r="F53" s="116">
        <v>0.03742447230429343</v>
      </c>
      <c r="G53" s="368"/>
    </row>
    <row r="54" spans="1:7" ht="15" thickBot="1">
      <c r="A54" s="39">
        <v>79</v>
      </c>
      <c r="B54" s="40" t="s">
        <v>589</v>
      </c>
      <c r="C54" s="117">
        <v>0.011092150170648464</v>
      </c>
      <c r="D54" s="117">
        <v>0.014414038019636515</v>
      </c>
      <c r="E54" s="117">
        <v>0.01266607617360496</v>
      </c>
      <c r="F54" s="117">
        <v>0.013681492720061755</v>
      </c>
      <c r="G54" s="368"/>
    </row>
    <row r="55" spans="1:6" ht="15" thickBot="1">
      <c r="A55" s="145" t="s">
        <v>136</v>
      </c>
      <c r="B55" s="14" t="s">
        <v>590</v>
      </c>
      <c r="C55" s="188">
        <v>0.1501706484641638</v>
      </c>
      <c r="D55" s="188">
        <v>0.16340087737622727</v>
      </c>
      <c r="E55" s="188">
        <v>0.08777679362267495</v>
      </c>
      <c r="F55" s="188">
        <v>0.13984934387393863</v>
      </c>
    </row>
    <row r="56" spans="1:7" ht="14.25">
      <c r="A56" s="26">
        <v>80</v>
      </c>
      <c r="B56" s="27" t="s">
        <v>591</v>
      </c>
      <c r="C56" s="116">
        <v>0.02858361774744027</v>
      </c>
      <c r="D56" s="116">
        <v>0.024566534363902236</v>
      </c>
      <c r="E56" s="116">
        <v>0.015234720992028343</v>
      </c>
      <c r="F56" s="116">
        <v>0.02201282972663632</v>
      </c>
      <c r="G56" s="368"/>
    </row>
    <row r="57" spans="1:7" ht="14.25">
      <c r="A57" s="26">
        <v>81</v>
      </c>
      <c r="B57" s="27" t="s">
        <v>592</v>
      </c>
      <c r="C57" s="116">
        <v>0.02303754266211604</v>
      </c>
      <c r="D57" s="116">
        <v>0.021057029454773345</v>
      </c>
      <c r="E57" s="116">
        <v>0.01257750221434898</v>
      </c>
      <c r="F57" s="116">
        <v>0.018632383081796166</v>
      </c>
      <c r="G57" s="368"/>
    </row>
    <row r="58" spans="1:7" ht="14.25">
      <c r="A58" s="26">
        <v>82</v>
      </c>
      <c r="B58" s="27" t="s">
        <v>593</v>
      </c>
      <c r="C58" s="116">
        <v>0.008105802047781569</v>
      </c>
      <c r="D58" s="116">
        <v>0.01199080843952371</v>
      </c>
      <c r="E58" s="116">
        <v>0.007883082373782107</v>
      </c>
      <c r="F58" s="116">
        <v>0.010513987596156406</v>
      </c>
      <c r="G58" s="368"/>
    </row>
    <row r="59" spans="1:7" ht="27">
      <c r="A59" s="26">
        <v>83</v>
      </c>
      <c r="B59" s="27" t="s">
        <v>594</v>
      </c>
      <c r="C59" s="116">
        <v>0.06868600682593856</v>
      </c>
      <c r="D59" s="116">
        <v>0.0826822644662628</v>
      </c>
      <c r="E59" s="116">
        <v>0.03578387953941541</v>
      </c>
      <c r="F59" s="116">
        <v>0.06771540365727062</v>
      </c>
      <c r="G59" s="368"/>
    </row>
    <row r="60" spans="1:7" ht="14.25">
      <c r="A60" s="26">
        <v>84</v>
      </c>
      <c r="B60" s="27" t="s">
        <v>595</v>
      </c>
      <c r="C60" s="116">
        <v>0.008532423208191127</v>
      </c>
      <c r="D60" s="116">
        <v>0.01182368915813662</v>
      </c>
      <c r="E60" s="116">
        <v>0.009920283436669619</v>
      </c>
      <c r="F60" s="116">
        <v>0.01104634139849344</v>
      </c>
      <c r="G60" s="368"/>
    </row>
    <row r="61" spans="1:7" ht="27">
      <c r="A61" s="26">
        <v>85</v>
      </c>
      <c r="B61" s="27" t="s">
        <v>596</v>
      </c>
      <c r="C61" s="116">
        <v>0.0076791808873720125</v>
      </c>
      <c r="D61" s="116">
        <v>0.006058073950282013</v>
      </c>
      <c r="E61" s="116">
        <v>0.002391496899911426</v>
      </c>
      <c r="F61" s="116">
        <v>0.005057361122201815</v>
      </c>
      <c r="G61" s="368"/>
    </row>
    <row r="62" spans="1:7" ht="15" thickBot="1">
      <c r="A62" s="8">
        <v>89</v>
      </c>
      <c r="B62" s="33" t="s">
        <v>597</v>
      </c>
      <c r="C62" s="119">
        <v>0.005546075085324232</v>
      </c>
      <c r="D62" s="119">
        <v>0.005222477543346563</v>
      </c>
      <c r="E62" s="119">
        <v>0.003985828166519044</v>
      </c>
      <c r="F62" s="119">
        <v>0.004871037291383854</v>
      </c>
      <c r="G62" s="368"/>
    </row>
    <row r="63" spans="1:7" ht="15" thickBot="1">
      <c r="A63" s="145">
        <v>99</v>
      </c>
      <c r="B63" s="14" t="s">
        <v>598</v>
      </c>
      <c r="C63" s="188">
        <v>0.06868600682593856</v>
      </c>
      <c r="D63" s="188">
        <v>0.04637560058491749</v>
      </c>
      <c r="E63" s="188">
        <v>0.047564216120460585</v>
      </c>
      <c r="F63" s="188">
        <v>0.0481247837312678</v>
      </c>
      <c r="G63" s="368"/>
    </row>
    <row r="64" spans="1:7" ht="15" thickBot="1">
      <c r="A64" s="459" t="s">
        <v>410</v>
      </c>
      <c r="B64" s="470"/>
      <c r="C64" s="120">
        <v>1</v>
      </c>
      <c r="D64" s="120">
        <v>1</v>
      </c>
      <c r="E64" s="120">
        <v>1</v>
      </c>
      <c r="F64" s="120">
        <v>1</v>
      </c>
      <c r="G64" s="369"/>
    </row>
    <row r="65" spans="1:6" ht="14.25">
      <c r="A65" s="57"/>
      <c r="B65" s="71"/>
      <c r="C65" s="171"/>
      <c r="D65" s="171"/>
      <c r="E65" s="171"/>
      <c r="F65" s="171"/>
    </row>
    <row r="66" spans="1:6" ht="14.25" hidden="1">
      <c r="A66" s="99" t="s">
        <v>57</v>
      </c>
      <c r="B66" s="63"/>
      <c r="C66" s="63"/>
      <c r="D66" s="63"/>
      <c r="E66" s="63"/>
      <c r="F66" s="62"/>
    </row>
    <row r="67" spans="1:6" ht="14.25" hidden="1">
      <c r="A67" s="66" t="s">
        <v>64</v>
      </c>
      <c r="B67" s="63"/>
      <c r="C67" s="63"/>
      <c r="D67" s="63"/>
      <c r="E67" s="63"/>
      <c r="F67" s="62"/>
    </row>
    <row r="68" spans="1:6" ht="14.25">
      <c r="A68" s="101"/>
      <c r="B68" s="63"/>
      <c r="C68" s="63"/>
      <c r="D68" s="63"/>
      <c r="E68" s="63"/>
      <c r="F68" s="62"/>
    </row>
    <row r="69" spans="1:6" ht="14.25">
      <c r="A69" s="62"/>
      <c r="B69" s="63"/>
      <c r="C69" s="63"/>
      <c r="D69" s="63"/>
      <c r="E69" s="63"/>
      <c r="F69" s="62"/>
    </row>
  </sheetData>
  <sheetProtection/>
  <mergeCells count="6">
    <mergeCell ref="A1:F1"/>
    <mergeCell ref="A2:A3"/>
    <mergeCell ref="B2:B3"/>
    <mergeCell ref="C2:E2"/>
    <mergeCell ref="F2:F3"/>
    <mergeCell ref="A64:B6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0" customWidth="1"/>
    <col min="2" max="2" width="83.28125" style="290" bestFit="1" customWidth="1"/>
    <col min="3" max="3" width="13.140625" style="290" customWidth="1"/>
    <col min="4" max="8" width="14.7109375" style="290" customWidth="1"/>
    <col min="9" max="9" width="13.140625" style="290" customWidth="1"/>
    <col min="10" max="10" width="13.7109375" style="290" customWidth="1"/>
    <col min="11" max="16384" width="9.140625" style="290" customWidth="1"/>
  </cols>
  <sheetData>
    <row r="1" spans="1:9" ht="24.75" customHeight="1" thickBot="1" thickTop="1">
      <c r="A1" s="453" t="s">
        <v>480</v>
      </c>
      <c r="B1" s="454"/>
      <c r="C1" s="454"/>
      <c r="D1" s="454"/>
      <c r="E1" s="454"/>
      <c r="F1" s="454"/>
      <c r="G1" s="454"/>
      <c r="H1" s="454"/>
      <c r="I1" s="471"/>
    </row>
    <row r="2" spans="1:9" ht="34.5" customHeight="1" thickBot="1" thickTop="1">
      <c r="A2" s="472" t="s">
        <v>676</v>
      </c>
      <c r="B2" s="478" t="s">
        <v>438</v>
      </c>
      <c r="C2" s="373" t="s">
        <v>689</v>
      </c>
      <c r="D2" s="421" t="s">
        <v>693</v>
      </c>
      <c r="E2" s="421" t="s">
        <v>690</v>
      </c>
      <c r="F2" s="373" t="s">
        <v>691</v>
      </c>
      <c r="G2" s="373" t="s">
        <v>412</v>
      </c>
      <c r="H2" s="373" t="s">
        <v>692</v>
      </c>
      <c r="I2" s="448" t="s">
        <v>410</v>
      </c>
    </row>
    <row r="3" spans="1:9" ht="24.75" customHeight="1" hidden="1" thickBot="1">
      <c r="A3" s="472"/>
      <c r="B3" s="473"/>
      <c r="C3" s="522" t="s">
        <v>56</v>
      </c>
      <c r="D3" s="522" t="s">
        <v>56</v>
      </c>
      <c r="E3" s="522" t="s">
        <v>56</v>
      </c>
      <c r="F3" s="522" t="s">
        <v>56</v>
      </c>
      <c r="G3" s="522" t="s">
        <v>56</v>
      </c>
      <c r="H3" s="522" t="s">
        <v>56</v>
      </c>
      <c r="I3" s="448"/>
    </row>
    <row r="4" spans="1:9" ht="24.75" customHeight="1" hidden="1" thickBot="1">
      <c r="A4" s="472"/>
      <c r="B4" s="516"/>
      <c r="C4" s="448"/>
      <c r="D4" s="448"/>
      <c r="E4" s="448"/>
      <c r="F4" s="448"/>
      <c r="G4" s="448"/>
      <c r="H4" s="448"/>
      <c r="I4" s="448"/>
    </row>
    <row r="5" spans="1:10" ht="15" thickBot="1">
      <c r="A5" s="145" t="s">
        <v>54</v>
      </c>
      <c r="B5" s="14" t="s">
        <v>539</v>
      </c>
      <c r="C5" s="189">
        <v>102</v>
      </c>
      <c r="D5" s="190">
        <v>272</v>
      </c>
      <c r="E5" s="190">
        <v>163</v>
      </c>
      <c r="F5" s="190">
        <v>82</v>
      </c>
      <c r="G5" s="190">
        <v>8</v>
      </c>
      <c r="H5" s="190">
        <v>97</v>
      </c>
      <c r="I5" s="190">
        <v>724</v>
      </c>
      <c r="J5" s="368"/>
    </row>
    <row r="6" spans="1:9" ht="27.75" thickBot="1">
      <c r="A6" s="145" t="s">
        <v>79</v>
      </c>
      <c r="B6" s="14" t="s">
        <v>540</v>
      </c>
      <c r="C6" s="191">
        <v>26</v>
      </c>
      <c r="D6" s="192">
        <v>146</v>
      </c>
      <c r="E6" s="192">
        <v>33</v>
      </c>
      <c r="F6" s="192">
        <v>27</v>
      </c>
      <c r="G6" s="192">
        <v>0</v>
      </c>
      <c r="H6" s="192">
        <v>15</v>
      </c>
      <c r="I6" s="192">
        <v>247</v>
      </c>
    </row>
    <row r="7" spans="1:10" ht="27">
      <c r="A7" s="26">
        <v>10</v>
      </c>
      <c r="B7" s="27" t="s">
        <v>541</v>
      </c>
      <c r="C7" s="194">
        <v>0</v>
      </c>
      <c r="D7" s="195">
        <v>17</v>
      </c>
      <c r="E7" s="195">
        <v>3</v>
      </c>
      <c r="F7" s="195">
        <v>2</v>
      </c>
      <c r="G7" s="195">
        <v>0</v>
      </c>
      <c r="H7" s="195">
        <v>1</v>
      </c>
      <c r="I7" s="195">
        <v>23</v>
      </c>
      <c r="J7" s="368"/>
    </row>
    <row r="8" spans="1:10" ht="27">
      <c r="A8" s="26">
        <v>11</v>
      </c>
      <c r="B8" s="27" t="s">
        <v>542</v>
      </c>
      <c r="C8" s="197">
        <v>2</v>
      </c>
      <c r="D8" s="198">
        <v>11</v>
      </c>
      <c r="E8" s="198">
        <v>4</v>
      </c>
      <c r="F8" s="198">
        <v>5</v>
      </c>
      <c r="G8" s="198">
        <v>0</v>
      </c>
      <c r="H8" s="198">
        <v>0</v>
      </c>
      <c r="I8" s="198">
        <v>22</v>
      </c>
      <c r="J8" s="368"/>
    </row>
    <row r="9" spans="1:10" ht="14.25">
      <c r="A9" s="26">
        <v>12</v>
      </c>
      <c r="B9" s="27" t="s">
        <v>543</v>
      </c>
      <c r="C9" s="197">
        <v>3</v>
      </c>
      <c r="D9" s="198">
        <v>12</v>
      </c>
      <c r="E9" s="198">
        <v>7</v>
      </c>
      <c r="F9" s="198">
        <v>6</v>
      </c>
      <c r="G9" s="198">
        <v>0</v>
      </c>
      <c r="H9" s="198">
        <v>5</v>
      </c>
      <c r="I9" s="198">
        <v>33</v>
      </c>
      <c r="J9" s="368"/>
    </row>
    <row r="10" spans="1:10" ht="14.25">
      <c r="A10" s="26">
        <v>13</v>
      </c>
      <c r="B10" s="27" t="s">
        <v>544</v>
      </c>
      <c r="C10" s="197">
        <v>6</v>
      </c>
      <c r="D10" s="198">
        <v>47</v>
      </c>
      <c r="E10" s="198">
        <v>3</v>
      </c>
      <c r="F10" s="198">
        <v>3</v>
      </c>
      <c r="G10" s="198">
        <v>0</v>
      </c>
      <c r="H10" s="198">
        <v>0</v>
      </c>
      <c r="I10" s="198">
        <v>59</v>
      </c>
      <c r="J10" s="368"/>
    </row>
    <row r="11" spans="1:10" ht="14.25">
      <c r="A11" s="26">
        <v>14</v>
      </c>
      <c r="B11" s="27" t="s">
        <v>545</v>
      </c>
      <c r="C11" s="197">
        <v>5</v>
      </c>
      <c r="D11" s="198">
        <v>46</v>
      </c>
      <c r="E11" s="198">
        <v>11</v>
      </c>
      <c r="F11" s="198">
        <v>5</v>
      </c>
      <c r="G11" s="198">
        <v>0</v>
      </c>
      <c r="H11" s="198">
        <v>3</v>
      </c>
      <c r="I11" s="198">
        <v>70</v>
      </c>
      <c r="J11" s="368"/>
    </row>
    <row r="12" spans="1:10" ht="27.75" thickBot="1">
      <c r="A12" s="8">
        <v>19</v>
      </c>
      <c r="B12" s="33" t="s">
        <v>546</v>
      </c>
      <c r="C12" s="199">
        <v>10</v>
      </c>
      <c r="D12" s="200">
        <v>13</v>
      </c>
      <c r="E12" s="200">
        <v>5</v>
      </c>
      <c r="F12" s="200">
        <v>6</v>
      </c>
      <c r="G12" s="200">
        <v>0</v>
      </c>
      <c r="H12" s="200">
        <v>6</v>
      </c>
      <c r="I12" s="200">
        <v>40</v>
      </c>
      <c r="J12" s="368"/>
    </row>
    <row r="13" spans="1:9" ht="27.75" thickBot="1">
      <c r="A13" s="145" t="s">
        <v>87</v>
      </c>
      <c r="B13" s="14" t="s">
        <v>547</v>
      </c>
      <c r="C13" s="191">
        <v>27</v>
      </c>
      <c r="D13" s="192">
        <v>313</v>
      </c>
      <c r="E13" s="192">
        <v>236</v>
      </c>
      <c r="F13" s="192">
        <v>201</v>
      </c>
      <c r="G13" s="192">
        <v>4</v>
      </c>
      <c r="H13" s="192">
        <v>125</v>
      </c>
      <c r="I13" s="192">
        <v>906</v>
      </c>
    </row>
    <row r="14" spans="1:10" ht="27">
      <c r="A14" s="26">
        <v>20</v>
      </c>
      <c r="B14" s="27" t="s">
        <v>548</v>
      </c>
      <c r="C14" s="197">
        <v>0</v>
      </c>
      <c r="D14" s="198">
        <v>23</v>
      </c>
      <c r="E14" s="198">
        <v>27</v>
      </c>
      <c r="F14" s="198">
        <v>16</v>
      </c>
      <c r="G14" s="198">
        <v>1</v>
      </c>
      <c r="H14" s="198">
        <v>19</v>
      </c>
      <c r="I14" s="198">
        <v>86</v>
      </c>
      <c r="J14" s="368"/>
    </row>
    <row r="15" spans="1:10" ht="14.25">
      <c r="A15" s="26">
        <v>21</v>
      </c>
      <c r="B15" s="27" t="s">
        <v>549</v>
      </c>
      <c r="C15" s="197">
        <v>2</v>
      </c>
      <c r="D15" s="198">
        <v>14</v>
      </c>
      <c r="E15" s="198">
        <v>18</v>
      </c>
      <c r="F15" s="198">
        <v>5</v>
      </c>
      <c r="G15" s="198">
        <v>0</v>
      </c>
      <c r="H15" s="198">
        <v>6</v>
      </c>
      <c r="I15" s="198">
        <v>45</v>
      </c>
      <c r="J15" s="368"/>
    </row>
    <row r="16" spans="1:10" ht="14.25">
      <c r="A16" s="26">
        <v>22</v>
      </c>
      <c r="B16" s="27" t="s">
        <v>550</v>
      </c>
      <c r="C16" s="197">
        <v>17</v>
      </c>
      <c r="D16" s="198">
        <v>111</v>
      </c>
      <c r="E16" s="198">
        <v>91</v>
      </c>
      <c r="F16" s="198">
        <v>140</v>
      </c>
      <c r="G16" s="198">
        <v>1</v>
      </c>
      <c r="H16" s="198">
        <v>51</v>
      </c>
      <c r="I16" s="198">
        <v>411</v>
      </c>
      <c r="J16" s="368"/>
    </row>
    <row r="17" spans="1:10" ht="14.25">
      <c r="A17" s="26">
        <v>23</v>
      </c>
      <c r="B17" s="27" t="s">
        <v>551</v>
      </c>
      <c r="C17" s="197">
        <v>4</v>
      </c>
      <c r="D17" s="198">
        <v>73</v>
      </c>
      <c r="E17" s="198">
        <v>33</v>
      </c>
      <c r="F17" s="198">
        <v>19</v>
      </c>
      <c r="G17" s="198">
        <v>0</v>
      </c>
      <c r="H17" s="198">
        <v>9</v>
      </c>
      <c r="I17" s="198">
        <v>138</v>
      </c>
      <c r="J17" s="368"/>
    </row>
    <row r="18" spans="1:10" ht="14.25">
      <c r="A18" s="26">
        <v>24</v>
      </c>
      <c r="B18" s="27" t="s">
        <v>552</v>
      </c>
      <c r="C18" s="197">
        <v>2</v>
      </c>
      <c r="D18" s="198">
        <v>67</v>
      </c>
      <c r="E18" s="198">
        <v>47</v>
      </c>
      <c r="F18" s="198">
        <v>12</v>
      </c>
      <c r="G18" s="198">
        <v>2</v>
      </c>
      <c r="H18" s="198">
        <v>31</v>
      </c>
      <c r="I18" s="198">
        <v>161</v>
      </c>
      <c r="J18" s="368"/>
    </row>
    <row r="19" spans="1:10" ht="27.75" thickBot="1">
      <c r="A19" s="8">
        <v>29</v>
      </c>
      <c r="B19" s="33" t="s">
        <v>553</v>
      </c>
      <c r="C19" s="199">
        <v>2</v>
      </c>
      <c r="D19" s="200">
        <v>25</v>
      </c>
      <c r="E19" s="200">
        <v>20</v>
      </c>
      <c r="F19" s="200">
        <v>9</v>
      </c>
      <c r="G19" s="200">
        <v>0</v>
      </c>
      <c r="H19" s="200">
        <v>9</v>
      </c>
      <c r="I19" s="200">
        <v>65</v>
      </c>
      <c r="J19" s="368"/>
    </row>
    <row r="20" spans="1:9" ht="15" thickBot="1">
      <c r="A20" s="145" t="s">
        <v>95</v>
      </c>
      <c r="B20" s="14" t="s">
        <v>554</v>
      </c>
      <c r="C20" s="191">
        <v>64</v>
      </c>
      <c r="D20" s="192">
        <v>1570</v>
      </c>
      <c r="E20" s="192">
        <v>697</v>
      </c>
      <c r="F20" s="192">
        <v>473</v>
      </c>
      <c r="G20" s="192">
        <v>9</v>
      </c>
      <c r="H20" s="192">
        <v>532</v>
      </c>
      <c r="I20" s="192">
        <v>3345</v>
      </c>
    </row>
    <row r="21" spans="1:10" ht="27">
      <c r="A21" s="26">
        <v>30</v>
      </c>
      <c r="B21" s="27" t="s">
        <v>555</v>
      </c>
      <c r="C21" s="197">
        <v>0</v>
      </c>
      <c r="D21" s="198">
        <v>151</v>
      </c>
      <c r="E21" s="198">
        <v>108</v>
      </c>
      <c r="F21" s="198">
        <v>54</v>
      </c>
      <c r="G21" s="198">
        <v>0</v>
      </c>
      <c r="H21" s="198">
        <v>101</v>
      </c>
      <c r="I21" s="198">
        <v>414</v>
      </c>
      <c r="J21" s="368"/>
    </row>
    <row r="22" spans="1:10" ht="14.25">
      <c r="A22" s="26">
        <v>31</v>
      </c>
      <c r="B22" s="27" t="s">
        <v>556</v>
      </c>
      <c r="C22" s="197">
        <v>8</v>
      </c>
      <c r="D22" s="198">
        <v>69</v>
      </c>
      <c r="E22" s="198">
        <v>24</v>
      </c>
      <c r="F22" s="198">
        <v>24</v>
      </c>
      <c r="G22" s="198">
        <v>0</v>
      </c>
      <c r="H22" s="198">
        <v>32</v>
      </c>
      <c r="I22" s="198">
        <v>157</v>
      </c>
      <c r="J22" s="368"/>
    </row>
    <row r="23" spans="1:10" ht="27">
      <c r="A23" s="26">
        <v>32</v>
      </c>
      <c r="B23" s="27" t="s">
        <v>557</v>
      </c>
      <c r="C23" s="197">
        <v>5</v>
      </c>
      <c r="D23" s="198">
        <v>104</v>
      </c>
      <c r="E23" s="198">
        <v>95</v>
      </c>
      <c r="F23" s="198">
        <v>46</v>
      </c>
      <c r="G23" s="198">
        <v>1</v>
      </c>
      <c r="H23" s="198">
        <v>73</v>
      </c>
      <c r="I23" s="198">
        <v>324</v>
      </c>
      <c r="J23" s="368"/>
    </row>
    <row r="24" spans="1:10" ht="27">
      <c r="A24" s="26">
        <v>33</v>
      </c>
      <c r="B24" s="27" t="s">
        <v>558</v>
      </c>
      <c r="C24" s="197">
        <v>24</v>
      </c>
      <c r="D24" s="198">
        <v>517</v>
      </c>
      <c r="E24" s="198">
        <v>202</v>
      </c>
      <c r="F24" s="198">
        <v>150</v>
      </c>
      <c r="G24" s="198">
        <v>1</v>
      </c>
      <c r="H24" s="198">
        <v>151</v>
      </c>
      <c r="I24" s="198">
        <v>1045</v>
      </c>
      <c r="J24" s="368"/>
    </row>
    <row r="25" spans="1:10" ht="27">
      <c r="A25" s="26">
        <v>34</v>
      </c>
      <c r="B25" s="27" t="s">
        <v>559</v>
      </c>
      <c r="C25" s="197">
        <v>3</v>
      </c>
      <c r="D25" s="198">
        <v>276</v>
      </c>
      <c r="E25" s="198">
        <v>51</v>
      </c>
      <c r="F25" s="198">
        <v>34</v>
      </c>
      <c r="G25" s="198">
        <v>0</v>
      </c>
      <c r="H25" s="198">
        <v>26</v>
      </c>
      <c r="I25" s="198">
        <v>390</v>
      </c>
      <c r="J25" s="368"/>
    </row>
    <row r="26" spans="1:10" ht="14.25">
      <c r="A26" s="26">
        <v>35</v>
      </c>
      <c r="B26" s="27" t="s">
        <v>560</v>
      </c>
      <c r="C26" s="197">
        <v>18</v>
      </c>
      <c r="D26" s="198">
        <v>384</v>
      </c>
      <c r="E26" s="198">
        <v>168</v>
      </c>
      <c r="F26" s="198">
        <v>140</v>
      </c>
      <c r="G26" s="198">
        <v>5</v>
      </c>
      <c r="H26" s="198">
        <v>108</v>
      </c>
      <c r="I26" s="198">
        <v>823</v>
      </c>
      <c r="J26" s="368"/>
    </row>
    <row r="27" spans="1:10" ht="27.75" thickBot="1">
      <c r="A27" s="39">
        <v>39</v>
      </c>
      <c r="B27" s="40" t="s">
        <v>561</v>
      </c>
      <c r="C27" s="201">
        <v>6</v>
      </c>
      <c r="D27" s="202">
        <v>69</v>
      </c>
      <c r="E27" s="202">
        <v>49</v>
      </c>
      <c r="F27" s="202">
        <v>25</v>
      </c>
      <c r="G27" s="202">
        <v>2</v>
      </c>
      <c r="H27" s="202">
        <v>41</v>
      </c>
      <c r="I27" s="202">
        <v>192</v>
      </c>
      <c r="J27" s="368"/>
    </row>
    <row r="28" spans="1:9" ht="27.75" thickBot="1">
      <c r="A28" s="145" t="s">
        <v>104</v>
      </c>
      <c r="B28" s="14" t="s">
        <v>562</v>
      </c>
      <c r="C28" s="191">
        <v>172</v>
      </c>
      <c r="D28" s="192">
        <v>2185</v>
      </c>
      <c r="E28" s="192">
        <v>1012</v>
      </c>
      <c r="F28" s="192">
        <v>999</v>
      </c>
      <c r="G28" s="192">
        <v>10</v>
      </c>
      <c r="H28" s="192">
        <v>642</v>
      </c>
      <c r="I28" s="192">
        <v>5020</v>
      </c>
    </row>
    <row r="29" spans="1:10" ht="27">
      <c r="A29" s="26">
        <v>40</v>
      </c>
      <c r="B29" s="27" t="s">
        <v>563</v>
      </c>
      <c r="C29" s="197">
        <v>1</v>
      </c>
      <c r="D29" s="198">
        <v>237</v>
      </c>
      <c r="E29" s="198">
        <v>156</v>
      </c>
      <c r="F29" s="198">
        <v>117</v>
      </c>
      <c r="G29" s="198">
        <v>4</v>
      </c>
      <c r="H29" s="198">
        <v>161</v>
      </c>
      <c r="I29" s="198">
        <v>676</v>
      </c>
      <c r="J29" s="368"/>
    </row>
    <row r="30" spans="1:10" ht="27">
      <c r="A30" s="26">
        <v>41</v>
      </c>
      <c r="B30" s="27" t="s">
        <v>564</v>
      </c>
      <c r="C30" s="197">
        <v>8</v>
      </c>
      <c r="D30" s="198">
        <v>74</v>
      </c>
      <c r="E30" s="198">
        <v>57</v>
      </c>
      <c r="F30" s="198">
        <v>9</v>
      </c>
      <c r="G30" s="198">
        <v>0</v>
      </c>
      <c r="H30" s="198">
        <v>36</v>
      </c>
      <c r="I30" s="198">
        <v>184</v>
      </c>
      <c r="J30" s="368"/>
    </row>
    <row r="31" spans="1:10" ht="27">
      <c r="A31" s="26">
        <v>42</v>
      </c>
      <c r="B31" s="27" t="s">
        <v>565</v>
      </c>
      <c r="C31" s="197">
        <v>19</v>
      </c>
      <c r="D31" s="198">
        <v>575</v>
      </c>
      <c r="E31" s="198">
        <v>131</v>
      </c>
      <c r="F31" s="198">
        <v>125</v>
      </c>
      <c r="G31" s="198">
        <v>0</v>
      </c>
      <c r="H31" s="198">
        <v>68</v>
      </c>
      <c r="I31" s="198">
        <v>918</v>
      </c>
      <c r="J31" s="368"/>
    </row>
    <row r="32" spans="1:10" ht="27">
      <c r="A32" s="26">
        <v>43</v>
      </c>
      <c r="B32" s="27" t="s">
        <v>566</v>
      </c>
      <c r="C32" s="197">
        <v>64</v>
      </c>
      <c r="D32" s="198">
        <v>313</v>
      </c>
      <c r="E32" s="198">
        <v>194</v>
      </c>
      <c r="F32" s="198">
        <v>278</v>
      </c>
      <c r="G32" s="198">
        <v>4</v>
      </c>
      <c r="H32" s="198">
        <v>102</v>
      </c>
      <c r="I32" s="198">
        <v>955</v>
      </c>
      <c r="J32" s="368"/>
    </row>
    <row r="33" spans="1:10" ht="27">
      <c r="A33" s="26">
        <v>44</v>
      </c>
      <c r="B33" s="27" t="s">
        <v>567</v>
      </c>
      <c r="C33" s="197">
        <v>57</v>
      </c>
      <c r="D33" s="198">
        <v>848</v>
      </c>
      <c r="E33" s="198">
        <v>408</v>
      </c>
      <c r="F33" s="198">
        <v>414</v>
      </c>
      <c r="G33" s="198">
        <v>2</v>
      </c>
      <c r="H33" s="198">
        <v>243</v>
      </c>
      <c r="I33" s="198">
        <v>1972</v>
      </c>
      <c r="J33" s="368"/>
    </row>
    <row r="34" spans="1:10" ht="14.25">
      <c r="A34" s="26">
        <v>45</v>
      </c>
      <c r="B34" s="27" t="s">
        <v>568</v>
      </c>
      <c r="C34" s="197">
        <v>0</v>
      </c>
      <c r="D34" s="198">
        <v>49</v>
      </c>
      <c r="E34" s="198">
        <v>5</v>
      </c>
      <c r="F34" s="198">
        <v>11</v>
      </c>
      <c r="G34" s="198">
        <v>0</v>
      </c>
      <c r="H34" s="198">
        <v>4</v>
      </c>
      <c r="I34" s="198">
        <v>69</v>
      </c>
      <c r="J34" s="368"/>
    </row>
    <row r="35" spans="1:10" ht="27.75" thickBot="1">
      <c r="A35" s="8">
        <v>49</v>
      </c>
      <c r="B35" s="33" t="s">
        <v>569</v>
      </c>
      <c r="C35" s="199">
        <v>23</v>
      </c>
      <c r="D35" s="200">
        <v>89</v>
      </c>
      <c r="E35" s="200">
        <v>61</v>
      </c>
      <c r="F35" s="200">
        <v>45</v>
      </c>
      <c r="G35" s="200">
        <v>0</v>
      </c>
      <c r="H35" s="200">
        <v>28</v>
      </c>
      <c r="I35" s="200">
        <v>246</v>
      </c>
      <c r="J35" s="368"/>
    </row>
    <row r="36" spans="1:9" ht="15" thickBot="1">
      <c r="A36" s="145" t="s">
        <v>113</v>
      </c>
      <c r="B36" s="14" t="s">
        <v>570</v>
      </c>
      <c r="C36" s="191">
        <v>343</v>
      </c>
      <c r="D36" s="192">
        <v>4278</v>
      </c>
      <c r="E36" s="192">
        <v>1047</v>
      </c>
      <c r="F36" s="192">
        <v>1081</v>
      </c>
      <c r="G36" s="192">
        <v>14</v>
      </c>
      <c r="H36" s="192">
        <v>744</v>
      </c>
      <c r="I36" s="192">
        <v>7507</v>
      </c>
    </row>
    <row r="37" spans="1:10" ht="14.25">
      <c r="A37" s="26">
        <v>50</v>
      </c>
      <c r="B37" s="27" t="s">
        <v>571</v>
      </c>
      <c r="C37" s="197">
        <v>0</v>
      </c>
      <c r="D37" s="198">
        <v>813</v>
      </c>
      <c r="E37" s="198">
        <v>207</v>
      </c>
      <c r="F37" s="198">
        <v>190</v>
      </c>
      <c r="G37" s="198">
        <v>0</v>
      </c>
      <c r="H37" s="198">
        <v>155</v>
      </c>
      <c r="I37" s="198">
        <v>1365</v>
      </c>
      <c r="J37" s="368"/>
    </row>
    <row r="38" spans="1:10" ht="14.25">
      <c r="A38" s="26">
        <v>51</v>
      </c>
      <c r="B38" s="27" t="s">
        <v>572</v>
      </c>
      <c r="C38" s="197">
        <v>89</v>
      </c>
      <c r="D38" s="198">
        <v>647</v>
      </c>
      <c r="E38" s="198">
        <v>147</v>
      </c>
      <c r="F38" s="198">
        <v>147</v>
      </c>
      <c r="G38" s="198">
        <v>2</v>
      </c>
      <c r="H38" s="198">
        <v>129</v>
      </c>
      <c r="I38" s="198">
        <v>1161</v>
      </c>
      <c r="J38" s="368"/>
    </row>
    <row r="39" spans="1:10" ht="14.25">
      <c r="A39" s="26">
        <v>52</v>
      </c>
      <c r="B39" s="27" t="s">
        <v>573</v>
      </c>
      <c r="C39" s="197">
        <v>232</v>
      </c>
      <c r="D39" s="198">
        <v>2710</v>
      </c>
      <c r="E39" s="198">
        <v>659</v>
      </c>
      <c r="F39" s="198">
        <v>716</v>
      </c>
      <c r="G39" s="198">
        <v>12</v>
      </c>
      <c r="H39" s="198">
        <v>428</v>
      </c>
      <c r="I39" s="198">
        <v>4757</v>
      </c>
      <c r="J39" s="368"/>
    </row>
    <row r="40" spans="1:10" ht="27.75" thickBot="1">
      <c r="A40" s="39">
        <v>59</v>
      </c>
      <c r="B40" s="40" t="s">
        <v>574</v>
      </c>
      <c r="C40" s="199">
        <v>22</v>
      </c>
      <c r="D40" s="200">
        <v>108</v>
      </c>
      <c r="E40" s="200">
        <v>34</v>
      </c>
      <c r="F40" s="200">
        <v>28</v>
      </c>
      <c r="G40" s="200">
        <v>0</v>
      </c>
      <c r="H40" s="200">
        <v>32</v>
      </c>
      <c r="I40" s="200">
        <v>224</v>
      </c>
      <c r="J40" s="368"/>
    </row>
    <row r="41" spans="1:9" ht="27.75" thickBot="1">
      <c r="A41" s="145" t="s">
        <v>119</v>
      </c>
      <c r="B41" s="14" t="s">
        <v>575</v>
      </c>
      <c r="C41" s="191">
        <v>97</v>
      </c>
      <c r="D41" s="192">
        <v>3236</v>
      </c>
      <c r="E41" s="192">
        <v>1010</v>
      </c>
      <c r="F41" s="192">
        <v>1163</v>
      </c>
      <c r="G41" s="192">
        <v>11</v>
      </c>
      <c r="H41" s="192">
        <v>746</v>
      </c>
      <c r="I41" s="192">
        <v>6263</v>
      </c>
    </row>
    <row r="42" spans="1:10" ht="27">
      <c r="A42" s="26">
        <v>60</v>
      </c>
      <c r="B42" s="27" t="s">
        <v>576</v>
      </c>
      <c r="C42" s="197">
        <v>0</v>
      </c>
      <c r="D42" s="198">
        <v>265</v>
      </c>
      <c r="E42" s="198">
        <v>135</v>
      </c>
      <c r="F42" s="198">
        <v>95</v>
      </c>
      <c r="G42" s="198">
        <v>0</v>
      </c>
      <c r="H42" s="198">
        <v>105</v>
      </c>
      <c r="I42" s="198">
        <v>600</v>
      </c>
      <c r="J42" s="368"/>
    </row>
    <row r="43" spans="1:10" ht="14.25">
      <c r="A43" s="26">
        <v>61</v>
      </c>
      <c r="B43" s="27" t="s">
        <v>577</v>
      </c>
      <c r="C43" s="197">
        <v>0</v>
      </c>
      <c r="D43" s="198">
        <v>23</v>
      </c>
      <c r="E43" s="198">
        <v>5</v>
      </c>
      <c r="F43" s="198">
        <v>5</v>
      </c>
      <c r="G43" s="198">
        <v>0</v>
      </c>
      <c r="H43" s="198">
        <v>21</v>
      </c>
      <c r="I43" s="198">
        <v>54</v>
      </c>
      <c r="J43" s="368"/>
    </row>
    <row r="44" spans="1:10" ht="14.25">
      <c r="A44" s="26">
        <v>62</v>
      </c>
      <c r="B44" s="27" t="s">
        <v>578</v>
      </c>
      <c r="C44" s="197">
        <v>4</v>
      </c>
      <c r="D44" s="198">
        <v>70</v>
      </c>
      <c r="E44" s="198">
        <v>27</v>
      </c>
      <c r="F44" s="198">
        <v>24</v>
      </c>
      <c r="G44" s="198">
        <v>0</v>
      </c>
      <c r="H44" s="198">
        <v>19</v>
      </c>
      <c r="I44" s="198">
        <v>144</v>
      </c>
      <c r="J44" s="368"/>
    </row>
    <row r="45" spans="1:10" ht="14.25">
      <c r="A45" s="26">
        <v>63</v>
      </c>
      <c r="B45" s="27" t="s">
        <v>579</v>
      </c>
      <c r="C45" s="197">
        <v>3</v>
      </c>
      <c r="D45" s="198">
        <v>752</v>
      </c>
      <c r="E45" s="198">
        <v>242</v>
      </c>
      <c r="F45" s="198">
        <v>224</v>
      </c>
      <c r="G45" s="198">
        <v>3</v>
      </c>
      <c r="H45" s="198">
        <v>143</v>
      </c>
      <c r="I45" s="198">
        <v>1367</v>
      </c>
      <c r="J45" s="368"/>
    </row>
    <row r="46" spans="1:10" ht="14.25">
      <c r="A46" s="26">
        <v>64</v>
      </c>
      <c r="B46" s="27" t="s">
        <v>580</v>
      </c>
      <c r="C46" s="197">
        <v>44</v>
      </c>
      <c r="D46" s="198">
        <v>1940</v>
      </c>
      <c r="E46" s="198">
        <v>480</v>
      </c>
      <c r="F46" s="198">
        <v>721</v>
      </c>
      <c r="G46" s="198">
        <v>7</v>
      </c>
      <c r="H46" s="198">
        <v>384</v>
      </c>
      <c r="I46" s="198">
        <v>3576</v>
      </c>
      <c r="J46" s="368"/>
    </row>
    <row r="47" spans="1:10" ht="27.75" thickBot="1">
      <c r="A47" s="8">
        <v>69</v>
      </c>
      <c r="B47" s="33" t="s">
        <v>581</v>
      </c>
      <c r="C47" s="199">
        <v>46</v>
      </c>
      <c r="D47" s="200">
        <v>186</v>
      </c>
      <c r="E47" s="200">
        <v>121</v>
      </c>
      <c r="F47" s="200">
        <v>94</v>
      </c>
      <c r="G47" s="200">
        <v>1</v>
      </c>
      <c r="H47" s="200">
        <v>74</v>
      </c>
      <c r="I47" s="200">
        <v>522</v>
      </c>
      <c r="J47" s="368"/>
    </row>
    <row r="48" spans="1:9" ht="27.75" thickBot="1">
      <c r="A48" s="145" t="s">
        <v>127</v>
      </c>
      <c r="B48" s="14" t="s">
        <v>582</v>
      </c>
      <c r="C48" s="191">
        <v>334</v>
      </c>
      <c r="D48" s="192">
        <v>3186</v>
      </c>
      <c r="E48" s="192">
        <v>1180</v>
      </c>
      <c r="F48" s="192">
        <v>994</v>
      </c>
      <c r="G48" s="192">
        <v>15</v>
      </c>
      <c r="H48" s="192">
        <v>786</v>
      </c>
      <c r="I48" s="192">
        <v>6495</v>
      </c>
    </row>
    <row r="49" spans="1:10" ht="27">
      <c r="A49" s="203">
        <v>70</v>
      </c>
      <c r="B49" s="204" t="s">
        <v>583</v>
      </c>
      <c r="C49" s="205">
        <v>0</v>
      </c>
      <c r="D49" s="206">
        <v>601</v>
      </c>
      <c r="E49" s="206">
        <v>151</v>
      </c>
      <c r="F49" s="206">
        <v>113</v>
      </c>
      <c r="G49" s="206">
        <v>0</v>
      </c>
      <c r="H49" s="206">
        <v>80</v>
      </c>
      <c r="I49" s="206">
        <v>945</v>
      </c>
      <c r="J49" s="368"/>
    </row>
    <row r="50" spans="1:10" ht="14.25">
      <c r="A50" s="26">
        <v>71</v>
      </c>
      <c r="B50" s="27" t="s">
        <v>584</v>
      </c>
      <c r="C50" s="197">
        <v>57</v>
      </c>
      <c r="D50" s="198">
        <v>916</v>
      </c>
      <c r="E50" s="198">
        <v>493</v>
      </c>
      <c r="F50" s="198">
        <v>410</v>
      </c>
      <c r="G50" s="198">
        <v>7</v>
      </c>
      <c r="H50" s="198">
        <v>369</v>
      </c>
      <c r="I50" s="198">
        <v>2252</v>
      </c>
      <c r="J50" s="368"/>
    </row>
    <row r="51" spans="1:10" ht="14.25">
      <c r="A51" s="26">
        <v>72</v>
      </c>
      <c r="B51" s="27" t="s">
        <v>585</v>
      </c>
      <c r="C51" s="197">
        <v>42</v>
      </c>
      <c r="D51" s="198">
        <v>336</v>
      </c>
      <c r="E51" s="198">
        <v>156</v>
      </c>
      <c r="F51" s="198">
        <v>119</v>
      </c>
      <c r="G51" s="198">
        <v>1</v>
      </c>
      <c r="H51" s="198">
        <v>98</v>
      </c>
      <c r="I51" s="198">
        <v>752</v>
      </c>
      <c r="J51" s="368"/>
    </row>
    <row r="52" spans="1:10" ht="14.25">
      <c r="A52" s="26">
        <v>73</v>
      </c>
      <c r="B52" s="27" t="s">
        <v>586</v>
      </c>
      <c r="C52" s="197">
        <v>5</v>
      </c>
      <c r="D52" s="198">
        <v>78</v>
      </c>
      <c r="E52" s="198">
        <v>44</v>
      </c>
      <c r="F52" s="198">
        <v>38</v>
      </c>
      <c r="G52" s="198">
        <v>3</v>
      </c>
      <c r="H52" s="198">
        <v>20</v>
      </c>
      <c r="I52" s="198">
        <v>188</v>
      </c>
      <c r="J52" s="368"/>
    </row>
    <row r="53" spans="1:10" ht="14.25">
      <c r="A53" s="26">
        <v>74</v>
      </c>
      <c r="B53" s="27" t="s">
        <v>587</v>
      </c>
      <c r="C53" s="197">
        <v>20</v>
      </c>
      <c r="D53" s="198">
        <v>231</v>
      </c>
      <c r="E53" s="198">
        <v>74</v>
      </c>
      <c r="F53" s="198">
        <v>61</v>
      </c>
      <c r="G53" s="198">
        <v>0</v>
      </c>
      <c r="H53" s="198">
        <v>52</v>
      </c>
      <c r="I53" s="198">
        <v>438</v>
      </c>
      <c r="J53" s="368"/>
    </row>
    <row r="54" spans="1:10" ht="14.25">
      <c r="A54" s="26">
        <v>75</v>
      </c>
      <c r="B54" s="27" t="s">
        <v>588</v>
      </c>
      <c r="C54" s="197">
        <v>161</v>
      </c>
      <c r="D54" s="198">
        <v>765</v>
      </c>
      <c r="E54" s="198">
        <v>194</v>
      </c>
      <c r="F54" s="198">
        <v>173</v>
      </c>
      <c r="G54" s="198">
        <v>3</v>
      </c>
      <c r="H54" s="198">
        <v>110</v>
      </c>
      <c r="I54" s="198">
        <v>1406</v>
      </c>
      <c r="J54" s="368"/>
    </row>
    <row r="55" spans="1:10" ht="27.75" thickBot="1">
      <c r="A55" s="39">
        <v>79</v>
      </c>
      <c r="B55" s="40" t="s">
        <v>589</v>
      </c>
      <c r="C55" s="199">
        <v>49</v>
      </c>
      <c r="D55" s="200">
        <v>259</v>
      </c>
      <c r="E55" s="200">
        <v>68</v>
      </c>
      <c r="F55" s="200">
        <v>80</v>
      </c>
      <c r="G55" s="200">
        <v>1</v>
      </c>
      <c r="H55" s="200">
        <v>57</v>
      </c>
      <c r="I55" s="200">
        <v>514</v>
      </c>
      <c r="J55" s="368"/>
    </row>
    <row r="56" spans="1:9" ht="15" thickBot="1">
      <c r="A56" s="145" t="s">
        <v>136</v>
      </c>
      <c r="B56" s="14" t="s">
        <v>590</v>
      </c>
      <c r="C56" s="191">
        <v>616</v>
      </c>
      <c r="D56" s="192">
        <v>3220</v>
      </c>
      <c r="E56" s="192">
        <v>401</v>
      </c>
      <c r="F56" s="192">
        <v>695</v>
      </c>
      <c r="G56" s="192">
        <v>6</v>
      </c>
      <c r="H56" s="192">
        <v>316</v>
      </c>
      <c r="I56" s="192">
        <v>5254</v>
      </c>
    </row>
    <row r="57" spans="1:10" ht="27">
      <c r="A57" s="203">
        <v>80</v>
      </c>
      <c r="B57" s="204" t="s">
        <v>591</v>
      </c>
      <c r="C57" s="205">
        <v>0</v>
      </c>
      <c r="D57" s="206">
        <v>566</v>
      </c>
      <c r="E57" s="206">
        <v>40</v>
      </c>
      <c r="F57" s="206">
        <v>142</v>
      </c>
      <c r="G57" s="206">
        <v>1</v>
      </c>
      <c r="H57" s="206">
        <v>78</v>
      </c>
      <c r="I57" s="206">
        <v>827</v>
      </c>
      <c r="J57" s="368"/>
    </row>
    <row r="58" spans="1:10" ht="14.25">
      <c r="A58" s="26">
        <v>81</v>
      </c>
      <c r="B58" s="27" t="s">
        <v>592</v>
      </c>
      <c r="C58" s="197">
        <v>313</v>
      </c>
      <c r="D58" s="198">
        <v>191</v>
      </c>
      <c r="E58" s="198">
        <v>82</v>
      </c>
      <c r="F58" s="198">
        <v>53</v>
      </c>
      <c r="G58" s="198">
        <v>1</v>
      </c>
      <c r="H58" s="198">
        <v>60</v>
      </c>
      <c r="I58" s="198">
        <v>700</v>
      </c>
      <c r="J58" s="368"/>
    </row>
    <row r="59" spans="1:10" ht="14.25">
      <c r="A59" s="26">
        <v>82</v>
      </c>
      <c r="B59" s="27" t="s">
        <v>593</v>
      </c>
      <c r="C59" s="197">
        <v>50</v>
      </c>
      <c r="D59" s="198">
        <v>230</v>
      </c>
      <c r="E59" s="198">
        <v>20</v>
      </c>
      <c r="F59" s="198">
        <v>59</v>
      </c>
      <c r="G59" s="198">
        <v>1</v>
      </c>
      <c r="H59" s="198">
        <v>35</v>
      </c>
      <c r="I59" s="198">
        <v>395</v>
      </c>
      <c r="J59" s="368"/>
    </row>
    <row r="60" spans="1:10" ht="41.25">
      <c r="A60" s="26">
        <v>83</v>
      </c>
      <c r="B60" s="27" t="s">
        <v>594</v>
      </c>
      <c r="C60" s="197">
        <v>245</v>
      </c>
      <c r="D60" s="198">
        <v>1749</v>
      </c>
      <c r="E60" s="198">
        <v>125</v>
      </c>
      <c r="F60" s="198">
        <v>353</v>
      </c>
      <c r="G60" s="198">
        <v>2</v>
      </c>
      <c r="H60" s="198">
        <v>70</v>
      </c>
      <c r="I60" s="198">
        <v>2544</v>
      </c>
      <c r="J60" s="368"/>
    </row>
    <row r="61" spans="1:10" ht="14.25">
      <c r="A61" s="26">
        <v>84</v>
      </c>
      <c r="B61" s="27" t="s">
        <v>595</v>
      </c>
      <c r="C61" s="197">
        <v>0</v>
      </c>
      <c r="D61" s="198">
        <v>238</v>
      </c>
      <c r="E61" s="198">
        <v>107</v>
      </c>
      <c r="F61" s="198">
        <v>30</v>
      </c>
      <c r="G61" s="198">
        <v>1</v>
      </c>
      <c r="H61" s="198">
        <v>39</v>
      </c>
      <c r="I61" s="198">
        <v>415</v>
      </c>
      <c r="J61" s="368"/>
    </row>
    <row r="62" spans="1:10" ht="27">
      <c r="A62" s="26">
        <v>85</v>
      </c>
      <c r="B62" s="27" t="s">
        <v>596</v>
      </c>
      <c r="C62" s="197">
        <v>1</v>
      </c>
      <c r="D62" s="198">
        <v>132</v>
      </c>
      <c r="E62" s="198">
        <v>12</v>
      </c>
      <c r="F62" s="198">
        <v>32</v>
      </c>
      <c r="G62" s="198">
        <v>0</v>
      </c>
      <c r="H62" s="198">
        <v>13</v>
      </c>
      <c r="I62" s="198">
        <v>190</v>
      </c>
      <c r="J62" s="368"/>
    </row>
    <row r="63" spans="1:10" ht="27.75" thickBot="1">
      <c r="A63" s="8">
        <v>89</v>
      </c>
      <c r="B63" s="33" t="s">
        <v>597</v>
      </c>
      <c r="C63" s="199">
        <v>7</v>
      </c>
      <c r="D63" s="200">
        <v>114</v>
      </c>
      <c r="E63" s="200">
        <v>15</v>
      </c>
      <c r="F63" s="200">
        <v>26</v>
      </c>
      <c r="G63" s="200">
        <v>0</v>
      </c>
      <c r="H63" s="200">
        <v>21</v>
      </c>
      <c r="I63" s="200">
        <v>183</v>
      </c>
      <c r="J63" s="368"/>
    </row>
    <row r="64" spans="1:10" ht="15" thickBot="1">
      <c r="A64" s="145">
        <v>99</v>
      </c>
      <c r="B64" s="14" t="s">
        <v>598</v>
      </c>
      <c r="C64" s="191">
        <v>365</v>
      </c>
      <c r="D64" s="192">
        <v>693</v>
      </c>
      <c r="E64" s="192">
        <v>272</v>
      </c>
      <c r="F64" s="192">
        <v>326</v>
      </c>
      <c r="G64" s="192">
        <v>1</v>
      </c>
      <c r="H64" s="192">
        <v>151</v>
      </c>
      <c r="I64" s="192">
        <v>1808</v>
      </c>
      <c r="J64" s="368"/>
    </row>
    <row r="65" spans="1:10" ht="15" thickBot="1">
      <c r="A65" s="459" t="s">
        <v>410</v>
      </c>
      <c r="B65" s="470"/>
      <c r="C65" s="208">
        <v>2146</v>
      </c>
      <c r="D65" s="209">
        <v>19099</v>
      </c>
      <c r="E65" s="209">
        <v>6051</v>
      </c>
      <c r="F65" s="209">
        <v>6041</v>
      </c>
      <c r="G65" s="209">
        <v>78</v>
      </c>
      <c r="H65" s="209">
        <v>4154</v>
      </c>
      <c r="I65" s="209">
        <v>37569</v>
      </c>
      <c r="J65" s="369"/>
    </row>
    <row r="66" spans="1:9" ht="14.25">
      <c r="A66" s="57"/>
      <c r="B66" s="71"/>
      <c r="C66" s="141"/>
      <c r="D66" s="141"/>
      <c r="E66" s="141"/>
      <c r="F66" s="141"/>
      <c r="G66" s="141"/>
      <c r="H66" s="141"/>
      <c r="I66" s="141"/>
    </row>
    <row r="67" spans="1:9" ht="14.25" hidden="1">
      <c r="A67" s="99" t="s">
        <v>57</v>
      </c>
      <c r="B67" s="100"/>
      <c r="C67" s="100"/>
      <c r="D67" s="63"/>
      <c r="E67" s="63"/>
      <c r="F67" s="63"/>
      <c r="G67" s="63"/>
      <c r="H67" s="63"/>
      <c r="I67" s="69"/>
    </row>
    <row r="68" spans="1:9" ht="49.5" customHeight="1" hidden="1">
      <c r="A68" s="452" t="s">
        <v>68</v>
      </c>
      <c r="B68" s="452"/>
      <c r="C68" s="452"/>
      <c r="D68" s="62"/>
      <c r="E68" s="62"/>
      <c r="F68" s="62"/>
      <c r="G68" s="62"/>
      <c r="H68" s="62"/>
      <c r="I68" s="62"/>
    </row>
    <row r="69" spans="1:9" ht="14.25" hidden="1">
      <c r="A69" s="66" t="s">
        <v>64</v>
      </c>
      <c r="B69" s="100"/>
      <c r="C69" s="100"/>
      <c r="D69" s="63"/>
      <c r="E69" s="63"/>
      <c r="F69" s="63"/>
      <c r="G69" s="63"/>
      <c r="H69" s="63"/>
      <c r="I69" s="62"/>
    </row>
    <row r="70" spans="1:9" ht="14.25">
      <c r="A70" s="101"/>
      <c r="B70" s="63"/>
      <c r="C70" s="63"/>
      <c r="D70" s="63"/>
      <c r="E70" s="63"/>
      <c r="F70" s="63"/>
      <c r="G70" s="63"/>
      <c r="H70" s="63"/>
      <c r="I70" s="62"/>
    </row>
  </sheetData>
  <sheetProtection/>
  <mergeCells count="12">
    <mergeCell ref="C3:C4"/>
    <mergeCell ref="D3:D4"/>
    <mergeCell ref="A1:I1"/>
    <mergeCell ref="A2:A4"/>
    <mergeCell ref="B2:B4"/>
    <mergeCell ref="H3:H4"/>
    <mergeCell ref="A65:B65"/>
    <mergeCell ref="A68:C68"/>
    <mergeCell ref="E3:E4"/>
    <mergeCell ref="F3:F4"/>
    <mergeCell ref="G3:G4"/>
    <mergeCell ref="I2:I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7.7109375" style="290" customWidth="1"/>
    <col min="2" max="2" width="87.140625" style="290" bestFit="1" customWidth="1"/>
    <col min="3" max="9" width="13.7109375" style="290" customWidth="1"/>
    <col min="10" max="16384" width="9.140625" style="290" customWidth="1"/>
  </cols>
  <sheetData>
    <row r="1" spans="1:9" ht="24.75" customHeight="1" thickBot="1" thickTop="1">
      <c r="A1" s="453" t="s">
        <v>481</v>
      </c>
      <c r="B1" s="454"/>
      <c r="C1" s="454"/>
      <c r="D1" s="454"/>
      <c r="E1" s="454"/>
      <c r="F1" s="454"/>
      <c r="G1" s="454"/>
      <c r="H1" s="454"/>
      <c r="I1" s="471"/>
    </row>
    <row r="2" spans="1:9" ht="38.25" customHeight="1" thickBot="1" thickTop="1">
      <c r="A2" s="442" t="s">
        <v>676</v>
      </c>
      <c r="B2" s="441" t="s">
        <v>438</v>
      </c>
      <c r="C2" s="417" t="s">
        <v>689</v>
      </c>
      <c r="D2" s="417" t="s">
        <v>693</v>
      </c>
      <c r="E2" s="417" t="s">
        <v>690</v>
      </c>
      <c r="F2" s="417" t="s">
        <v>691</v>
      </c>
      <c r="G2" s="417" t="s">
        <v>412</v>
      </c>
      <c r="H2" s="417" t="s">
        <v>692</v>
      </c>
      <c r="I2" s="417" t="s">
        <v>410</v>
      </c>
    </row>
    <row r="3" spans="1:10" ht="15" thickBot="1">
      <c r="A3" s="145" t="s">
        <v>54</v>
      </c>
      <c r="B3" s="14" t="s">
        <v>539</v>
      </c>
      <c r="C3" s="210">
        <v>0.04753028890959925</v>
      </c>
      <c r="D3" s="211">
        <v>0.014241583328970102</v>
      </c>
      <c r="E3" s="211">
        <v>0.02693769624855396</v>
      </c>
      <c r="F3" s="211">
        <v>0.013573911604039066</v>
      </c>
      <c r="G3" s="211">
        <v>0.10256410256410256</v>
      </c>
      <c r="H3" s="211">
        <v>0.02335098700048146</v>
      </c>
      <c r="I3" s="211">
        <v>0.019271207644600597</v>
      </c>
      <c r="J3" s="368"/>
    </row>
    <row r="4" spans="1:9" ht="27.75" thickBot="1">
      <c r="A4" s="145" t="s">
        <v>79</v>
      </c>
      <c r="B4" s="14" t="s">
        <v>540</v>
      </c>
      <c r="C4" s="212">
        <v>0.01211556383970177</v>
      </c>
      <c r="D4" s="19">
        <v>0.007644379286873658</v>
      </c>
      <c r="E4" s="19">
        <v>0.005453644025780863</v>
      </c>
      <c r="F4" s="19">
        <v>0.004469458698890913</v>
      </c>
      <c r="G4" s="19">
        <v>0</v>
      </c>
      <c r="H4" s="19">
        <v>0.0036109773712084733</v>
      </c>
      <c r="I4" s="19">
        <v>0.006574569458862359</v>
      </c>
    </row>
    <row r="5" spans="1:10" ht="27">
      <c r="A5" s="26">
        <v>10</v>
      </c>
      <c r="B5" s="27" t="s">
        <v>541</v>
      </c>
      <c r="C5" s="397">
        <v>0</v>
      </c>
      <c r="D5" s="398">
        <v>0.0008900989580606313</v>
      </c>
      <c r="E5" s="398">
        <v>0.0004957858205255329</v>
      </c>
      <c r="F5" s="398">
        <v>0.0003310710147326602</v>
      </c>
      <c r="G5" s="398">
        <v>0</v>
      </c>
      <c r="H5" s="398">
        <v>0.00024073182474723163</v>
      </c>
      <c r="I5" s="398">
        <v>0.0006122068726875882</v>
      </c>
      <c r="J5" s="368"/>
    </row>
    <row r="6" spans="1:10" ht="14.25">
      <c r="A6" s="26">
        <v>11</v>
      </c>
      <c r="B6" s="27" t="s">
        <v>542</v>
      </c>
      <c r="C6" s="399">
        <v>0.0009319664492078285</v>
      </c>
      <c r="D6" s="400">
        <v>0.0005759463846274674</v>
      </c>
      <c r="E6" s="400">
        <v>0.0006610477607007106</v>
      </c>
      <c r="F6" s="400">
        <v>0.0008276775368316504</v>
      </c>
      <c r="G6" s="400">
        <v>0</v>
      </c>
      <c r="H6" s="400">
        <v>0</v>
      </c>
      <c r="I6" s="400">
        <v>0.0005855891825707364</v>
      </c>
      <c r="J6" s="368"/>
    </row>
    <row r="7" spans="1:10" ht="14.25">
      <c r="A7" s="26">
        <v>12</v>
      </c>
      <c r="B7" s="27" t="s">
        <v>543</v>
      </c>
      <c r="C7" s="399">
        <v>0.0013979496738117428</v>
      </c>
      <c r="D7" s="400">
        <v>0.0006283051468663279</v>
      </c>
      <c r="E7" s="400">
        <v>0.0011568335812262437</v>
      </c>
      <c r="F7" s="400">
        <v>0.0009932130441979807</v>
      </c>
      <c r="G7" s="400">
        <v>0</v>
      </c>
      <c r="H7" s="400">
        <v>0.0012036591237361578</v>
      </c>
      <c r="I7" s="400">
        <v>0.0008783837738561048</v>
      </c>
      <c r="J7" s="368"/>
    </row>
    <row r="8" spans="1:10" ht="14.25">
      <c r="A8" s="26">
        <v>13</v>
      </c>
      <c r="B8" s="27" t="s">
        <v>544</v>
      </c>
      <c r="C8" s="399">
        <v>0.0027958993476234857</v>
      </c>
      <c r="D8" s="400">
        <v>0.002460861825226452</v>
      </c>
      <c r="E8" s="400">
        <v>0.0004957858205255329</v>
      </c>
      <c r="F8" s="400">
        <v>0.0004966065220989904</v>
      </c>
      <c r="G8" s="400">
        <v>0</v>
      </c>
      <c r="H8" s="400">
        <v>0</v>
      </c>
      <c r="I8" s="400">
        <v>0.0015704437168942479</v>
      </c>
      <c r="J8" s="368"/>
    </row>
    <row r="9" spans="1:10" ht="14.25">
      <c r="A9" s="26">
        <v>14</v>
      </c>
      <c r="B9" s="27" t="s">
        <v>545</v>
      </c>
      <c r="C9" s="399">
        <v>0.002329916123019571</v>
      </c>
      <c r="D9" s="400">
        <v>0.0024085030629875915</v>
      </c>
      <c r="E9" s="400">
        <v>0.0018178813419269541</v>
      </c>
      <c r="F9" s="400">
        <v>0.0008276775368316504</v>
      </c>
      <c r="G9" s="400">
        <v>0</v>
      </c>
      <c r="H9" s="400">
        <v>0.0007221954742416948</v>
      </c>
      <c r="I9" s="400">
        <v>0.001863238308179616</v>
      </c>
      <c r="J9" s="368"/>
    </row>
    <row r="10" spans="1:10" ht="15" thickBot="1">
      <c r="A10" s="8">
        <v>19</v>
      </c>
      <c r="B10" s="33" t="s">
        <v>546</v>
      </c>
      <c r="C10" s="401">
        <v>0.004659832246039142</v>
      </c>
      <c r="D10" s="402">
        <v>0.0006806639091051888</v>
      </c>
      <c r="E10" s="402">
        <v>0.0008263097008758883</v>
      </c>
      <c r="F10" s="402">
        <v>0.0009932130441979807</v>
      </c>
      <c r="G10" s="402">
        <v>0</v>
      </c>
      <c r="H10" s="402">
        <v>0.0014443909484833895</v>
      </c>
      <c r="I10" s="402">
        <v>0.0010647076046740665</v>
      </c>
      <c r="J10" s="368"/>
    </row>
    <row r="11" spans="1:9" ht="27.75" thickBot="1">
      <c r="A11" s="145" t="s">
        <v>87</v>
      </c>
      <c r="B11" s="14" t="s">
        <v>547</v>
      </c>
      <c r="C11" s="212">
        <v>0.012581547064305684</v>
      </c>
      <c r="D11" s="19">
        <v>0.01638829258076339</v>
      </c>
      <c r="E11" s="19">
        <v>0.039001817881341924</v>
      </c>
      <c r="F11" s="19">
        <v>0.03327263698063235</v>
      </c>
      <c r="G11" s="19">
        <v>0.05128205128205128</v>
      </c>
      <c r="H11" s="19">
        <v>0.03009147809340395</v>
      </c>
      <c r="I11" s="19">
        <v>0.024115627245867605</v>
      </c>
    </row>
    <row r="12" spans="1:10" ht="27">
      <c r="A12" s="26">
        <v>20</v>
      </c>
      <c r="B12" s="27" t="s">
        <v>548</v>
      </c>
      <c r="C12" s="399">
        <v>0</v>
      </c>
      <c r="D12" s="400">
        <v>0.0012042515314937957</v>
      </c>
      <c r="E12" s="400">
        <v>0.004462072384729797</v>
      </c>
      <c r="F12" s="400">
        <v>0.0026485681178612815</v>
      </c>
      <c r="G12" s="400">
        <v>0.01282051282051282</v>
      </c>
      <c r="H12" s="400">
        <v>0.0045739046701974</v>
      </c>
      <c r="I12" s="400">
        <v>0.002289121350049243</v>
      </c>
      <c r="J12" s="368"/>
    </row>
    <row r="13" spans="1:10" ht="14.25">
      <c r="A13" s="26">
        <v>21</v>
      </c>
      <c r="B13" s="27" t="s">
        <v>549</v>
      </c>
      <c r="C13" s="399">
        <v>0.0009319664492078285</v>
      </c>
      <c r="D13" s="400">
        <v>0.0007330226713440493</v>
      </c>
      <c r="E13" s="400">
        <v>0.002974714923153198</v>
      </c>
      <c r="F13" s="400">
        <v>0.0008276775368316504</v>
      </c>
      <c r="G13" s="400">
        <v>0</v>
      </c>
      <c r="H13" s="400">
        <v>0.0014443909484833895</v>
      </c>
      <c r="I13" s="400">
        <v>0.001197796055258325</v>
      </c>
      <c r="J13" s="368"/>
    </row>
    <row r="14" spans="1:10" ht="14.25">
      <c r="A14" s="26">
        <v>22</v>
      </c>
      <c r="B14" s="27" t="s">
        <v>550</v>
      </c>
      <c r="C14" s="399">
        <v>0.007921714818266543</v>
      </c>
      <c r="D14" s="400">
        <v>0.005811822608513535</v>
      </c>
      <c r="E14" s="400">
        <v>0.015038836555941166</v>
      </c>
      <c r="F14" s="400">
        <v>0.023174971031286212</v>
      </c>
      <c r="G14" s="400">
        <v>0.01282051282051282</v>
      </c>
      <c r="H14" s="400">
        <v>0.01227732306210881</v>
      </c>
      <c r="I14" s="400">
        <v>0.010939870638026032</v>
      </c>
      <c r="J14" s="368"/>
    </row>
    <row r="15" spans="1:10" ht="14.25">
      <c r="A15" s="26">
        <v>23</v>
      </c>
      <c r="B15" s="27" t="s">
        <v>551</v>
      </c>
      <c r="C15" s="399">
        <v>0.001863932898415657</v>
      </c>
      <c r="D15" s="400">
        <v>0.003822189643436829</v>
      </c>
      <c r="E15" s="400">
        <v>0.005453644025780862</v>
      </c>
      <c r="F15" s="400">
        <v>0.0031451746399602716</v>
      </c>
      <c r="G15" s="400">
        <v>0</v>
      </c>
      <c r="H15" s="400">
        <v>0.002166586422725084</v>
      </c>
      <c r="I15" s="400">
        <v>0.003673241236125529</v>
      </c>
      <c r="J15" s="368"/>
    </row>
    <row r="16" spans="1:10" ht="14.25">
      <c r="A16" s="26">
        <v>24</v>
      </c>
      <c r="B16" s="27" t="s">
        <v>552</v>
      </c>
      <c r="C16" s="399">
        <v>0.0009319664492078285</v>
      </c>
      <c r="D16" s="400">
        <v>0.003508037070003665</v>
      </c>
      <c r="E16" s="400">
        <v>0.00776731118823335</v>
      </c>
      <c r="F16" s="400">
        <v>0.0019864260883959615</v>
      </c>
      <c r="G16" s="400">
        <v>0.02564102564102564</v>
      </c>
      <c r="H16" s="400">
        <v>0.007462686567164178</v>
      </c>
      <c r="I16" s="400">
        <v>0.004285448108813117</v>
      </c>
      <c r="J16" s="368"/>
    </row>
    <row r="17" spans="1:10" ht="15" thickBot="1">
      <c r="A17" s="8">
        <v>29</v>
      </c>
      <c r="B17" s="33" t="s">
        <v>553</v>
      </c>
      <c r="C17" s="401">
        <v>0.0009319664492078285</v>
      </c>
      <c r="D17" s="402">
        <v>0.0013089690559715166</v>
      </c>
      <c r="E17" s="402">
        <v>0.003305238803503553</v>
      </c>
      <c r="F17" s="402">
        <v>0.0014898195662969708</v>
      </c>
      <c r="G17" s="402">
        <v>0</v>
      </c>
      <c r="H17" s="402">
        <v>0.002166586422725084</v>
      </c>
      <c r="I17" s="402">
        <v>0.0017301498575953578</v>
      </c>
      <c r="J17" s="368"/>
    </row>
    <row r="18" spans="1:9" ht="15" thickBot="1">
      <c r="A18" s="145" t="s">
        <v>95</v>
      </c>
      <c r="B18" s="14" t="s">
        <v>554</v>
      </c>
      <c r="C18" s="212">
        <v>0.029822926374650508</v>
      </c>
      <c r="D18" s="19">
        <v>0.08220325671501126</v>
      </c>
      <c r="E18" s="19">
        <v>0.11518757230209882</v>
      </c>
      <c r="F18" s="19">
        <v>0.07829829498427412</v>
      </c>
      <c r="G18" s="19">
        <v>0.11538461538461536</v>
      </c>
      <c r="H18" s="19">
        <v>0.12806933076552718</v>
      </c>
      <c r="I18" s="19">
        <v>0.0890361734408688</v>
      </c>
    </row>
    <row r="19" spans="1:10" ht="27">
      <c r="A19" s="26">
        <v>30</v>
      </c>
      <c r="B19" s="27" t="s">
        <v>555</v>
      </c>
      <c r="C19" s="399">
        <v>0</v>
      </c>
      <c r="D19" s="400">
        <v>0.007906173098067962</v>
      </c>
      <c r="E19" s="400">
        <v>0.017848289538919187</v>
      </c>
      <c r="F19" s="400">
        <v>0.008938917397781822</v>
      </c>
      <c r="G19" s="400">
        <v>0</v>
      </c>
      <c r="H19" s="400">
        <v>0.02431391429947039</v>
      </c>
      <c r="I19" s="400">
        <v>0.011019723708376587</v>
      </c>
      <c r="J19" s="368"/>
    </row>
    <row r="20" spans="1:10" ht="14.25">
      <c r="A20" s="26">
        <v>31</v>
      </c>
      <c r="B20" s="27" t="s">
        <v>556</v>
      </c>
      <c r="C20" s="399">
        <v>0.003727865796831314</v>
      </c>
      <c r="D20" s="400">
        <v>0.0036127545944813866</v>
      </c>
      <c r="E20" s="400">
        <v>0.0039662865642042635</v>
      </c>
      <c r="F20" s="400">
        <v>0.003972852176791923</v>
      </c>
      <c r="G20" s="400">
        <v>0</v>
      </c>
      <c r="H20" s="400">
        <v>0.007703418391911412</v>
      </c>
      <c r="I20" s="400">
        <v>0.00417897734834571</v>
      </c>
      <c r="J20" s="368"/>
    </row>
    <row r="21" spans="1:10" ht="27">
      <c r="A21" s="26">
        <v>32</v>
      </c>
      <c r="B21" s="27" t="s">
        <v>557</v>
      </c>
      <c r="C21" s="399">
        <v>0.002329916123019571</v>
      </c>
      <c r="D21" s="400">
        <v>0.00544531127284151</v>
      </c>
      <c r="E21" s="400">
        <v>0.015699884316641877</v>
      </c>
      <c r="F21" s="400">
        <v>0.007614633338851183</v>
      </c>
      <c r="G21" s="400">
        <v>0.01282051282051282</v>
      </c>
      <c r="H21" s="400">
        <v>0.0175734232065479</v>
      </c>
      <c r="I21" s="400">
        <v>0.008624131597859937</v>
      </c>
      <c r="J21" s="368"/>
    </row>
    <row r="22" spans="1:10" ht="27">
      <c r="A22" s="26">
        <v>33</v>
      </c>
      <c r="B22" s="27" t="s">
        <v>558</v>
      </c>
      <c r="C22" s="399">
        <v>0.011183597390493943</v>
      </c>
      <c r="D22" s="400">
        <v>0.027069480077490972</v>
      </c>
      <c r="E22" s="400">
        <v>0.033382911915385886</v>
      </c>
      <c r="F22" s="400">
        <v>0.02483032610494951</v>
      </c>
      <c r="G22" s="400">
        <v>0.01282051282051282</v>
      </c>
      <c r="H22" s="400">
        <v>0.036350505536831966</v>
      </c>
      <c r="I22" s="400">
        <v>0.027815486172109986</v>
      </c>
      <c r="J22" s="368"/>
    </row>
    <row r="23" spans="1:10" ht="27">
      <c r="A23" s="26">
        <v>34</v>
      </c>
      <c r="B23" s="27" t="s">
        <v>559</v>
      </c>
      <c r="C23" s="399">
        <v>0.0013979496738117428</v>
      </c>
      <c r="D23" s="400">
        <v>0.014451018377925546</v>
      </c>
      <c r="E23" s="400">
        <v>0.00842835894893406</v>
      </c>
      <c r="F23" s="400">
        <v>0.005628207250455223</v>
      </c>
      <c r="G23" s="400">
        <v>0</v>
      </c>
      <c r="H23" s="400">
        <v>0.006259027443428021</v>
      </c>
      <c r="I23" s="400">
        <v>0.010380899145572147</v>
      </c>
      <c r="J23" s="368"/>
    </row>
    <row r="24" spans="1:10" ht="14.25">
      <c r="A24" s="26">
        <v>35</v>
      </c>
      <c r="B24" s="27" t="s">
        <v>560</v>
      </c>
      <c r="C24" s="399">
        <v>0.008387698042870454</v>
      </c>
      <c r="D24" s="400">
        <v>0.020105764699722493</v>
      </c>
      <c r="E24" s="400">
        <v>0.027764005949429845</v>
      </c>
      <c r="F24" s="400">
        <v>0.023174971031286212</v>
      </c>
      <c r="G24" s="400">
        <v>0.0641025641025641</v>
      </c>
      <c r="H24" s="400">
        <v>0.02599903707270101</v>
      </c>
      <c r="I24" s="400">
        <v>0.021906358966168916</v>
      </c>
      <c r="J24" s="368"/>
    </row>
    <row r="25" spans="1:10" ht="15" thickBot="1">
      <c r="A25" s="39">
        <v>39</v>
      </c>
      <c r="B25" s="40" t="s">
        <v>561</v>
      </c>
      <c r="C25" s="403">
        <v>0.0027958993476234857</v>
      </c>
      <c r="D25" s="404">
        <v>0.0036127545944813866</v>
      </c>
      <c r="E25" s="404">
        <v>0.008097835068583706</v>
      </c>
      <c r="F25" s="404">
        <v>0.004138387684158252</v>
      </c>
      <c r="G25" s="404">
        <v>0.02564102564102564</v>
      </c>
      <c r="H25" s="404">
        <v>0.009870004814636495</v>
      </c>
      <c r="I25" s="404">
        <v>0.005110596502435518</v>
      </c>
      <c r="J25" s="368"/>
    </row>
    <row r="26" spans="1:9" ht="27.75" thickBot="1">
      <c r="A26" s="145" t="s">
        <v>104</v>
      </c>
      <c r="B26" s="14" t="s">
        <v>562</v>
      </c>
      <c r="C26" s="212">
        <v>0.08014911463187326</v>
      </c>
      <c r="D26" s="19">
        <v>0.11440389549191057</v>
      </c>
      <c r="E26" s="19">
        <v>0.1672450834572798</v>
      </c>
      <c r="F26" s="19">
        <v>0.16536997185896374</v>
      </c>
      <c r="G26" s="19">
        <v>0.1282051282051282</v>
      </c>
      <c r="H26" s="19">
        <v>0.15454983148772264</v>
      </c>
      <c r="I26" s="19">
        <v>0.13362080438659532</v>
      </c>
    </row>
    <row r="27" spans="1:10" ht="27">
      <c r="A27" s="26">
        <v>40</v>
      </c>
      <c r="B27" s="27" t="s">
        <v>563</v>
      </c>
      <c r="C27" s="399">
        <v>0.00046598322460391424</v>
      </c>
      <c r="D27" s="400">
        <v>0.01240902665060998</v>
      </c>
      <c r="E27" s="400">
        <v>0.02578086266732772</v>
      </c>
      <c r="F27" s="400">
        <v>0.01936765436186062</v>
      </c>
      <c r="G27" s="400">
        <v>0.05128205128205128</v>
      </c>
      <c r="H27" s="400">
        <v>0.03875782378430428</v>
      </c>
      <c r="I27" s="400">
        <v>0.01799355851899172</v>
      </c>
      <c r="J27" s="368"/>
    </row>
    <row r="28" spans="1:10" ht="27">
      <c r="A28" s="26">
        <v>41</v>
      </c>
      <c r="B28" s="27" t="s">
        <v>564</v>
      </c>
      <c r="C28" s="399">
        <v>0.003727865796831314</v>
      </c>
      <c r="D28" s="400">
        <v>0.0038745484056756903</v>
      </c>
      <c r="E28" s="400">
        <v>0.009419930589985127</v>
      </c>
      <c r="F28" s="400">
        <v>0.0014898195662969708</v>
      </c>
      <c r="G28" s="400">
        <v>0</v>
      </c>
      <c r="H28" s="400">
        <v>0.008666345690900336</v>
      </c>
      <c r="I28" s="400">
        <v>0.004897654981500706</v>
      </c>
      <c r="J28" s="368"/>
    </row>
    <row r="29" spans="1:10" ht="27">
      <c r="A29" s="26">
        <v>42</v>
      </c>
      <c r="B29" s="27" t="s">
        <v>565</v>
      </c>
      <c r="C29" s="399">
        <v>0.008853681267474371</v>
      </c>
      <c r="D29" s="400">
        <v>0.030106288287344886</v>
      </c>
      <c r="E29" s="400">
        <v>0.021649314162948272</v>
      </c>
      <c r="F29" s="400">
        <v>0.02069193842079126</v>
      </c>
      <c r="G29" s="400">
        <v>0</v>
      </c>
      <c r="H29" s="400">
        <v>0.016369764082811745</v>
      </c>
      <c r="I29" s="400">
        <v>0.024435039527269824</v>
      </c>
      <c r="J29" s="368"/>
    </row>
    <row r="30" spans="1:10" ht="27">
      <c r="A30" s="26">
        <v>43</v>
      </c>
      <c r="B30" s="27" t="s">
        <v>566</v>
      </c>
      <c r="C30" s="399">
        <v>0.02982292637465051</v>
      </c>
      <c r="D30" s="400">
        <v>0.01638829258076339</v>
      </c>
      <c r="E30" s="400">
        <v>0.03206081639398446</v>
      </c>
      <c r="F30" s="400">
        <v>0.04601887104783977</v>
      </c>
      <c r="G30" s="400">
        <v>0.05128205128205128</v>
      </c>
      <c r="H30" s="400">
        <v>0.02455464612421762</v>
      </c>
      <c r="I30" s="400">
        <v>0.025419894061593337</v>
      </c>
      <c r="J30" s="368"/>
    </row>
    <row r="31" spans="1:10" ht="27">
      <c r="A31" s="26">
        <v>44</v>
      </c>
      <c r="B31" s="27" t="s">
        <v>567</v>
      </c>
      <c r="C31" s="399">
        <v>0.026561043802423114</v>
      </c>
      <c r="D31" s="400">
        <v>0.044400230378553854</v>
      </c>
      <c r="E31" s="400">
        <v>0.06742687159147248</v>
      </c>
      <c r="F31" s="400">
        <v>0.06853170004966065</v>
      </c>
      <c r="G31" s="400">
        <v>0.02564102564102564</v>
      </c>
      <c r="H31" s="400">
        <v>0.05849783341357726</v>
      </c>
      <c r="I31" s="400">
        <v>0.05249008491043147</v>
      </c>
      <c r="J31" s="368"/>
    </row>
    <row r="32" spans="1:10" ht="14.25">
      <c r="A32" s="26">
        <v>45</v>
      </c>
      <c r="B32" s="27" t="s">
        <v>568</v>
      </c>
      <c r="C32" s="399">
        <v>0</v>
      </c>
      <c r="D32" s="400">
        <v>0.002565579349704173</v>
      </c>
      <c r="E32" s="400">
        <v>0.0008263097008758883</v>
      </c>
      <c r="F32" s="400">
        <v>0.0018208905810296308</v>
      </c>
      <c r="G32" s="400">
        <v>0</v>
      </c>
      <c r="H32" s="400">
        <v>0.0009629272989889265</v>
      </c>
      <c r="I32" s="400">
        <v>0.0018366206180627646</v>
      </c>
      <c r="J32" s="368"/>
    </row>
    <row r="33" spans="1:10" ht="15" thickBot="1">
      <c r="A33" s="8">
        <v>49</v>
      </c>
      <c r="B33" s="33" t="s">
        <v>569</v>
      </c>
      <c r="C33" s="401">
        <v>0.010717614165890028</v>
      </c>
      <c r="D33" s="402">
        <v>0.0046599298392586</v>
      </c>
      <c r="E33" s="402">
        <v>0.010080978350685837</v>
      </c>
      <c r="F33" s="402">
        <v>0.007449097831484853</v>
      </c>
      <c r="G33" s="402">
        <v>0</v>
      </c>
      <c r="H33" s="402">
        <v>0.006740491092922486</v>
      </c>
      <c r="I33" s="402">
        <v>0.006547951768745509</v>
      </c>
      <c r="J33" s="368"/>
    </row>
    <row r="34" spans="1:9" ht="15" thickBot="1">
      <c r="A34" s="145" t="s">
        <v>113</v>
      </c>
      <c r="B34" s="14" t="s">
        <v>570</v>
      </c>
      <c r="C34" s="212">
        <v>0.1598322460391426</v>
      </c>
      <c r="D34" s="19">
        <v>0.223990784857846</v>
      </c>
      <c r="E34" s="19">
        <v>0.17302925136341102</v>
      </c>
      <c r="F34" s="19">
        <v>0.17894388346300283</v>
      </c>
      <c r="G34" s="19">
        <v>0.1794871794871795</v>
      </c>
      <c r="H34" s="19">
        <v>0.17910447761194032</v>
      </c>
      <c r="I34" s="19">
        <v>0.1998189997072054</v>
      </c>
    </row>
    <row r="35" spans="1:10" ht="14.25">
      <c r="A35" s="26">
        <v>50</v>
      </c>
      <c r="B35" s="27" t="s">
        <v>571</v>
      </c>
      <c r="C35" s="399">
        <v>0</v>
      </c>
      <c r="D35" s="400">
        <v>0.04256767370019374</v>
      </c>
      <c r="E35" s="400">
        <v>0.034209221616261776</v>
      </c>
      <c r="F35" s="400">
        <v>0.031451746399602715</v>
      </c>
      <c r="G35" s="400">
        <v>0</v>
      </c>
      <c r="H35" s="400">
        <v>0.03731343283582089</v>
      </c>
      <c r="I35" s="400">
        <v>0.03633314700950251</v>
      </c>
      <c r="J35" s="368"/>
    </row>
    <row r="36" spans="1:10" ht="14.25">
      <c r="A36" s="26">
        <v>51</v>
      </c>
      <c r="B36" s="27" t="s">
        <v>572</v>
      </c>
      <c r="C36" s="399">
        <v>0.041472506989748366</v>
      </c>
      <c r="D36" s="400">
        <v>0.033876119168542856</v>
      </c>
      <c r="E36" s="400">
        <v>0.024293505205751114</v>
      </c>
      <c r="F36" s="400">
        <v>0.024333719582850525</v>
      </c>
      <c r="G36" s="400">
        <v>0.02564102564102564</v>
      </c>
      <c r="H36" s="400">
        <v>0.031054405392392875</v>
      </c>
      <c r="I36" s="400">
        <v>0.030903138225664775</v>
      </c>
      <c r="J36" s="368"/>
    </row>
    <row r="37" spans="1:10" ht="14.25">
      <c r="A37" s="26">
        <v>52</v>
      </c>
      <c r="B37" s="27" t="s">
        <v>573</v>
      </c>
      <c r="C37" s="399">
        <v>0.1081081081081081</v>
      </c>
      <c r="D37" s="400">
        <v>0.14189224566731243</v>
      </c>
      <c r="E37" s="400">
        <v>0.10890761857544208</v>
      </c>
      <c r="F37" s="400">
        <v>0.11852342327429234</v>
      </c>
      <c r="G37" s="400">
        <v>0.15384615384615385</v>
      </c>
      <c r="H37" s="400">
        <v>0.10303322099181512</v>
      </c>
      <c r="I37" s="400">
        <v>0.12662035188586335</v>
      </c>
      <c r="J37" s="368"/>
    </row>
    <row r="38" spans="1:10" ht="15" thickBot="1">
      <c r="A38" s="39">
        <v>59</v>
      </c>
      <c r="B38" s="40" t="s">
        <v>574</v>
      </c>
      <c r="C38" s="401">
        <v>0.010251630941286114</v>
      </c>
      <c r="D38" s="402">
        <v>0.005654746321796953</v>
      </c>
      <c r="E38" s="402">
        <v>0.00561890596595604</v>
      </c>
      <c r="F38" s="402">
        <v>0.004634994206257242</v>
      </c>
      <c r="G38" s="402">
        <v>0</v>
      </c>
      <c r="H38" s="402">
        <v>0.007703418391911412</v>
      </c>
      <c r="I38" s="402">
        <v>0.005962362586174772</v>
      </c>
      <c r="J38" s="368"/>
    </row>
    <row r="39" spans="1:9" ht="27.75" thickBot="1">
      <c r="A39" s="145" t="s">
        <v>119</v>
      </c>
      <c r="B39" s="14" t="s">
        <v>575</v>
      </c>
      <c r="C39" s="212">
        <v>0.045200372786579686</v>
      </c>
      <c r="D39" s="19">
        <v>0.16943295460495314</v>
      </c>
      <c r="E39" s="19">
        <v>0.16691455957692944</v>
      </c>
      <c r="F39" s="19">
        <v>0.1925177950670419</v>
      </c>
      <c r="G39" s="19">
        <v>0.14102564102564102</v>
      </c>
      <c r="H39" s="19">
        <v>0.17958594126143473</v>
      </c>
      <c r="I39" s="19">
        <v>0.16670659320184195</v>
      </c>
    </row>
    <row r="40" spans="1:10" ht="27">
      <c r="A40" s="26">
        <v>60</v>
      </c>
      <c r="B40" s="27" t="s">
        <v>576</v>
      </c>
      <c r="C40" s="399">
        <v>0</v>
      </c>
      <c r="D40" s="400">
        <v>0.013875071993298078</v>
      </c>
      <c r="E40" s="400">
        <v>0.02231036192364898</v>
      </c>
      <c r="F40" s="400">
        <v>0.015725873199801357</v>
      </c>
      <c r="G40" s="400">
        <v>0</v>
      </c>
      <c r="H40" s="400">
        <v>0.025276841598459315</v>
      </c>
      <c r="I40" s="400">
        <v>0.015970614070110994</v>
      </c>
      <c r="J40" s="368"/>
    </row>
    <row r="41" spans="1:10" ht="14.25">
      <c r="A41" s="26">
        <v>61</v>
      </c>
      <c r="B41" s="27" t="s">
        <v>577</v>
      </c>
      <c r="C41" s="399">
        <v>0</v>
      </c>
      <c r="D41" s="400">
        <v>0.0012042515314937957</v>
      </c>
      <c r="E41" s="400">
        <v>0.0008263097008758883</v>
      </c>
      <c r="F41" s="400">
        <v>0.0008276775368316504</v>
      </c>
      <c r="G41" s="400">
        <v>0</v>
      </c>
      <c r="H41" s="400">
        <v>0.0050553683196918634</v>
      </c>
      <c r="I41" s="400">
        <v>0.0014373552663099899</v>
      </c>
      <c r="J41" s="368"/>
    </row>
    <row r="42" spans="1:10" ht="14.25">
      <c r="A42" s="26">
        <v>62</v>
      </c>
      <c r="B42" s="27" t="s">
        <v>578</v>
      </c>
      <c r="C42" s="399">
        <v>0.001863932898415657</v>
      </c>
      <c r="D42" s="400">
        <v>0.003665113356720247</v>
      </c>
      <c r="E42" s="400">
        <v>0.004462072384729797</v>
      </c>
      <c r="F42" s="400">
        <v>0.003972852176791923</v>
      </c>
      <c r="G42" s="400">
        <v>0</v>
      </c>
      <c r="H42" s="400">
        <v>0.0045739046701974</v>
      </c>
      <c r="I42" s="400">
        <v>0.0038329473768266386</v>
      </c>
      <c r="J42" s="368"/>
    </row>
    <row r="43" spans="1:10" ht="14.25">
      <c r="A43" s="26">
        <v>63</v>
      </c>
      <c r="B43" s="27" t="s">
        <v>579</v>
      </c>
      <c r="C43" s="399">
        <v>0.0013979496738117428</v>
      </c>
      <c r="D43" s="400">
        <v>0.03937378920362323</v>
      </c>
      <c r="E43" s="400">
        <v>0.039993389522392994</v>
      </c>
      <c r="F43" s="400">
        <v>0.03707995365005794</v>
      </c>
      <c r="G43" s="400">
        <v>0.038461538461538464</v>
      </c>
      <c r="H43" s="400">
        <v>0.034424650938854114</v>
      </c>
      <c r="I43" s="400">
        <v>0.03638638238973622</v>
      </c>
      <c r="J43" s="368"/>
    </row>
    <row r="44" spans="1:10" ht="14.25">
      <c r="A44" s="26">
        <v>64</v>
      </c>
      <c r="B44" s="27" t="s">
        <v>580</v>
      </c>
      <c r="C44" s="399">
        <v>0.02050326188257223</v>
      </c>
      <c r="D44" s="400">
        <v>0.1015759987433897</v>
      </c>
      <c r="E44" s="400">
        <v>0.07932573128408528</v>
      </c>
      <c r="F44" s="400">
        <v>0.11935110081112399</v>
      </c>
      <c r="G44" s="400">
        <v>0.08974358974358974</v>
      </c>
      <c r="H44" s="400">
        <v>0.09244102070293693</v>
      </c>
      <c r="I44" s="400">
        <v>0.09518485985786153</v>
      </c>
      <c r="J44" s="368"/>
    </row>
    <row r="45" spans="1:10" ht="15" thickBot="1">
      <c r="A45" s="8">
        <v>69</v>
      </c>
      <c r="B45" s="33" t="s">
        <v>581</v>
      </c>
      <c r="C45" s="401">
        <v>0.021435228331780055</v>
      </c>
      <c r="D45" s="402">
        <v>0.009738729776428085</v>
      </c>
      <c r="E45" s="402">
        <v>0.019996694761196497</v>
      </c>
      <c r="F45" s="402">
        <v>0.015560337692435026</v>
      </c>
      <c r="G45" s="402">
        <v>0.01282051282051282</v>
      </c>
      <c r="H45" s="402">
        <v>0.01781415503129514</v>
      </c>
      <c r="I45" s="402">
        <v>0.013894434240996565</v>
      </c>
      <c r="J45" s="368"/>
    </row>
    <row r="46" spans="1:9" ht="27.75" thickBot="1">
      <c r="A46" s="145" t="s">
        <v>127</v>
      </c>
      <c r="B46" s="14" t="s">
        <v>582</v>
      </c>
      <c r="C46" s="212">
        <v>0.15563839701770735</v>
      </c>
      <c r="D46" s="19">
        <v>0.16681501649301012</v>
      </c>
      <c r="E46" s="19">
        <v>0.19500908940670963</v>
      </c>
      <c r="F46" s="19">
        <v>0.1645422943221321</v>
      </c>
      <c r="G46" s="19">
        <v>0.19230769230769232</v>
      </c>
      <c r="H46" s="19">
        <v>0.18921521425132398</v>
      </c>
      <c r="I46" s="19">
        <v>0.17288189730895154</v>
      </c>
    </row>
    <row r="47" spans="1:10" ht="27">
      <c r="A47" s="203">
        <v>70</v>
      </c>
      <c r="B47" s="204" t="s">
        <v>583</v>
      </c>
      <c r="C47" s="405">
        <v>0</v>
      </c>
      <c r="D47" s="406">
        <v>0.03146761610555527</v>
      </c>
      <c r="E47" s="406">
        <v>0.02495455296645183</v>
      </c>
      <c r="F47" s="406">
        <v>0.018705512332395303</v>
      </c>
      <c r="G47" s="406">
        <v>0</v>
      </c>
      <c r="H47" s="406">
        <v>0.019258545979778524</v>
      </c>
      <c r="I47" s="406">
        <v>0.02515371716042482</v>
      </c>
      <c r="J47" s="368"/>
    </row>
    <row r="48" spans="1:10" ht="14.25">
      <c r="A48" s="26">
        <v>71</v>
      </c>
      <c r="B48" s="27" t="s">
        <v>584</v>
      </c>
      <c r="C48" s="399">
        <v>0.026561043802423114</v>
      </c>
      <c r="D48" s="400">
        <v>0.04796062621079637</v>
      </c>
      <c r="E48" s="400">
        <v>0.08147413650636258</v>
      </c>
      <c r="F48" s="400">
        <v>0.06786955802019533</v>
      </c>
      <c r="G48" s="400">
        <v>0.08974358974358974</v>
      </c>
      <c r="H48" s="400">
        <v>0.08883004333172845</v>
      </c>
      <c r="I48" s="400">
        <v>0.05994303814314995</v>
      </c>
      <c r="J48" s="368"/>
    </row>
    <row r="49" spans="1:10" ht="14.25">
      <c r="A49" s="26">
        <v>72</v>
      </c>
      <c r="B49" s="27" t="s">
        <v>585</v>
      </c>
      <c r="C49" s="399">
        <v>0.0195712954333644</v>
      </c>
      <c r="D49" s="400">
        <v>0.017592544112257188</v>
      </c>
      <c r="E49" s="400">
        <v>0.02578086266732772</v>
      </c>
      <c r="F49" s="400">
        <v>0.01969872537659328</v>
      </c>
      <c r="G49" s="400">
        <v>0.01282051282051282</v>
      </c>
      <c r="H49" s="400">
        <v>0.023591718825228692</v>
      </c>
      <c r="I49" s="400">
        <v>0.020016502967872447</v>
      </c>
      <c r="J49" s="368"/>
    </row>
    <row r="50" spans="1:10" ht="14.25">
      <c r="A50" s="26">
        <v>73</v>
      </c>
      <c r="B50" s="27" t="s">
        <v>586</v>
      </c>
      <c r="C50" s="399">
        <v>0.002329916123019571</v>
      </c>
      <c r="D50" s="400">
        <v>0.0040839834546311325</v>
      </c>
      <c r="E50" s="400">
        <v>0.0072715253677078165</v>
      </c>
      <c r="F50" s="400">
        <v>0.006290349279920543</v>
      </c>
      <c r="G50" s="400">
        <v>0.038461538461538464</v>
      </c>
      <c r="H50" s="400">
        <v>0.004814636494944631</v>
      </c>
      <c r="I50" s="400">
        <v>0.005004125741968112</v>
      </c>
      <c r="J50" s="368"/>
    </row>
    <row r="51" spans="1:10" ht="14.25">
      <c r="A51" s="26">
        <v>74</v>
      </c>
      <c r="B51" s="27" t="s">
        <v>587</v>
      </c>
      <c r="C51" s="399">
        <v>0.009319664492078284</v>
      </c>
      <c r="D51" s="400">
        <v>0.012094874077176816</v>
      </c>
      <c r="E51" s="400">
        <v>0.012229383572963149</v>
      </c>
      <c r="F51" s="400">
        <v>0.010097665949346135</v>
      </c>
      <c r="G51" s="400">
        <v>0</v>
      </c>
      <c r="H51" s="400">
        <v>0.012518054886856042</v>
      </c>
      <c r="I51" s="400">
        <v>0.011658548271181027</v>
      </c>
      <c r="J51" s="368"/>
    </row>
    <row r="52" spans="1:10" ht="14.25">
      <c r="A52" s="26">
        <v>75</v>
      </c>
      <c r="B52" s="27" t="s">
        <v>588</v>
      </c>
      <c r="C52" s="399">
        <v>0.0750232991612302</v>
      </c>
      <c r="D52" s="400">
        <v>0.040054453112728414</v>
      </c>
      <c r="E52" s="400">
        <v>0.03206081639398446</v>
      </c>
      <c r="F52" s="400">
        <v>0.028637642774375104</v>
      </c>
      <c r="G52" s="400">
        <v>0.038461538461538464</v>
      </c>
      <c r="H52" s="400">
        <v>0.026480500722195474</v>
      </c>
      <c r="I52" s="400">
        <v>0.03742447230429343</v>
      </c>
      <c r="J52" s="368"/>
    </row>
    <row r="53" spans="1:10" ht="15" thickBot="1">
      <c r="A53" s="39">
        <v>79</v>
      </c>
      <c r="B53" s="40" t="s">
        <v>589</v>
      </c>
      <c r="C53" s="401">
        <v>0.022833178005591797</v>
      </c>
      <c r="D53" s="402">
        <v>0.013560919419864915</v>
      </c>
      <c r="E53" s="402">
        <v>0.01123781193191208</v>
      </c>
      <c r="F53" s="402">
        <v>0.013242840589306406</v>
      </c>
      <c r="G53" s="402">
        <v>0.01282051282051282</v>
      </c>
      <c r="H53" s="402">
        <v>0.0137217140105922</v>
      </c>
      <c r="I53" s="402">
        <v>0.013681492720061755</v>
      </c>
      <c r="J53" s="368"/>
    </row>
    <row r="54" spans="1:9" ht="15" thickBot="1">
      <c r="A54" s="145" t="s">
        <v>136</v>
      </c>
      <c r="B54" s="14" t="s">
        <v>590</v>
      </c>
      <c r="C54" s="212">
        <v>0.2870456663560112</v>
      </c>
      <c r="D54" s="19">
        <v>0.16859521440913136</v>
      </c>
      <c r="E54" s="19">
        <v>0.06627003801024624</v>
      </c>
      <c r="F54" s="19">
        <v>0.1150471776195994</v>
      </c>
      <c r="G54" s="19">
        <v>0.07692307692307691</v>
      </c>
      <c r="H54" s="19">
        <v>0.07607125662012518</v>
      </c>
      <c r="I54" s="19">
        <v>0.13984934387393863</v>
      </c>
    </row>
    <row r="55" spans="1:10" ht="27">
      <c r="A55" s="203">
        <v>80</v>
      </c>
      <c r="B55" s="204" t="s">
        <v>591</v>
      </c>
      <c r="C55" s="405">
        <v>0</v>
      </c>
      <c r="D55" s="406">
        <v>0.029635059427195142</v>
      </c>
      <c r="E55" s="406">
        <v>0.006610477607007106</v>
      </c>
      <c r="F55" s="406">
        <v>0.02350604204601887</v>
      </c>
      <c r="G55" s="406">
        <v>0.01282051282051282</v>
      </c>
      <c r="H55" s="406">
        <v>0.018777082330284064</v>
      </c>
      <c r="I55" s="406">
        <v>0.02201282972663632</v>
      </c>
      <c r="J55" s="368"/>
    </row>
    <row r="56" spans="1:10" ht="14.25">
      <c r="A56" s="26">
        <v>81</v>
      </c>
      <c r="B56" s="27" t="s">
        <v>592</v>
      </c>
      <c r="C56" s="399">
        <v>0.14585274930102515</v>
      </c>
      <c r="D56" s="400">
        <v>0.010000523587622389</v>
      </c>
      <c r="E56" s="400">
        <v>0.01355147909436457</v>
      </c>
      <c r="F56" s="400">
        <v>0.008773381890415493</v>
      </c>
      <c r="G56" s="400">
        <v>0.01282051282051282</v>
      </c>
      <c r="H56" s="400">
        <v>0.014443909484833895</v>
      </c>
      <c r="I56" s="400">
        <v>0.018632383081796166</v>
      </c>
      <c r="J56" s="368"/>
    </row>
    <row r="57" spans="1:10" ht="14.25">
      <c r="A57" s="26">
        <v>82</v>
      </c>
      <c r="B57" s="27" t="s">
        <v>593</v>
      </c>
      <c r="C57" s="399">
        <v>0.023299161230195712</v>
      </c>
      <c r="D57" s="400">
        <v>0.012042515314937954</v>
      </c>
      <c r="E57" s="400">
        <v>0.003305238803503553</v>
      </c>
      <c r="F57" s="400">
        <v>0.009766594934613475</v>
      </c>
      <c r="G57" s="400">
        <v>0.01282051282051282</v>
      </c>
      <c r="H57" s="400">
        <v>0.008425613866153106</v>
      </c>
      <c r="I57" s="400">
        <v>0.010513987596156406</v>
      </c>
      <c r="J57" s="368"/>
    </row>
    <row r="58" spans="1:10" ht="27">
      <c r="A58" s="26">
        <v>83</v>
      </c>
      <c r="B58" s="27" t="s">
        <v>594</v>
      </c>
      <c r="C58" s="399">
        <v>0.11416589002795899</v>
      </c>
      <c r="D58" s="400">
        <v>0.09157547515576732</v>
      </c>
      <c r="E58" s="400">
        <v>0.020657742521897206</v>
      </c>
      <c r="F58" s="400">
        <v>0.05843403410031453</v>
      </c>
      <c r="G58" s="400">
        <v>0.02564102564102564</v>
      </c>
      <c r="H58" s="400">
        <v>0.016851227732306212</v>
      </c>
      <c r="I58" s="400">
        <v>0.06771540365727062</v>
      </c>
      <c r="J58" s="368"/>
    </row>
    <row r="59" spans="1:10" ht="14.25">
      <c r="A59" s="26">
        <v>84</v>
      </c>
      <c r="B59" s="27" t="s">
        <v>595</v>
      </c>
      <c r="C59" s="399">
        <v>0</v>
      </c>
      <c r="D59" s="400">
        <v>0.01246138541284884</v>
      </c>
      <c r="E59" s="400">
        <v>0.01768302759874401</v>
      </c>
      <c r="F59" s="400">
        <v>0.004966065220989902</v>
      </c>
      <c r="G59" s="400">
        <v>0.01282051282051282</v>
      </c>
      <c r="H59" s="400">
        <v>0.009388541165142032</v>
      </c>
      <c r="I59" s="400">
        <v>0.01104634139849344</v>
      </c>
      <c r="J59" s="368"/>
    </row>
    <row r="60" spans="1:10" ht="27">
      <c r="A60" s="26">
        <v>85</v>
      </c>
      <c r="B60" s="27" t="s">
        <v>596</v>
      </c>
      <c r="C60" s="399">
        <v>0.00046598322460391424</v>
      </c>
      <c r="D60" s="400">
        <v>0.00691135661552961</v>
      </c>
      <c r="E60" s="400">
        <v>0.0019831432821021317</v>
      </c>
      <c r="F60" s="400">
        <v>0.005297136235722563</v>
      </c>
      <c r="G60" s="400">
        <v>0</v>
      </c>
      <c r="H60" s="400">
        <v>0.0031295137217140106</v>
      </c>
      <c r="I60" s="400">
        <v>0.005057361122201815</v>
      </c>
      <c r="J60" s="368"/>
    </row>
    <row r="61" spans="1:10" ht="15" thickBot="1">
      <c r="A61" s="8">
        <v>89</v>
      </c>
      <c r="B61" s="33" t="s">
        <v>597</v>
      </c>
      <c r="C61" s="401">
        <v>0.0032618825722274</v>
      </c>
      <c r="D61" s="402">
        <v>0.005968898895230117</v>
      </c>
      <c r="E61" s="402">
        <v>0.002478929102627665</v>
      </c>
      <c r="F61" s="402">
        <v>0.004303923191524582</v>
      </c>
      <c r="G61" s="402">
        <v>0</v>
      </c>
      <c r="H61" s="402">
        <v>0.0050553683196918634</v>
      </c>
      <c r="I61" s="402">
        <v>0.004871037291383854</v>
      </c>
      <c r="J61" s="368"/>
    </row>
    <row r="62" spans="1:10" ht="15" thickBot="1">
      <c r="A62" s="145">
        <v>99</v>
      </c>
      <c r="B62" s="14" t="s">
        <v>598</v>
      </c>
      <c r="C62" s="212">
        <v>0.1700838769804287</v>
      </c>
      <c r="D62" s="19">
        <v>0.03628462223153045</v>
      </c>
      <c r="E62" s="19">
        <v>0.04495124772764832</v>
      </c>
      <c r="F62" s="19">
        <v>0.0539645754014236</v>
      </c>
      <c r="G62" s="19">
        <v>0.01282051282051282</v>
      </c>
      <c r="H62" s="19">
        <v>0.036350505536831966</v>
      </c>
      <c r="I62" s="19">
        <v>0.0481247837312678</v>
      </c>
      <c r="J62" s="368"/>
    </row>
    <row r="63" spans="1:10" ht="15" customHeight="1" thickBot="1">
      <c r="A63" s="459" t="s">
        <v>410</v>
      </c>
      <c r="B63" s="470"/>
      <c r="C63" s="407">
        <v>1</v>
      </c>
      <c r="D63" s="408">
        <v>1</v>
      </c>
      <c r="E63" s="408">
        <v>1</v>
      </c>
      <c r="F63" s="408">
        <v>1</v>
      </c>
      <c r="G63" s="408">
        <v>1</v>
      </c>
      <c r="H63" s="408">
        <v>1</v>
      </c>
      <c r="I63" s="408">
        <v>1</v>
      </c>
      <c r="J63" s="369"/>
    </row>
    <row r="64" spans="1:4" ht="14.25">
      <c r="A64" s="57"/>
      <c r="B64" s="71"/>
      <c r="C64" s="213"/>
      <c r="D64" s="213"/>
    </row>
    <row r="65" spans="1:4" ht="14.25">
      <c r="A65" s="99" t="s">
        <v>57</v>
      </c>
      <c r="B65" s="100"/>
      <c r="C65" s="100"/>
      <c r="D65" s="100"/>
    </row>
    <row r="66" spans="1:4" ht="57.75" customHeight="1">
      <c r="A66" s="452" t="s">
        <v>68</v>
      </c>
      <c r="B66" s="452"/>
      <c r="C66" s="452"/>
      <c r="D66" s="452"/>
    </row>
    <row r="67" spans="1:4" ht="14.25" hidden="1">
      <c r="A67" s="66" t="s">
        <v>64</v>
      </c>
      <c r="B67" s="100"/>
      <c r="C67" s="100"/>
      <c r="D67" s="100"/>
    </row>
    <row r="68" spans="1:4" ht="14.25">
      <c r="A68" s="101"/>
      <c r="B68" s="63"/>
      <c r="C68" s="63"/>
      <c r="D68" s="63"/>
    </row>
  </sheetData>
  <sheetProtection/>
  <mergeCells count="3">
    <mergeCell ref="A66:D66"/>
    <mergeCell ref="A1:I1"/>
    <mergeCell ref="A63:B6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0" customWidth="1"/>
    <col min="2" max="2" width="96.8515625" style="290" customWidth="1"/>
    <col min="3" max="3" width="9.28125" style="290" bestFit="1" customWidth="1"/>
    <col min="4" max="4" width="12.57421875" style="290" bestFit="1" customWidth="1"/>
    <col min="5" max="5" width="8.421875" style="290" customWidth="1"/>
    <col min="6" max="6" width="10.57421875" style="290" bestFit="1" customWidth="1"/>
    <col min="7" max="7" width="8.421875" style="290" customWidth="1"/>
    <col min="8" max="8" width="10.57421875" style="290" bestFit="1" customWidth="1"/>
    <col min="9" max="9" width="8.421875" style="290" customWidth="1"/>
    <col min="10" max="10" width="10.57421875" style="290" bestFit="1" customWidth="1"/>
    <col min="11" max="11" width="8.421875" style="290" customWidth="1"/>
    <col min="12" max="12" width="12.00390625" style="290" customWidth="1"/>
    <col min="13" max="13" width="8.421875" style="290" customWidth="1"/>
    <col min="14" max="14" width="11.00390625" style="290" bestFit="1" customWidth="1"/>
    <col min="15" max="15" width="8.421875" style="290" customWidth="1"/>
    <col min="16" max="16" width="12.8515625" style="290" customWidth="1"/>
    <col min="17" max="17" width="8.421875" style="290" customWidth="1"/>
    <col min="18" max="18" width="11.00390625" style="290" bestFit="1" customWidth="1"/>
    <col min="19" max="19" width="9.7109375" style="290" bestFit="1" customWidth="1"/>
    <col min="20" max="20" width="11.00390625" style="290" bestFit="1" customWidth="1"/>
    <col min="21" max="16384" width="9.140625" style="290" customWidth="1"/>
  </cols>
  <sheetData>
    <row r="1" spans="1:20" ht="24.75" customHeight="1" thickBot="1" thickTop="1">
      <c r="A1" s="489" t="s">
        <v>482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529"/>
    </row>
    <row r="2" spans="1:20" ht="24.75" customHeight="1" thickBot="1" thickTop="1">
      <c r="A2" s="464" t="s">
        <v>676</v>
      </c>
      <c r="B2" s="478" t="s">
        <v>437</v>
      </c>
      <c r="C2" s="534" t="s">
        <v>694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6"/>
    </row>
    <row r="3" spans="1:20" ht="24.75" customHeight="1">
      <c r="A3" s="530"/>
      <c r="B3" s="532"/>
      <c r="C3" s="537" t="s">
        <v>696</v>
      </c>
      <c r="D3" s="524"/>
      <c r="E3" s="525" t="s">
        <v>697</v>
      </c>
      <c r="F3" s="526"/>
      <c r="G3" s="523" t="s">
        <v>698</v>
      </c>
      <c r="H3" s="524"/>
      <c r="I3" s="525" t="s">
        <v>699</v>
      </c>
      <c r="J3" s="526"/>
      <c r="K3" s="523" t="s">
        <v>700</v>
      </c>
      <c r="L3" s="524"/>
      <c r="M3" s="525" t="s">
        <v>701</v>
      </c>
      <c r="N3" s="526"/>
      <c r="O3" s="523" t="s">
        <v>702</v>
      </c>
      <c r="P3" s="524"/>
      <c r="Q3" s="525" t="s">
        <v>703</v>
      </c>
      <c r="R3" s="526"/>
      <c r="S3" s="523" t="s">
        <v>695</v>
      </c>
      <c r="T3" s="526"/>
    </row>
    <row r="4" spans="1:20" ht="24.75" customHeight="1" thickBot="1">
      <c r="A4" s="531"/>
      <c r="B4" s="533"/>
      <c r="C4" s="105" t="s">
        <v>10</v>
      </c>
      <c r="D4" s="104" t="s">
        <v>11</v>
      </c>
      <c r="E4" s="105" t="s">
        <v>10</v>
      </c>
      <c r="F4" s="214" t="s">
        <v>11</v>
      </c>
      <c r="G4" s="103" t="s">
        <v>10</v>
      </c>
      <c r="H4" s="104" t="s">
        <v>11</v>
      </c>
      <c r="I4" s="105" t="s">
        <v>10</v>
      </c>
      <c r="J4" s="214" t="s">
        <v>11</v>
      </c>
      <c r="K4" s="103" t="s">
        <v>10</v>
      </c>
      <c r="L4" s="104" t="s">
        <v>11</v>
      </c>
      <c r="M4" s="105" t="s">
        <v>10</v>
      </c>
      <c r="N4" s="214" t="s">
        <v>11</v>
      </c>
      <c r="O4" s="103" t="s">
        <v>10</v>
      </c>
      <c r="P4" s="104" t="s">
        <v>11</v>
      </c>
      <c r="Q4" s="105" t="s">
        <v>10</v>
      </c>
      <c r="R4" s="214" t="s">
        <v>11</v>
      </c>
      <c r="S4" s="103" t="s">
        <v>10</v>
      </c>
      <c r="T4" s="214" t="s">
        <v>11</v>
      </c>
    </row>
    <row r="5" spans="1:20" ht="15" thickBot="1">
      <c r="A5" s="145" t="s">
        <v>54</v>
      </c>
      <c r="B5" s="14" t="s">
        <v>539</v>
      </c>
      <c r="C5" s="355">
        <v>419</v>
      </c>
      <c r="D5" s="160">
        <v>0.02194981402902195</v>
      </c>
      <c r="E5" s="355">
        <v>78</v>
      </c>
      <c r="F5" s="160">
        <v>0.021934758155230594</v>
      </c>
      <c r="G5" s="355">
        <v>66</v>
      </c>
      <c r="H5" s="160">
        <v>0.0168668540761564</v>
      </c>
      <c r="I5" s="355">
        <v>70</v>
      </c>
      <c r="J5" s="160">
        <v>0.01610676484123332</v>
      </c>
      <c r="K5" s="355">
        <v>31</v>
      </c>
      <c r="L5" s="160">
        <v>0.013602457218078103</v>
      </c>
      <c r="M5" s="355">
        <v>37</v>
      </c>
      <c r="N5" s="160">
        <v>0.014203454894433783</v>
      </c>
      <c r="O5" s="355">
        <v>14</v>
      </c>
      <c r="P5" s="160">
        <v>0.013270142180094787</v>
      </c>
      <c r="Q5" s="355">
        <v>9</v>
      </c>
      <c r="R5" s="160">
        <v>0.012396694214876033</v>
      </c>
      <c r="S5" s="355">
        <v>724</v>
      </c>
      <c r="T5" s="158">
        <v>0.019271207644600597</v>
      </c>
    </row>
    <row r="6" spans="1:20" ht="15" thickBot="1">
      <c r="A6" s="145" t="s">
        <v>79</v>
      </c>
      <c r="B6" s="14" t="s">
        <v>540</v>
      </c>
      <c r="C6" s="355">
        <v>176</v>
      </c>
      <c r="D6" s="160">
        <v>0.00921996961600922</v>
      </c>
      <c r="E6" s="355">
        <v>22</v>
      </c>
      <c r="F6" s="160">
        <v>0.006186726659167604</v>
      </c>
      <c r="G6" s="355">
        <v>11</v>
      </c>
      <c r="H6" s="160">
        <v>0.002811142346026067</v>
      </c>
      <c r="I6" s="355">
        <v>15</v>
      </c>
      <c r="J6" s="160">
        <v>0.0034514496088357115</v>
      </c>
      <c r="K6" s="355">
        <v>10</v>
      </c>
      <c r="L6" s="160">
        <v>0.004387889425186486</v>
      </c>
      <c r="M6" s="355">
        <v>8</v>
      </c>
      <c r="N6" s="160">
        <v>0.003071017274472169</v>
      </c>
      <c r="O6" s="355">
        <v>3</v>
      </c>
      <c r="P6" s="160">
        <v>0.002843601895734597</v>
      </c>
      <c r="Q6" s="355">
        <v>2</v>
      </c>
      <c r="R6" s="160">
        <v>0.0027548209366391185</v>
      </c>
      <c r="S6" s="355">
        <v>247</v>
      </c>
      <c r="T6" s="158">
        <v>0.006574569458862359</v>
      </c>
    </row>
    <row r="7" spans="1:20" ht="27">
      <c r="A7" s="26">
        <v>10</v>
      </c>
      <c r="B7" s="27" t="s">
        <v>541</v>
      </c>
      <c r="C7" s="78">
        <v>14</v>
      </c>
      <c r="D7" s="79">
        <v>0.0007334066740007333</v>
      </c>
      <c r="E7" s="78">
        <v>2</v>
      </c>
      <c r="F7" s="79">
        <v>0.0005624296962879641</v>
      </c>
      <c r="G7" s="78">
        <v>1</v>
      </c>
      <c r="H7" s="79">
        <v>0.0002555583950932788</v>
      </c>
      <c r="I7" s="78">
        <v>4</v>
      </c>
      <c r="J7" s="79">
        <v>0.0009203865623561896</v>
      </c>
      <c r="K7" s="78">
        <v>0</v>
      </c>
      <c r="L7" s="79">
        <v>0</v>
      </c>
      <c r="M7" s="78">
        <v>1</v>
      </c>
      <c r="N7" s="79">
        <v>0.00038387715930902113</v>
      </c>
      <c r="O7" s="78">
        <v>0</v>
      </c>
      <c r="P7" s="79">
        <v>0</v>
      </c>
      <c r="Q7" s="78">
        <v>1</v>
      </c>
      <c r="R7" s="79">
        <v>0.0013774104683195593</v>
      </c>
      <c r="S7" s="78">
        <v>23</v>
      </c>
      <c r="T7" s="80">
        <v>0.0006122068726875882</v>
      </c>
    </row>
    <row r="8" spans="1:20" ht="14.25">
      <c r="A8" s="26">
        <v>11</v>
      </c>
      <c r="B8" s="27" t="s">
        <v>542</v>
      </c>
      <c r="C8" s="78">
        <v>19</v>
      </c>
      <c r="D8" s="79">
        <v>0.0009953376290009954</v>
      </c>
      <c r="E8" s="78">
        <v>0</v>
      </c>
      <c r="F8" s="79">
        <v>0</v>
      </c>
      <c r="G8" s="78">
        <v>0</v>
      </c>
      <c r="H8" s="79">
        <v>0</v>
      </c>
      <c r="I8" s="78">
        <v>0</v>
      </c>
      <c r="J8" s="79">
        <v>0</v>
      </c>
      <c r="K8" s="78">
        <v>0</v>
      </c>
      <c r="L8" s="79">
        <v>0</v>
      </c>
      <c r="M8" s="78">
        <v>2</v>
      </c>
      <c r="N8" s="79">
        <v>0.0007677543186180423</v>
      </c>
      <c r="O8" s="78">
        <v>1</v>
      </c>
      <c r="P8" s="79">
        <v>0.0009478672985781991</v>
      </c>
      <c r="Q8" s="78">
        <v>0</v>
      </c>
      <c r="R8" s="79">
        <v>0</v>
      </c>
      <c r="S8" s="78">
        <v>22</v>
      </c>
      <c r="T8" s="80">
        <v>0.0005855891825707364</v>
      </c>
    </row>
    <row r="9" spans="1:20" ht="14.25">
      <c r="A9" s="26">
        <v>12</v>
      </c>
      <c r="B9" s="27" t="s">
        <v>543</v>
      </c>
      <c r="C9" s="78">
        <v>27</v>
      </c>
      <c r="D9" s="79">
        <v>0.0014144271570014145</v>
      </c>
      <c r="E9" s="78">
        <v>1</v>
      </c>
      <c r="F9" s="79">
        <v>0.00028121484814398203</v>
      </c>
      <c r="G9" s="78">
        <v>0</v>
      </c>
      <c r="H9" s="79">
        <v>0</v>
      </c>
      <c r="I9" s="78">
        <v>0</v>
      </c>
      <c r="J9" s="79">
        <v>0</v>
      </c>
      <c r="K9" s="78">
        <v>4</v>
      </c>
      <c r="L9" s="79">
        <v>0.0017551557700745944</v>
      </c>
      <c r="M9" s="78">
        <v>1</v>
      </c>
      <c r="N9" s="79">
        <v>0.00038387715930902113</v>
      </c>
      <c r="O9" s="78">
        <v>0</v>
      </c>
      <c r="P9" s="79">
        <v>0</v>
      </c>
      <c r="Q9" s="78">
        <v>0</v>
      </c>
      <c r="R9" s="79">
        <v>0</v>
      </c>
      <c r="S9" s="78">
        <v>33</v>
      </c>
      <c r="T9" s="80">
        <v>0.0008783837738561048</v>
      </c>
    </row>
    <row r="10" spans="1:20" ht="14.25">
      <c r="A10" s="26">
        <v>13</v>
      </c>
      <c r="B10" s="27" t="s">
        <v>544</v>
      </c>
      <c r="C10" s="78">
        <v>44</v>
      </c>
      <c r="D10" s="79">
        <v>0.002304992404002305</v>
      </c>
      <c r="E10" s="78">
        <v>6</v>
      </c>
      <c r="F10" s="79">
        <v>0.001687289088863892</v>
      </c>
      <c r="G10" s="78">
        <v>2</v>
      </c>
      <c r="H10" s="79">
        <v>0.0005111167901865576</v>
      </c>
      <c r="I10" s="78">
        <v>3</v>
      </c>
      <c r="J10" s="79">
        <v>0.0006902899217671423</v>
      </c>
      <c r="K10" s="78">
        <v>2</v>
      </c>
      <c r="L10" s="79">
        <v>0.0008775778850372972</v>
      </c>
      <c r="M10" s="78">
        <v>1</v>
      </c>
      <c r="N10" s="79">
        <v>0.00038387715930902113</v>
      </c>
      <c r="O10" s="78">
        <v>1</v>
      </c>
      <c r="P10" s="79">
        <v>0.0009478672985781991</v>
      </c>
      <c r="Q10" s="78">
        <v>0</v>
      </c>
      <c r="R10" s="79">
        <v>0</v>
      </c>
      <c r="S10" s="78">
        <v>59</v>
      </c>
      <c r="T10" s="80">
        <v>0.0015704437168942479</v>
      </c>
    </row>
    <row r="11" spans="1:20" ht="14.25">
      <c r="A11" s="26">
        <v>14</v>
      </c>
      <c r="B11" s="27" t="s">
        <v>545</v>
      </c>
      <c r="C11" s="78">
        <v>46</v>
      </c>
      <c r="D11" s="79">
        <v>0.00240976478600241</v>
      </c>
      <c r="E11" s="78">
        <v>7</v>
      </c>
      <c r="F11" s="79">
        <v>0.001968503937007874</v>
      </c>
      <c r="G11" s="78">
        <v>5</v>
      </c>
      <c r="H11" s="79">
        <v>0.0012777919754663942</v>
      </c>
      <c r="I11" s="78">
        <v>6</v>
      </c>
      <c r="J11" s="79">
        <v>0.0013805798435342846</v>
      </c>
      <c r="K11" s="78">
        <v>4</v>
      </c>
      <c r="L11" s="79">
        <v>0.0017551557700745944</v>
      </c>
      <c r="M11" s="78">
        <v>2</v>
      </c>
      <c r="N11" s="79">
        <v>0.0007677543186180423</v>
      </c>
      <c r="O11" s="78">
        <v>0</v>
      </c>
      <c r="P11" s="79">
        <v>0</v>
      </c>
      <c r="Q11" s="78">
        <v>0</v>
      </c>
      <c r="R11" s="79">
        <v>0</v>
      </c>
      <c r="S11" s="78">
        <v>70</v>
      </c>
      <c r="T11" s="80">
        <v>0.001863238308179616</v>
      </c>
    </row>
    <row r="12" spans="1:20" ht="15" thickBot="1">
      <c r="A12" s="8">
        <v>19</v>
      </c>
      <c r="B12" s="33" t="s">
        <v>546</v>
      </c>
      <c r="C12" s="83">
        <v>26</v>
      </c>
      <c r="D12" s="84">
        <v>0.0013620409660013621</v>
      </c>
      <c r="E12" s="83">
        <v>6</v>
      </c>
      <c r="F12" s="84">
        <v>0.001687289088863892</v>
      </c>
      <c r="G12" s="83">
        <v>3</v>
      </c>
      <c r="H12" s="84">
        <v>0.0007666751852798365</v>
      </c>
      <c r="I12" s="83">
        <v>2</v>
      </c>
      <c r="J12" s="84">
        <v>0.0004601932811780948</v>
      </c>
      <c r="K12" s="83">
        <v>0</v>
      </c>
      <c r="L12" s="84">
        <v>0</v>
      </c>
      <c r="M12" s="83">
        <v>1</v>
      </c>
      <c r="N12" s="84">
        <v>0.00038387715930902113</v>
      </c>
      <c r="O12" s="83">
        <v>1</v>
      </c>
      <c r="P12" s="84">
        <v>0.0009478672985781991</v>
      </c>
      <c r="Q12" s="83">
        <v>1</v>
      </c>
      <c r="R12" s="84">
        <v>0.0013774104683195593</v>
      </c>
      <c r="S12" s="83">
        <v>40</v>
      </c>
      <c r="T12" s="85">
        <v>0.0010647076046740665</v>
      </c>
    </row>
    <row r="13" spans="1:20" ht="27.75" thickBot="1">
      <c r="A13" s="145" t="s">
        <v>87</v>
      </c>
      <c r="B13" s="14" t="s">
        <v>547</v>
      </c>
      <c r="C13" s="355">
        <v>579</v>
      </c>
      <c r="D13" s="160">
        <v>0.030331604589030333</v>
      </c>
      <c r="E13" s="355">
        <v>160</v>
      </c>
      <c r="F13" s="160">
        <v>0.04499437570303712</v>
      </c>
      <c r="G13" s="355">
        <v>72</v>
      </c>
      <c r="H13" s="160">
        <v>0.018400204446716074</v>
      </c>
      <c r="I13" s="355">
        <v>54</v>
      </c>
      <c r="J13" s="160">
        <v>0.012425218591808559</v>
      </c>
      <c r="K13" s="355">
        <v>23</v>
      </c>
      <c r="L13" s="160">
        <v>0.010092145677928916</v>
      </c>
      <c r="M13" s="355">
        <v>13</v>
      </c>
      <c r="N13" s="160">
        <v>0.0049904030710172746</v>
      </c>
      <c r="O13" s="355">
        <v>3</v>
      </c>
      <c r="P13" s="160">
        <v>0.002843601895734597</v>
      </c>
      <c r="Q13" s="355">
        <v>2</v>
      </c>
      <c r="R13" s="160">
        <v>0.0027548209366391185</v>
      </c>
      <c r="S13" s="355">
        <v>906</v>
      </c>
      <c r="T13" s="158">
        <v>0.024115627245867605</v>
      </c>
    </row>
    <row r="14" spans="1:20" ht="27">
      <c r="A14" s="26">
        <v>20</v>
      </c>
      <c r="B14" s="27" t="s">
        <v>548</v>
      </c>
      <c r="C14" s="78">
        <v>41</v>
      </c>
      <c r="D14" s="79">
        <v>0.0021478338310021478</v>
      </c>
      <c r="E14" s="78">
        <v>14</v>
      </c>
      <c r="F14" s="79">
        <v>0.003937007874015748</v>
      </c>
      <c r="G14" s="78">
        <v>11</v>
      </c>
      <c r="H14" s="79">
        <v>0.002811142346026067</v>
      </c>
      <c r="I14" s="78">
        <v>13</v>
      </c>
      <c r="J14" s="79">
        <v>0.0029912563276576157</v>
      </c>
      <c r="K14" s="78">
        <v>6</v>
      </c>
      <c r="L14" s="79">
        <v>0.0026327336551118913</v>
      </c>
      <c r="M14" s="78">
        <v>1</v>
      </c>
      <c r="N14" s="79">
        <v>0.00038387715930902113</v>
      </c>
      <c r="O14" s="78">
        <v>0</v>
      </c>
      <c r="P14" s="79">
        <v>0</v>
      </c>
      <c r="Q14" s="78">
        <v>0</v>
      </c>
      <c r="R14" s="79">
        <v>0</v>
      </c>
      <c r="S14" s="78">
        <v>86</v>
      </c>
      <c r="T14" s="80">
        <v>0.002289121350049243</v>
      </c>
    </row>
    <row r="15" spans="1:20" ht="14.25">
      <c r="A15" s="26">
        <v>21</v>
      </c>
      <c r="B15" s="27" t="s">
        <v>549</v>
      </c>
      <c r="C15" s="78">
        <v>21</v>
      </c>
      <c r="D15" s="79">
        <v>0.0011001100110011</v>
      </c>
      <c r="E15" s="78">
        <v>10</v>
      </c>
      <c r="F15" s="79">
        <v>0.0028121484814398203</v>
      </c>
      <c r="G15" s="78">
        <v>3</v>
      </c>
      <c r="H15" s="79">
        <v>0.0007666751852798365</v>
      </c>
      <c r="I15" s="78">
        <v>6</v>
      </c>
      <c r="J15" s="79">
        <v>0.0013805798435342846</v>
      </c>
      <c r="K15" s="78">
        <v>3</v>
      </c>
      <c r="L15" s="79">
        <v>0.0013163668275559457</v>
      </c>
      <c r="M15" s="78">
        <v>1</v>
      </c>
      <c r="N15" s="79">
        <v>0.00038387715930902113</v>
      </c>
      <c r="O15" s="78">
        <v>1</v>
      </c>
      <c r="P15" s="79">
        <v>0.0009478672985781991</v>
      </c>
      <c r="Q15" s="78">
        <v>0</v>
      </c>
      <c r="R15" s="79">
        <v>0</v>
      </c>
      <c r="S15" s="78">
        <v>45</v>
      </c>
      <c r="T15" s="80">
        <v>0.001197796055258325</v>
      </c>
    </row>
    <row r="16" spans="1:20" ht="14.25">
      <c r="A16" s="26">
        <v>22</v>
      </c>
      <c r="B16" s="27" t="s">
        <v>550</v>
      </c>
      <c r="C16" s="78">
        <v>299</v>
      </c>
      <c r="D16" s="79">
        <v>0.015663471109015663</v>
      </c>
      <c r="E16" s="78">
        <v>44</v>
      </c>
      <c r="F16" s="79">
        <v>0.012373453318335208</v>
      </c>
      <c r="G16" s="78">
        <v>30</v>
      </c>
      <c r="H16" s="79">
        <v>0.007666751852798364</v>
      </c>
      <c r="I16" s="78">
        <v>18</v>
      </c>
      <c r="J16" s="79">
        <v>0.0041417395306028535</v>
      </c>
      <c r="K16" s="78">
        <v>10</v>
      </c>
      <c r="L16" s="79">
        <v>0.004387889425186486</v>
      </c>
      <c r="M16" s="78">
        <v>9</v>
      </c>
      <c r="N16" s="79">
        <v>0.00345489443378119</v>
      </c>
      <c r="O16" s="78">
        <v>1</v>
      </c>
      <c r="P16" s="79">
        <v>0.0009478672985781991</v>
      </c>
      <c r="Q16" s="78">
        <v>0</v>
      </c>
      <c r="R16" s="79">
        <v>0</v>
      </c>
      <c r="S16" s="78">
        <v>411</v>
      </c>
      <c r="T16" s="80">
        <v>0.010939870638026032</v>
      </c>
    </row>
    <row r="17" spans="1:20" ht="14.25">
      <c r="A17" s="26">
        <v>23</v>
      </c>
      <c r="B17" s="27" t="s">
        <v>551</v>
      </c>
      <c r="C17" s="78">
        <v>82</v>
      </c>
      <c r="D17" s="79">
        <v>0.0042956676620042955</v>
      </c>
      <c r="E17" s="78">
        <v>35</v>
      </c>
      <c r="F17" s="79">
        <v>0.00984251968503937</v>
      </c>
      <c r="G17" s="78">
        <v>8</v>
      </c>
      <c r="H17" s="79">
        <v>0.0020444671607462305</v>
      </c>
      <c r="I17" s="78">
        <v>10</v>
      </c>
      <c r="J17" s="79">
        <v>0.002300966405890474</v>
      </c>
      <c r="K17" s="78">
        <v>1</v>
      </c>
      <c r="L17" s="79">
        <v>0.0004387889425186486</v>
      </c>
      <c r="M17" s="78">
        <v>0</v>
      </c>
      <c r="N17" s="79">
        <v>0</v>
      </c>
      <c r="O17" s="78">
        <v>1</v>
      </c>
      <c r="P17" s="79">
        <v>0.0009478672985781991</v>
      </c>
      <c r="Q17" s="78">
        <v>1</v>
      </c>
      <c r="R17" s="79">
        <v>0.0013774104683195593</v>
      </c>
      <c r="S17" s="78">
        <v>138</v>
      </c>
      <c r="T17" s="80">
        <v>0.003673241236125529</v>
      </c>
    </row>
    <row r="18" spans="1:20" ht="14.25">
      <c r="A18" s="26">
        <v>24</v>
      </c>
      <c r="B18" s="27" t="s">
        <v>552</v>
      </c>
      <c r="C18" s="78">
        <v>96</v>
      </c>
      <c r="D18" s="79">
        <v>0.005029074336005029</v>
      </c>
      <c r="E18" s="78">
        <v>42</v>
      </c>
      <c r="F18" s="79">
        <v>0.011811023622047244</v>
      </c>
      <c r="G18" s="78">
        <v>14</v>
      </c>
      <c r="H18" s="79">
        <v>0.0035778175313059034</v>
      </c>
      <c r="I18" s="78">
        <v>4</v>
      </c>
      <c r="J18" s="79">
        <v>0.0009203865623561896</v>
      </c>
      <c r="K18" s="78">
        <v>3</v>
      </c>
      <c r="L18" s="79">
        <v>0.0013163668275559457</v>
      </c>
      <c r="M18" s="78">
        <v>2</v>
      </c>
      <c r="N18" s="79">
        <v>0.0007677543186180423</v>
      </c>
      <c r="O18" s="78">
        <v>0</v>
      </c>
      <c r="P18" s="79">
        <v>0</v>
      </c>
      <c r="Q18" s="78">
        <v>0</v>
      </c>
      <c r="R18" s="79">
        <v>0</v>
      </c>
      <c r="S18" s="78">
        <v>161</v>
      </c>
      <c r="T18" s="80">
        <v>0.004285448108813117</v>
      </c>
    </row>
    <row r="19" spans="1:20" ht="15" thickBot="1">
      <c r="A19" s="8">
        <v>29</v>
      </c>
      <c r="B19" s="33" t="s">
        <v>553</v>
      </c>
      <c r="C19" s="83">
        <v>40</v>
      </c>
      <c r="D19" s="84">
        <v>0.0020954476400020954</v>
      </c>
      <c r="E19" s="83">
        <v>15</v>
      </c>
      <c r="F19" s="84">
        <v>0.00421822272215973</v>
      </c>
      <c r="G19" s="83">
        <v>6</v>
      </c>
      <c r="H19" s="84">
        <v>0.001533350370559673</v>
      </c>
      <c r="I19" s="83">
        <v>3</v>
      </c>
      <c r="J19" s="84">
        <v>0.0006902899217671423</v>
      </c>
      <c r="K19" s="83">
        <v>0</v>
      </c>
      <c r="L19" s="84">
        <v>0</v>
      </c>
      <c r="M19" s="83">
        <v>0</v>
      </c>
      <c r="N19" s="84">
        <v>0</v>
      </c>
      <c r="O19" s="83">
        <v>0</v>
      </c>
      <c r="P19" s="84">
        <v>0</v>
      </c>
      <c r="Q19" s="83">
        <v>1</v>
      </c>
      <c r="R19" s="84">
        <v>0.0013774104683195593</v>
      </c>
      <c r="S19" s="83">
        <v>65</v>
      </c>
      <c r="T19" s="85">
        <v>0.0017301498575953578</v>
      </c>
    </row>
    <row r="20" spans="1:20" ht="15" thickBot="1">
      <c r="A20" s="145" t="s">
        <v>95</v>
      </c>
      <c r="B20" s="14" t="s">
        <v>554</v>
      </c>
      <c r="C20" s="355">
        <v>1554</v>
      </c>
      <c r="D20" s="160">
        <v>0.08140814081408142</v>
      </c>
      <c r="E20" s="355">
        <v>357</v>
      </c>
      <c r="F20" s="160">
        <v>0.10039370078740158</v>
      </c>
      <c r="G20" s="355">
        <v>389</v>
      </c>
      <c r="H20" s="160">
        <v>0.09941221569128546</v>
      </c>
      <c r="I20" s="355">
        <v>441</v>
      </c>
      <c r="J20" s="160">
        <v>0.1014726184997699</v>
      </c>
      <c r="K20" s="355">
        <v>210</v>
      </c>
      <c r="L20" s="160">
        <v>0.09214567792891619</v>
      </c>
      <c r="M20" s="355">
        <v>235</v>
      </c>
      <c r="N20" s="160">
        <v>0.09021113243761997</v>
      </c>
      <c r="O20" s="355">
        <v>90</v>
      </c>
      <c r="P20" s="160">
        <v>0.08530805687203791</v>
      </c>
      <c r="Q20" s="355">
        <v>69</v>
      </c>
      <c r="R20" s="160">
        <v>0.09504132231404959</v>
      </c>
      <c r="S20" s="355">
        <v>3345</v>
      </c>
      <c r="T20" s="158">
        <v>0.0890361734408688</v>
      </c>
    </row>
    <row r="21" spans="1:20" ht="14.25">
      <c r="A21" s="26">
        <v>30</v>
      </c>
      <c r="B21" s="27" t="s">
        <v>555</v>
      </c>
      <c r="C21" s="78">
        <v>173</v>
      </c>
      <c r="D21" s="79">
        <v>0.009062811043009062</v>
      </c>
      <c r="E21" s="78">
        <v>49</v>
      </c>
      <c r="F21" s="79">
        <v>0.013779527559055118</v>
      </c>
      <c r="G21" s="78">
        <v>52</v>
      </c>
      <c r="H21" s="79">
        <v>0.013289036544850499</v>
      </c>
      <c r="I21" s="78">
        <v>60</v>
      </c>
      <c r="J21" s="79">
        <v>0.013805798435342844</v>
      </c>
      <c r="K21" s="78">
        <v>33</v>
      </c>
      <c r="L21" s="79">
        <v>0.014480035103115402</v>
      </c>
      <c r="M21" s="78">
        <v>29</v>
      </c>
      <c r="N21" s="79">
        <v>0.011132437619961612</v>
      </c>
      <c r="O21" s="78">
        <v>13</v>
      </c>
      <c r="P21" s="79">
        <v>0.012322274881516588</v>
      </c>
      <c r="Q21" s="78">
        <v>5</v>
      </c>
      <c r="R21" s="79">
        <v>0.006887052341597797</v>
      </c>
      <c r="S21" s="78">
        <v>414</v>
      </c>
      <c r="T21" s="80">
        <v>0.011019723708376587</v>
      </c>
    </row>
    <row r="22" spans="1:20" ht="14.25">
      <c r="A22" s="26">
        <v>31</v>
      </c>
      <c r="B22" s="27" t="s">
        <v>556</v>
      </c>
      <c r="C22" s="78">
        <v>83</v>
      </c>
      <c r="D22" s="79">
        <v>0.004348053853004348</v>
      </c>
      <c r="E22" s="78">
        <v>17</v>
      </c>
      <c r="F22" s="79">
        <v>0.004780652418447694</v>
      </c>
      <c r="G22" s="78">
        <v>16</v>
      </c>
      <c r="H22" s="79">
        <v>0.004088934321492461</v>
      </c>
      <c r="I22" s="78">
        <v>18</v>
      </c>
      <c r="J22" s="79">
        <v>0.0041417395306028535</v>
      </c>
      <c r="K22" s="78">
        <v>10</v>
      </c>
      <c r="L22" s="79">
        <v>0.004387889425186486</v>
      </c>
      <c r="M22" s="78">
        <v>8</v>
      </c>
      <c r="N22" s="79">
        <v>0.003071017274472169</v>
      </c>
      <c r="O22" s="78">
        <v>4</v>
      </c>
      <c r="P22" s="79">
        <v>0.0037914691943127963</v>
      </c>
      <c r="Q22" s="78">
        <v>1</v>
      </c>
      <c r="R22" s="79">
        <v>0.0013774104683195593</v>
      </c>
      <c r="S22" s="78">
        <v>157</v>
      </c>
      <c r="T22" s="80">
        <v>0.00417897734834571</v>
      </c>
    </row>
    <row r="23" spans="1:20" ht="27">
      <c r="A23" s="26">
        <v>32</v>
      </c>
      <c r="B23" s="27" t="s">
        <v>557</v>
      </c>
      <c r="C23" s="78">
        <v>176</v>
      </c>
      <c r="D23" s="79">
        <v>0.00921996961600922</v>
      </c>
      <c r="E23" s="78">
        <v>48</v>
      </c>
      <c r="F23" s="79">
        <v>0.013498312710911136</v>
      </c>
      <c r="G23" s="78">
        <v>38</v>
      </c>
      <c r="H23" s="79">
        <v>0.009711219013544594</v>
      </c>
      <c r="I23" s="78">
        <v>37</v>
      </c>
      <c r="J23" s="79">
        <v>0.008513575701794751</v>
      </c>
      <c r="K23" s="78">
        <v>14</v>
      </c>
      <c r="L23" s="79">
        <v>0.00614304519526108</v>
      </c>
      <c r="M23" s="78">
        <v>8</v>
      </c>
      <c r="N23" s="79">
        <v>0.003071017274472169</v>
      </c>
      <c r="O23" s="78">
        <v>1</v>
      </c>
      <c r="P23" s="79">
        <v>0.0009478672985781991</v>
      </c>
      <c r="Q23" s="78">
        <v>2</v>
      </c>
      <c r="R23" s="79">
        <v>0.0027548209366391185</v>
      </c>
      <c r="S23" s="78">
        <v>324</v>
      </c>
      <c r="T23" s="80">
        <v>0.008624131597859937</v>
      </c>
    </row>
    <row r="24" spans="1:20" ht="27">
      <c r="A24" s="26">
        <v>33</v>
      </c>
      <c r="B24" s="27" t="s">
        <v>558</v>
      </c>
      <c r="C24" s="78">
        <v>488</v>
      </c>
      <c r="D24" s="79">
        <v>0.025564461208025566</v>
      </c>
      <c r="E24" s="78">
        <v>123</v>
      </c>
      <c r="F24" s="79">
        <v>0.03458942632170978</v>
      </c>
      <c r="G24" s="78">
        <v>126</v>
      </c>
      <c r="H24" s="79">
        <v>0.03220035778175313</v>
      </c>
      <c r="I24" s="78">
        <v>129</v>
      </c>
      <c r="J24" s="79">
        <v>0.029682466635987118</v>
      </c>
      <c r="K24" s="78">
        <v>71</v>
      </c>
      <c r="L24" s="79">
        <v>0.031154014918824045</v>
      </c>
      <c r="M24" s="78">
        <v>64</v>
      </c>
      <c r="N24" s="79">
        <v>0.024568138195777352</v>
      </c>
      <c r="O24" s="78">
        <v>20</v>
      </c>
      <c r="P24" s="79">
        <v>0.018957345971563982</v>
      </c>
      <c r="Q24" s="78">
        <v>24</v>
      </c>
      <c r="R24" s="79">
        <v>0.03305785123966942</v>
      </c>
      <c r="S24" s="78">
        <v>1045</v>
      </c>
      <c r="T24" s="80">
        <v>0.027815486172109986</v>
      </c>
    </row>
    <row r="25" spans="1:20" ht="27">
      <c r="A25" s="26">
        <v>34</v>
      </c>
      <c r="B25" s="27" t="s">
        <v>559</v>
      </c>
      <c r="C25" s="78">
        <v>193</v>
      </c>
      <c r="D25" s="79">
        <v>0.01011053486301011</v>
      </c>
      <c r="E25" s="78">
        <v>20</v>
      </c>
      <c r="F25" s="79">
        <v>0.005624296962879641</v>
      </c>
      <c r="G25" s="78">
        <v>33</v>
      </c>
      <c r="H25" s="79">
        <v>0.0084334270380782</v>
      </c>
      <c r="I25" s="78">
        <v>53</v>
      </c>
      <c r="J25" s="79">
        <v>0.012195121951219513</v>
      </c>
      <c r="K25" s="78">
        <v>25</v>
      </c>
      <c r="L25" s="79">
        <v>0.01096972356296621</v>
      </c>
      <c r="M25" s="78">
        <v>41</v>
      </c>
      <c r="N25" s="79">
        <v>0.015738963531669866</v>
      </c>
      <c r="O25" s="78">
        <v>14</v>
      </c>
      <c r="P25" s="79">
        <v>0.013270142180094787</v>
      </c>
      <c r="Q25" s="78">
        <v>11</v>
      </c>
      <c r="R25" s="79">
        <v>0.015151515151515148</v>
      </c>
      <c r="S25" s="78">
        <v>390</v>
      </c>
      <c r="T25" s="80">
        <v>0.010380899145572147</v>
      </c>
    </row>
    <row r="26" spans="1:20" ht="14.25">
      <c r="A26" s="26">
        <v>35</v>
      </c>
      <c r="B26" s="27" t="s">
        <v>560</v>
      </c>
      <c r="C26" s="78">
        <v>350</v>
      </c>
      <c r="D26" s="79">
        <v>0.018335166850018333</v>
      </c>
      <c r="E26" s="78">
        <v>81</v>
      </c>
      <c r="F26" s="79">
        <v>0.02277840269966254</v>
      </c>
      <c r="G26" s="78">
        <v>96</v>
      </c>
      <c r="H26" s="79">
        <v>0.024533605928954767</v>
      </c>
      <c r="I26" s="78">
        <v>118</v>
      </c>
      <c r="J26" s="79">
        <v>0.027151403589507597</v>
      </c>
      <c r="K26" s="78">
        <v>46</v>
      </c>
      <c r="L26" s="79">
        <v>0.020184291355857833</v>
      </c>
      <c r="M26" s="78">
        <v>75</v>
      </c>
      <c r="N26" s="79">
        <v>0.028790786948176585</v>
      </c>
      <c r="O26" s="78">
        <v>33</v>
      </c>
      <c r="P26" s="79">
        <v>0.03127962085308057</v>
      </c>
      <c r="Q26" s="78">
        <v>24</v>
      </c>
      <c r="R26" s="79">
        <v>0.03305785123966942</v>
      </c>
      <c r="S26" s="78">
        <v>823</v>
      </c>
      <c r="T26" s="80">
        <v>0.021906358966168916</v>
      </c>
    </row>
    <row r="27" spans="1:20" ht="15" thickBot="1">
      <c r="A27" s="39">
        <v>39</v>
      </c>
      <c r="B27" s="40" t="s">
        <v>561</v>
      </c>
      <c r="C27" s="83">
        <v>91</v>
      </c>
      <c r="D27" s="84">
        <v>0.004767143381004767</v>
      </c>
      <c r="E27" s="83">
        <v>19</v>
      </c>
      <c r="F27" s="84">
        <v>0.005343082114735659</v>
      </c>
      <c r="G27" s="83">
        <v>28</v>
      </c>
      <c r="H27" s="84">
        <v>0.007155635062611807</v>
      </c>
      <c r="I27" s="83">
        <v>26</v>
      </c>
      <c r="J27" s="84">
        <v>0.0059825126553152315</v>
      </c>
      <c r="K27" s="83">
        <v>11</v>
      </c>
      <c r="L27" s="84">
        <v>0.004826678367705134</v>
      </c>
      <c r="M27" s="83">
        <v>10</v>
      </c>
      <c r="N27" s="84">
        <v>0.003838771593090211</v>
      </c>
      <c r="O27" s="83">
        <v>5</v>
      </c>
      <c r="P27" s="84">
        <v>0.004739336492890996</v>
      </c>
      <c r="Q27" s="83">
        <v>2</v>
      </c>
      <c r="R27" s="84">
        <v>0.0027548209366391185</v>
      </c>
      <c r="S27" s="83">
        <v>192</v>
      </c>
      <c r="T27" s="85">
        <v>0.005110596502435518</v>
      </c>
    </row>
    <row r="28" spans="1:20" ht="27.75" thickBot="1">
      <c r="A28" s="145" t="s">
        <v>104</v>
      </c>
      <c r="B28" s="14" t="s">
        <v>562</v>
      </c>
      <c r="C28" s="355">
        <v>2652</v>
      </c>
      <c r="D28" s="160">
        <v>0.1389281785321389</v>
      </c>
      <c r="E28" s="355">
        <v>511</v>
      </c>
      <c r="F28" s="160">
        <v>0.1437007874015748</v>
      </c>
      <c r="G28" s="355">
        <v>555</v>
      </c>
      <c r="H28" s="160">
        <v>0.14183490927676973</v>
      </c>
      <c r="I28" s="355">
        <v>619</v>
      </c>
      <c r="J28" s="160">
        <v>0.14242982052462033</v>
      </c>
      <c r="K28" s="355">
        <v>292</v>
      </c>
      <c r="L28" s="160">
        <v>0.12812637121544537</v>
      </c>
      <c r="M28" s="355">
        <v>254</v>
      </c>
      <c r="N28" s="160">
        <v>0.09750479846449135</v>
      </c>
      <c r="O28" s="355">
        <v>76</v>
      </c>
      <c r="P28" s="160">
        <v>0.07203791469194315</v>
      </c>
      <c r="Q28" s="355">
        <v>61</v>
      </c>
      <c r="R28" s="160">
        <v>0.08402203856749312</v>
      </c>
      <c r="S28" s="355">
        <v>5020</v>
      </c>
      <c r="T28" s="158">
        <v>0.13362080438659532</v>
      </c>
    </row>
    <row r="29" spans="1:20" ht="27">
      <c r="A29" s="26">
        <v>40</v>
      </c>
      <c r="B29" s="27" t="s">
        <v>563</v>
      </c>
      <c r="C29" s="78">
        <v>269</v>
      </c>
      <c r="D29" s="79">
        <v>0.014091885379014091</v>
      </c>
      <c r="E29" s="78">
        <v>92</v>
      </c>
      <c r="F29" s="79">
        <v>0.025871766029246346</v>
      </c>
      <c r="G29" s="78">
        <v>99</v>
      </c>
      <c r="H29" s="79">
        <v>0.025300281114234605</v>
      </c>
      <c r="I29" s="78">
        <v>101</v>
      </c>
      <c r="J29" s="79">
        <v>0.023239760699493787</v>
      </c>
      <c r="K29" s="78">
        <v>62</v>
      </c>
      <c r="L29" s="79">
        <v>0.027204914436156205</v>
      </c>
      <c r="M29" s="78">
        <v>36</v>
      </c>
      <c r="N29" s="79">
        <v>0.01381957773512476</v>
      </c>
      <c r="O29" s="78">
        <v>11</v>
      </c>
      <c r="P29" s="79">
        <v>0.010426540284360191</v>
      </c>
      <c r="Q29" s="78">
        <v>6</v>
      </c>
      <c r="R29" s="79">
        <v>0.008264462809917356</v>
      </c>
      <c r="S29" s="78">
        <v>676</v>
      </c>
      <c r="T29" s="80">
        <v>0.01799355851899172</v>
      </c>
    </row>
    <row r="30" spans="1:20" ht="27">
      <c r="A30" s="26">
        <v>41</v>
      </c>
      <c r="B30" s="27" t="s">
        <v>564</v>
      </c>
      <c r="C30" s="78">
        <v>74</v>
      </c>
      <c r="D30" s="79">
        <v>0.0038765781340038765</v>
      </c>
      <c r="E30" s="78">
        <v>21</v>
      </c>
      <c r="F30" s="79">
        <v>0.005905511811023622</v>
      </c>
      <c r="G30" s="78">
        <v>23</v>
      </c>
      <c r="H30" s="79">
        <v>0.005877843087145413</v>
      </c>
      <c r="I30" s="78">
        <v>34</v>
      </c>
      <c r="J30" s="79">
        <v>0.007823285780027611</v>
      </c>
      <c r="K30" s="78">
        <v>14</v>
      </c>
      <c r="L30" s="79">
        <v>0.00614304519526108</v>
      </c>
      <c r="M30" s="78">
        <v>13</v>
      </c>
      <c r="N30" s="79">
        <v>0.0049904030710172746</v>
      </c>
      <c r="O30" s="78">
        <v>2</v>
      </c>
      <c r="P30" s="79">
        <v>0.0018957345971563982</v>
      </c>
      <c r="Q30" s="78">
        <v>3</v>
      </c>
      <c r="R30" s="79">
        <v>0.004132231404958678</v>
      </c>
      <c r="S30" s="78">
        <v>184</v>
      </c>
      <c r="T30" s="80">
        <v>0.004897654981500706</v>
      </c>
    </row>
    <row r="31" spans="1:20" ht="27">
      <c r="A31" s="26">
        <v>42</v>
      </c>
      <c r="B31" s="27" t="s">
        <v>565</v>
      </c>
      <c r="C31" s="78">
        <v>355</v>
      </c>
      <c r="D31" s="79">
        <v>0.0185970978050186</v>
      </c>
      <c r="E31" s="78">
        <v>116</v>
      </c>
      <c r="F31" s="79">
        <v>0.03262092238470191</v>
      </c>
      <c r="G31" s="78">
        <v>118</v>
      </c>
      <c r="H31" s="79">
        <v>0.030155890621006896</v>
      </c>
      <c r="I31" s="78">
        <v>124</v>
      </c>
      <c r="J31" s="79">
        <v>0.028531983433041877</v>
      </c>
      <c r="K31" s="78">
        <v>70</v>
      </c>
      <c r="L31" s="79">
        <v>0.030715225976305396</v>
      </c>
      <c r="M31" s="78">
        <v>87</v>
      </c>
      <c r="N31" s="79">
        <v>0.033397312859884835</v>
      </c>
      <c r="O31" s="78">
        <v>24</v>
      </c>
      <c r="P31" s="79">
        <v>0.022748815165876776</v>
      </c>
      <c r="Q31" s="78">
        <v>24</v>
      </c>
      <c r="R31" s="79">
        <v>0.03305785123966942</v>
      </c>
      <c r="S31" s="78">
        <v>918</v>
      </c>
      <c r="T31" s="80">
        <v>0.024435039527269824</v>
      </c>
    </row>
    <row r="32" spans="1:20" ht="27">
      <c r="A32" s="26">
        <v>43</v>
      </c>
      <c r="B32" s="27" t="s">
        <v>566</v>
      </c>
      <c r="C32" s="78">
        <v>656</v>
      </c>
      <c r="D32" s="79">
        <v>0.034365341296034364</v>
      </c>
      <c r="E32" s="78">
        <v>57</v>
      </c>
      <c r="F32" s="79">
        <v>0.016029246344206972</v>
      </c>
      <c r="G32" s="78">
        <v>75</v>
      </c>
      <c r="H32" s="79">
        <v>0.01916687963199591</v>
      </c>
      <c r="I32" s="78">
        <v>104</v>
      </c>
      <c r="J32" s="79">
        <v>0.023930050621260926</v>
      </c>
      <c r="K32" s="78">
        <v>37</v>
      </c>
      <c r="L32" s="79">
        <v>0.016235190873189996</v>
      </c>
      <c r="M32" s="78">
        <v>18</v>
      </c>
      <c r="N32" s="79">
        <v>0.00690978886756238</v>
      </c>
      <c r="O32" s="78">
        <v>5</v>
      </c>
      <c r="P32" s="79">
        <v>0.004739336492890996</v>
      </c>
      <c r="Q32" s="78">
        <v>3</v>
      </c>
      <c r="R32" s="79">
        <v>0.004132231404958678</v>
      </c>
      <c r="S32" s="78">
        <v>955</v>
      </c>
      <c r="T32" s="80">
        <v>0.025419894061593337</v>
      </c>
    </row>
    <row r="33" spans="1:20" ht="27">
      <c r="A33" s="26">
        <v>44</v>
      </c>
      <c r="B33" s="27" t="s">
        <v>567</v>
      </c>
      <c r="C33" s="78">
        <v>1127</v>
      </c>
      <c r="D33" s="79">
        <v>0.05903923725705904</v>
      </c>
      <c r="E33" s="78">
        <v>184</v>
      </c>
      <c r="F33" s="79">
        <v>0.05174353205849269</v>
      </c>
      <c r="G33" s="78">
        <v>209</v>
      </c>
      <c r="H33" s="79">
        <v>0.05341170457449527</v>
      </c>
      <c r="I33" s="78">
        <v>230</v>
      </c>
      <c r="J33" s="79">
        <v>0.0529222273354809</v>
      </c>
      <c r="K33" s="78">
        <v>91</v>
      </c>
      <c r="L33" s="79">
        <v>0.03992979376919702</v>
      </c>
      <c r="M33" s="78">
        <v>80</v>
      </c>
      <c r="N33" s="79">
        <v>0.030710172744721688</v>
      </c>
      <c r="O33" s="78">
        <v>30</v>
      </c>
      <c r="P33" s="79">
        <v>0.028436018957345974</v>
      </c>
      <c r="Q33" s="78">
        <v>21</v>
      </c>
      <c r="R33" s="79">
        <v>0.028925619834710745</v>
      </c>
      <c r="S33" s="78">
        <v>1972</v>
      </c>
      <c r="T33" s="80">
        <v>0.05249008491043147</v>
      </c>
    </row>
    <row r="34" spans="1:20" ht="14.25">
      <c r="A34" s="26">
        <v>45</v>
      </c>
      <c r="B34" s="27" t="s">
        <v>568</v>
      </c>
      <c r="C34" s="78">
        <v>41</v>
      </c>
      <c r="D34" s="79">
        <v>0.0021478338310021478</v>
      </c>
      <c r="E34" s="78">
        <v>7</v>
      </c>
      <c r="F34" s="79">
        <v>0.001968503937007874</v>
      </c>
      <c r="G34" s="78">
        <v>4</v>
      </c>
      <c r="H34" s="79">
        <v>0.0010222335803731152</v>
      </c>
      <c r="I34" s="78">
        <v>4</v>
      </c>
      <c r="J34" s="79">
        <v>0.0009203865623561896</v>
      </c>
      <c r="K34" s="78">
        <v>4</v>
      </c>
      <c r="L34" s="79">
        <v>0.0017551557700745944</v>
      </c>
      <c r="M34" s="78">
        <v>6</v>
      </c>
      <c r="N34" s="79">
        <v>0.0023032629558541267</v>
      </c>
      <c r="O34" s="78">
        <v>2</v>
      </c>
      <c r="P34" s="79">
        <v>0.0018957345971563982</v>
      </c>
      <c r="Q34" s="78">
        <v>1</v>
      </c>
      <c r="R34" s="79">
        <v>0.0013774104683195593</v>
      </c>
      <c r="S34" s="78">
        <v>69</v>
      </c>
      <c r="T34" s="80">
        <v>0.0018366206180627646</v>
      </c>
    </row>
    <row r="35" spans="1:20" ht="15" thickBot="1">
      <c r="A35" s="8">
        <v>49</v>
      </c>
      <c r="B35" s="33" t="s">
        <v>569</v>
      </c>
      <c r="C35" s="83">
        <v>130</v>
      </c>
      <c r="D35" s="84">
        <v>0.00681020483000681</v>
      </c>
      <c r="E35" s="83">
        <v>34</v>
      </c>
      <c r="F35" s="84">
        <v>0.009561304836895388</v>
      </c>
      <c r="G35" s="83">
        <v>27</v>
      </c>
      <c r="H35" s="84">
        <v>0.006900076667518528</v>
      </c>
      <c r="I35" s="83">
        <v>22</v>
      </c>
      <c r="J35" s="84">
        <v>0.0050621260929590425</v>
      </c>
      <c r="K35" s="83">
        <v>14</v>
      </c>
      <c r="L35" s="84">
        <v>0.00614304519526108</v>
      </c>
      <c r="M35" s="83">
        <v>14</v>
      </c>
      <c r="N35" s="84">
        <v>0.005374280230326296</v>
      </c>
      <c r="O35" s="83">
        <v>2</v>
      </c>
      <c r="P35" s="84">
        <v>0.0018957345971563982</v>
      </c>
      <c r="Q35" s="83">
        <v>3</v>
      </c>
      <c r="R35" s="84">
        <v>0.004132231404958678</v>
      </c>
      <c r="S35" s="83">
        <v>246</v>
      </c>
      <c r="T35" s="85">
        <v>0.006547951768745509</v>
      </c>
    </row>
    <row r="36" spans="1:20" ht="15" thickBot="1">
      <c r="A36" s="145" t="s">
        <v>113</v>
      </c>
      <c r="B36" s="14" t="s">
        <v>570</v>
      </c>
      <c r="C36" s="355">
        <v>3500</v>
      </c>
      <c r="D36" s="160">
        <v>0.18335166850018333</v>
      </c>
      <c r="E36" s="355">
        <v>625</v>
      </c>
      <c r="F36" s="160">
        <v>0.17575928008998876</v>
      </c>
      <c r="G36" s="355">
        <v>732</v>
      </c>
      <c r="H36" s="160">
        <v>0.1870687452082801</v>
      </c>
      <c r="I36" s="355">
        <v>859</v>
      </c>
      <c r="J36" s="160">
        <v>0.19765301426599172</v>
      </c>
      <c r="K36" s="355">
        <v>542</v>
      </c>
      <c r="L36" s="160">
        <v>0.23782360684510748</v>
      </c>
      <c r="M36" s="355">
        <v>745</v>
      </c>
      <c r="N36" s="160">
        <v>0.28598848368522073</v>
      </c>
      <c r="O36" s="355">
        <v>313</v>
      </c>
      <c r="P36" s="160">
        <v>0.2966824644549763</v>
      </c>
      <c r="Q36" s="355">
        <v>191</v>
      </c>
      <c r="R36" s="160">
        <v>0.2630853994490358</v>
      </c>
      <c r="S36" s="355">
        <v>7507</v>
      </c>
      <c r="T36" s="158">
        <v>0.1998189997072054</v>
      </c>
    </row>
    <row r="37" spans="1:20" ht="14.25">
      <c r="A37" s="26">
        <v>50</v>
      </c>
      <c r="B37" s="27" t="s">
        <v>571</v>
      </c>
      <c r="C37" s="78">
        <v>596</v>
      </c>
      <c r="D37" s="79">
        <v>0.03122216983603122</v>
      </c>
      <c r="E37" s="78">
        <v>125</v>
      </c>
      <c r="F37" s="79">
        <v>0.03515185601799775</v>
      </c>
      <c r="G37" s="78">
        <v>136</v>
      </c>
      <c r="H37" s="79">
        <v>0.03475594173268592</v>
      </c>
      <c r="I37" s="78">
        <v>178</v>
      </c>
      <c r="J37" s="79">
        <v>0.04095720202485044</v>
      </c>
      <c r="K37" s="78">
        <v>97</v>
      </c>
      <c r="L37" s="79">
        <v>0.04256252742430891</v>
      </c>
      <c r="M37" s="78">
        <v>139</v>
      </c>
      <c r="N37" s="79">
        <v>0.053358925143953934</v>
      </c>
      <c r="O37" s="78">
        <v>60</v>
      </c>
      <c r="P37" s="79">
        <v>0.05687203791469195</v>
      </c>
      <c r="Q37" s="78">
        <v>34</v>
      </c>
      <c r="R37" s="79">
        <v>0.046831955922865015</v>
      </c>
      <c r="S37" s="78">
        <v>1365</v>
      </c>
      <c r="T37" s="80">
        <v>0.03633314700950251</v>
      </c>
    </row>
    <row r="38" spans="1:20" ht="14.25">
      <c r="A38" s="26">
        <v>51</v>
      </c>
      <c r="B38" s="27" t="s">
        <v>572</v>
      </c>
      <c r="C38" s="78">
        <v>560</v>
      </c>
      <c r="D38" s="79">
        <v>0.029336266960029337</v>
      </c>
      <c r="E38" s="78">
        <v>85</v>
      </c>
      <c r="F38" s="79">
        <v>0.023903262092238472</v>
      </c>
      <c r="G38" s="78">
        <v>115</v>
      </c>
      <c r="H38" s="79">
        <v>0.029389215435727065</v>
      </c>
      <c r="I38" s="78">
        <v>117</v>
      </c>
      <c r="J38" s="79">
        <v>0.026921306948918547</v>
      </c>
      <c r="K38" s="78">
        <v>82</v>
      </c>
      <c r="L38" s="79">
        <v>0.035980693286529176</v>
      </c>
      <c r="M38" s="78">
        <v>114</v>
      </c>
      <c r="N38" s="79">
        <v>0.04376199616122842</v>
      </c>
      <c r="O38" s="78">
        <v>50</v>
      </c>
      <c r="P38" s="79">
        <v>0.047393364928909956</v>
      </c>
      <c r="Q38" s="78">
        <v>38</v>
      </c>
      <c r="R38" s="79">
        <v>0.05234159779614325</v>
      </c>
      <c r="S38" s="78">
        <v>1161</v>
      </c>
      <c r="T38" s="80">
        <v>0.030903138225664775</v>
      </c>
    </row>
    <row r="39" spans="1:20" ht="14.25">
      <c r="A39" s="26">
        <v>52</v>
      </c>
      <c r="B39" s="27" t="s">
        <v>573</v>
      </c>
      <c r="C39" s="78">
        <v>2236</v>
      </c>
      <c r="D39" s="79">
        <v>0.11713552307611713</v>
      </c>
      <c r="E39" s="78">
        <v>396</v>
      </c>
      <c r="F39" s="79">
        <v>0.11136107986501688</v>
      </c>
      <c r="G39" s="78">
        <v>454</v>
      </c>
      <c r="H39" s="79">
        <v>0.11602351137234859</v>
      </c>
      <c r="I39" s="78">
        <v>536</v>
      </c>
      <c r="J39" s="79">
        <v>0.12333179935572941</v>
      </c>
      <c r="K39" s="78">
        <v>345</v>
      </c>
      <c r="L39" s="79">
        <v>0.15138218516893373</v>
      </c>
      <c r="M39" s="78">
        <v>477</v>
      </c>
      <c r="N39" s="79">
        <v>0.18310940499040307</v>
      </c>
      <c r="O39" s="78">
        <v>198</v>
      </c>
      <c r="P39" s="79">
        <v>0.18767772511848343</v>
      </c>
      <c r="Q39" s="78">
        <v>115</v>
      </c>
      <c r="R39" s="79">
        <v>0.15840220385674933</v>
      </c>
      <c r="S39" s="78">
        <v>4757</v>
      </c>
      <c r="T39" s="80">
        <v>0.12662035188586335</v>
      </c>
    </row>
    <row r="40" spans="1:20" ht="15" thickBot="1">
      <c r="A40" s="39">
        <v>59</v>
      </c>
      <c r="B40" s="40" t="s">
        <v>574</v>
      </c>
      <c r="C40" s="83">
        <v>108</v>
      </c>
      <c r="D40" s="84">
        <v>0.005657708628005658</v>
      </c>
      <c r="E40" s="83">
        <v>19</v>
      </c>
      <c r="F40" s="84">
        <v>0.005343082114735659</v>
      </c>
      <c r="G40" s="83">
        <v>27</v>
      </c>
      <c r="H40" s="84">
        <v>0.006900076667518528</v>
      </c>
      <c r="I40" s="83">
        <v>28</v>
      </c>
      <c r="J40" s="84">
        <v>0.006442705936493327</v>
      </c>
      <c r="K40" s="83">
        <v>18</v>
      </c>
      <c r="L40" s="84">
        <v>0.007898200965335672</v>
      </c>
      <c r="M40" s="83">
        <v>15</v>
      </c>
      <c r="N40" s="84">
        <v>0.005758157389635317</v>
      </c>
      <c r="O40" s="83">
        <v>5</v>
      </c>
      <c r="P40" s="84">
        <v>0.004739336492890996</v>
      </c>
      <c r="Q40" s="83">
        <v>4</v>
      </c>
      <c r="R40" s="84">
        <v>0.005509641873278237</v>
      </c>
      <c r="S40" s="83">
        <v>224</v>
      </c>
      <c r="T40" s="85">
        <v>0.005962362586174772</v>
      </c>
    </row>
    <row r="41" spans="1:20" ht="27.75" thickBot="1">
      <c r="A41" s="145" t="s">
        <v>119</v>
      </c>
      <c r="B41" s="14" t="s">
        <v>575</v>
      </c>
      <c r="C41" s="355">
        <v>3528</v>
      </c>
      <c r="D41" s="160">
        <v>0.1848184818481848</v>
      </c>
      <c r="E41" s="355">
        <v>534</v>
      </c>
      <c r="F41" s="160">
        <v>0.15016872890888638</v>
      </c>
      <c r="G41" s="355">
        <v>599</v>
      </c>
      <c r="H41" s="160">
        <v>0.15307947866087399</v>
      </c>
      <c r="I41" s="355">
        <v>648</v>
      </c>
      <c r="J41" s="160">
        <v>0.14910262310170275</v>
      </c>
      <c r="K41" s="355">
        <v>309</v>
      </c>
      <c r="L41" s="160">
        <v>0.1355857832382624</v>
      </c>
      <c r="M41" s="355">
        <v>399</v>
      </c>
      <c r="N41" s="160">
        <v>0.15316698656429942</v>
      </c>
      <c r="O41" s="355">
        <v>154</v>
      </c>
      <c r="P41" s="160">
        <v>0.14597156398104266</v>
      </c>
      <c r="Q41" s="355">
        <v>92</v>
      </c>
      <c r="R41" s="160">
        <v>0.12672176308539945</v>
      </c>
      <c r="S41" s="355">
        <v>6263</v>
      </c>
      <c r="T41" s="158">
        <v>0.16670659320184195</v>
      </c>
    </row>
    <row r="42" spans="1:20" ht="27">
      <c r="A42" s="26">
        <v>60</v>
      </c>
      <c r="B42" s="27" t="s">
        <v>576</v>
      </c>
      <c r="C42" s="78">
        <v>266</v>
      </c>
      <c r="D42" s="79">
        <v>0.013934726806013936</v>
      </c>
      <c r="E42" s="78">
        <v>66</v>
      </c>
      <c r="F42" s="79">
        <v>0.01856017997750281</v>
      </c>
      <c r="G42" s="78">
        <v>84</v>
      </c>
      <c r="H42" s="79">
        <v>0.02146690518783542</v>
      </c>
      <c r="I42" s="78">
        <v>79</v>
      </c>
      <c r="J42" s="79">
        <v>0.018177634606534744</v>
      </c>
      <c r="K42" s="78">
        <v>30</v>
      </c>
      <c r="L42" s="79">
        <v>0.013163668275559452</v>
      </c>
      <c r="M42" s="78">
        <v>45</v>
      </c>
      <c r="N42" s="79">
        <v>0.01727447216890595</v>
      </c>
      <c r="O42" s="78">
        <v>22</v>
      </c>
      <c r="P42" s="79">
        <v>0.020853080568720383</v>
      </c>
      <c r="Q42" s="78">
        <v>8</v>
      </c>
      <c r="R42" s="79">
        <v>0.011019283746556474</v>
      </c>
      <c r="S42" s="78">
        <v>600</v>
      </c>
      <c r="T42" s="80">
        <v>0.015970614070110994</v>
      </c>
    </row>
    <row r="43" spans="1:20" ht="14.25">
      <c r="A43" s="26">
        <v>61</v>
      </c>
      <c r="B43" s="27" t="s">
        <v>577</v>
      </c>
      <c r="C43" s="78">
        <v>30</v>
      </c>
      <c r="D43" s="79">
        <v>0.0015715857300015717</v>
      </c>
      <c r="E43" s="78">
        <v>8</v>
      </c>
      <c r="F43" s="79">
        <v>0.0022497187851518562</v>
      </c>
      <c r="G43" s="78">
        <v>6</v>
      </c>
      <c r="H43" s="79">
        <v>0.001533350370559673</v>
      </c>
      <c r="I43" s="78">
        <v>6</v>
      </c>
      <c r="J43" s="79">
        <v>0.0013805798435342846</v>
      </c>
      <c r="K43" s="78">
        <v>1</v>
      </c>
      <c r="L43" s="79">
        <v>0.0004387889425186486</v>
      </c>
      <c r="M43" s="78">
        <v>2</v>
      </c>
      <c r="N43" s="79">
        <v>0.0007677543186180423</v>
      </c>
      <c r="O43" s="78">
        <v>0</v>
      </c>
      <c r="P43" s="79">
        <v>0</v>
      </c>
      <c r="Q43" s="78">
        <v>1</v>
      </c>
      <c r="R43" s="79">
        <v>0.0013774104683195593</v>
      </c>
      <c r="S43" s="78">
        <v>54</v>
      </c>
      <c r="T43" s="80">
        <v>0.0014373552663099899</v>
      </c>
    </row>
    <row r="44" spans="1:20" ht="14.25">
      <c r="A44" s="26">
        <v>62</v>
      </c>
      <c r="B44" s="27" t="s">
        <v>578</v>
      </c>
      <c r="C44" s="78">
        <v>74</v>
      </c>
      <c r="D44" s="79">
        <v>0.0038765781340038765</v>
      </c>
      <c r="E44" s="78">
        <v>10</v>
      </c>
      <c r="F44" s="79">
        <v>0.0028121484814398203</v>
      </c>
      <c r="G44" s="78">
        <v>18</v>
      </c>
      <c r="H44" s="79">
        <v>0.004600051111679018</v>
      </c>
      <c r="I44" s="78">
        <v>24</v>
      </c>
      <c r="J44" s="79">
        <v>0.005522319374137138</v>
      </c>
      <c r="K44" s="78">
        <v>3</v>
      </c>
      <c r="L44" s="79">
        <v>0.0013163668275559457</v>
      </c>
      <c r="M44" s="78">
        <v>6</v>
      </c>
      <c r="N44" s="79">
        <v>0.0023032629558541267</v>
      </c>
      <c r="O44" s="78">
        <v>6</v>
      </c>
      <c r="P44" s="79">
        <v>0.005687203791469194</v>
      </c>
      <c r="Q44" s="78">
        <v>3</v>
      </c>
      <c r="R44" s="79">
        <v>0.004132231404958678</v>
      </c>
      <c r="S44" s="78">
        <v>144</v>
      </c>
      <c r="T44" s="80">
        <v>0.0038329473768266386</v>
      </c>
    </row>
    <row r="45" spans="1:20" ht="14.25">
      <c r="A45" s="26">
        <v>63</v>
      </c>
      <c r="B45" s="27" t="s">
        <v>579</v>
      </c>
      <c r="C45" s="78">
        <v>741</v>
      </c>
      <c r="D45" s="79">
        <v>0.03881816753103882</v>
      </c>
      <c r="E45" s="78">
        <v>139</v>
      </c>
      <c r="F45" s="79">
        <v>0.0390888638920135</v>
      </c>
      <c r="G45" s="78">
        <v>135</v>
      </c>
      <c r="H45" s="79">
        <v>0.03450038333759264</v>
      </c>
      <c r="I45" s="78">
        <v>140</v>
      </c>
      <c r="J45" s="79">
        <v>0.03221352968246664</v>
      </c>
      <c r="K45" s="78">
        <v>73</v>
      </c>
      <c r="L45" s="79">
        <v>0.03203159280386134</v>
      </c>
      <c r="M45" s="78">
        <v>86</v>
      </c>
      <c r="N45" s="79">
        <v>0.03301343570057581</v>
      </c>
      <c r="O45" s="78">
        <v>29</v>
      </c>
      <c r="P45" s="79">
        <v>0.027488151658767772</v>
      </c>
      <c r="Q45" s="78">
        <v>24</v>
      </c>
      <c r="R45" s="79">
        <v>0.03305785123966942</v>
      </c>
      <c r="S45" s="78">
        <v>1367</v>
      </c>
      <c r="T45" s="80">
        <v>0.03638638238973622</v>
      </c>
    </row>
    <row r="46" spans="1:20" ht="14.25">
      <c r="A46" s="26">
        <v>64</v>
      </c>
      <c r="B46" s="27" t="s">
        <v>580</v>
      </c>
      <c r="C46" s="78">
        <v>2111</v>
      </c>
      <c r="D46" s="79">
        <v>0.11058724920111057</v>
      </c>
      <c r="E46" s="78">
        <v>252</v>
      </c>
      <c r="F46" s="79">
        <v>0.07086614173228346</v>
      </c>
      <c r="G46" s="78">
        <v>311</v>
      </c>
      <c r="H46" s="79">
        <v>0.0794786608740097</v>
      </c>
      <c r="I46" s="78">
        <v>339</v>
      </c>
      <c r="J46" s="79">
        <v>0.07800276115968707</v>
      </c>
      <c r="K46" s="78">
        <v>176</v>
      </c>
      <c r="L46" s="79">
        <v>0.07722685388328214</v>
      </c>
      <c r="M46" s="78">
        <v>246</v>
      </c>
      <c r="N46" s="79">
        <v>0.09443378119001919</v>
      </c>
      <c r="O46" s="78">
        <v>91</v>
      </c>
      <c r="P46" s="79">
        <v>0.08625592417061612</v>
      </c>
      <c r="Q46" s="78">
        <v>50</v>
      </c>
      <c r="R46" s="79">
        <v>0.06887052341597796</v>
      </c>
      <c r="S46" s="78">
        <v>3576</v>
      </c>
      <c r="T46" s="80">
        <v>0.09518485985786153</v>
      </c>
    </row>
    <row r="47" spans="1:20" ht="15" thickBot="1">
      <c r="A47" s="8">
        <v>69</v>
      </c>
      <c r="B47" s="33" t="s">
        <v>581</v>
      </c>
      <c r="C47" s="83">
        <v>306</v>
      </c>
      <c r="D47" s="84">
        <v>0.01603017444601603</v>
      </c>
      <c r="E47" s="83">
        <v>59</v>
      </c>
      <c r="F47" s="84">
        <v>0.016591676040494937</v>
      </c>
      <c r="G47" s="83">
        <v>45</v>
      </c>
      <c r="H47" s="84">
        <v>0.011500127779197546</v>
      </c>
      <c r="I47" s="83">
        <v>60</v>
      </c>
      <c r="J47" s="84">
        <v>0.013805798435342844</v>
      </c>
      <c r="K47" s="83">
        <v>26</v>
      </c>
      <c r="L47" s="84">
        <v>0.011408512505484863</v>
      </c>
      <c r="M47" s="83">
        <v>14</v>
      </c>
      <c r="N47" s="84">
        <v>0.005374280230326296</v>
      </c>
      <c r="O47" s="83">
        <v>6</v>
      </c>
      <c r="P47" s="84">
        <v>0.005687203791469194</v>
      </c>
      <c r="Q47" s="83">
        <v>6</v>
      </c>
      <c r="R47" s="84">
        <v>0.008264462809917356</v>
      </c>
      <c r="S47" s="83">
        <v>522</v>
      </c>
      <c r="T47" s="85">
        <v>0.013894434240996565</v>
      </c>
    </row>
    <row r="48" spans="1:20" ht="27.75" thickBot="1">
      <c r="A48" s="145" t="s">
        <v>127</v>
      </c>
      <c r="B48" s="14" t="s">
        <v>582</v>
      </c>
      <c r="C48" s="355">
        <v>2670</v>
      </c>
      <c r="D48" s="160">
        <v>0.13987112997013984</v>
      </c>
      <c r="E48" s="355">
        <v>539</v>
      </c>
      <c r="F48" s="160">
        <v>0.15157480314960634</v>
      </c>
      <c r="G48" s="355">
        <v>826</v>
      </c>
      <c r="H48" s="160">
        <v>0.2110912343470483</v>
      </c>
      <c r="I48" s="355">
        <v>1069</v>
      </c>
      <c r="J48" s="160">
        <v>0.24597330878969165</v>
      </c>
      <c r="K48" s="355">
        <v>537</v>
      </c>
      <c r="L48" s="160">
        <v>0.2356296621325143</v>
      </c>
      <c r="M48" s="355">
        <v>510</v>
      </c>
      <c r="N48" s="160">
        <v>0.1957773512476008</v>
      </c>
      <c r="O48" s="355">
        <v>203</v>
      </c>
      <c r="P48" s="160">
        <v>0.19241706161137442</v>
      </c>
      <c r="Q48" s="355">
        <v>141</v>
      </c>
      <c r="R48" s="160">
        <v>0.19421487603305787</v>
      </c>
      <c r="S48" s="355">
        <v>6495</v>
      </c>
      <c r="T48" s="158">
        <v>0.17288189730895154</v>
      </c>
    </row>
    <row r="49" spans="1:20" ht="27">
      <c r="A49" s="26">
        <v>70</v>
      </c>
      <c r="B49" s="27" t="s">
        <v>583</v>
      </c>
      <c r="C49" s="78">
        <v>366</v>
      </c>
      <c r="D49" s="79">
        <v>0.01917334590601917</v>
      </c>
      <c r="E49" s="78">
        <v>69</v>
      </c>
      <c r="F49" s="79">
        <v>0.01940382452193476</v>
      </c>
      <c r="G49" s="78">
        <v>107</v>
      </c>
      <c r="H49" s="79">
        <v>0.027344748274980825</v>
      </c>
      <c r="I49" s="78">
        <v>155</v>
      </c>
      <c r="J49" s="79">
        <v>0.03566497929130234</v>
      </c>
      <c r="K49" s="78">
        <v>93</v>
      </c>
      <c r="L49" s="79">
        <v>0.040807371654234315</v>
      </c>
      <c r="M49" s="78">
        <v>89</v>
      </c>
      <c r="N49" s="79">
        <v>0.03416506717850288</v>
      </c>
      <c r="O49" s="78">
        <v>41</v>
      </c>
      <c r="P49" s="79">
        <v>0.03886255924170616</v>
      </c>
      <c r="Q49" s="78">
        <v>25</v>
      </c>
      <c r="R49" s="79">
        <v>0.03443526170798898</v>
      </c>
      <c r="S49" s="78">
        <v>945</v>
      </c>
      <c r="T49" s="80">
        <v>0.02515371716042482</v>
      </c>
    </row>
    <row r="50" spans="1:20" ht="14.25">
      <c r="A50" s="26">
        <v>71</v>
      </c>
      <c r="B50" s="27" t="s">
        <v>584</v>
      </c>
      <c r="C50" s="28">
        <v>785</v>
      </c>
      <c r="D50" s="79">
        <v>0.04112315993504111</v>
      </c>
      <c r="E50" s="28">
        <v>197</v>
      </c>
      <c r="F50" s="79">
        <v>0.05539932508436445</v>
      </c>
      <c r="G50" s="28">
        <v>360</v>
      </c>
      <c r="H50" s="79">
        <v>0.09200102223358037</v>
      </c>
      <c r="I50" s="28">
        <v>419</v>
      </c>
      <c r="J50" s="79">
        <v>0.09641049240681086</v>
      </c>
      <c r="K50" s="28">
        <v>193</v>
      </c>
      <c r="L50" s="79">
        <v>0.08468626590609916</v>
      </c>
      <c r="M50" s="28">
        <v>177</v>
      </c>
      <c r="N50" s="79">
        <v>0.06794625719769674</v>
      </c>
      <c r="O50" s="28">
        <v>67</v>
      </c>
      <c r="P50" s="79">
        <v>0.06350710900473933</v>
      </c>
      <c r="Q50" s="28">
        <v>54</v>
      </c>
      <c r="R50" s="79">
        <v>0.07438016528925619</v>
      </c>
      <c r="S50" s="28">
        <v>2252</v>
      </c>
      <c r="T50" s="80">
        <v>0.05994303814314995</v>
      </c>
    </row>
    <row r="51" spans="1:20" ht="14.25">
      <c r="A51" s="26">
        <v>72</v>
      </c>
      <c r="B51" s="27" t="s">
        <v>585</v>
      </c>
      <c r="C51" s="28">
        <v>282</v>
      </c>
      <c r="D51" s="79">
        <v>0.014772905862014773</v>
      </c>
      <c r="E51" s="28">
        <v>90</v>
      </c>
      <c r="F51" s="79">
        <v>0.02530933633295838</v>
      </c>
      <c r="G51" s="28">
        <v>82</v>
      </c>
      <c r="H51" s="79">
        <v>0.02095578839764886</v>
      </c>
      <c r="I51" s="28">
        <v>141</v>
      </c>
      <c r="J51" s="79">
        <v>0.03244362632305568</v>
      </c>
      <c r="K51" s="28">
        <v>64</v>
      </c>
      <c r="L51" s="79">
        <v>0.02808249232119351</v>
      </c>
      <c r="M51" s="28">
        <v>56</v>
      </c>
      <c r="N51" s="79">
        <v>0.021497120921305183</v>
      </c>
      <c r="O51" s="28">
        <v>16</v>
      </c>
      <c r="P51" s="79">
        <v>0.015165876777251185</v>
      </c>
      <c r="Q51" s="28">
        <v>21</v>
      </c>
      <c r="R51" s="79">
        <v>0.028925619834710745</v>
      </c>
      <c r="S51" s="28">
        <v>752</v>
      </c>
      <c r="T51" s="80">
        <v>0.020016502967872447</v>
      </c>
    </row>
    <row r="52" spans="1:20" ht="14.25">
      <c r="A52" s="26">
        <v>73</v>
      </c>
      <c r="B52" s="27" t="s">
        <v>586</v>
      </c>
      <c r="C52" s="28">
        <v>88</v>
      </c>
      <c r="D52" s="79">
        <v>0.00460998480800461</v>
      </c>
      <c r="E52" s="28">
        <v>21</v>
      </c>
      <c r="F52" s="79">
        <v>0.005905511811023622</v>
      </c>
      <c r="G52" s="28">
        <v>23</v>
      </c>
      <c r="H52" s="79">
        <v>0.005877843087145413</v>
      </c>
      <c r="I52" s="28">
        <v>29</v>
      </c>
      <c r="J52" s="79">
        <v>0.006672802577082373</v>
      </c>
      <c r="K52" s="28">
        <v>12</v>
      </c>
      <c r="L52" s="79">
        <v>0.005265467310223783</v>
      </c>
      <c r="M52" s="28">
        <v>7</v>
      </c>
      <c r="N52" s="79">
        <v>0.002687140115163148</v>
      </c>
      <c r="O52" s="28">
        <v>6</v>
      </c>
      <c r="P52" s="79">
        <v>0.005687203791469194</v>
      </c>
      <c r="Q52" s="28">
        <v>2</v>
      </c>
      <c r="R52" s="79">
        <v>0.0027548209366391185</v>
      </c>
      <c r="S52" s="28">
        <v>188</v>
      </c>
      <c r="T52" s="80">
        <v>0.005004125741968112</v>
      </c>
    </row>
    <row r="53" spans="1:20" ht="14.25">
      <c r="A53" s="26">
        <v>74</v>
      </c>
      <c r="B53" s="27" t="s">
        <v>587</v>
      </c>
      <c r="C53" s="28">
        <v>181</v>
      </c>
      <c r="D53" s="79">
        <v>0.009481900571009482</v>
      </c>
      <c r="E53" s="28">
        <v>46</v>
      </c>
      <c r="F53" s="79">
        <v>0.012935883014623173</v>
      </c>
      <c r="G53" s="28">
        <v>52</v>
      </c>
      <c r="H53" s="79">
        <v>0.013289036544850499</v>
      </c>
      <c r="I53" s="28">
        <v>69</v>
      </c>
      <c r="J53" s="79">
        <v>0.015876668200644272</v>
      </c>
      <c r="K53" s="28">
        <v>37</v>
      </c>
      <c r="L53" s="79">
        <v>0.016235190873189996</v>
      </c>
      <c r="M53" s="28">
        <v>30</v>
      </c>
      <c r="N53" s="79">
        <v>0.011516314779270634</v>
      </c>
      <c r="O53" s="28">
        <v>15</v>
      </c>
      <c r="P53" s="79">
        <v>0.014218009478672987</v>
      </c>
      <c r="Q53" s="28">
        <v>8</v>
      </c>
      <c r="R53" s="79">
        <v>0.011019283746556474</v>
      </c>
      <c r="S53" s="28">
        <v>438</v>
      </c>
      <c r="T53" s="80">
        <v>0.011658548271181027</v>
      </c>
    </row>
    <row r="54" spans="1:20" ht="14.25">
      <c r="A54" s="26">
        <v>75</v>
      </c>
      <c r="B54" s="27" t="s">
        <v>588</v>
      </c>
      <c r="C54" s="28">
        <v>728</v>
      </c>
      <c r="D54" s="79">
        <v>0.03813714704803814</v>
      </c>
      <c r="E54" s="28">
        <v>78</v>
      </c>
      <c r="F54" s="79">
        <v>0.021934758155230594</v>
      </c>
      <c r="G54" s="28">
        <v>142</v>
      </c>
      <c r="H54" s="79">
        <v>0.03628929210324559</v>
      </c>
      <c r="I54" s="28">
        <v>182</v>
      </c>
      <c r="J54" s="79">
        <v>0.041877588587206624</v>
      </c>
      <c r="K54" s="28">
        <v>97</v>
      </c>
      <c r="L54" s="79">
        <v>0.04256252742430891</v>
      </c>
      <c r="M54" s="28">
        <v>112</v>
      </c>
      <c r="N54" s="79">
        <v>0.042994241842610366</v>
      </c>
      <c r="O54" s="28">
        <v>43</v>
      </c>
      <c r="P54" s="79">
        <v>0.04075829383886256</v>
      </c>
      <c r="Q54" s="28">
        <v>24</v>
      </c>
      <c r="R54" s="79">
        <v>0.03305785123966942</v>
      </c>
      <c r="S54" s="28">
        <v>1406</v>
      </c>
      <c r="T54" s="80">
        <v>0.03742447230429343</v>
      </c>
    </row>
    <row r="55" spans="1:20" ht="15" thickBot="1">
      <c r="A55" s="39">
        <v>79</v>
      </c>
      <c r="B55" s="40" t="s">
        <v>589</v>
      </c>
      <c r="C55" s="34">
        <v>240</v>
      </c>
      <c r="D55" s="84">
        <v>0.012572685840012573</v>
      </c>
      <c r="E55" s="34">
        <v>38</v>
      </c>
      <c r="F55" s="84">
        <v>0.010686164229471318</v>
      </c>
      <c r="G55" s="34">
        <v>60</v>
      </c>
      <c r="H55" s="84">
        <v>0.015333503705596729</v>
      </c>
      <c r="I55" s="34">
        <v>74</v>
      </c>
      <c r="J55" s="84">
        <v>0.017027151403589503</v>
      </c>
      <c r="K55" s="34">
        <v>41</v>
      </c>
      <c r="L55" s="84">
        <v>0.017990346643264588</v>
      </c>
      <c r="M55" s="34">
        <v>39</v>
      </c>
      <c r="N55" s="84">
        <v>0.014971209213051824</v>
      </c>
      <c r="O55" s="34">
        <v>15</v>
      </c>
      <c r="P55" s="84">
        <v>0.014218009478672987</v>
      </c>
      <c r="Q55" s="34">
        <v>7</v>
      </c>
      <c r="R55" s="84">
        <v>0.009641873278236915</v>
      </c>
      <c r="S55" s="34">
        <v>514</v>
      </c>
      <c r="T55" s="85">
        <v>0.013681492720061755</v>
      </c>
    </row>
    <row r="56" spans="1:20" ht="15" thickBot="1">
      <c r="A56" s="145" t="s">
        <v>136</v>
      </c>
      <c r="B56" s="14" t="s">
        <v>590</v>
      </c>
      <c r="C56" s="355">
        <v>2770</v>
      </c>
      <c r="D56" s="160" t="e">
        <v>#N/A</v>
      </c>
      <c r="E56" s="355">
        <v>541</v>
      </c>
      <c r="F56" s="160">
        <v>0.15213723284589428</v>
      </c>
      <c r="G56" s="355">
        <v>544</v>
      </c>
      <c r="H56" s="160">
        <v>0.13902376693074367</v>
      </c>
      <c r="I56" s="355">
        <v>452</v>
      </c>
      <c r="J56" s="160">
        <v>0.10400368154624944</v>
      </c>
      <c r="K56" s="355">
        <v>274</v>
      </c>
      <c r="L56" s="160">
        <v>0.1202281702501097</v>
      </c>
      <c r="M56" s="355">
        <v>358</v>
      </c>
      <c r="N56" s="160">
        <v>0.13742802303262955</v>
      </c>
      <c r="O56" s="355">
        <v>171</v>
      </c>
      <c r="P56" s="160">
        <v>0.16208530805687205</v>
      </c>
      <c r="Q56" s="355">
        <v>144</v>
      </c>
      <c r="R56" s="160">
        <v>0.19834710743801656</v>
      </c>
      <c r="S56" s="355">
        <v>5254</v>
      </c>
      <c r="T56" s="158">
        <v>0.13984934387393863</v>
      </c>
    </row>
    <row r="57" spans="1:20" ht="14.25">
      <c r="A57" s="26">
        <v>80</v>
      </c>
      <c r="B57" s="27" t="s">
        <v>591</v>
      </c>
      <c r="C57" s="78">
        <v>460</v>
      </c>
      <c r="D57" s="79">
        <v>0.024097647860024097</v>
      </c>
      <c r="E57" s="78">
        <v>99</v>
      </c>
      <c r="F57" s="79">
        <v>0.02784026996625422</v>
      </c>
      <c r="G57" s="78">
        <v>71</v>
      </c>
      <c r="H57" s="79">
        <v>0.018144646051622797</v>
      </c>
      <c r="I57" s="78">
        <v>67</v>
      </c>
      <c r="J57" s="79">
        <v>0.015416474919466176</v>
      </c>
      <c r="K57" s="78">
        <v>42</v>
      </c>
      <c r="L57" s="79">
        <v>0.018429135585783237</v>
      </c>
      <c r="M57" s="78">
        <v>44</v>
      </c>
      <c r="N57" s="79">
        <v>0.01689059500959693</v>
      </c>
      <c r="O57" s="78">
        <v>24</v>
      </c>
      <c r="P57" s="79">
        <v>0.022748815165876776</v>
      </c>
      <c r="Q57" s="78">
        <v>20</v>
      </c>
      <c r="R57" s="79">
        <v>0.02754820936639119</v>
      </c>
      <c r="S57" s="78">
        <v>827</v>
      </c>
      <c r="T57" s="80">
        <v>0.02201282972663632</v>
      </c>
    </row>
    <row r="58" spans="1:20" ht="14.25">
      <c r="A58" s="26">
        <v>81</v>
      </c>
      <c r="B58" s="27" t="s">
        <v>592</v>
      </c>
      <c r="C58" s="28">
        <v>490</v>
      </c>
      <c r="D58" s="79">
        <v>0.025669233590025667</v>
      </c>
      <c r="E58" s="28">
        <v>43</v>
      </c>
      <c r="F58" s="79">
        <v>0.012092238470191226</v>
      </c>
      <c r="G58" s="28">
        <v>38</v>
      </c>
      <c r="H58" s="79">
        <v>0.009711219013544594</v>
      </c>
      <c r="I58" s="28">
        <v>48</v>
      </c>
      <c r="J58" s="79">
        <v>0.011044638748274277</v>
      </c>
      <c r="K58" s="28">
        <v>21</v>
      </c>
      <c r="L58" s="79">
        <v>0.009214567792891619</v>
      </c>
      <c r="M58" s="28">
        <v>33</v>
      </c>
      <c r="N58" s="79">
        <v>0.012667946257197698</v>
      </c>
      <c r="O58" s="28">
        <v>11</v>
      </c>
      <c r="P58" s="79">
        <v>0.010426540284360191</v>
      </c>
      <c r="Q58" s="28">
        <v>16</v>
      </c>
      <c r="R58" s="79">
        <v>0.02203856749311295</v>
      </c>
      <c r="S58" s="28">
        <v>700</v>
      </c>
      <c r="T58" s="80">
        <v>0.018632383081796166</v>
      </c>
    </row>
    <row r="59" spans="1:20" ht="14.25">
      <c r="A59" s="26">
        <v>82</v>
      </c>
      <c r="B59" s="27" t="s">
        <v>593</v>
      </c>
      <c r="C59" s="28">
        <v>219</v>
      </c>
      <c r="D59" s="79">
        <v>0.011472575829011473</v>
      </c>
      <c r="E59" s="28">
        <v>24</v>
      </c>
      <c r="F59" s="79">
        <v>0.006749156355455568</v>
      </c>
      <c r="G59" s="28">
        <v>28</v>
      </c>
      <c r="H59" s="79">
        <v>0.007155635062611807</v>
      </c>
      <c r="I59" s="28">
        <v>34</v>
      </c>
      <c r="J59" s="79">
        <v>0.007823285780027611</v>
      </c>
      <c r="K59" s="28">
        <v>24</v>
      </c>
      <c r="L59" s="79">
        <v>0.010530934620447565</v>
      </c>
      <c r="M59" s="28">
        <v>35</v>
      </c>
      <c r="N59" s="79">
        <v>0.013435700575815739</v>
      </c>
      <c r="O59" s="28">
        <v>17</v>
      </c>
      <c r="P59" s="79">
        <v>0.016113744075829387</v>
      </c>
      <c r="Q59" s="28">
        <v>14</v>
      </c>
      <c r="R59" s="79">
        <v>0.01928374655647383</v>
      </c>
      <c r="S59" s="28">
        <v>395</v>
      </c>
      <c r="T59" s="80">
        <v>0.010513987596156406</v>
      </c>
    </row>
    <row r="60" spans="1:20" ht="27">
      <c r="A60" s="26">
        <v>83</v>
      </c>
      <c r="B60" s="27" t="s">
        <v>594</v>
      </c>
      <c r="C60" s="28">
        <v>1169</v>
      </c>
      <c r="D60" s="79">
        <v>0.06123945727906124</v>
      </c>
      <c r="E60" s="28">
        <v>248</v>
      </c>
      <c r="F60" s="79">
        <v>0.06974128233970754</v>
      </c>
      <c r="G60" s="28">
        <v>336</v>
      </c>
      <c r="H60" s="79">
        <v>0.08586762075134168</v>
      </c>
      <c r="I60" s="28">
        <v>246</v>
      </c>
      <c r="J60" s="79">
        <v>0.05660377358490567</v>
      </c>
      <c r="K60" s="28">
        <v>158</v>
      </c>
      <c r="L60" s="79">
        <v>0.06932865291794647</v>
      </c>
      <c r="M60" s="28">
        <v>199</v>
      </c>
      <c r="N60" s="79">
        <v>0.0763915547024952</v>
      </c>
      <c r="O60" s="28">
        <v>105</v>
      </c>
      <c r="P60" s="79">
        <v>0.0995260663507109</v>
      </c>
      <c r="Q60" s="28">
        <v>83</v>
      </c>
      <c r="R60" s="79">
        <v>0.11432506887052343</v>
      </c>
      <c r="S60" s="28">
        <v>2544</v>
      </c>
      <c r="T60" s="80">
        <v>0.06771540365727062</v>
      </c>
    </row>
    <row r="61" spans="1:20" ht="14.25">
      <c r="A61" s="26">
        <v>84</v>
      </c>
      <c r="B61" s="27" t="s">
        <v>595</v>
      </c>
      <c r="C61" s="28">
        <v>236</v>
      </c>
      <c r="D61" s="79">
        <v>0.012363141076012362</v>
      </c>
      <c r="E61" s="28">
        <v>95</v>
      </c>
      <c r="F61" s="79">
        <v>0.02671541057367829</v>
      </c>
      <c r="G61" s="28">
        <v>36</v>
      </c>
      <c r="H61" s="79">
        <v>0.009200102223358037</v>
      </c>
      <c r="I61" s="28">
        <v>28</v>
      </c>
      <c r="J61" s="79">
        <v>0.006442705936493327</v>
      </c>
      <c r="K61" s="28">
        <v>8</v>
      </c>
      <c r="L61" s="79">
        <v>0.0035103115401491887</v>
      </c>
      <c r="M61" s="28">
        <v>8</v>
      </c>
      <c r="N61" s="79">
        <v>0.003071017274472169</v>
      </c>
      <c r="O61" s="28">
        <v>3</v>
      </c>
      <c r="P61" s="79">
        <v>0.002843601895734597</v>
      </c>
      <c r="Q61" s="28">
        <v>1</v>
      </c>
      <c r="R61" s="79">
        <v>0.0013774104683195593</v>
      </c>
      <c r="S61" s="28">
        <v>415</v>
      </c>
      <c r="T61" s="80">
        <v>0.01104634139849344</v>
      </c>
    </row>
    <row r="62" spans="1:20" ht="27">
      <c r="A62" s="26">
        <v>85</v>
      </c>
      <c r="B62" s="27" t="s">
        <v>596</v>
      </c>
      <c r="C62" s="28">
        <v>88</v>
      </c>
      <c r="D62" s="79" t="e">
        <v>#N/A</v>
      </c>
      <c r="E62" s="28">
        <v>17</v>
      </c>
      <c r="F62" s="79">
        <v>0.004780652418447694</v>
      </c>
      <c r="G62" s="28">
        <v>24</v>
      </c>
      <c r="H62" s="79">
        <v>0.006133401482238692</v>
      </c>
      <c r="I62" s="28">
        <v>18</v>
      </c>
      <c r="J62" s="79">
        <v>0.0041417395306028535</v>
      </c>
      <c r="K62" s="28">
        <v>11</v>
      </c>
      <c r="L62" s="79">
        <v>0.004826678367705134</v>
      </c>
      <c r="M62" s="28">
        <v>24</v>
      </c>
      <c r="N62" s="79">
        <v>0.009213051823416507</v>
      </c>
      <c r="O62" s="28">
        <v>2</v>
      </c>
      <c r="P62" s="79">
        <v>0.0018957345971563982</v>
      </c>
      <c r="Q62" s="28">
        <v>6</v>
      </c>
      <c r="R62" s="79">
        <v>0.008264462809917356</v>
      </c>
      <c r="S62" s="28">
        <v>190</v>
      </c>
      <c r="T62" s="80">
        <v>0.005057361122201815</v>
      </c>
    </row>
    <row r="63" spans="1:20" ht="15" thickBot="1">
      <c r="A63" s="8">
        <v>89</v>
      </c>
      <c r="B63" s="33" t="s">
        <v>597</v>
      </c>
      <c r="C63" s="34">
        <v>108</v>
      </c>
      <c r="D63" s="84">
        <v>0.005657708628005658</v>
      </c>
      <c r="E63" s="34">
        <v>15</v>
      </c>
      <c r="F63" s="84">
        <v>0.00421822272215973</v>
      </c>
      <c r="G63" s="34">
        <v>11</v>
      </c>
      <c r="H63" s="84">
        <v>0.002811142346026067</v>
      </c>
      <c r="I63" s="34">
        <v>11</v>
      </c>
      <c r="J63" s="84">
        <v>0.0025310630464795212</v>
      </c>
      <c r="K63" s="34">
        <v>10</v>
      </c>
      <c r="L63" s="84">
        <v>0.004387889425186486</v>
      </c>
      <c r="M63" s="34">
        <v>15</v>
      </c>
      <c r="N63" s="84">
        <v>0.005758157389635317</v>
      </c>
      <c r="O63" s="34">
        <v>9</v>
      </c>
      <c r="P63" s="84">
        <v>0.008530805687203791</v>
      </c>
      <c r="Q63" s="34">
        <v>4</v>
      </c>
      <c r="R63" s="84">
        <v>0.005509641873278237</v>
      </c>
      <c r="S63" s="34">
        <v>183</v>
      </c>
      <c r="T63" s="85">
        <v>0.004871037291383854</v>
      </c>
    </row>
    <row r="64" spans="1:20" ht="15" thickBot="1">
      <c r="A64" s="145">
        <v>99</v>
      </c>
      <c r="B64" s="14" t="s">
        <v>598</v>
      </c>
      <c r="C64" s="355">
        <v>1241</v>
      </c>
      <c r="D64" s="160">
        <v>0.065011263031065</v>
      </c>
      <c r="E64" s="355">
        <v>189</v>
      </c>
      <c r="F64" s="160">
        <v>0.0531496062992126</v>
      </c>
      <c r="G64" s="355">
        <v>119</v>
      </c>
      <c r="H64" s="160">
        <v>0.030411449016100173</v>
      </c>
      <c r="I64" s="355">
        <v>119</v>
      </c>
      <c r="J64" s="160">
        <v>0.02738150023009664</v>
      </c>
      <c r="K64" s="355">
        <v>51</v>
      </c>
      <c r="L64" s="160">
        <v>0.02237823606845107</v>
      </c>
      <c r="M64" s="355">
        <v>46</v>
      </c>
      <c r="N64" s="160">
        <v>0.017658349328214973</v>
      </c>
      <c r="O64" s="355">
        <v>28</v>
      </c>
      <c r="P64" s="160">
        <v>0.026540284360189573</v>
      </c>
      <c r="Q64" s="355">
        <v>15</v>
      </c>
      <c r="R64" s="160">
        <v>0.02066115702479339</v>
      </c>
      <c r="S64" s="355">
        <v>1808</v>
      </c>
      <c r="T64" s="158">
        <v>0.0481247837312678</v>
      </c>
    </row>
    <row r="65" spans="1:20" ht="15" thickBot="1">
      <c r="A65" s="527" t="s">
        <v>410</v>
      </c>
      <c r="B65" s="528"/>
      <c r="C65" s="207">
        <v>19089</v>
      </c>
      <c r="D65" s="215">
        <v>1</v>
      </c>
      <c r="E65" s="207">
        <v>3556</v>
      </c>
      <c r="F65" s="215">
        <v>1</v>
      </c>
      <c r="G65" s="207">
        <v>3913</v>
      </c>
      <c r="H65" s="215">
        <v>1</v>
      </c>
      <c r="I65" s="207">
        <v>4346</v>
      </c>
      <c r="J65" s="215">
        <v>1</v>
      </c>
      <c r="K65" s="207">
        <v>2279</v>
      </c>
      <c r="L65" s="215">
        <v>1</v>
      </c>
      <c r="M65" s="207">
        <v>2605</v>
      </c>
      <c r="N65" s="215">
        <v>1</v>
      </c>
      <c r="O65" s="207">
        <v>1055</v>
      </c>
      <c r="P65" s="215">
        <v>1</v>
      </c>
      <c r="Q65" s="207">
        <v>726</v>
      </c>
      <c r="R65" s="215">
        <v>1</v>
      </c>
      <c r="S65" s="207">
        <v>37569</v>
      </c>
      <c r="T65" s="154">
        <v>1</v>
      </c>
    </row>
    <row r="66" spans="1:20" ht="14.25">
      <c r="A66" s="62"/>
      <c r="B66" s="63"/>
      <c r="C66" s="125"/>
      <c r="D66" s="125"/>
      <c r="E66" s="125"/>
      <c r="F66" s="125"/>
      <c r="G66" s="126"/>
      <c r="H66" s="125"/>
      <c r="I66" s="125"/>
      <c r="J66" s="125"/>
      <c r="K66" s="125"/>
      <c r="L66" s="126"/>
      <c r="M66" s="62"/>
      <c r="N66" s="62"/>
      <c r="O66" s="69"/>
      <c r="P66" s="62"/>
      <c r="Q66" s="62"/>
      <c r="R66" s="62"/>
      <c r="S66" s="62"/>
      <c r="T66" s="62"/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65:B65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90" customWidth="1"/>
    <col min="2" max="2" width="65.8515625" style="290" customWidth="1"/>
    <col min="3" max="3" width="9.7109375" style="290" bestFit="1" customWidth="1"/>
    <col min="4" max="20" width="8.421875" style="290" customWidth="1"/>
    <col min="21" max="21" width="9.7109375" style="290" bestFit="1" customWidth="1"/>
    <col min="22" max="22" width="8.421875" style="290" customWidth="1"/>
    <col min="23" max="16384" width="9.140625" style="290" customWidth="1"/>
  </cols>
  <sheetData>
    <row r="1" spans="1:22" ht="24.75" customHeight="1" thickBot="1" thickTop="1">
      <c r="A1" s="489" t="s">
        <v>249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529"/>
    </row>
    <row r="2" spans="1:22" ht="24.75" customHeight="1" thickBot="1" thickTop="1">
      <c r="A2" s="464" t="s">
        <v>58</v>
      </c>
      <c r="B2" s="478" t="s">
        <v>78</v>
      </c>
      <c r="C2" s="479" t="s">
        <v>70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39"/>
    </row>
    <row r="3" spans="1:22" ht="24.75" customHeight="1">
      <c r="A3" s="530"/>
      <c r="B3" s="532"/>
      <c r="C3" s="540">
        <v>0</v>
      </c>
      <c r="D3" s="524"/>
      <c r="E3" s="525" t="s">
        <v>71</v>
      </c>
      <c r="F3" s="526"/>
      <c r="G3" s="523" t="s">
        <v>72</v>
      </c>
      <c r="H3" s="524"/>
      <c r="I3" s="525" t="s">
        <v>73</v>
      </c>
      <c r="J3" s="526"/>
      <c r="K3" s="523" t="s">
        <v>74</v>
      </c>
      <c r="L3" s="524"/>
      <c r="M3" s="525" t="s">
        <v>75</v>
      </c>
      <c r="N3" s="526"/>
      <c r="O3" s="523" t="s">
        <v>76</v>
      </c>
      <c r="P3" s="524"/>
      <c r="Q3" s="525" t="s">
        <v>77</v>
      </c>
      <c r="R3" s="526"/>
      <c r="S3" s="525" t="s">
        <v>63</v>
      </c>
      <c r="T3" s="538"/>
      <c r="U3" s="525" t="s">
        <v>69</v>
      </c>
      <c r="V3" s="526"/>
    </row>
    <row r="4" spans="1:22" ht="24.75" customHeight="1" thickBot="1">
      <c r="A4" s="531"/>
      <c r="B4" s="533"/>
      <c r="C4" s="216" t="s">
        <v>10</v>
      </c>
      <c r="D4" s="217" t="s">
        <v>11</v>
      </c>
      <c r="E4" s="218" t="s">
        <v>10</v>
      </c>
      <c r="F4" s="219" t="s">
        <v>11</v>
      </c>
      <c r="G4" s="216" t="s">
        <v>10</v>
      </c>
      <c r="H4" s="217" t="s">
        <v>11</v>
      </c>
      <c r="I4" s="218" t="s">
        <v>10</v>
      </c>
      <c r="J4" s="219" t="s">
        <v>11</v>
      </c>
      <c r="K4" s="216" t="s">
        <v>10</v>
      </c>
      <c r="L4" s="217" t="s">
        <v>11</v>
      </c>
      <c r="M4" s="218" t="s">
        <v>10</v>
      </c>
      <c r="N4" s="219" t="s">
        <v>11</v>
      </c>
      <c r="O4" s="216" t="s">
        <v>10</v>
      </c>
      <c r="P4" s="217" t="s">
        <v>11</v>
      </c>
      <c r="Q4" s="218" t="s">
        <v>10</v>
      </c>
      <c r="R4" s="219" t="s">
        <v>11</v>
      </c>
      <c r="S4" s="218" t="s">
        <v>10</v>
      </c>
      <c r="T4" s="219" t="s">
        <v>11</v>
      </c>
      <c r="U4" s="218" t="s">
        <v>10</v>
      </c>
      <c r="V4" s="219" t="s">
        <v>11</v>
      </c>
    </row>
    <row r="5" spans="1:23" ht="15" thickBot="1">
      <c r="A5" s="145" t="s">
        <v>54</v>
      </c>
      <c r="B5" s="14" t="s">
        <v>55</v>
      </c>
      <c r="C5" s="15">
        <f>VLOOKUP(W5,'[1]Sheet1'!$A$838:$U$890,2,FALSE)</f>
        <v>5326</v>
      </c>
      <c r="D5" s="160">
        <f>VLOOKUP(W5,'[1]Sheet1'!$A$838:$U$890,3,FALSE)/100</f>
        <v>0.049335828223132074</v>
      </c>
      <c r="E5" s="15">
        <f>VLOOKUP(W5,'[1]Sheet1'!$A$838:$U$890,4,FALSE)</f>
        <v>321</v>
      </c>
      <c r="F5" s="160">
        <f>VLOOKUP(W5,'[1]Sheet1'!$A$838:$U$890,5,FALSE)/100</f>
        <v>0.05146705146705147</v>
      </c>
      <c r="G5" s="15">
        <f>VLOOKUP(W5,'[1]Sheet1'!$A$838:$U$890,6,FALSE)</f>
        <v>151</v>
      </c>
      <c r="H5" s="160">
        <f>VLOOKUP(W5,'[1]Sheet1'!$A$838:$U$890,7,FALSE)/100</f>
        <v>0.036115761779478596</v>
      </c>
      <c r="I5" s="15">
        <f>VLOOKUP(W5,'[1]Sheet1'!$A$838:$U$890,8,FALSE)</f>
        <v>56</v>
      </c>
      <c r="J5" s="160">
        <f>VLOOKUP(W5,'[1]Sheet1'!$A$838:$U$890,9,FALSE)/100</f>
        <v>0.05067873303167421</v>
      </c>
      <c r="K5" s="15">
        <f>VLOOKUP(W5,'[1]Sheet1'!$A$838:$U$890,10,FALSE)</f>
        <v>2</v>
      </c>
      <c r="L5" s="160">
        <f>VLOOKUP(W5,'[1]Sheet1'!$A$838:$U$890,11,FALSE)/100</f>
        <v>0.025</v>
      </c>
      <c r="M5" s="15">
        <f>VLOOKUP(W5,'[1]Sheet1'!$A$838:$U$890,12,FALSE)</f>
        <v>7</v>
      </c>
      <c r="N5" s="160">
        <f>VLOOKUP(W5,'[1]Sheet1'!$A$838:$U$890,13,FALSE)/100</f>
        <v>0.0374331550802139</v>
      </c>
      <c r="O5" s="15">
        <f>VLOOKUP(W5,'[1]Sheet1'!$A$838:$U$890,14,FALSE)</f>
        <v>2</v>
      </c>
      <c r="P5" s="160">
        <f>VLOOKUP(W5,'[1]Sheet1'!$A$838:$U$890,15,FALSE)/100</f>
        <v>0.04081632653061225</v>
      </c>
      <c r="Q5" s="15">
        <f>VLOOKUP(W5,'[1]Sheet1'!$A$838:$U$890,16,FALSE)</f>
        <v>2</v>
      </c>
      <c r="R5" s="160">
        <f>VLOOKUP(W5,'[1]Sheet1'!$A$838:$U$890,17,FALSE)/100</f>
        <v>0.08695652173913043</v>
      </c>
      <c r="S5" s="15">
        <f>VLOOKUP(W5,'[1]Sheet1'!$A$838:$U$890,18,FALSE)</f>
        <v>7</v>
      </c>
      <c r="T5" s="160">
        <f>VLOOKUP(W5,'[1]Sheet1'!$A$838:$U$890,19,FALSE)/100</f>
        <v>0.10606060606060605</v>
      </c>
      <c r="U5" s="15">
        <f>VLOOKUP(W5,'[1]Sheet1'!$A$838:$U$890,20,FALSE)</f>
        <v>5874</v>
      </c>
      <c r="V5" s="158">
        <f>VLOOKUP(W5,'[1]Sheet1'!$A$838:$U$890,21,FALSE)/100</f>
        <v>0.0489981815451861</v>
      </c>
      <c r="W5" s="290" t="s">
        <v>255</v>
      </c>
    </row>
    <row r="6" spans="1:23" ht="15" thickBot="1">
      <c r="A6" s="145" t="s">
        <v>79</v>
      </c>
      <c r="B6" s="14" t="s">
        <v>80</v>
      </c>
      <c r="C6" s="15">
        <f>SUM(C7:C12)</f>
        <v>1035</v>
      </c>
      <c r="D6" s="160">
        <f aca="true" t="shared" si="0" ref="D6:T6">SUM(D7:D12)</f>
        <v>0.009587416862737834</v>
      </c>
      <c r="E6" s="15">
        <f t="shared" si="0"/>
        <v>84</v>
      </c>
      <c r="F6" s="160">
        <f t="shared" si="0"/>
        <v>0.013468013468013466</v>
      </c>
      <c r="G6" s="15">
        <f t="shared" si="0"/>
        <v>125</v>
      </c>
      <c r="H6" s="160">
        <f t="shared" si="0"/>
        <v>0.029897153790959103</v>
      </c>
      <c r="I6" s="15">
        <f t="shared" si="0"/>
        <v>54</v>
      </c>
      <c r="J6" s="160">
        <f t="shared" si="0"/>
        <v>0.048868778280542986</v>
      </c>
      <c r="K6" s="15">
        <f t="shared" si="0"/>
        <v>3</v>
      </c>
      <c r="L6" s="160">
        <f t="shared" si="0"/>
        <v>0.037500000000000006</v>
      </c>
      <c r="M6" s="15">
        <f t="shared" si="0"/>
        <v>9</v>
      </c>
      <c r="N6" s="160">
        <f t="shared" si="0"/>
        <v>0.0481283422459893</v>
      </c>
      <c r="O6" s="15">
        <f t="shared" si="0"/>
        <v>6</v>
      </c>
      <c r="P6" s="160">
        <f t="shared" si="0"/>
        <v>0.12244897959183673</v>
      </c>
      <c r="Q6" s="15">
        <f t="shared" si="0"/>
        <v>1</v>
      </c>
      <c r="R6" s="160">
        <f t="shared" si="0"/>
        <v>0.043478260869565216</v>
      </c>
      <c r="S6" s="15">
        <f t="shared" si="0"/>
        <v>4</v>
      </c>
      <c r="T6" s="160">
        <f t="shared" si="0"/>
        <v>0.06060606060606061</v>
      </c>
      <c r="U6" s="15">
        <f>SUM(U7:U12)</f>
        <v>1321</v>
      </c>
      <c r="V6" s="158">
        <f>SUM(V7:V12)</f>
        <v>0.011019168849368545</v>
      </c>
      <c r="W6" s="290">
        <f>SUM(W7:W12)</f>
        <v>0</v>
      </c>
    </row>
    <row r="7" spans="1:23" ht="14.25">
      <c r="A7" s="26">
        <v>10</v>
      </c>
      <c r="B7" s="27" t="s">
        <v>81</v>
      </c>
      <c r="C7" s="78">
        <f>VLOOKUP(W7,'[1]Sheet1'!$A$838:$U$890,2,FALSE)</f>
        <v>99</v>
      </c>
      <c r="D7" s="79">
        <f>VLOOKUP(W7,'[1]Sheet1'!$A$838:$U$890,3,FALSE)/100</f>
        <v>0.000917057265131445</v>
      </c>
      <c r="E7" s="78">
        <f>VLOOKUP(W7,'[1]Sheet1'!$A$838:$U$890,4,FALSE)</f>
        <v>5</v>
      </c>
      <c r="F7" s="79">
        <f>VLOOKUP(W7,'[1]Sheet1'!$A$838:$U$890,5,FALSE)/100</f>
        <v>0.000801667468334135</v>
      </c>
      <c r="G7" s="78">
        <f>VLOOKUP(W7,'[1]Sheet1'!$A$838:$U$890,6,FALSE)</f>
        <v>1</v>
      </c>
      <c r="H7" s="79">
        <f>VLOOKUP(W7,'[1]Sheet1'!$A$838:$U$890,7,FALSE)/100</f>
        <v>0.0002391772303276728</v>
      </c>
      <c r="I7" s="78">
        <f>VLOOKUP(W7,'[1]Sheet1'!$A$838:$U$890,8,FALSE)</f>
        <v>1</v>
      </c>
      <c r="J7" s="79">
        <f>VLOOKUP(W7,'[1]Sheet1'!$A$838:$U$890,9,FALSE)/100</f>
        <v>0.0009049773755656108</v>
      </c>
      <c r="K7" s="78">
        <f>VLOOKUP(W7,'[1]Sheet1'!$A$838:$U$890,10,FALSE)</f>
        <v>0</v>
      </c>
      <c r="L7" s="79">
        <f>VLOOKUP(W7,'[1]Sheet1'!$A$838:$U$890,11,FALSE)/100</f>
        <v>0</v>
      </c>
      <c r="M7" s="78">
        <f>VLOOKUP(W7,'[1]Sheet1'!$A$838:$U$890,12,FALSE)</f>
        <v>0</v>
      </c>
      <c r="N7" s="79">
        <f>VLOOKUP(W7,'[1]Sheet1'!$A$838:$U$890,13,FALSE)/100</f>
        <v>0</v>
      </c>
      <c r="O7" s="78">
        <f>VLOOKUP(W7,'[1]Sheet1'!$A$838:$U$890,14,FALSE)</f>
        <v>0</v>
      </c>
      <c r="P7" s="79">
        <f>VLOOKUP(W7,'[1]Sheet1'!$A$838:$U$890,15,FALSE)/100</f>
        <v>0</v>
      </c>
      <c r="Q7" s="78">
        <f>VLOOKUP(W7,'[1]Sheet1'!$A$838:$U$890,16,FALSE)</f>
        <v>0</v>
      </c>
      <c r="R7" s="79">
        <f>VLOOKUP(W7,'[1]Sheet1'!$A$838:$U$890,17,FALSE)/100</f>
        <v>0</v>
      </c>
      <c r="S7" s="78">
        <f>VLOOKUP(W7,'[1]Sheet1'!$A$838:$U$890,18,FALSE)</f>
        <v>0</v>
      </c>
      <c r="T7" s="79">
        <f>VLOOKUP(W7,'[1]Sheet1'!$A$838:$U$890,19,FALSE)/100</f>
        <v>0</v>
      </c>
      <c r="U7" s="78">
        <f>VLOOKUP(W7,'[1]Sheet1'!$A$838:$U$890,20,FALSE)</f>
        <v>106</v>
      </c>
      <c r="V7" s="80">
        <f>VLOOKUP(W7,'[1]Sheet1'!$A$838:$U$890,21,FALSE)/100</f>
        <v>0.0008842027994194291</v>
      </c>
      <c r="W7" s="290" t="s">
        <v>310</v>
      </c>
    </row>
    <row r="8" spans="1:23" ht="27">
      <c r="A8" s="26">
        <v>11</v>
      </c>
      <c r="B8" s="27" t="s">
        <v>82</v>
      </c>
      <c r="C8" s="78">
        <f>VLOOKUP(W8,'[1]Sheet1'!$A$838:$U$890,2,FALSE)</f>
        <v>107</v>
      </c>
      <c r="D8" s="79">
        <f>VLOOKUP(W8,'[1]Sheet1'!$A$838:$U$890,3,FALSE)/100</f>
        <v>0.0009911629027178242</v>
      </c>
      <c r="E8" s="78">
        <f>VLOOKUP(W8,'[1]Sheet1'!$A$838:$U$890,4,FALSE)</f>
        <v>4</v>
      </c>
      <c r="F8" s="79">
        <f>VLOOKUP(W8,'[1]Sheet1'!$A$838:$U$890,5,FALSE)/100</f>
        <v>0.000641333974667308</v>
      </c>
      <c r="G8" s="78">
        <f>VLOOKUP(W8,'[1]Sheet1'!$A$838:$U$890,6,FALSE)</f>
        <v>3</v>
      </c>
      <c r="H8" s="79">
        <f>VLOOKUP(W8,'[1]Sheet1'!$A$838:$U$890,7,FALSE)/100</f>
        <v>0.0007175316909830184</v>
      </c>
      <c r="I8" s="78">
        <f>VLOOKUP(W8,'[1]Sheet1'!$A$838:$U$890,8,FALSE)</f>
        <v>0</v>
      </c>
      <c r="J8" s="79">
        <f>VLOOKUP(W8,'[1]Sheet1'!$A$838:$U$890,9,FALSE)/100</f>
        <v>0</v>
      </c>
      <c r="K8" s="78">
        <f>VLOOKUP(W8,'[1]Sheet1'!$A$838:$U$890,10,FALSE)</f>
        <v>0</v>
      </c>
      <c r="L8" s="79">
        <f>VLOOKUP(W8,'[1]Sheet1'!$A$838:$U$890,11,FALSE)/100</f>
        <v>0</v>
      </c>
      <c r="M8" s="78">
        <f>VLOOKUP(W8,'[1]Sheet1'!$A$838:$U$890,12,FALSE)</f>
        <v>0</v>
      </c>
      <c r="N8" s="79">
        <f>VLOOKUP(W8,'[1]Sheet1'!$A$838:$U$890,13,FALSE)/100</f>
        <v>0</v>
      </c>
      <c r="O8" s="78">
        <f>VLOOKUP(W8,'[1]Sheet1'!$A$838:$U$890,14,FALSE)</f>
        <v>0</v>
      </c>
      <c r="P8" s="79">
        <f>VLOOKUP(W8,'[1]Sheet1'!$A$838:$U$890,15,FALSE)/100</f>
        <v>0</v>
      </c>
      <c r="Q8" s="78">
        <f>VLOOKUP(W8,'[1]Sheet1'!$A$838:$U$890,16,FALSE)</f>
        <v>0</v>
      </c>
      <c r="R8" s="79">
        <f>VLOOKUP(W8,'[1]Sheet1'!$A$838:$U$890,17,FALSE)/100</f>
        <v>0</v>
      </c>
      <c r="S8" s="78">
        <f>VLOOKUP(W8,'[1]Sheet1'!$A$838:$U$890,18,FALSE)</f>
        <v>0</v>
      </c>
      <c r="T8" s="79">
        <f>VLOOKUP(W8,'[1]Sheet1'!$A$838:$U$890,19,FALSE)/100</f>
        <v>0</v>
      </c>
      <c r="U8" s="78">
        <f>VLOOKUP(W8,'[1]Sheet1'!$A$838:$U$890,20,FALSE)</f>
        <v>114</v>
      </c>
      <c r="V8" s="80">
        <f>VLOOKUP(W8,'[1]Sheet1'!$A$838:$U$890,21,FALSE)/100</f>
        <v>0.0009509350861680653</v>
      </c>
      <c r="W8" s="290" t="s">
        <v>311</v>
      </c>
    </row>
    <row r="9" spans="1:23" ht="14.25">
      <c r="A9" s="26">
        <v>12</v>
      </c>
      <c r="B9" s="27" t="s">
        <v>83</v>
      </c>
      <c r="C9" s="78">
        <f>VLOOKUP(W9,'[1]Sheet1'!$A$838:$U$890,2,FALSE)</f>
        <v>126</v>
      </c>
      <c r="D9" s="79">
        <f>VLOOKUP(W9,'[1]Sheet1'!$A$838:$U$890,3,FALSE)/100</f>
        <v>0.0011671637919854754</v>
      </c>
      <c r="E9" s="78">
        <f>VLOOKUP(W9,'[1]Sheet1'!$A$838:$U$890,4,FALSE)</f>
        <v>4</v>
      </c>
      <c r="F9" s="79">
        <f>VLOOKUP(W9,'[1]Sheet1'!$A$838:$U$890,5,FALSE)/100</f>
        <v>0.000641333974667308</v>
      </c>
      <c r="G9" s="78">
        <f>VLOOKUP(W9,'[1]Sheet1'!$A$838:$U$890,6,FALSE)</f>
        <v>9</v>
      </c>
      <c r="H9" s="79">
        <f>VLOOKUP(W9,'[1]Sheet1'!$A$838:$U$890,7,FALSE)/100</f>
        <v>0.0021525950729490554</v>
      </c>
      <c r="I9" s="78">
        <f>VLOOKUP(W9,'[1]Sheet1'!$A$838:$U$890,8,FALSE)</f>
        <v>3</v>
      </c>
      <c r="J9" s="79">
        <f>VLOOKUP(W9,'[1]Sheet1'!$A$838:$U$890,9,FALSE)/100</f>
        <v>0.0027149321266968325</v>
      </c>
      <c r="K9" s="78">
        <f>VLOOKUP(W9,'[1]Sheet1'!$A$838:$U$890,10,FALSE)</f>
        <v>0</v>
      </c>
      <c r="L9" s="79">
        <f>VLOOKUP(W9,'[1]Sheet1'!$A$838:$U$890,11,FALSE)/100</f>
        <v>0</v>
      </c>
      <c r="M9" s="78">
        <f>VLOOKUP(W9,'[1]Sheet1'!$A$838:$U$890,12,FALSE)</f>
        <v>0</v>
      </c>
      <c r="N9" s="79">
        <f>VLOOKUP(W9,'[1]Sheet1'!$A$838:$U$890,13,FALSE)/100</f>
        <v>0</v>
      </c>
      <c r="O9" s="78">
        <f>VLOOKUP(W9,'[1]Sheet1'!$A$838:$U$890,14,FALSE)</f>
        <v>0</v>
      </c>
      <c r="P9" s="79">
        <f>VLOOKUP(W9,'[1]Sheet1'!$A$838:$U$890,15,FALSE)/100</f>
        <v>0</v>
      </c>
      <c r="Q9" s="78">
        <f>VLOOKUP(W9,'[1]Sheet1'!$A$838:$U$890,16,FALSE)</f>
        <v>0</v>
      </c>
      <c r="R9" s="79">
        <f>VLOOKUP(W9,'[1]Sheet1'!$A$838:$U$890,17,FALSE)/100</f>
        <v>0</v>
      </c>
      <c r="S9" s="78">
        <f>VLOOKUP(W9,'[1]Sheet1'!$A$838:$U$890,18,FALSE)</f>
        <v>0</v>
      </c>
      <c r="T9" s="79">
        <f>VLOOKUP(W9,'[1]Sheet1'!$A$838:$U$890,19,FALSE)/100</f>
        <v>0</v>
      </c>
      <c r="U9" s="78">
        <f>VLOOKUP(W9,'[1]Sheet1'!$A$838:$U$890,20,FALSE)</f>
        <v>142</v>
      </c>
      <c r="V9" s="80">
        <f>VLOOKUP(W9,'[1]Sheet1'!$A$838:$U$890,21,FALSE)/100</f>
        <v>0.0011844980897882918</v>
      </c>
      <c r="W9" s="290" t="s">
        <v>312</v>
      </c>
    </row>
    <row r="10" spans="1:23" ht="14.25">
      <c r="A10" s="26">
        <v>13</v>
      </c>
      <c r="B10" s="27" t="s">
        <v>84</v>
      </c>
      <c r="C10" s="78">
        <f>VLOOKUP(W10,'[1]Sheet1'!$A$838:$U$890,2,FALSE)</f>
        <v>291</v>
      </c>
      <c r="D10" s="79">
        <f>VLOOKUP(W10,'[1]Sheet1'!$A$838:$U$890,3,FALSE)/100</f>
        <v>0.00269559256720455</v>
      </c>
      <c r="E10" s="78">
        <f>VLOOKUP(W10,'[1]Sheet1'!$A$838:$U$890,4,FALSE)</f>
        <v>21</v>
      </c>
      <c r="F10" s="79">
        <f>VLOOKUP(W10,'[1]Sheet1'!$A$838:$U$890,5,FALSE)/100</f>
        <v>0.003367003367003367</v>
      </c>
      <c r="G10" s="78">
        <f>VLOOKUP(W10,'[1]Sheet1'!$A$838:$U$890,6,FALSE)</f>
        <v>86</v>
      </c>
      <c r="H10" s="79">
        <f>VLOOKUP(W10,'[1]Sheet1'!$A$838:$U$890,7,FALSE)/100</f>
        <v>0.020569241808179862</v>
      </c>
      <c r="I10" s="78">
        <f>VLOOKUP(W10,'[1]Sheet1'!$A$838:$U$890,8,FALSE)</f>
        <v>39</v>
      </c>
      <c r="J10" s="79">
        <f>VLOOKUP(W10,'[1]Sheet1'!$A$838:$U$890,9,FALSE)/100</f>
        <v>0.03529411764705882</v>
      </c>
      <c r="K10" s="78">
        <f>VLOOKUP(W10,'[1]Sheet1'!$A$838:$U$890,10,FALSE)</f>
        <v>1</v>
      </c>
      <c r="L10" s="79">
        <f>VLOOKUP(W10,'[1]Sheet1'!$A$838:$U$890,11,FALSE)/100</f>
        <v>0.0125</v>
      </c>
      <c r="M10" s="78">
        <f>VLOOKUP(W10,'[1]Sheet1'!$A$838:$U$890,12,FALSE)</f>
        <v>9</v>
      </c>
      <c r="N10" s="79">
        <f>VLOOKUP(W10,'[1]Sheet1'!$A$838:$U$890,13,FALSE)/100</f>
        <v>0.0481283422459893</v>
      </c>
      <c r="O10" s="78">
        <f>VLOOKUP(W10,'[1]Sheet1'!$A$838:$U$890,14,FALSE)</f>
        <v>5</v>
      </c>
      <c r="P10" s="79">
        <f>VLOOKUP(W10,'[1]Sheet1'!$A$838:$U$890,15,FALSE)/100</f>
        <v>0.10204081632653061</v>
      </c>
      <c r="Q10" s="78">
        <f>VLOOKUP(W10,'[1]Sheet1'!$A$838:$U$890,16,FALSE)</f>
        <v>1</v>
      </c>
      <c r="R10" s="79">
        <f>VLOOKUP(W10,'[1]Sheet1'!$A$838:$U$890,17,FALSE)/100</f>
        <v>0.043478260869565216</v>
      </c>
      <c r="S10" s="78">
        <f>VLOOKUP(W10,'[1]Sheet1'!$A$838:$U$890,18,FALSE)</f>
        <v>1</v>
      </c>
      <c r="T10" s="79">
        <f>VLOOKUP(W10,'[1]Sheet1'!$A$838:$U$890,19,FALSE)/100</f>
        <v>0.015151515151515148</v>
      </c>
      <c r="U10" s="78">
        <f>VLOOKUP(W10,'[1]Sheet1'!$A$838:$U$890,20,FALSE)</f>
        <v>454</v>
      </c>
      <c r="V10" s="80">
        <f>VLOOKUP(W10,'[1]Sheet1'!$A$838:$U$890,21,FALSE)/100</f>
        <v>0.003787057272985102</v>
      </c>
      <c r="W10" s="290" t="s">
        <v>313</v>
      </c>
    </row>
    <row r="11" spans="1:23" ht="14.25">
      <c r="A11" s="26">
        <v>14</v>
      </c>
      <c r="B11" s="27" t="s">
        <v>85</v>
      </c>
      <c r="C11" s="78">
        <f>VLOOKUP(W11,'[1]Sheet1'!$A$838:$U$890,2,FALSE)</f>
        <v>89</v>
      </c>
      <c r="D11" s="79">
        <f>VLOOKUP(W11,'[1]Sheet1'!$A$838:$U$890,3,FALSE)/100</f>
        <v>0.0008244252181484707</v>
      </c>
      <c r="E11" s="78">
        <f>VLOOKUP(W11,'[1]Sheet1'!$A$838:$U$890,4,FALSE)</f>
        <v>6</v>
      </c>
      <c r="F11" s="79">
        <f>VLOOKUP(W11,'[1]Sheet1'!$A$838:$U$890,5,FALSE)/100</f>
        <v>0.000962000962000962</v>
      </c>
      <c r="G11" s="78">
        <f>VLOOKUP(W11,'[1]Sheet1'!$A$838:$U$890,6,FALSE)</f>
        <v>1</v>
      </c>
      <c r="H11" s="79">
        <f>VLOOKUP(W11,'[1]Sheet1'!$A$838:$U$890,7,FALSE)/100</f>
        <v>0.0002391772303276728</v>
      </c>
      <c r="I11" s="78">
        <f>VLOOKUP(W11,'[1]Sheet1'!$A$838:$U$890,8,FALSE)</f>
        <v>2</v>
      </c>
      <c r="J11" s="79">
        <f>VLOOKUP(W11,'[1]Sheet1'!$A$838:$U$890,9,FALSE)/100</f>
        <v>0.0018099547511312216</v>
      </c>
      <c r="K11" s="78">
        <f>VLOOKUP(W11,'[1]Sheet1'!$A$838:$U$890,10,FALSE)</f>
        <v>0</v>
      </c>
      <c r="L11" s="79">
        <f>VLOOKUP(W11,'[1]Sheet1'!$A$838:$U$890,11,FALSE)/100</f>
        <v>0</v>
      </c>
      <c r="M11" s="78">
        <f>VLOOKUP(W11,'[1]Sheet1'!$A$838:$U$890,12,FALSE)</f>
        <v>0</v>
      </c>
      <c r="N11" s="79">
        <f>VLOOKUP(W11,'[1]Sheet1'!$A$838:$U$890,13,FALSE)/100</f>
        <v>0</v>
      </c>
      <c r="O11" s="78">
        <f>VLOOKUP(W11,'[1]Sheet1'!$A$838:$U$890,14,FALSE)</f>
        <v>0</v>
      </c>
      <c r="P11" s="79">
        <f>VLOOKUP(W11,'[1]Sheet1'!$A$838:$U$890,15,FALSE)/100</f>
        <v>0</v>
      </c>
      <c r="Q11" s="78">
        <f>VLOOKUP(W11,'[1]Sheet1'!$A$838:$U$890,16,FALSE)</f>
        <v>0</v>
      </c>
      <c r="R11" s="79">
        <f>VLOOKUP(W11,'[1]Sheet1'!$A$838:$U$890,17,FALSE)/100</f>
        <v>0</v>
      </c>
      <c r="S11" s="78">
        <f>VLOOKUP(W11,'[1]Sheet1'!$A$838:$U$890,18,FALSE)</f>
        <v>0</v>
      </c>
      <c r="T11" s="79">
        <f>VLOOKUP(W11,'[1]Sheet1'!$A$838:$U$890,19,FALSE)/100</f>
        <v>0</v>
      </c>
      <c r="U11" s="78">
        <f>VLOOKUP(W11,'[1]Sheet1'!$A$838:$U$890,20,FALSE)</f>
        <v>98</v>
      </c>
      <c r="V11" s="80">
        <f>VLOOKUP(W11,'[1]Sheet1'!$A$838:$U$890,21,FALSE)/100</f>
        <v>0.0008174705126707929</v>
      </c>
      <c r="W11" s="290" t="s">
        <v>314</v>
      </c>
    </row>
    <row r="12" spans="1:23" ht="15" thickBot="1">
      <c r="A12" s="8">
        <v>19</v>
      </c>
      <c r="B12" s="33" t="s">
        <v>86</v>
      </c>
      <c r="C12" s="83">
        <f>VLOOKUP(W12,'[1]Sheet1'!$A$838:$U$890,2,FALSE)</f>
        <v>323</v>
      </c>
      <c r="D12" s="84">
        <f>VLOOKUP(W12,'[1]Sheet1'!$A$838:$U$890,3,FALSE)/100</f>
        <v>0.0029920151175500675</v>
      </c>
      <c r="E12" s="83">
        <f>VLOOKUP(W12,'[1]Sheet1'!$A$838:$U$890,4,FALSE)</f>
        <v>44</v>
      </c>
      <c r="F12" s="84">
        <f>VLOOKUP(W12,'[1]Sheet1'!$A$838:$U$890,5,FALSE)/100</f>
        <v>0.007054673721340388</v>
      </c>
      <c r="G12" s="83">
        <f>VLOOKUP(W12,'[1]Sheet1'!$A$838:$U$890,6,FALSE)</f>
        <v>25</v>
      </c>
      <c r="H12" s="84">
        <f>VLOOKUP(W12,'[1]Sheet1'!$A$838:$U$890,7,FALSE)/100</f>
        <v>0.00597943075819182</v>
      </c>
      <c r="I12" s="83">
        <f>VLOOKUP(W12,'[1]Sheet1'!$A$838:$U$890,8,FALSE)</f>
        <v>9</v>
      </c>
      <c r="J12" s="84">
        <f>VLOOKUP(W12,'[1]Sheet1'!$A$838:$U$890,9,FALSE)/100</f>
        <v>0.008144796380090498</v>
      </c>
      <c r="K12" s="83">
        <f>VLOOKUP(W12,'[1]Sheet1'!$A$838:$U$890,10,FALSE)</f>
        <v>2</v>
      </c>
      <c r="L12" s="84">
        <f>VLOOKUP(W12,'[1]Sheet1'!$A$838:$U$890,11,FALSE)/100</f>
        <v>0.025</v>
      </c>
      <c r="M12" s="83">
        <f>VLOOKUP(W12,'[1]Sheet1'!$A$838:$U$890,12,FALSE)</f>
        <v>0</v>
      </c>
      <c r="N12" s="84">
        <f>VLOOKUP(W12,'[1]Sheet1'!$A$838:$U$890,13,FALSE)/100</f>
        <v>0</v>
      </c>
      <c r="O12" s="83">
        <f>VLOOKUP(W12,'[1]Sheet1'!$A$838:$U$890,14,FALSE)</f>
        <v>1</v>
      </c>
      <c r="P12" s="84">
        <f>VLOOKUP(W12,'[1]Sheet1'!$A$838:$U$890,15,FALSE)/100</f>
        <v>0.020408163265306124</v>
      </c>
      <c r="Q12" s="83">
        <f>VLOOKUP(W12,'[1]Sheet1'!$A$838:$U$890,16,FALSE)</f>
        <v>0</v>
      </c>
      <c r="R12" s="84">
        <f>VLOOKUP(W12,'[1]Sheet1'!$A$838:$U$890,17,FALSE)/100</f>
        <v>0</v>
      </c>
      <c r="S12" s="83">
        <f>VLOOKUP(W12,'[1]Sheet1'!$A$838:$U$890,18,FALSE)</f>
        <v>3</v>
      </c>
      <c r="T12" s="84">
        <f>VLOOKUP(W12,'[1]Sheet1'!$A$838:$U$890,19,FALSE)/100</f>
        <v>0.045454545454545456</v>
      </c>
      <c r="U12" s="83">
        <f>VLOOKUP(W12,'[1]Sheet1'!$A$838:$U$890,20,FALSE)</f>
        <v>407</v>
      </c>
      <c r="V12" s="85">
        <f>VLOOKUP(W12,'[1]Sheet1'!$A$838:$U$890,21,FALSE)/100</f>
        <v>0.0033950050883368647</v>
      </c>
      <c r="W12" s="290" t="s">
        <v>315</v>
      </c>
    </row>
    <row r="13" spans="1:23" ht="27.75" thickBot="1">
      <c r="A13" s="145" t="s">
        <v>87</v>
      </c>
      <c r="B13" s="14" t="s">
        <v>88</v>
      </c>
      <c r="C13" s="15">
        <f>SUM(C14:C19)</f>
        <v>5467</v>
      </c>
      <c r="D13" s="160">
        <f aca="true" t="shared" si="1" ref="D13:T13">SUM(D14:D19)</f>
        <v>0.05064194008559201</v>
      </c>
      <c r="E13" s="15">
        <f t="shared" si="1"/>
        <v>77</v>
      </c>
      <c r="F13" s="160">
        <f t="shared" si="1"/>
        <v>0.012345679012345678</v>
      </c>
      <c r="G13" s="15">
        <f t="shared" si="1"/>
        <v>55</v>
      </c>
      <c r="H13" s="160">
        <f t="shared" si="1"/>
        <v>0.013154747668022005</v>
      </c>
      <c r="I13" s="15">
        <f t="shared" si="1"/>
        <v>22</v>
      </c>
      <c r="J13" s="160">
        <f t="shared" si="1"/>
        <v>0.01990950226244344</v>
      </c>
      <c r="K13" s="15">
        <f t="shared" si="1"/>
        <v>2</v>
      </c>
      <c r="L13" s="160">
        <f t="shared" si="1"/>
        <v>0.025</v>
      </c>
      <c r="M13" s="15">
        <f t="shared" si="1"/>
        <v>1</v>
      </c>
      <c r="N13" s="160">
        <f t="shared" si="1"/>
        <v>0.005347593582887699</v>
      </c>
      <c r="O13" s="15">
        <f t="shared" si="1"/>
        <v>0</v>
      </c>
      <c r="P13" s="160">
        <f t="shared" si="1"/>
        <v>0</v>
      </c>
      <c r="Q13" s="15">
        <f t="shared" si="1"/>
        <v>2</v>
      </c>
      <c r="R13" s="160">
        <f t="shared" si="1"/>
        <v>0.08695652173913043</v>
      </c>
      <c r="S13" s="15">
        <f t="shared" si="1"/>
        <v>0</v>
      </c>
      <c r="T13" s="160">
        <f t="shared" si="1"/>
        <v>0</v>
      </c>
      <c r="U13" s="15">
        <f>SUM(U14:U19)</f>
        <v>5626</v>
      </c>
      <c r="V13" s="158">
        <f>SUM(V14:V19)</f>
        <v>0.04692948065597837</v>
      </c>
      <c r="W13" s="290">
        <f>SUM(W14:W19)</f>
        <v>0</v>
      </c>
    </row>
    <row r="14" spans="1:23" ht="27">
      <c r="A14" s="26">
        <v>20</v>
      </c>
      <c r="B14" s="27" t="s">
        <v>89</v>
      </c>
      <c r="C14" s="78">
        <f>VLOOKUP(W14,'[1]Sheet1'!$A$838:$U$890,2,FALSE)</f>
        <v>488</v>
      </c>
      <c r="D14" s="79">
        <f>VLOOKUP(W14,'[1]Sheet1'!$A$838:$U$890,3,FALSE)/100</f>
        <v>0.004520443892769142</v>
      </c>
      <c r="E14" s="78">
        <f>VLOOKUP(W14,'[1]Sheet1'!$A$838:$U$890,4,FALSE)</f>
        <v>14</v>
      </c>
      <c r="F14" s="79">
        <f>VLOOKUP(W14,'[1]Sheet1'!$A$838:$U$890,5,FALSE)/100</f>
        <v>0.002244668911335578</v>
      </c>
      <c r="G14" s="78">
        <f>VLOOKUP(W14,'[1]Sheet1'!$A$838:$U$890,6,FALSE)</f>
        <v>7</v>
      </c>
      <c r="H14" s="79">
        <f>VLOOKUP(W14,'[1]Sheet1'!$A$838:$U$890,7,FALSE)/100</f>
        <v>0.0016742406122937099</v>
      </c>
      <c r="I14" s="78">
        <f>VLOOKUP(W14,'[1]Sheet1'!$A$838:$U$890,8,FALSE)</f>
        <v>0</v>
      </c>
      <c r="J14" s="79">
        <f>VLOOKUP(W14,'[1]Sheet1'!$A$838:$U$890,9,FALSE)/100</f>
        <v>0</v>
      </c>
      <c r="K14" s="78">
        <f>VLOOKUP(W14,'[1]Sheet1'!$A$838:$U$890,10,FALSE)</f>
        <v>1</v>
      </c>
      <c r="L14" s="79">
        <f>VLOOKUP(W14,'[1]Sheet1'!$A$838:$U$890,11,FALSE)/100</f>
        <v>0.0125</v>
      </c>
      <c r="M14" s="78">
        <f>VLOOKUP(W14,'[1]Sheet1'!$A$838:$U$890,12,FALSE)</f>
        <v>0</v>
      </c>
      <c r="N14" s="79">
        <f>VLOOKUP(W14,'[1]Sheet1'!$A$838:$U$890,13,FALSE)/100</f>
        <v>0</v>
      </c>
      <c r="O14" s="78">
        <f>VLOOKUP(W14,'[1]Sheet1'!$A$838:$U$890,14,FALSE)</f>
        <v>0</v>
      </c>
      <c r="P14" s="79">
        <f>VLOOKUP(W14,'[1]Sheet1'!$A$838:$U$890,15,FALSE)/100</f>
        <v>0</v>
      </c>
      <c r="Q14" s="78">
        <f>VLOOKUP(W14,'[1]Sheet1'!$A$838:$U$890,16,FALSE)</f>
        <v>0</v>
      </c>
      <c r="R14" s="79">
        <f>VLOOKUP(W14,'[1]Sheet1'!$A$838:$U$890,17,FALSE)/100</f>
        <v>0</v>
      </c>
      <c r="S14" s="78">
        <f>VLOOKUP(W14,'[1]Sheet1'!$A$838:$U$890,18,FALSE)</f>
        <v>0</v>
      </c>
      <c r="T14" s="79">
        <f>VLOOKUP(W14,'[1]Sheet1'!$A$838:$U$890,19,FALSE)/100</f>
        <v>0</v>
      </c>
      <c r="U14" s="78">
        <f>VLOOKUP(W14,'[1]Sheet1'!$A$838:$U$890,20,FALSE)</f>
        <v>510</v>
      </c>
      <c r="V14" s="80">
        <f>VLOOKUP(W14,'[1]Sheet1'!$A$838:$U$890,21,FALSE)/100</f>
        <v>0.004254183280225556</v>
      </c>
      <c r="W14" s="290" t="s">
        <v>316</v>
      </c>
    </row>
    <row r="15" spans="1:23" ht="14.25">
      <c r="A15" s="26">
        <v>21</v>
      </c>
      <c r="B15" s="27" t="s">
        <v>90</v>
      </c>
      <c r="C15" s="78">
        <f>VLOOKUP(W15,'[1]Sheet1'!$A$838:$U$890,2,FALSE)</f>
        <v>502</v>
      </c>
      <c r="D15" s="79">
        <f>VLOOKUP(W15,'[1]Sheet1'!$A$838:$U$890,3,FALSE)/100</f>
        <v>0.004650128758545306</v>
      </c>
      <c r="E15" s="78">
        <f>VLOOKUP(W15,'[1]Sheet1'!$A$838:$U$890,4,FALSE)</f>
        <v>24</v>
      </c>
      <c r="F15" s="79">
        <f>VLOOKUP(W15,'[1]Sheet1'!$A$838:$U$890,5,FALSE)/100</f>
        <v>0.003848003848003848</v>
      </c>
      <c r="G15" s="78">
        <f>VLOOKUP(W15,'[1]Sheet1'!$A$838:$U$890,6,FALSE)</f>
        <v>27</v>
      </c>
      <c r="H15" s="79">
        <f>VLOOKUP(W15,'[1]Sheet1'!$A$838:$U$890,7,FALSE)/100</f>
        <v>0.006457785218847167</v>
      </c>
      <c r="I15" s="78">
        <f>VLOOKUP(W15,'[1]Sheet1'!$A$838:$U$890,8,FALSE)</f>
        <v>9</v>
      </c>
      <c r="J15" s="79">
        <f>VLOOKUP(W15,'[1]Sheet1'!$A$838:$U$890,9,FALSE)/100</f>
        <v>0.008144796380090498</v>
      </c>
      <c r="K15" s="78">
        <f>VLOOKUP(W15,'[1]Sheet1'!$A$838:$U$890,10,FALSE)</f>
        <v>0</v>
      </c>
      <c r="L15" s="79">
        <f>VLOOKUP(W15,'[1]Sheet1'!$A$838:$U$890,11,FALSE)/100</f>
        <v>0</v>
      </c>
      <c r="M15" s="78">
        <f>VLOOKUP(W15,'[1]Sheet1'!$A$838:$U$890,12,FALSE)</f>
        <v>0</v>
      </c>
      <c r="N15" s="79">
        <f>VLOOKUP(W15,'[1]Sheet1'!$A$838:$U$890,13,FALSE)/100</f>
        <v>0</v>
      </c>
      <c r="O15" s="78">
        <f>VLOOKUP(W15,'[1]Sheet1'!$A$838:$U$890,14,FALSE)</f>
        <v>0</v>
      </c>
      <c r="P15" s="79">
        <f>VLOOKUP(W15,'[1]Sheet1'!$A$838:$U$890,15,FALSE)/100</f>
        <v>0</v>
      </c>
      <c r="Q15" s="78">
        <f>VLOOKUP(W15,'[1]Sheet1'!$A$838:$U$890,16,FALSE)</f>
        <v>0</v>
      </c>
      <c r="R15" s="79">
        <f>VLOOKUP(W15,'[1]Sheet1'!$A$838:$U$890,17,FALSE)/100</f>
        <v>0</v>
      </c>
      <c r="S15" s="78">
        <f>VLOOKUP(W15,'[1]Sheet1'!$A$838:$U$890,18,FALSE)</f>
        <v>0</v>
      </c>
      <c r="T15" s="79">
        <f>VLOOKUP(W15,'[1]Sheet1'!$A$838:$U$890,19,FALSE)/100</f>
        <v>0</v>
      </c>
      <c r="U15" s="78">
        <f>VLOOKUP(W15,'[1]Sheet1'!$A$838:$U$890,20,FALSE)</f>
        <v>562</v>
      </c>
      <c r="V15" s="80">
        <f>VLOOKUP(W15,'[1]Sheet1'!$A$838:$U$890,21,FALSE)/100</f>
        <v>0.00468794314409169</v>
      </c>
      <c r="W15" s="290" t="s">
        <v>317</v>
      </c>
    </row>
    <row r="16" spans="1:23" ht="27">
      <c r="A16" s="26">
        <v>22</v>
      </c>
      <c r="B16" s="27" t="s">
        <v>91</v>
      </c>
      <c r="C16" s="78">
        <f>VLOOKUP(W16,'[1]Sheet1'!$A$838:$U$890,2,FALSE)</f>
        <v>2019</v>
      </c>
      <c r="D16" s="79">
        <f>VLOOKUP(W16,'[1]Sheet1'!$A$838:$U$890,3,FALSE)/100</f>
        <v>0.018702410285862496</v>
      </c>
      <c r="E16" s="78">
        <f>VLOOKUP(W16,'[1]Sheet1'!$A$838:$U$890,4,FALSE)</f>
        <v>26</v>
      </c>
      <c r="F16" s="79">
        <f>VLOOKUP(W16,'[1]Sheet1'!$A$838:$U$890,5,FALSE)/100</f>
        <v>0.004168670835337502</v>
      </c>
      <c r="G16" s="78">
        <f>VLOOKUP(W16,'[1]Sheet1'!$A$838:$U$890,6,FALSE)</f>
        <v>14</v>
      </c>
      <c r="H16" s="79">
        <f>VLOOKUP(W16,'[1]Sheet1'!$A$838:$U$890,7,FALSE)/100</f>
        <v>0.0033484812245874198</v>
      </c>
      <c r="I16" s="78">
        <f>VLOOKUP(W16,'[1]Sheet1'!$A$838:$U$890,8,FALSE)</f>
        <v>6</v>
      </c>
      <c r="J16" s="79">
        <f>VLOOKUP(W16,'[1]Sheet1'!$A$838:$U$890,9,FALSE)/100</f>
        <v>0.005429864253393665</v>
      </c>
      <c r="K16" s="78">
        <f>VLOOKUP(W16,'[1]Sheet1'!$A$838:$U$890,10,FALSE)</f>
        <v>0</v>
      </c>
      <c r="L16" s="79">
        <f>VLOOKUP(W16,'[1]Sheet1'!$A$838:$U$890,11,FALSE)/100</f>
        <v>0</v>
      </c>
      <c r="M16" s="78">
        <f>VLOOKUP(W16,'[1]Sheet1'!$A$838:$U$890,12,FALSE)</f>
        <v>1</v>
      </c>
      <c r="N16" s="79">
        <f>VLOOKUP(W16,'[1]Sheet1'!$A$838:$U$890,13,FALSE)/100</f>
        <v>0.005347593582887699</v>
      </c>
      <c r="O16" s="78">
        <f>VLOOKUP(W16,'[1]Sheet1'!$A$838:$U$890,14,FALSE)</f>
        <v>0</v>
      </c>
      <c r="P16" s="79">
        <f>VLOOKUP(W16,'[1]Sheet1'!$A$838:$U$890,15,FALSE)/100</f>
        <v>0</v>
      </c>
      <c r="Q16" s="78">
        <f>VLOOKUP(W16,'[1]Sheet1'!$A$838:$U$890,16,FALSE)</f>
        <v>0</v>
      </c>
      <c r="R16" s="79">
        <f>VLOOKUP(W16,'[1]Sheet1'!$A$838:$U$890,17,FALSE)/100</f>
        <v>0</v>
      </c>
      <c r="S16" s="78">
        <f>VLOOKUP(W16,'[1]Sheet1'!$A$838:$U$890,18,FALSE)</f>
        <v>0</v>
      </c>
      <c r="T16" s="79">
        <f>VLOOKUP(W16,'[1]Sheet1'!$A$838:$U$890,19,FALSE)/100</f>
        <v>0</v>
      </c>
      <c r="U16" s="78">
        <f>VLOOKUP(W16,'[1]Sheet1'!$A$838:$U$890,20,FALSE)</f>
        <v>2066</v>
      </c>
      <c r="V16" s="80">
        <f>VLOOKUP(W16,'[1]Sheet1'!$A$838:$U$890,21,FALSE)/100</f>
        <v>0.017233613052835287</v>
      </c>
      <c r="W16" s="290" t="s">
        <v>318</v>
      </c>
    </row>
    <row r="17" spans="1:23" ht="27">
      <c r="A17" s="26">
        <v>23</v>
      </c>
      <c r="B17" s="27" t="s">
        <v>92</v>
      </c>
      <c r="C17" s="78">
        <f>VLOOKUP(W17,'[1]Sheet1'!$A$838:$U$890,2,FALSE)</f>
        <v>315</v>
      </c>
      <c r="D17" s="79">
        <f>VLOOKUP(W17,'[1]Sheet1'!$A$838:$U$890,3,FALSE)/100</f>
        <v>0.0029179094799636884</v>
      </c>
      <c r="E17" s="78">
        <f>VLOOKUP(W17,'[1]Sheet1'!$A$838:$U$890,4,FALSE)</f>
        <v>3</v>
      </c>
      <c r="F17" s="79">
        <f>VLOOKUP(W17,'[1]Sheet1'!$A$838:$U$890,5,FALSE)/100</f>
        <v>0.000481000481000481</v>
      </c>
      <c r="G17" s="78">
        <f>VLOOKUP(W17,'[1]Sheet1'!$A$838:$U$890,6,FALSE)</f>
        <v>4</v>
      </c>
      <c r="H17" s="79">
        <f>VLOOKUP(W17,'[1]Sheet1'!$A$838:$U$890,7,FALSE)/100</f>
        <v>0.0009567089213106912</v>
      </c>
      <c r="I17" s="78">
        <f>VLOOKUP(W17,'[1]Sheet1'!$A$838:$U$890,8,FALSE)</f>
        <v>3</v>
      </c>
      <c r="J17" s="79">
        <f>VLOOKUP(W17,'[1]Sheet1'!$A$838:$U$890,9,FALSE)/100</f>
        <v>0.0027149321266968325</v>
      </c>
      <c r="K17" s="78">
        <f>VLOOKUP(W17,'[1]Sheet1'!$A$838:$U$890,10,FALSE)</f>
        <v>0</v>
      </c>
      <c r="L17" s="79">
        <f>VLOOKUP(W17,'[1]Sheet1'!$A$838:$U$890,11,FALSE)/100</f>
        <v>0</v>
      </c>
      <c r="M17" s="78">
        <f>VLOOKUP(W17,'[1]Sheet1'!$A$838:$U$890,12,FALSE)</f>
        <v>0</v>
      </c>
      <c r="N17" s="79">
        <f>VLOOKUP(W17,'[1]Sheet1'!$A$838:$U$890,13,FALSE)/100</f>
        <v>0</v>
      </c>
      <c r="O17" s="78">
        <f>VLOOKUP(W17,'[1]Sheet1'!$A$838:$U$890,14,FALSE)</f>
        <v>0</v>
      </c>
      <c r="P17" s="79">
        <f>VLOOKUP(W17,'[1]Sheet1'!$A$838:$U$890,15,FALSE)/100</f>
        <v>0</v>
      </c>
      <c r="Q17" s="78">
        <f>VLOOKUP(W17,'[1]Sheet1'!$A$838:$U$890,16,FALSE)</f>
        <v>1</v>
      </c>
      <c r="R17" s="79">
        <f>VLOOKUP(W17,'[1]Sheet1'!$A$838:$U$890,17,FALSE)/100</f>
        <v>0.043478260869565216</v>
      </c>
      <c r="S17" s="78">
        <f>VLOOKUP(W17,'[1]Sheet1'!$A$838:$U$890,18,FALSE)</f>
        <v>0</v>
      </c>
      <c r="T17" s="79">
        <f>VLOOKUP(W17,'[1]Sheet1'!$A$838:$U$890,19,FALSE)/100</f>
        <v>0</v>
      </c>
      <c r="U17" s="78">
        <f>VLOOKUP(W17,'[1]Sheet1'!$A$838:$U$890,20,FALSE)</f>
        <v>326</v>
      </c>
      <c r="V17" s="80">
        <f>VLOOKUP(W17,'[1]Sheet1'!$A$838:$U$890,21,FALSE)/100</f>
        <v>0.0027193406850069234</v>
      </c>
      <c r="W17" s="290" t="s">
        <v>319</v>
      </c>
    </row>
    <row r="18" spans="1:23" ht="27">
      <c r="A18" s="26">
        <v>24</v>
      </c>
      <c r="B18" s="27" t="s">
        <v>93</v>
      </c>
      <c r="C18" s="78">
        <f>VLOOKUP(W18,'[1]Sheet1'!$A$838:$U$890,2,FALSE)</f>
        <v>1861</v>
      </c>
      <c r="D18" s="79">
        <f>VLOOKUP(W18,'[1]Sheet1'!$A$838:$U$890,3,FALSE)/100</f>
        <v>0.017238823943531503</v>
      </c>
      <c r="E18" s="78">
        <f>VLOOKUP(W18,'[1]Sheet1'!$A$838:$U$890,4,FALSE)</f>
        <v>5</v>
      </c>
      <c r="F18" s="79">
        <f>VLOOKUP(W18,'[1]Sheet1'!$A$838:$U$890,5,FALSE)/100</f>
        <v>0.000801667468334135</v>
      </c>
      <c r="G18" s="78">
        <f>VLOOKUP(W18,'[1]Sheet1'!$A$838:$U$890,6,FALSE)</f>
        <v>3</v>
      </c>
      <c r="H18" s="79">
        <f>VLOOKUP(W18,'[1]Sheet1'!$A$838:$U$890,7,FALSE)/100</f>
        <v>0.0007175316909830184</v>
      </c>
      <c r="I18" s="78">
        <f>VLOOKUP(W18,'[1]Sheet1'!$A$838:$U$890,8,FALSE)</f>
        <v>2</v>
      </c>
      <c r="J18" s="79">
        <f>VLOOKUP(W18,'[1]Sheet1'!$A$838:$U$890,9,FALSE)/100</f>
        <v>0.0018099547511312216</v>
      </c>
      <c r="K18" s="78">
        <f>VLOOKUP(W18,'[1]Sheet1'!$A$838:$U$890,10,FALSE)</f>
        <v>1</v>
      </c>
      <c r="L18" s="79">
        <f>VLOOKUP(W18,'[1]Sheet1'!$A$838:$U$890,11,FALSE)/100</f>
        <v>0.0125</v>
      </c>
      <c r="M18" s="78">
        <f>VLOOKUP(W18,'[1]Sheet1'!$A$838:$U$890,12,FALSE)</f>
        <v>0</v>
      </c>
      <c r="N18" s="79">
        <f>VLOOKUP(W18,'[1]Sheet1'!$A$838:$U$890,13,FALSE)/100</f>
        <v>0</v>
      </c>
      <c r="O18" s="78">
        <f>VLOOKUP(W18,'[1]Sheet1'!$A$838:$U$890,14,FALSE)</f>
        <v>0</v>
      </c>
      <c r="P18" s="79">
        <f>VLOOKUP(W18,'[1]Sheet1'!$A$838:$U$890,15,FALSE)/100</f>
        <v>0</v>
      </c>
      <c r="Q18" s="78">
        <f>VLOOKUP(W18,'[1]Sheet1'!$A$838:$U$890,16,FALSE)</f>
        <v>1</v>
      </c>
      <c r="R18" s="79">
        <f>VLOOKUP(W18,'[1]Sheet1'!$A$838:$U$890,17,FALSE)/100</f>
        <v>0.043478260869565216</v>
      </c>
      <c r="S18" s="78">
        <f>VLOOKUP(W18,'[1]Sheet1'!$A$838:$U$890,18,FALSE)</f>
        <v>0</v>
      </c>
      <c r="T18" s="79">
        <f>VLOOKUP(W18,'[1]Sheet1'!$A$838:$U$890,19,FALSE)/100</f>
        <v>0</v>
      </c>
      <c r="U18" s="78">
        <f>VLOOKUP(W18,'[1]Sheet1'!$A$838:$U$890,20,FALSE)</f>
        <v>1873</v>
      </c>
      <c r="V18" s="80">
        <f>VLOOKUP(W18,'[1]Sheet1'!$A$838:$U$890,21,FALSE)/100</f>
        <v>0.015623696635024437</v>
      </c>
      <c r="W18" s="290" t="s">
        <v>320</v>
      </c>
    </row>
    <row r="19" spans="1:23" ht="15" thickBot="1">
      <c r="A19" s="8">
        <v>29</v>
      </c>
      <c r="B19" s="33" t="s">
        <v>94</v>
      </c>
      <c r="C19" s="83">
        <f>VLOOKUP(W19,'[1]Sheet1'!$A$838:$U$890,2,FALSE)</f>
        <v>282</v>
      </c>
      <c r="D19" s="84">
        <f>VLOOKUP(W19,'[1]Sheet1'!$A$838:$U$890,3,FALSE)/100</f>
        <v>0.002612223724919873</v>
      </c>
      <c r="E19" s="83">
        <f>VLOOKUP(W19,'[1]Sheet1'!$A$838:$U$890,4,FALSE)</f>
        <v>5</v>
      </c>
      <c r="F19" s="84">
        <f>VLOOKUP(W19,'[1]Sheet1'!$A$838:$U$890,5,FALSE)/100</f>
        <v>0.000801667468334135</v>
      </c>
      <c r="G19" s="83">
        <f>VLOOKUP(W19,'[1]Sheet1'!$A$838:$U$890,6,FALSE)</f>
        <v>0</v>
      </c>
      <c r="H19" s="84">
        <f>VLOOKUP(W19,'[1]Sheet1'!$A$838:$U$890,7,FALSE)/100</f>
        <v>0</v>
      </c>
      <c r="I19" s="83">
        <f>VLOOKUP(W19,'[1]Sheet1'!$A$838:$U$890,8,FALSE)</f>
        <v>2</v>
      </c>
      <c r="J19" s="84">
        <f>VLOOKUP(W19,'[1]Sheet1'!$A$838:$U$890,9,FALSE)/100</f>
        <v>0.0018099547511312216</v>
      </c>
      <c r="K19" s="83">
        <f>VLOOKUP(W19,'[1]Sheet1'!$A$838:$U$890,10,FALSE)</f>
        <v>0</v>
      </c>
      <c r="L19" s="84">
        <f>VLOOKUP(W19,'[1]Sheet1'!$A$838:$U$890,11,FALSE)/100</f>
        <v>0</v>
      </c>
      <c r="M19" s="83">
        <f>VLOOKUP(W19,'[1]Sheet1'!$A$838:$U$890,12,FALSE)</f>
        <v>0</v>
      </c>
      <c r="N19" s="84">
        <f>VLOOKUP(W19,'[1]Sheet1'!$A$838:$U$890,13,FALSE)/100</f>
        <v>0</v>
      </c>
      <c r="O19" s="83">
        <f>VLOOKUP(W19,'[1]Sheet1'!$A$838:$U$890,14,FALSE)</f>
        <v>0</v>
      </c>
      <c r="P19" s="84">
        <f>VLOOKUP(W19,'[1]Sheet1'!$A$838:$U$890,15,FALSE)/100</f>
        <v>0</v>
      </c>
      <c r="Q19" s="83">
        <f>VLOOKUP(W19,'[1]Sheet1'!$A$838:$U$890,16,FALSE)</f>
        <v>0</v>
      </c>
      <c r="R19" s="84">
        <f>VLOOKUP(W19,'[1]Sheet1'!$A$838:$U$890,17,FALSE)/100</f>
        <v>0</v>
      </c>
      <c r="S19" s="83">
        <f>VLOOKUP(W19,'[1]Sheet1'!$A$838:$U$890,18,FALSE)</f>
        <v>0</v>
      </c>
      <c r="T19" s="84">
        <f>VLOOKUP(W19,'[1]Sheet1'!$A$838:$U$890,19,FALSE)/100</f>
        <v>0</v>
      </c>
      <c r="U19" s="83">
        <f>VLOOKUP(W19,'[1]Sheet1'!$A$838:$U$890,20,FALSE)</f>
        <v>289</v>
      </c>
      <c r="V19" s="85">
        <f>VLOOKUP(W19,'[1]Sheet1'!$A$838:$U$890,21,FALSE)/100</f>
        <v>0.0024107038587944814</v>
      </c>
      <c r="W19" s="290" t="s">
        <v>321</v>
      </c>
    </row>
    <row r="20" spans="1:23" ht="27.75" thickBot="1">
      <c r="A20" s="145" t="s">
        <v>95</v>
      </c>
      <c r="B20" s="14" t="s">
        <v>96</v>
      </c>
      <c r="C20" s="15">
        <f>SUM(C21:C27)</f>
        <v>12566</v>
      </c>
      <c r="D20" s="160">
        <f aca="true" t="shared" si="2" ref="D20:T20">SUM(D21:D27)</f>
        <v>0.1164014302388054</v>
      </c>
      <c r="E20" s="15">
        <f t="shared" si="2"/>
        <v>695</v>
      </c>
      <c r="F20" s="160">
        <f t="shared" si="2"/>
        <v>0.11143177809844476</v>
      </c>
      <c r="G20" s="15">
        <f t="shared" si="2"/>
        <v>422</v>
      </c>
      <c r="H20" s="160">
        <f t="shared" si="2"/>
        <v>0.10093279119827792</v>
      </c>
      <c r="I20" s="15">
        <f t="shared" si="2"/>
        <v>118</v>
      </c>
      <c r="J20" s="160">
        <f t="shared" si="2"/>
        <v>0.10678733031674208</v>
      </c>
      <c r="K20" s="15">
        <f t="shared" si="2"/>
        <v>12</v>
      </c>
      <c r="L20" s="160">
        <f t="shared" si="2"/>
        <v>0.15</v>
      </c>
      <c r="M20" s="15">
        <f t="shared" si="2"/>
        <v>26</v>
      </c>
      <c r="N20" s="160">
        <f t="shared" si="2"/>
        <v>0.1390374331550802</v>
      </c>
      <c r="O20" s="15">
        <f t="shared" si="2"/>
        <v>3</v>
      </c>
      <c r="P20" s="160">
        <f t="shared" si="2"/>
        <v>0.06122448979591837</v>
      </c>
      <c r="Q20" s="15">
        <f t="shared" si="2"/>
        <v>6</v>
      </c>
      <c r="R20" s="160">
        <f t="shared" si="2"/>
        <v>0.2608695652173913</v>
      </c>
      <c r="S20" s="15">
        <f t="shared" si="2"/>
        <v>13855</v>
      </c>
      <c r="T20" s="160">
        <f t="shared" si="2"/>
        <v>0.11557197911279424</v>
      </c>
      <c r="U20" s="15">
        <f>SUM(U21:U27)</f>
        <v>13855</v>
      </c>
      <c r="V20" s="158">
        <f>SUM(V21:V27)</f>
        <v>0.11557197911279424</v>
      </c>
      <c r="W20" s="290">
        <f>SUM(W21:W27)</f>
        <v>0</v>
      </c>
    </row>
    <row r="21" spans="1:23" ht="27">
      <c r="A21" s="26">
        <v>30</v>
      </c>
      <c r="B21" s="27" t="s">
        <v>97</v>
      </c>
      <c r="C21" s="78">
        <f>VLOOKUP(W21,'[1]Sheet1'!$A$838:$U$890,2,FALSE)</f>
        <v>1672</v>
      </c>
      <c r="D21" s="79">
        <f>VLOOKUP(W21,'[1]Sheet1'!$A$838:$U$890,3,FALSE)/100</f>
        <v>0.015488078255553291</v>
      </c>
      <c r="E21" s="78">
        <f>VLOOKUP(W21,'[1]Sheet1'!$A$838:$U$890,4,FALSE)</f>
        <v>86</v>
      </c>
      <c r="F21" s="79">
        <f>VLOOKUP(W21,'[1]Sheet1'!$A$838:$U$890,5,FALSE)/100</f>
        <v>0.013788680455347122</v>
      </c>
      <c r="G21" s="78">
        <f>VLOOKUP(W21,'[1]Sheet1'!$A$838:$U$890,6,FALSE)</f>
        <v>38</v>
      </c>
      <c r="H21" s="79">
        <f>VLOOKUP(W21,'[1]Sheet1'!$A$838:$U$890,7,FALSE)/100</f>
        <v>0.009088734752451567</v>
      </c>
      <c r="I21" s="78">
        <f>VLOOKUP(W21,'[1]Sheet1'!$A$838:$U$890,8,FALSE)</f>
        <v>9</v>
      </c>
      <c r="J21" s="79">
        <f>VLOOKUP(W21,'[1]Sheet1'!$A$838:$U$890,9,FALSE)/100</f>
        <v>0.008144796380090498</v>
      </c>
      <c r="K21" s="78">
        <f>VLOOKUP(W21,'[1]Sheet1'!$A$838:$U$890,10,FALSE)</f>
        <v>1</v>
      </c>
      <c r="L21" s="79">
        <f>VLOOKUP(W21,'[1]Sheet1'!$A$838:$U$890,11,FALSE)/100</f>
        <v>0.0125</v>
      </c>
      <c r="M21" s="78">
        <f>VLOOKUP(W21,'[1]Sheet1'!$A$838:$U$890,12,FALSE)</f>
        <v>4</v>
      </c>
      <c r="N21" s="79">
        <f>VLOOKUP(W21,'[1]Sheet1'!$A$838:$U$890,13,FALSE)/100</f>
        <v>0.021390374331550797</v>
      </c>
      <c r="O21" s="78">
        <f>VLOOKUP(W21,'[1]Sheet1'!$A$838:$U$890,14,FALSE)</f>
        <v>0</v>
      </c>
      <c r="P21" s="79">
        <f>VLOOKUP(W21,'[1]Sheet1'!$A$838:$U$890,15,FALSE)/100</f>
        <v>0</v>
      </c>
      <c r="Q21" s="78">
        <f>VLOOKUP(W21,'[1]Sheet1'!$A$838:$U$890,16,FALSE)</f>
        <v>2</v>
      </c>
      <c r="R21" s="79">
        <f>VLOOKUP(W21,'[1]Sheet1'!$A$838:$U$890,17,FALSE)/100</f>
        <v>0.08695652173913043</v>
      </c>
      <c r="S21" s="78">
        <f>VLOOKUP(W21,'[1]Sheet1'!$A$838:$U$890,20,FALSE)</f>
        <v>1813</v>
      </c>
      <c r="T21" s="79">
        <f>VLOOKUP(W21,'[1]Sheet1'!$A$838:$U$890,21,FALSE)/100</f>
        <v>0.01512320448440967</v>
      </c>
      <c r="U21" s="78">
        <f>VLOOKUP(W21,'[1]Sheet1'!$A$838:$U$890,20,FALSE)</f>
        <v>1813</v>
      </c>
      <c r="V21" s="80">
        <f>VLOOKUP(W21,'[1]Sheet1'!$A$838:$U$890,21,FALSE)/100</f>
        <v>0.01512320448440967</v>
      </c>
      <c r="W21" s="290" t="s">
        <v>322</v>
      </c>
    </row>
    <row r="22" spans="1:23" ht="14.25">
      <c r="A22" s="26">
        <v>31</v>
      </c>
      <c r="B22" s="27" t="s">
        <v>98</v>
      </c>
      <c r="C22" s="78">
        <f>VLOOKUP(W22,'[1]Sheet1'!$A$838:$U$890,2,FALSE)</f>
        <v>489</v>
      </c>
      <c r="D22" s="79">
        <f>VLOOKUP(W22,'[1]Sheet1'!$A$838:$U$890,3,FALSE)/100</f>
        <v>0.0045297070974674395</v>
      </c>
      <c r="E22" s="78">
        <f>VLOOKUP(W22,'[1]Sheet1'!$A$838:$U$890,4,FALSE)</f>
        <v>29</v>
      </c>
      <c r="F22" s="79">
        <f>VLOOKUP(W22,'[1]Sheet1'!$A$838:$U$890,5,FALSE)/100</f>
        <v>0.004649671316337983</v>
      </c>
      <c r="G22" s="78">
        <f>VLOOKUP(W22,'[1]Sheet1'!$A$838:$U$890,6,FALSE)</f>
        <v>16</v>
      </c>
      <c r="H22" s="79">
        <f>VLOOKUP(W22,'[1]Sheet1'!$A$838:$U$890,7,FALSE)/100</f>
        <v>0.0038268356852427647</v>
      </c>
      <c r="I22" s="78">
        <f>VLOOKUP(W22,'[1]Sheet1'!$A$838:$U$890,8,FALSE)</f>
        <v>3</v>
      </c>
      <c r="J22" s="79">
        <f>VLOOKUP(W22,'[1]Sheet1'!$A$838:$U$890,9,FALSE)/100</f>
        <v>0.0027149321266968325</v>
      </c>
      <c r="K22" s="78">
        <f>VLOOKUP(W22,'[1]Sheet1'!$A$838:$U$890,10,FALSE)</f>
        <v>0</v>
      </c>
      <c r="L22" s="79">
        <f>VLOOKUP(W22,'[1]Sheet1'!$A$838:$U$890,11,FALSE)/100</f>
        <v>0</v>
      </c>
      <c r="M22" s="78">
        <f>VLOOKUP(W22,'[1]Sheet1'!$A$838:$U$890,12,FALSE)</f>
        <v>0</v>
      </c>
      <c r="N22" s="79">
        <f>VLOOKUP(W22,'[1]Sheet1'!$A$838:$U$890,13,FALSE)/100</f>
        <v>0</v>
      </c>
      <c r="O22" s="78">
        <f>VLOOKUP(W22,'[1]Sheet1'!$A$838:$U$890,14,FALSE)</f>
        <v>1</v>
      </c>
      <c r="P22" s="79">
        <f>VLOOKUP(W22,'[1]Sheet1'!$A$838:$U$890,15,FALSE)/100</f>
        <v>0.020408163265306124</v>
      </c>
      <c r="Q22" s="78">
        <f>VLOOKUP(W22,'[1]Sheet1'!$A$838:$U$890,16,FALSE)</f>
        <v>0</v>
      </c>
      <c r="R22" s="79">
        <f>VLOOKUP(W22,'[1]Sheet1'!$A$838:$U$890,17,FALSE)/100</f>
        <v>0</v>
      </c>
      <c r="S22" s="78">
        <f>VLOOKUP(W22,'[1]Sheet1'!$A$838:$U$890,20,FALSE)</f>
        <v>538</v>
      </c>
      <c r="T22" s="79">
        <f>VLOOKUP(W22,'[1]Sheet1'!$A$838:$U$890,21,FALSE)/100</f>
        <v>0.004487746283845782</v>
      </c>
      <c r="U22" s="78">
        <f>VLOOKUP(W22,'[1]Sheet1'!$A$838:$U$890,20,FALSE)</f>
        <v>538</v>
      </c>
      <c r="V22" s="80">
        <f>VLOOKUP(W22,'[1]Sheet1'!$A$838:$U$890,21,FALSE)/100</f>
        <v>0.004487746283845782</v>
      </c>
      <c r="W22" s="290" t="s">
        <v>323</v>
      </c>
    </row>
    <row r="23" spans="1:23" ht="27">
      <c r="A23" s="26">
        <v>32</v>
      </c>
      <c r="B23" s="27" t="s">
        <v>99</v>
      </c>
      <c r="C23" s="78">
        <f>VLOOKUP(W23,'[1]Sheet1'!$A$838:$U$890,2,FALSE)</f>
        <v>1770</v>
      </c>
      <c r="D23" s="79">
        <f>VLOOKUP(W23,'[1]Sheet1'!$A$838:$U$890,3,FALSE)/100</f>
        <v>0.016395872315986437</v>
      </c>
      <c r="E23" s="78">
        <f>VLOOKUP(W23,'[1]Sheet1'!$A$838:$U$890,4,FALSE)</f>
        <v>35</v>
      </c>
      <c r="F23" s="79">
        <f>VLOOKUP(W23,'[1]Sheet1'!$A$838:$U$890,5,FALSE)/100</f>
        <v>0.005611672278338945</v>
      </c>
      <c r="G23" s="78">
        <f>VLOOKUP(W23,'[1]Sheet1'!$A$838:$U$890,6,FALSE)</f>
        <v>21</v>
      </c>
      <c r="H23" s="79">
        <f>VLOOKUP(W23,'[1]Sheet1'!$A$838:$U$890,7,FALSE)/100</f>
        <v>0.005022721836881129</v>
      </c>
      <c r="I23" s="78">
        <f>VLOOKUP(W23,'[1]Sheet1'!$A$838:$U$890,8,FALSE)</f>
        <v>12</v>
      </c>
      <c r="J23" s="79">
        <f>VLOOKUP(W23,'[1]Sheet1'!$A$838:$U$890,9,FALSE)/100</f>
        <v>0.01085972850678733</v>
      </c>
      <c r="K23" s="78">
        <f>VLOOKUP(W23,'[1]Sheet1'!$A$838:$U$890,10,FALSE)</f>
        <v>0</v>
      </c>
      <c r="L23" s="79">
        <f>VLOOKUP(W23,'[1]Sheet1'!$A$838:$U$890,11,FALSE)/100</f>
        <v>0</v>
      </c>
      <c r="M23" s="78">
        <f>VLOOKUP(W23,'[1]Sheet1'!$A$838:$U$890,12,FALSE)</f>
        <v>2</v>
      </c>
      <c r="N23" s="79">
        <f>VLOOKUP(W23,'[1]Sheet1'!$A$838:$U$890,13,FALSE)/100</f>
        <v>0.010695187165775399</v>
      </c>
      <c r="O23" s="78">
        <f>VLOOKUP(W23,'[1]Sheet1'!$A$838:$U$890,14,FALSE)</f>
        <v>0</v>
      </c>
      <c r="P23" s="79">
        <f>VLOOKUP(W23,'[1]Sheet1'!$A$838:$U$890,15,FALSE)/100</f>
        <v>0</v>
      </c>
      <c r="Q23" s="78">
        <f>VLOOKUP(W23,'[1]Sheet1'!$A$838:$U$890,16,FALSE)</f>
        <v>0</v>
      </c>
      <c r="R23" s="79">
        <f>VLOOKUP(W23,'[1]Sheet1'!$A$838:$U$890,17,FALSE)/100</f>
        <v>0</v>
      </c>
      <c r="S23" s="78">
        <f>VLOOKUP(W23,'[1]Sheet1'!$A$838:$U$890,20,FALSE)</f>
        <v>1840</v>
      </c>
      <c r="T23" s="79">
        <f>VLOOKUP(W23,'[1]Sheet1'!$A$838:$U$890,21,FALSE)/100</f>
        <v>0.015348425952186318</v>
      </c>
      <c r="U23" s="78">
        <f>VLOOKUP(W23,'[1]Sheet1'!$A$838:$U$890,20,FALSE)</f>
        <v>1840</v>
      </c>
      <c r="V23" s="80">
        <f>VLOOKUP(W23,'[1]Sheet1'!$A$838:$U$890,21,FALSE)/100</f>
        <v>0.015348425952186318</v>
      </c>
      <c r="W23" s="290" t="s">
        <v>324</v>
      </c>
    </row>
    <row r="24" spans="1:23" ht="27">
      <c r="A24" s="26">
        <v>33</v>
      </c>
      <c r="B24" s="27" t="s">
        <v>100</v>
      </c>
      <c r="C24" s="78">
        <f>VLOOKUP(W24,'[1]Sheet1'!$A$838:$U$890,2,FALSE)</f>
        <v>4666</v>
      </c>
      <c r="D24" s="79">
        <f>VLOOKUP(W24,'[1]Sheet1'!$A$838:$U$890,3,FALSE)/100</f>
        <v>0.043222113122255774</v>
      </c>
      <c r="E24" s="78">
        <f>VLOOKUP(W24,'[1]Sheet1'!$A$838:$U$890,4,FALSE)</f>
        <v>280</v>
      </c>
      <c r="F24" s="79">
        <f>VLOOKUP(W24,'[1]Sheet1'!$A$838:$U$890,5,FALSE)/100</f>
        <v>0.04489337822671156</v>
      </c>
      <c r="G24" s="78">
        <f>VLOOKUP(W24,'[1]Sheet1'!$A$838:$U$890,6,FALSE)</f>
        <v>148</v>
      </c>
      <c r="H24" s="79">
        <f>VLOOKUP(W24,'[1]Sheet1'!$A$838:$U$890,7,FALSE)/100</f>
        <v>0.035398230088495575</v>
      </c>
      <c r="I24" s="78">
        <f>VLOOKUP(W24,'[1]Sheet1'!$A$838:$U$890,8,FALSE)</f>
        <v>37</v>
      </c>
      <c r="J24" s="79">
        <f>VLOOKUP(W24,'[1]Sheet1'!$A$838:$U$890,9,FALSE)/100</f>
        <v>0.0334841628959276</v>
      </c>
      <c r="K24" s="78">
        <f>VLOOKUP(W24,'[1]Sheet1'!$A$838:$U$890,10,FALSE)</f>
        <v>6</v>
      </c>
      <c r="L24" s="79">
        <f>VLOOKUP(W24,'[1]Sheet1'!$A$838:$U$890,11,FALSE)/100</f>
        <v>0.075</v>
      </c>
      <c r="M24" s="78">
        <f>VLOOKUP(W24,'[1]Sheet1'!$A$838:$U$890,12,FALSE)</f>
        <v>10</v>
      </c>
      <c r="N24" s="79">
        <f>VLOOKUP(W24,'[1]Sheet1'!$A$838:$U$890,13,FALSE)/100</f>
        <v>0.053475935828877004</v>
      </c>
      <c r="O24" s="78">
        <f>VLOOKUP(W24,'[1]Sheet1'!$A$838:$U$890,14,FALSE)</f>
        <v>2</v>
      </c>
      <c r="P24" s="79">
        <f>VLOOKUP(W24,'[1]Sheet1'!$A$838:$U$890,15,FALSE)/100</f>
        <v>0.04081632653061225</v>
      </c>
      <c r="Q24" s="78">
        <f>VLOOKUP(W24,'[1]Sheet1'!$A$838:$U$890,16,FALSE)</f>
        <v>4</v>
      </c>
      <c r="R24" s="79">
        <f>VLOOKUP(W24,'[1]Sheet1'!$A$838:$U$890,17,FALSE)/100</f>
        <v>0.17391304347826086</v>
      </c>
      <c r="S24" s="78">
        <f>VLOOKUP(W24,'[1]Sheet1'!$A$838:$U$890,20,FALSE)</f>
        <v>5159</v>
      </c>
      <c r="T24" s="79">
        <f>VLOOKUP(W24,'[1]Sheet1'!$A$838:$U$890,21,FALSE)/100</f>
        <v>0.043033983417026744</v>
      </c>
      <c r="U24" s="78">
        <f>VLOOKUP(W24,'[1]Sheet1'!$A$838:$U$890,20,FALSE)</f>
        <v>5159</v>
      </c>
      <c r="V24" s="80">
        <f>VLOOKUP(W24,'[1]Sheet1'!$A$838:$U$890,21,FALSE)/100</f>
        <v>0.043033983417026744</v>
      </c>
      <c r="W24" s="290" t="s">
        <v>325</v>
      </c>
    </row>
    <row r="25" spans="1:23" ht="27">
      <c r="A25" s="26">
        <v>34</v>
      </c>
      <c r="B25" s="27" t="s">
        <v>101</v>
      </c>
      <c r="C25" s="78">
        <f>VLOOKUP(W25,'[1]Sheet1'!$A$838:$U$890,2,FALSE)</f>
        <v>661</v>
      </c>
      <c r="D25" s="79">
        <f>VLOOKUP(W25,'[1]Sheet1'!$A$838:$U$890,3,FALSE)/100</f>
        <v>0.006122978305574597</v>
      </c>
      <c r="E25" s="78">
        <f>VLOOKUP(W25,'[1]Sheet1'!$A$838:$U$890,4,FALSE)</f>
        <v>55</v>
      </c>
      <c r="F25" s="79">
        <f>VLOOKUP(W25,'[1]Sheet1'!$A$838:$U$890,5,FALSE)/100</f>
        <v>0.008818342151675485</v>
      </c>
      <c r="G25" s="78">
        <f>VLOOKUP(W25,'[1]Sheet1'!$A$838:$U$890,6,FALSE)</f>
        <v>53</v>
      </c>
      <c r="H25" s="79">
        <f>VLOOKUP(W25,'[1]Sheet1'!$A$838:$U$890,7,FALSE)/100</f>
        <v>0.012676393207366658</v>
      </c>
      <c r="I25" s="78">
        <f>VLOOKUP(W25,'[1]Sheet1'!$A$838:$U$890,8,FALSE)</f>
        <v>19</v>
      </c>
      <c r="J25" s="79">
        <f>VLOOKUP(W25,'[1]Sheet1'!$A$838:$U$890,9,FALSE)/100</f>
        <v>0.017194570135746608</v>
      </c>
      <c r="K25" s="78">
        <f>VLOOKUP(W25,'[1]Sheet1'!$A$838:$U$890,10,FALSE)</f>
        <v>1</v>
      </c>
      <c r="L25" s="79">
        <f>VLOOKUP(W25,'[1]Sheet1'!$A$838:$U$890,11,FALSE)/100</f>
        <v>0.0125</v>
      </c>
      <c r="M25" s="78">
        <f>VLOOKUP(W25,'[1]Sheet1'!$A$838:$U$890,12,FALSE)</f>
        <v>5</v>
      </c>
      <c r="N25" s="79">
        <f>VLOOKUP(W25,'[1]Sheet1'!$A$838:$U$890,13,FALSE)/100</f>
        <v>0.026737967914438502</v>
      </c>
      <c r="O25" s="78">
        <f>VLOOKUP(W25,'[1]Sheet1'!$A$838:$U$890,14,FALSE)</f>
        <v>0</v>
      </c>
      <c r="P25" s="79">
        <f>VLOOKUP(W25,'[1]Sheet1'!$A$838:$U$890,15,FALSE)/100</f>
        <v>0</v>
      </c>
      <c r="Q25" s="78">
        <f>VLOOKUP(W25,'[1]Sheet1'!$A$838:$U$890,16,FALSE)</f>
        <v>0</v>
      </c>
      <c r="R25" s="79">
        <f>VLOOKUP(W25,'[1]Sheet1'!$A$838:$U$890,17,FALSE)/100</f>
        <v>0</v>
      </c>
      <c r="S25" s="78">
        <f>VLOOKUP(W25,'[1]Sheet1'!$A$838:$U$890,20,FALSE)</f>
        <v>794</v>
      </c>
      <c r="T25" s="79">
        <f>VLOOKUP(W25,'[1]Sheet1'!$A$838:$U$890,21,FALSE)/100</f>
        <v>0.006623179459802137</v>
      </c>
      <c r="U25" s="78">
        <f>VLOOKUP(W25,'[1]Sheet1'!$A$838:$U$890,20,FALSE)</f>
        <v>794</v>
      </c>
      <c r="V25" s="80">
        <f>VLOOKUP(W25,'[1]Sheet1'!$A$838:$U$890,21,FALSE)/100</f>
        <v>0.006623179459802137</v>
      </c>
      <c r="W25" s="290" t="s">
        <v>326</v>
      </c>
    </row>
    <row r="26" spans="1:23" ht="14.25">
      <c r="A26" s="26">
        <v>35</v>
      </c>
      <c r="B26" s="27" t="s">
        <v>102</v>
      </c>
      <c r="C26" s="78">
        <f>VLOOKUP(W26,'[1]Sheet1'!$A$838:$U$890,2,FALSE)</f>
        <v>2591</v>
      </c>
      <c r="D26" s="79">
        <f>VLOOKUP(W26,'[1]Sheet1'!$A$838:$U$890,3,FALSE)/100</f>
        <v>0.024000963373288622</v>
      </c>
      <c r="E26" s="78">
        <f>VLOOKUP(W26,'[1]Sheet1'!$A$838:$U$890,4,FALSE)</f>
        <v>177</v>
      </c>
      <c r="F26" s="79">
        <f>VLOOKUP(W26,'[1]Sheet1'!$A$838:$U$890,5,FALSE)/100</f>
        <v>0.02837902837902838</v>
      </c>
      <c r="G26" s="78">
        <f>VLOOKUP(W26,'[1]Sheet1'!$A$838:$U$890,6,FALSE)</f>
        <v>122</v>
      </c>
      <c r="H26" s="79">
        <f>VLOOKUP(W26,'[1]Sheet1'!$A$838:$U$890,7,FALSE)/100</f>
        <v>0.02917962209997609</v>
      </c>
      <c r="I26" s="78">
        <f>VLOOKUP(W26,'[1]Sheet1'!$A$838:$U$890,8,FALSE)</f>
        <v>25</v>
      </c>
      <c r="J26" s="79">
        <f>VLOOKUP(W26,'[1]Sheet1'!$A$838:$U$890,9,FALSE)/100</f>
        <v>0.02262443438914027</v>
      </c>
      <c r="K26" s="78">
        <f>VLOOKUP(W26,'[1]Sheet1'!$A$838:$U$890,10,FALSE)</f>
        <v>4</v>
      </c>
      <c r="L26" s="79">
        <f>VLOOKUP(W26,'[1]Sheet1'!$A$838:$U$890,11,FALSE)/100</f>
        <v>0.05</v>
      </c>
      <c r="M26" s="78">
        <f>VLOOKUP(W26,'[1]Sheet1'!$A$838:$U$890,12,FALSE)</f>
        <v>4</v>
      </c>
      <c r="N26" s="79">
        <f>VLOOKUP(W26,'[1]Sheet1'!$A$838:$U$890,13,FALSE)/100</f>
        <v>0.021390374331550797</v>
      </c>
      <c r="O26" s="78">
        <f>VLOOKUP(W26,'[1]Sheet1'!$A$838:$U$890,14,FALSE)</f>
        <v>0</v>
      </c>
      <c r="P26" s="79">
        <f>VLOOKUP(W26,'[1]Sheet1'!$A$838:$U$890,15,FALSE)/100</f>
        <v>0</v>
      </c>
      <c r="Q26" s="78">
        <f>VLOOKUP(W26,'[1]Sheet1'!$A$838:$U$890,16,FALSE)</f>
        <v>0</v>
      </c>
      <c r="R26" s="79">
        <f>VLOOKUP(W26,'[1]Sheet1'!$A$838:$U$890,17,FALSE)/100</f>
        <v>0</v>
      </c>
      <c r="S26" s="78">
        <f>VLOOKUP(W26,'[1]Sheet1'!$A$838:$U$890,20,FALSE)</f>
        <v>2923</v>
      </c>
      <c r="T26" s="79">
        <f>VLOOKUP(W26,'[1]Sheet1'!$A$838:$U$890,21,FALSE)/100</f>
        <v>0.024382309270782936</v>
      </c>
      <c r="U26" s="78">
        <f>VLOOKUP(W26,'[1]Sheet1'!$A$838:$U$890,20,FALSE)</f>
        <v>2923</v>
      </c>
      <c r="V26" s="80">
        <f>VLOOKUP(W26,'[1]Sheet1'!$A$838:$U$890,21,FALSE)/100</f>
        <v>0.024382309270782936</v>
      </c>
      <c r="W26" s="290" t="s">
        <v>327</v>
      </c>
    </row>
    <row r="27" spans="1:23" ht="15" thickBot="1">
      <c r="A27" s="39">
        <v>39</v>
      </c>
      <c r="B27" s="40" t="s">
        <v>103</v>
      </c>
      <c r="C27" s="83">
        <f>VLOOKUP(W27,'[1]Sheet1'!$A$838:$U$890,2,FALSE)</f>
        <v>717</v>
      </c>
      <c r="D27" s="84">
        <f>VLOOKUP(W27,'[1]Sheet1'!$A$838:$U$890,3,FALSE)/100</f>
        <v>0.006641717768679253</v>
      </c>
      <c r="E27" s="83">
        <f>VLOOKUP(W27,'[1]Sheet1'!$A$838:$U$890,4,FALSE)</f>
        <v>33</v>
      </c>
      <c r="F27" s="84">
        <f>VLOOKUP(W27,'[1]Sheet1'!$A$838:$U$890,5,FALSE)/100</f>
        <v>0.005291005291005291</v>
      </c>
      <c r="G27" s="83">
        <f>VLOOKUP(W27,'[1]Sheet1'!$A$838:$U$890,6,FALSE)</f>
        <v>24</v>
      </c>
      <c r="H27" s="84">
        <f>VLOOKUP(W27,'[1]Sheet1'!$A$838:$U$890,7,FALSE)/100</f>
        <v>0.005740253527864147</v>
      </c>
      <c r="I27" s="83">
        <f>VLOOKUP(W27,'[1]Sheet1'!$A$838:$U$890,8,FALSE)</f>
        <v>13</v>
      </c>
      <c r="J27" s="84">
        <f>VLOOKUP(W27,'[1]Sheet1'!$A$838:$U$890,9,FALSE)/100</f>
        <v>0.011764705882352941</v>
      </c>
      <c r="K27" s="83">
        <f>VLOOKUP(W27,'[1]Sheet1'!$A$838:$U$890,10,FALSE)</f>
        <v>0</v>
      </c>
      <c r="L27" s="84">
        <f>VLOOKUP(W27,'[1]Sheet1'!$A$838:$U$890,11,FALSE)/100</f>
        <v>0</v>
      </c>
      <c r="M27" s="83">
        <f>VLOOKUP(W27,'[1]Sheet1'!$A$838:$U$890,12,FALSE)</f>
        <v>1</v>
      </c>
      <c r="N27" s="84">
        <f>VLOOKUP(W27,'[1]Sheet1'!$A$838:$U$890,13,FALSE)/100</f>
        <v>0.005347593582887699</v>
      </c>
      <c r="O27" s="83">
        <f>VLOOKUP(W27,'[1]Sheet1'!$A$838:$U$890,14,FALSE)</f>
        <v>0</v>
      </c>
      <c r="P27" s="84">
        <f>VLOOKUP(W27,'[1]Sheet1'!$A$838:$U$890,15,FALSE)/100</f>
        <v>0</v>
      </c>
      <c r="Q27" s="83">
        <f>VLOOKUP(W27,'[1]Sheet1'!$A$838:$U$890,16,FALSE)</f>
        <v>0</v>
      </c>
      <c r="R27" s="84">
        <f>VLOOKUP(W27,'[1]Sheet1'!$A$838:$U$890,17,FALSE)/100</f>
        <v>0</v>
      </c>
      <c r="S27" s="83">
        <f>VLOOKUP(W27,'[1]Sheet1'!$A$838:$U$890,20,FALSE)</f>
        <v>788</v>
      </c>
      <c r="T27" s="84">
        <f>VLOOKUP(W27,'[1]Sheet1'!$A$838:$U$890,21,FALSE)/100</f>
        <v>0.006573130244740662</v>
      </c>
      <c r="U27" s="83">
        <f>VLOOKUP(W27,'[1]Sheet1'!$A$838:$U$890,20,FALSE)</f>
        <v>788</v>
      </c>
      <c r="V27" s="85">
        <f>VLOOKUP(W27,'[1]Sheet1'!$A$838:$U$890,21,FALSE)/100</f>
        <v>0.006573130244740662</v>
      </c>
      <c r="W27" s="290" t="s">
        <v>328</v>
      </c>
    </row>
    <row r="28" spans="1:23" ht="27.75" thickBot="1">
      <c r="A28" s="145" t="s">
        <v>104</v>
      </c>
      <c r="B28" s="14" t="s">
        <v>105</v>
      </c>
      <c r="C28" s="15">
        <f>SUM(C29:C35)</f>
        <v>22485</v>
      </c>
      <c r="D28" s="160">
        <f aca="true" t="shared" si="3" ref="D28:T28">SUM(D29:D35)</f>
        <v>0.20828315764121755</v>
      </c>
      <c r="E28" s="15">
        <f t="shared" si="3"/>
        <v>1084</v>
      </c>
      <c r="F28" s="160">
        <f t="shared" si="3"/>
        <v>0.17380150713484047</v>
      </c>
      <c r="G28" s="15">
        <f t="shared" si="3"/>
        <v>601</v>
      </c>
      <c r="H28" s="160">
        <f t="shared" si="3"/>
        <v>0.14374551542693134</v>
      </c>
      <c r="I28" s="15">
        <f t="shared" si="3"/>
        <v>193</v>
      </c>
      <c r="J28" s="160">
        <f t="shared" si="3"/>
        <v>0.1746606334841629</v>
      </c>
      <c r="K28" s="15">
        <f t="shared" si="3"/>
        <v>19</v>
      </c>
      <c r="L28" s="160">
        <f t="shared" si="3"/>
        <v>0.23750000000000004</v>
      </c>
      <c r="M28" s="15">
        <f t="shared" si="3"/>
        <v>40</v>
      </c>
      <c r="N28" s="160">
        <f t="shared" si="3"/>
        <v>0.21390374331550804</v>
      </c>
      <c r="O28" s="15">
        <f t="shared" si="3"/>
        <v>14</v>
      </c>
      <c r="P28" s="160">
        <f t="shared" si="3"/>
        <v>0.28571428571428575</v>
      </c>
      <c r="Q28" s="15">
        <f t="shared" si="3"/>
        <v>7</v>
      </c>
      <c r="R28" s="160">
        <f t="shared" si="3"/>
        <v>0.30434782608695654</v>
      </c>
      <c r="S28" s="15">
        <f t="shared" si="3"/>
        <v>24459</v>
      </c>
      <c r="T28" s="160">
        <f t="shared" si="3"/>
        <v>0.20402562519811146</v>
      </c>
      <c r="U28" s="15">
        <f>SUM(U29:U35)</f>
        <v>24459</v>
      </c>
      <c r="V28" s="158">
        <f>SUM(V29:V35)</f>
        <v>0.20402562519811146</v>
      </c>
      <c r="W28" s="290">
        <f>SUM(W29:W35)</f>
        <v>0</v>
      </c>
    </row>
    <row r="29" spans="1:23" ht="41.25">
      <c r="A29" s="26">
        <v>40</v>
      </c>
      <c r="B29" s="27" t="s">
        <v>106</v>
      </c>
      <c r="C29" s="78">
        <f>VLOOKUP(W29,'[1]Sheet1'!$A$838:$U$890,2,FALSE)</f>
        <v>2137</v>
      </c>
      <c r="D29" s="79">
        <f>VLOOKUP(W29,'[1]Sheet1'!$A$838:$U$890,3,FALSE)/100</f>
        <v>0.019795468440261595</v>
      </c>
      <c r="E29" s="78">
        <f>VLOOKUP(W29,'[1]Sheet1'!$A$838:$U$890,4,FALSE)</f>
        <v>102</v>
      </c>
      <c r="F29" s="79">
        <f>VLOOKUP(W29,'[1]Sheet1'!$A$838:$U$890,5,FALSE)/100</f>
        <v>0.016354016354016353</v>
      </c>
      <c r="G29" s="78">
        <f>VLOOKUP(W29,'[1]Sheet1'!$A$838:$U$890,6,FALSE)</f>
        <v>62</v>
      </c>
      <c r="H29" s="79">
        <f>VLOOKUP(W29,'[1]Sheet1'!$A$838:$U$890,7,FALSE)/100</f>
        <v>0.014828988280315713</v>
      </c>
      <c r="I29" s="78">
        <f>VLOOKUP(W29,'[1]Sheet1'!$A$838:$U$890,8,FALSE)</f>
        <v>17</v>
      </c>
      <c r="J29" s="79">
        <f>VLOOKUP(W29,'[1]Sheet1'!$A$838:$U$890,9,FALSE)/100</f>
        <v>0.015384615384615387</v>
      </c>
      <c r="K29" s="78">
        <f>VLOOKUP(W29,'[1]Sheet1'!$A$838:$U$890,10,FALSE)</f>
        <v>1</v>
      </c>
      <c r="L29" s="79">
        <f>VLOOKUP(W29,'[1]Sheet1'!$A$838:$U$890,11,FALSE)/100</f>
        <v>0.0125</v>
      </c>
      <c r="M29" s="78">
        <f>VLOOKUP(W29,'[1]Sheet1'!$A$838:$U$890,12,FALSE)</f>
        <v>6</v>
      </c>
      <c r="N29" s="79">
        <f>VLOOKUP(W29,'[1]Sheet1'!$A$838:$U$890,13,FALSE)/100</f>
        <v>0.03208556149732621</v>
      </c>
      <c r="O29" s="78">
        <f>VLOOKUP(W29,'[1]Sheet1'!$A$838:$U$890,14,FALSE)</f>
        <v>4</v>
      </c>
      <c r="P29" s="79">
        <f>VLOOKUP(W29,'[1]Sheet1'!$A$838:$U$890,15,FALSE)/100</f>
        <v>0.0816326530612245</v>
      </c>
      <c r="Q29" s="78">
        <f>VLOOKUP(W29,'[1]Sheet1'!$A$838:$U$890,16,FALSE)</f>
        <v>0</v>
      </c>
      <c r="R29" s="79">
        <f>VLOOKUP(W29,'[1]Sheet1'!$A$838:$U$890,17,FALSE)/100</f>
        <v>0</v>
      </c>
      <c r="S29" s="78">
        <f>VLOOKUP(W29,'[1]Sheet1'!$A$838:$U$890,20,FALSE)</f>
        <v>2332</v>
      </c>
      <c r="T29" s="79">
        <f>VLOOKUP(W29,'[1]Sheet1'!$A$838:$U$890,21,FALSE)/100</f>
        <v>0.01945246158722744</v>
      </c>
      <c r="U29" s="78">
        <f>VLOOKUP(W29,'[1]Sheet1'!$A$838:$U$890,20,FALSE)</f>
        <v>2332</v>
      </c>
      <c r="V29" s="80">
        <f>VLOOKUP(W29,'[1]Sheet1'!$A$838:$U$890,21,FALSE)/100</f>
        <v>0.01945246158722744</v>
      </c>
      <c r="W29" s="290" t="s">
        <v>329</v>
      </c>
    </row>
    <row r="30" spans="1:23" ht="41.25">
      <c r="A30" s="26">
        <v>41</v>
      </c>
      <c r="B30" s="27" t="s">
        <v>107</v>
      </c>
      <c r="C30" s="78">
        <f>VLOOKUP(W30,'[1]Sheet1'!$A$838:$U$890,2,FALSE)</f>
        <v>1404</v>
      </c>
      <c r="D30" s="79">
        <f>VLOOKUP(W30,'[1]Sheet1'!$A$838:$U$890,3,FALSE)/100</f>
        <v>0.013005539396409582</v>
      </c>
      <c r="E30" s="78">
        <f>VLOOKUP(W30,'[1]Sheet1'!$A$838:$U$890,4,FALSE)</f>
        <v>143</v>
      </c>
      <c r="F30" s="79">
        <f>VLOOKUP(W30,'[1]Sheet1'!$A$838:$U$890,5,FALSE)/100</f>
        <v>0.022927689594356256</v>
      </c>
      <c r="G30" s="78">
        <f>VLOOKUP(W30,'[1]Sheet1'!$A$838:$U$890,6,FALSE)</f>
        <v>53</v>
      </c>
      <c r="H30" s="79">
        <f>VLOOKUP(W30,'[1]Sheet1'!$A$838:$U$890,7,FALSE)/100</f>
        <v>0.012676393207366658</v>
      </c>
      <c r="I30" s="78">
        <f>VLOOKUP(W30,'[1]Sheet1'!$A$838:$U$890,8,FALSE)</f>
        <v>26</v>
      </c>
      <c r="J30" s="79">
        <f>VLOOKUP(W30,'[1]Sheet1'!$A$838:$U$890,9,FALSE)/100</f>
        <v>0.023529411764705882</v>
      </c>
      <c r="K30" s="78">
        <f>VLOOKUP(W30,'[1]Sheet1'!$A$838:$U$890,10,FALSE)</f>
        <v>3</v>
      </c>
      <c r="L30" s="79">
        <f>VLOOKUP(W30,'[1]Sheet1'!$A$838:$U$890,11,FALSE)/100</f>
        <v>0.0375</v>
      </c>
      <c r="M30" s="78">
        <f>VLOOKUP(W30,'[1]Sheet1'!$A$838:$U$890,12,FALSE)</f>
        <v>10</v>
      </c>
      <c r="N30" s="79">
        <f>VLOOKUP(W30,'[1]Sheet1'!$A$838:$U$890,13,FALSE)/100</f>
        <v>0.053475935828877004</v>
      </c>
      <c r="O30" s="78">
        <f>VLOOKUP(W30,'[1]Sheet1'!$A$838:$U$890,14,FALSE)</f>
        <v>5</v>
      </c>
      <c r="P30" s="79">
        <f>VLOOKUP(W30,'[1]Sheet1'!$A$838:$U$890,15,FALSE)/100</f>
        <v>0.10204081632653061</v>
      </c>
      <c r="Q30" s="78">
        <f>VLOOKUP(W30,'[1]Sheet1'!$A$838:$U$890,16,FALSE)</f>
        <v>3</v>
      </c>
      <c r="R30" s="79">
        <f>VLOOKUP(W30,'[1]Sheet1'!$A$838:$U$890,17,FALSE)/100</f>
        <v>0.13043478260869565</v>
      </c>
      <c r="S30" s="78">
        <f>VLOOKUP(W30,'[1]Sheet1'!$A$838:$U$890,20,FALSE)</f>
        <v>1649</v>
      </c>
      <c r="T30" s="79">
        <f>VLOOKUP(W30,'[1]Sheet1'!$A$838:$U$890,21,FALSE)/100</f>
        <v>0.013755192606062627</v>
      </c>
      <c r="U30" s="78">
        <f>VLOOKUP(W30,'[1]Sheet1'!$A$838:$U$890,20,FALSE)</f>
        <v>1649</v>
      </c>
      <c r="V30" s="80">
        <f>VLOOKUP(W30,'[1]Sheet1'!$A$838:$U$890,21,FALSE)/100</f>
        <v>0.013755192606062627</v>
      </c>
      <c r="W30" s="290" t="s">
        <v>330</v>
      </c>
    </row>
    <row r="31" spans="1:23" ht="27">
      <c r="A31" s="26">
        <v>42</v>
      </c>
      <c r="B31" s="27" t="s">
        <v>108</v>
      </c>
      <c r="C31" s="78">
        <f>VLOOKUP(W31,'[1]Sheet1'!$A$838:$U$890,2,FALSE)</f>
        <v>3280</v>
      </c>
      <c r="D31" s="79">
        <f>VLOOKUP(W31,'[1]Sheet1'!$A$838:$U$890,3,FALSE)/100</f>
        <v>0.03038331141041555</v>
      </c>
      <c r="E31" s="78">
        <f>VLOOKUP(W31,'[1]Sheet1'!$A$838:$U$890,4,FALSE)</f>
        <v>198</v>
      </c>
      <c r="F31" s="79">
        <f>VLOOKUP(W31,'[1]Sheet1'!$A$838:$U$890,5,FALSE)/100</f>
        <v>0.03174603174603175</v>
      </c>
      <c r="G31" s="78">
        <f>VLOOKUP(W31,'[1]Sheet1'!$A$838:$U$890,6,FALSE)</f>
        <v>162</v>
      </c>
      <c r="H31" s="79">
        <f>VLOOKUP(W31,'[1]Sheet1'!$A$838:$U$890,7,FALSE)/100</f>
        <v>0.03874671131308299</v>
      </c>
      <c r="I31" s="78">
        <f>VLOOKUP(W31,'[1]Sheet1'!$A$838:$U$890,8,FALSE)</f>
        <v>54</v>
      </c>
      <c r="J31" s="79">
        <f>VLOOKUP(W31,'[1]Sheet1'!$A$838:$U$890,9,FALSE)/100</f>
        <v>0.04886877828054299</v>
      </c>
      <c r="K31" s="78">
        <f>VLOOKUP(W31,'[1]Sheet1'!$A$838:$U$890,10,FALSE)</f>
        <v>7</v>
      </c>
      <c r="L31" s="79">
        <f>VLOOKUP(W31,'[1]Sheet1'!$A$838:$U$890,11,FALSE)/100</f>
        <v>0.0875</v>
      </c>
      <c r="M31" s="78">
        <f>VLOOKUP(W31,'[1]Sheet1'!$A$838:$U$890,12,FALSE)</f>
        <v>9</v>
      </c>
      <c r="N31" s="79">
        <f>VLOOKUP(W31,'[1]Sheet1'!$A$838:$U$890,13,FALSE)/100</f>
        <v>0.0481283422459893</v>
      </c>
      <c r="O31" s="78">
        <f>VLOOKUP(W31,'[1]Sheet1'!$A$838:$U$890,14,FALSE)</f>
        <v>2</v>
      </c>
      <c r="P31" s="79">
        <f>VLOOKUP(W31,'[1]Sheet1'!$A$838:$U$890,15,FALSE)/100</f>
        <v>0.04081632653061225</v>
      </c>
      <c r="Q31" s="78">
        <f>VLOOKUP(W31,'[1]Sheet1'!$A$838:$U$890,16,FALSE)</f>
        <v>4</v>
      </c>
      <c r="R31" s="79">
        <f>VLOOKUP(W31,'[1]Sheet1'!$A$838:$U$890,17,FALSE)/100</f>
        <v>0.17391304347826086</v>
      </c>
      <c r="S31" s="78">
        <f>VLOOKUP(W31,'[1]Sheet1'!$A$838:$U$890,20,FALSE)</f>
        <v>3727</v>
      </c>
      <c r="T31" s="79">
        <f>VLOOKUP(W31,'[1]Sheet1'!$A$838:$U$890,21,FALSE)/100</f>
        <v>0.03108890408902087</v>
      </c>
      <c r="U31" s="78">
        <f>VLOOKUP(W31,'[1]Sheet1'!$A$838:$U$890,20,FALSE)</f>
        <v>3727</v>
      </c>
      <c r="V31" s="80">
        <f>VLOOKUP(W31,'[1]Sheet1'!$A$838:$U$890,21,FALSE)/100</f>
        <v>0.03108890408902087</v>
      </c>
      <c r="W31" s="290" t="s">
        <v>331</v>
      </c>
    </row>
    <row r="32" spans="1:23" ht="27">
      <c r="A32" s="26">
        <v>43</v>
      </c>
      <c r="B32" s="27" t="s">
        <v>109</v>
      </c>
      <c r="C32" s="78">
        <f>VLOOKUP(W32,'[1]Sheet1'!$A$838:$U$890,2,FALSE)</f>
        <v>6686</v>
      </c>
      <c r="D32" s="79">
        <f>VLOOKUP(W32,'[1]Sheet1'!$A$838:$U$890,3,FALSE)/100</f>
        <v>0.06193378661281657</v>
      </c>
      <c r="E32" s="78">
        <f>VLOOKUP(W32,'[1]Sheet1'!$A$838:$U$890,4,FALSE)</f>
        <v>212</v>
      </c>
      <c r="F32" s="79">
        <f>VLOOKUP(W32,'[1]Sheet1'!$A$838:$U$890,5,FALSE)/100</f>
        <v>0.033990700657367326</v>
      </c>
      <c r="G32" s="78">
        <f>VLOOKUP(W32,'[1]Sheet1'!$A$838:$U$890,6,FALSE)</f>
        <v>103</v>
      </c>
      <c r="H32" s="79">
        <f>VLOOKUP(W32,'[1]Sheet1'!$A$838:$U$890,7,FALSE)/100</f>
        <v>0.024635254723750298</v>
      </c>
      <c r="I32" s="78">
        <f>VLOOKUP(W32,'[1]Sheet1'!$A$838:$U$890,8,FALSE)</f>
        <v>32</v>
      </c>
      <c r="J32" s="79">
        <f>VLOOKUP(W32,'[1]Sheet1'!$A$838:$U$890,9,FALSE)/100</f>
        <v>0.028959276018099545</v>
      </c>
      <c r="K32" s="78">
        <f>VLOOKUP(W32,'[1]Sheet1'!$A$838:$U$890,10,FALSE)</f>
        <v>1</v>
      </c>
      <c r="L32" s="79">
        <f>VLOOKUP(W32,'[1]Sheet1'!$A$838:$U$890,11,FALSE)/100</f>
        <v>0.0125</v>
      </c>
      <c r="M32" s="78">
        <f>VLOOKUP(W32,'[1]Sheet1'!$A$838:$U$890,12,FALSE)</f>
        <v>7</v>
      </c>
      <c r="N32" s="79">
        <f>VLOOKUP(W32,'[1]Sheet1'!$A$838:$U$890,13,FALSE)/100</f>
        <v>0.0374331550802139</v>
      </c>
      <c r="O32" s="78">
        <f>VLOOKUP(W32,'[1]Sheet1'!$A$838:$U$890,14,FALSE)</f>
        <v>0</v>
      </c>
      <c r="P32" s="79">
        <f>VLOOKUP(W32,'[1]Sheet1'!$A$838:$U$890,15,FALSE)/100</f>
        <v>0</v>
      </c>
      <c r="Q32" s="78">
        <f>VLOOKUP(W32,'[1]Sheet1'!$A$838:$U$890,16,FALSE)</f>
        <v>0</v>
      </c>
      <c r="R32" s="79">
        <f>VLOOKUP(W32,'[1]Sheet1'!$A$838:$U$890,17,FALSE)/100</f>
        <v>0</v>
      </c>
      <c r="S32" s="78">
        <f>VLOOKUP(W32,'[1]Sheet1'!$A$838:$U$890,20,FALSE)</f>
        <v>7041</v>
      </c>
      <c r="T32" s="79">
        <f>VLOOKUP(W32,'[1]Sheet1'!$A$838:$U$890,21,FALSE)/100</f>
        <v>0.058732753874643405</v>
      </c>
      <c r="U32" s="78">
        <f>VLOOKUP(W32,'[1]Sheet1'!$A$838:$U$890,20,FALSE)</f>
        <v>7041</v>
      </c>
      <c r="V32" s="80">
        <f>VLOOKUP(W32,'[1]Sheet1'!$A$838:$U$890,21,FALSE)/100</f>
        <v>0.058732753874643405</v>
      </c>
      <c r="W32" s="290" t="s">
        <v>332</v>
      </c>
    </row>
    <row r="33" spans="1:23" ht="27">
      <c r="A33" s="26">
        <v>44</v>
      </c>
      <c r="B33" s="27" t="s">
        <v>110</v>
      </c>
      <c r="C33" s="78">
        <f>VLOOKUP(W33,'[1]Sheet1'!$A$838:$U$890,2,FALSE)</f>
        <v>8239</v>
      </c>
      <c r="D33" s="79">
        <f>VLOOKUP(W33,'[1]Sheet1'!$A$838:$U$890,3,FALSE)/100</f>
        <v>0.07631954350927246</v>
      </c>
      <c r="E33" s="78">
        <f>VLOOKUP(W33,'[1]Sheet1'!$A$838:$U$890,4,FALSE)</f>
        <v>386</v>
      </c>
      <c r="F33" s="79">
        <f>VLOOKUP(W33,'[1]Sheet1'!$A$838:$U$890,5,FALSE)/100</f>
        <v>0.06188872855539522</v>
      </c>
      <c r="G33" s="78">
        <f>VLOOKUP(W33,'[1]Sheet1'!$A$838:$U$890,6,FALSE)</f>
        <v>199</v>
      </c>
      <c r="H33" s="79">
        <f>VLOOKUP(W33,'[1]Sheet1'!$A$838:$U$890,7,FALSE)/100</f>
        <v>0.04759626883520689</v>
      </c>
      <c r="I33" s="78">
        <f>VLOOKUP(W33,'[1]Sheet1'!$A$838:$U$890,8,FALSE)</f>
        <v>56</v>
      </c>
      <c r="J33" s="79">
        <f>VLOOKUP(W33,'[1]Sheet1'!$A$838:$U$890,9,FALSE)/100</f>
        <v>0.05067873303167421</v>
      </c>
      <c r="K33" s="78">
        <f>VLOOKUP(W33,'[1]Sheet1'!$A$838:$U$890,10,FALSE)</f>
        <v>6</v>
      </c>
      <c r="L33" s="79">
        <f>VLOOKUP(W33,'[1]Sheet1'!$A$838:$U$890,11,FALSE)/100</f>
        <v>0.075</v>
      </c>
      <c r="M33" s="78">
        <f>VLOOKUP(W33,'[1]Sheet1'!$A$838:$U$890,12,FALSE)</f>
        <v>6</v>
      </c>
      <c r="N33" s="79">
        <f>VLOOKUP(W33,'[1]Sheet1'!$A$838:$U$890,13,FALSE)/100</f>
        <v>0.03208556149732621</v>
      </c>
      <c r="O33" s="78">
        <f>VLOOKUP(W33,'[1]Sheet1'!$A$838:$U$890,14,FALSE)</f>
        <v>3</v>
      </c>
      <c r="P33" s="79">
        <f>VLOOKUP(W33,'[1]Sheet1'!$A$838:$U$890,15,FALSE)/100</f>
        <v>0.061224489795918366</v>
      </c>
      <c r="Q33" s="78">
        <f>VLOOKUP(W33,'[1]Sheet1'!$A$838:$U$890,16,FALSE)</f>
        <v>0</v>
      </c>
      <c r="R33" s="79">
        <f>VLOOKUP(W33,'[1]Sheet1'!$A$838:$U$890,17,FALSE)/100</f>
        <v>0</v>
      </c>
      <c r="S33" s="78">
        <f>VLOOKUP(W33,'[1]Sheet1'!$A$838:$U$890,20,FALSE)</f>
        <v>8895</v>
      </c>
      <c r="T33" s="79">
        <f>VLOOKUP(W33,'[1]Sheet1'!$A$838:$U$890,21,FALSE)/100</f>
        <v>0.07419796132863983</v>
      </c>
      <c r="U33" s="78">
        <f>VLOOKUP(W33,'[1]Sheet1'!$A$838:$U$890,20,FALSE)</f>
        <v>8895</v>
      </c>
      <c r="V33" s="80">
        <f>VLOOKUP(W33,'[1]Sheet1'!$A$838:$U$890,21,FALSE)/100</f>
        <v>0.07419796132863983</v>
      </c>
      <c r="W33" s="290" t="s">
        <v>333</v>
      </c>
    </row>
    <row r="34" spans="1:23" ht="14.25">
      <c r="A34" s="26">
        <v>45</v>
      </c>
      <c r="B34" s="27" t="s">
        <v>111</v>
      </c>
      <c r="C34" s="78">
        <f>VLOOKUP(W34,'[1]Sheet1'!$A$838:$U$890,2,FALSE)</f>
        <v>121</v>
      </c>
      <c r="D34" s="79">
        <f>VLOOKUP(W34,'[1]Sheet1'!$A$838:$U$890,3,FALSE)/100</f>
        <v>0.0011208477684939882</v>
      </c>
      <c r="E34" s="78">
        <f>VLOOKUP(W34,'[1]Sheet1'!$A$838:$U$890,4,FALSE)</f>
        <v>4</v>
      </c>
      <c r="F34" s="79">
        <f>VLOOKUP(W34,'[1]Sheet1'!$A$838:$U$890,5,FALSE)/100</f>
        <v>0.000641333974667308</v>
      </c>
      <c r="G34" s="78">
        <f>VLOOKUP(W34,'[1]Sheet1'!$A$838:$U$890,6,FALSE)</f>
        <v>6</v>
      </c>
      <c r="H34" s="79">
        <f>VLOOKUP(W34,'[1]Sheet1'!$A$838:$U$890,7,FALSE)/100</f>
        <v>0.0014350633819660368</v>
      </c>
      <c r="I34" s="78">
        <f>VLOOKUP(W34,'[1]Sheet1'!$A$838:$U$890,8,FALSE)</f>
        <v>0</v>
      </c>
      <c r="J34" s="79">
        <f>VLOOKUP(W34,'[1]Sheet1'!$A$838:$U$890,9,FALSE)/100</f>
        <v>0</v>
      </c>
      <c r="K34" s="78">
        <f>VLOOKUP(W34,'[1]Sheet1'!$A$838:$U$890,10,FALSE)</f>
        <v>0</v>
      </c>
      <c r="L34" s="79">
        <f>VLOOKUP(W34,'[1]Sheet1'!$A$838:$U$890,11,FALSE)/100</f>
        <v>0</v>
      </c>
      <c r="M34" s="78">
        <f>VLOOKUP(W34,'[1]Sheet1'!$A$838:$U$890,12,FALSE)</f>
        <v>0</v>
      </c>
      <c r="N34" s="79">
        <f>VLOOKUP(W34,'[1]Sheet1'!$A$838:$U$890,13,FALSE)/100</f>
        <v>0</v>
      </c>
      <c r="O34" s="78">
        <f>VLOOKUP(W34,'[1]Sheet1'!$A$838:$U$890,14,FALSE)</f>
        <v>0</v>
      </c>
      <c r="P34" s="79">
        <f>VLOOKUP(W34,'[1]Sheet1'!$A$838:$U$890,15,FALSE)/100</f>
        <v>0</v>
      </c>
      <c r="Q34" s="78">
        <f>VLOOKUP(W34,'[1]Sheet1'!$A$838:$U$890,16,FALSE)</f>
        <v>0</v>
      </c>
      <c r="R34" s="79">
        <f>VLOOKUP(W34,'[1]Sheet1'!$A$838:$U$890,17,FALSE)/100</f>
        <v>0</v>
      </c>
      <c r="S34" s="78">
        <f>VLOOKUP(W34,'[1]Sheet1'!$A$838:$U$890,20,FALSE)</f>
        <v>131</v>
      </c>
      <c r="T34" s="79">
        <f>VLOOKUP(W34,'[1]Sheet1'!$A$838:$U$890,21,FALSE)/100</f>
        <v>0.0010927411955089172</v>
      </c>
      <c r="U34" s="78">
        <f>VLOOKUP(W34,'[1]Sheet1'!$A$838:$U$890,20,FALSE)</f>
        <v>131</v>
      </c>
      <c r="V34" s="80">
        <f>VLOOKUP(W34,'[1]Sheet1'!$A$838:$U$890,21,FALSE)/100</f>
        <v>0.0010927411955089172</v>
      </c>
      <c r="W34" s="290" t="s">
        <v>334</v>
      </c>
    </row>
    <row r="35" spans="1:23" ht="15" thickBot="1">
      <c r="A35" s="8">
        <v>49</v>
      </c>
      <c r="B35" s="33" t="s">
        <v>112</v>
      </c>
      <c r="C35" s="83">
        <f>VLOOKUP(W35,'[1]Sheet1'!$A$838:$U$890,2,FALSE)</f>
        <v>618</v>
      </c>
      <c r="D35" s="84">
        <f>VLOOKUP(W35,'[1]Sheet1'!$A$838:$U$890,3,FALSE)/100</f>
        <v>0.005724660503547807</v>
      </c>
      <c r="E35" s="83">
        <f>VLOOKUP(W35,'[1]Sheet1'!$A$838:$U$890,4,FALSE)</f>
        <v>39</v>
      </c>
      <c r="F35" s="84">
        <f>VLOOKUP(W35,'[1]Sheet1'!$A$838:$U$890,5,FALSE)/100</f>
        <v>0.006253006253006253</v>
      </c>
      <c r="G35" s="83">
        <f>VLOOKUP(W35,'[1]Sheet1'!$A$838:$U$890,6,FALSE)</f>
        <v>16</v>
      </c>
      <c r="H35" s="84">
        <f>VLOOKUP(W35,'[1]Sheet1'!$A$838:$U$890,7,FALSE)/100</f>
        <v>0.0038268356852427647</v>
      </c>
      <c r="I35" s="83">
        <f>VLOOKUP(W35,'[1]Sheet1'!$A$838:$U$890,8,FALSE)</f>
        <v>8</v>
      </c>
      <c r="J35" s="84">
        <f>VLOOKUP(W35,'[1]Sheet1'!$A$838:$U$890,9,FALSE)/100</f>
        <v>0.007239819004524886</v>
      </c>
      <c r="K35" s="83">
        <f>VLOOKUP(W35,'[1]Sheet1'!$A$838:$U$890,10,FALSE)</f>
        <v>1</v>
      </c>
      <c r="L35" s="84">
        <f>VLOOKUP(W35,'[1]Sheet1'!$A$838:$U$890,11,FALSE)/100</f>
        <v>0.0125</v>
      </c>
      <c r="M35" s="83">
        <f>VLOOKUP(W35,'[1]Sheet1'!$A$838:$U$890,12,FALSE)</f>
        <v>2</v>
      </c>
      <c r="N35" s="84">
        <f>VLOOKUP(W35,'[1]Sheet1'!$A$838:$U$890,13,FALSE)/100</f>
        <v>0.010695187165775399</v>
      </c>
      <c r="O35" s="83">
        <f>VLOOKUP(W35,'[1]Sheet1'!$A$838:$U$890,14,FALSE)</f>
        <v>0</v>
      </c>
      <c r="P35" s="84">
        <f>VLOOKUP(W35,'[1]Sheet1'!$A$838:$U$890,15,FALSE)/100</f>
        <v>0</v>
      </c>
      <c r="Q35" s="83">
        <f>VLOOKUP(W35,'[1]Sheet1'!$A$838:$U$890,16,FALSE)</f>
        <v>0</v>
      </c>
      <c r="R35" s="84">
        <f>VLOOKUP(W35,'[1]Sheet1'!$A$838:$U$890,17,FALSE)/100</f>
        <v>0</v>
      </c>
      <c r="S35" s="83">
        <f>VLOOKUP(W35,'[1]Sheet1'!$A$838:$U$890,20,FALSE)</f>
        <v>684</v>
      </c>
      <c r="T35" s="84">
        <f>VLOOKUP(W35,'[1]Sheet1'!$A$838:$U$890,21,FALSE)/100</f>
        <v>0.005705610517008392</v>
      </c>
      <c r="U35" s="83">
        <f>VLOOKUP(W35,'[1]Sheet1'!$A$838:$U$890,20,FALSE)</f>
        <v>684</v>
      </c>
      <c r="V35" s="85">
        <f>VLOOKUP(W35,'[1]Sheet1'!$A$838:$U$890,21,FALSE)/100</f>
        <v>0.005705610517008392</v>
      </c>
      <c r="W35" s="290" t="s">
        <v>335</v>
      </c>
    </row>
    <row r="36" spans="1:23" ht="27.75" thickBot="1">
      <c r="A36" s="145" t="s">
        <v>113</v>
      </c>
      <c r="B36" s="14" t="s">
        <v>114</v>
      </c>
      <c r="C36" s="15">
        <f>SUM(C37:C40)</f>
        <v>17839</v>
      </c>
      <c r="D36" s="160">
        <f aca="true" t="shared" si="4" ref="D36:T36">SUM(D37:D40)</f>
        <v>0.16524630861292774</v>
      </c>
      <c r="E36" s="15">
        <f t="shared" si="4"/>
        <v>1532</v>
      </c>
      <c r="F36" s="160">
        <f t="shared" si="4"/>
        <v>0.24563091229757894</v>
      </c>
      <c r="G36" s="15">
        <f t="shared" si="4"/>
        <v>1310</v>
      </c>
      <c r="H36" s="160">
        <f t="shared" si="4"/>
        <v>0.31332217172925136</v>
      </c>
      <c r="I36" s="15">
        <f t="shared" si="4"/>
        <v>374</v>
      </c>
      <c r="J36" s="160">
        <f t="shared" si="4"/>
        <v>0.3384615384615385</v>
      </c>
      <c r="K36" s="15">
        <f t="shared" si="4"/>
        <v>26</v>
      </c>
      <c r="L36" s="160">
        <f t="shared" si="4"/>
        <v>0.32499999999999996</v>
      </c>
      <c r="M36" s="15">
        <f t="shared" si="4"/>
        <v>59</v>
      </c>
      <c r="N36" s="160">
        <f t="shared" si="4"/>
        <v>0.3155080213903743</v>
      </c>
      <c r="O36" s="15">
        <f t="shared" si="4"/>
        <v>9</v>
      </c>
      <c r="P36" s="160">
        <f t="shared" si="4"/>
        <v>0.1836734693877551</v>
      </c>
      <c r="Q36" s="15">
        <f t="shared" si="4"/>
        <v>2</v>
      </c>
      <c r="R36" s="160">
        <f t="shared" si="4"/>
        <v>0.08695652173913043</v>
      </c>
      <c r="S36" s="15">
        <f t="shared" si="4"/>
        <v>21161</v>
      </c>
      <c r="T36" s="160">
        <f t="shared" si="4"/>
        <v>0.17651523998598623</v>
      </c>
      <c r="U36" s="15">
        <f>SUM(U37:U40)</f>
        <v>21161</v>
      </c>
      <c r="V36" s="158">
        <f>SUM(V37:V40)</f>
        <v>0.17651523998598623</v>
      </c>
      <c r="W36" s="290">
        <f>SUM(W37:W40)</f>
        <v>0</v>
      </c>
    </row>
    <row r="37" spans="1:23" ht="27">
      <c r="A37" s="26">
        <v>50</v>
      </c>
      <c r="B37" s="27" t="s">
        <v>115</v>
      </c>
      <c r="C37" s="78">
        <f>VLOOKUP(W37,'[1]Sheet1'!$A$838:$U$890,2,FALSE)</f>
        <v>3693</v>
      </c>
      <c r="D37" s="79">
        <f>VLOOKUP(W37,'[1]Sheet1'!$A$838:$U$890,3,FALSE)/100</f>
        <v>0.03420901495081238</v>
      </c>
      <c r="E37" s="78">
        <f>VLOOKUP(W37,'[1]Sheet1'!$A$838:$U$890,4,FALSE)</f>
        <v>321</v>
      </c>
      <c r="F37" s="79">
        <f>VLOOKUP(W37,'[1]Sheet1'!$A$838:$U$890,5,FALSE)/100</f>
        <v>0.05146705146705147</v>
      </c>
      <c r="G37" s="78">
        <f>VLOOKUP(W37,'[1]Sheet1'!$A$838:$U$890,6,FALSE)</f>
        <v>219</v>
      </c>
      <c r="H37" s="79">
        <f>VLOOKUP(W37,'[1]Sheet1'!$A$838:$U$890,7,FALSE)/100</f>
        <v>0.05237981344176035</v>
      </c>
      <c r="I37" s="78">
        <f>VLOOKUP(W37,'[1]Sheet1'!$A$838:$U$890,8,FALSE)</f>
        <v>41</v>
      </c>
      <c r="J37" s="79">
        <f>VLOOKUP(W37,'[1]Sheet1'!$A$838:$U$890,9,FALSE)/100</f>
        <v>0.037104072398190045</v>
      </c>
      <c r="K37" s="78">
        <f>VLOOKUP(W37,'[1]Sheet1'!$A$838:$U$890,10,FALSE)</f>
        <v>7</v>
      </c>
      <c r="L37" s="79">
        <f>VLOOKUP(W37,'[1]Sheet1'!$A$838:$U$890,11,FALSE)/100</f>
        <v>0.0875</v>
      </c>
      <c r="M37" s="78">
        <f>VLOOKUP(W37,'[1]Sheet1'!$A$838:$U$890,12,FALSE)</f>
        <v>4</v>
      </c>
      <c r="N37" s="79">
        <f>VLOOKUP(W37,'[1]Sheet1'!$A$838:$U$890,13,FALSE)/100</f>
        <v>0.021390374331550797</v>
      </c>
      <c r="O37" s="78">
        <f>VLOOKUP(W37,'[1]Sheet1'!$A$838:$U$890,14,FALSE)</f>
        <v>2</v>
      </c>
      <c r="P37" s="79">
        <f>VLOOKUP(W37,'[1]Sheet1'!$A$838:$U$890,15,FALSE)/100</f>
        <v>0.04081632653061225</v>
      </c>
      <c r="Q37" s="78">
        <f>VLOOKUP(W37,'[1]Sheet1'!$A$838:$U$890,16,FALSE)</f>
        <v>0</v>
      </c>
      <c r="R37" s="79">
        <f>VLOOKUP(W37,'[1]Sheet1'!$A$838:$U$890,17,FALSE)/100</f>
        <v>0</v>
      </c>
      <c r="S37" s="78">
        <f>VLOOKUP(W37,'[1]Sheet1'!$A$838:$U$890,20,FALSE)</f>
        <v>4287</v>
      </c>
      <c r="T37" s="79">
        <f>VLOOKUP(W37,'[1]Sheet1'!$A$838:$U$890,21,FALSE)/100</f>
        <v>0.035760164161425405</v>
      </c>
      <c r="U37" s="78">
        <f>VLOOKUP(W37,'[1]Sheet1'!$A$838:$U$890,20,FALSE)</f>
        <v>4287</v>
      </c>
      <c r="V37" s="80">
        <f>VLOOKUP(W37,'[1]Sheet1'!$A$838:$U$890,21,FALSE)/100</f>
        <v>0.035760164161425405</v>
      </c>
      <c r="W37" s="290" t="s">
        <v>336</v>
      </c>
    </row>
    <row r="38" spans="1:23" ht="14.25">
      <c r="A38" s="26">
        <v>51</v>
      </c>
      <c r="B38" s="27" t="s">
        <v>116</v>
      </c>
      <c r="C38" s="78">
        <f>VLOOKUP(W38,'[1]Sheet1'!$A$838:$U$890,2,FALSE)</f>
        <v>3447</v>
      </c>
      <c r="D38" s="79">
        <f>VLOOKUP(W38,'[1]Sheet1'!$A$838:$U$890,3,FALSE)/100</f>
        <v>0.03193026659503121</v>
      </c>
      <c r="E38" s="78">
        <f>VLOOKUP(W38,'[1]Sheet1'!$A$838:$U$890,4,FALSE)</f>
        <v>341</v>
      </c>
      <c r="F38" s="79">
        <f>VLOOKUP(W38,'[1]Sheet1'!$A$838:$U$890,5,FALSE)/100</f>
        <v>0.054673721340388004</v>
      </c>
      <c r="G38" s="78">
        <f>VLOOKUP(W38,'[1]Sheet1'!$A$838:$U$890,6,FALSE)</f>
        <v>344</v>
      </c>
      <c r="H38" s="79">
        <f>VLOOKUP(W38,'[1]Sheet1'!$A$838:$U$890,7,FALSE)/100</f>
        <v>0.08227696723271945</v>
      </c>
      <c r="I38" s="78">
        <f>VLOOKUP(W38,'[1]Sheet1'!$A$838:$U$890,8,FALSE)</f>
        <v>170</v>
      </c>
      <c r="J38" s="79">
        <f>VLOOKUP(W38,'[1]Sheet1'!$A$838:$U$890,9,FALSE)/100</f>
        <v>0.15384615384615385</v>
      </c>
      <c r="K38" s="78">
        <f>VLOOKUP(W38,'[1]Sheet1'!$A$838:$U$890,10,FALSE)</f>
        <v>12</v>
      </c>
      <c r="L38" s="79">
        <f>VLOOKUP(W38,'[1]Sheet1'!$A$838:$U$890,11,FALSE)/100</f>
        <v>0.15</v>
      </c>
      <c r="M38" s="78">
        <f>VLOOKUP(W38,'[1]Sheet1'!$A$838:$U$890,12,FALSE)</f>
        <v>35</v>
      </c>
      <c r="N38" s="79">
        <f>VLOOKUP(W38,'[1]Sheet1'!$A$838:$U$890,13,FALSE)/100</f>
        <v>0.1871657754010695</v>
      </c>
      <c r="O38" s="78">
        <f>VLOOKUP(W38,'[1]Sheet1'!$A$838:$U$890,14,FALSE)</f>
        <v>6</v>
      </c>
      <c r="P38" s="79">
        <f>VLOOKUP(W38,'[1]Sheet1'!$A$838:$U$890,15,FALSE)/100</f>
        <v>0.12244897959183673</v>
      </c>
      <c r="Q38" s="78">
        <f>VLOOKUP(W38,'[1]Sheet1'!$A$838:$U$890,16,FALSE)</f>
        <v>2</v>
      </c>
      <c r="R38" s="79">
        <f>VLOOKUP(W38,'[1]Sheet1'!$A$838:$U$890,17,FALSE)/100</f>
        <v>0.08695652173913043</v>
      </c>
      <c r="S38" s="78">
        <f>VLOOKUP(W38,'[1]Sheet1'!$A$838:$U$890,20,FALSE)</f>
        <v>4366</v>
      </c>
      <c r="T38" s="79">
        <f>VLOOKUP(W38,'[1]Sheet1'!$A$838:$U$890,21,FALSE)/100</f>
        <v>0.036419145493068183</v>
      </c>
      <c r="U38" s="78">
        <f>VLOOKUP(W38,'[1]Sheet1'!$A$838:$U$890,20,FALSE)</f>
        <v>4366</v>
      </c>
      <c r="V38" s="80">
        <f>VLOOKUP(W38,'[1]Sheet1'!$A$838:$U$890,21,FALSE)/100</f>
        <v>0.036419145493068183</v>
      </c>
      <c r="W38" s="290" t="s">
        <v>337</v>
      </c>
    </row>
    <row r="39" spans="1:23" ht="27">
      <c r="A39" s="26">
        <v>52</v>
      </c>
      <c r="B39" s="27" t="s">
        <v>117</v>
      </c>
      <c r="C39" s="78">
        <f>VLOOKUP(W39,'[1]Sheet1'!$A$838:$U$890,2,FALSE)</f>
        <v>10295</v>
      </c>
      <c r="D39" s="79">
        <f>VLOOKUP(W39,'[1]Sheet1'!$A$838:$U$890,3,FALSE)/100</f>
        <v>0.09536469236897198</v>
      </c>
      <c r="E39" s="78">
        <f>VLOOKUP(W39,'[1]Sheet1'!$A$838:$U$890,4,FALSE)</f>
        <v>845</v>
      </c>
      <c r="F39" s="79">
        <f>VLOOKUP(W39,'[1]Sheet1'!$A$838:$U$890,5,FALSE)/100</f>
        <v>0.1354818021484688</v>
      </c>
      <c r="G39" s="78">
        <f>VLOOKUP(W39,'[1]Sheet1'!$A$838:$U$890,6,FALSE)</f>
        <v>725</v>
      </c>
      <c r="H39" s="79">
        <f>VLOOKUP(W39,'[1]Sheet1'!$A$838:$U$890,7,FALSE)/100</f>
        <v>0.17340349198756277</v>
      </c>
      <c r="I39" s="78">
        <f>VLOOKUP(W39,'[1]Sheet1'!$A$838:$U$890,8,FALSE)</f>
        <v>158</v>
      </c>
      <c r="J39" s="79">
        <f>VLOOKUP(W39,'[1]Sheet1'!$A$838:$U$890,9,FALSE)/100</f>
        <v>0.1429864253393665</v>
      </c>
      <c r="K39" s="78">
        <f>VLOOKUP(W39,'[1]Sheet1'!$A$838:$U$890,10,FALSE)</f>
        <v>7</v>
      </c>
      <c r="L39" s="79">
        <f>VLOOKUP(W39,'[1]Sheet1'!$A$838:$U$890,11,FALSE)/100</f>
        <v>0.0875</v>
      </c>
      <c r="M39" s="78">
        <f>VLOOKUP(W39,'[1]Sheet1'!$A$838:$U$890,12,FALSE)</f>
        <v>19</v>
      </c>
      <c r="N39" s="79">
        <f>VLOOKUP(W39,'[1]Sheet1'!$A$838:$U$890,13,FALSE)/100</f>
        <v>0.10160427807486631</v>
      </c>
      <c r="O39" s="78">
        <f>VLOOKUP(W39,'[1]Sheet1'!$A$838:$U$890,14,FALSE)</f>
        <v>1</v>
      </c>
      <c r="P39" s="79">
        <f>VLOOKUP(W39,'[1]Sheet1'!$A$838:$U$890,15,FALSE)/100</f>
        <v>0.020408163265306124</v>
      </c>
      <c r="Q39" s="78">
        <f>VLOOKUP(W39,'[1]Sheet1'!$A$838:$U$890,16,FALSE)</f>
        <v>0</v>
      </c>
      <c r="R39" s="79">
        <f>VLOOKUP(W39,'[1]Sheet1'!$A$838:$U$890,17,FALSE)/100</f>
        <v>0</v>
      </c>
      <c r="S39" s="78">
        <f>VLOOKUP(W39,'[1]Sheet1'!$A$838:$U$890,20,FALSE)</f>
        <v>12051</v>
      </c>
      <c r="T39" s="79">
        <f>VLOOKUP(W39,'[1]Sheet1'!$A$838:$U$890,21,FALSE)/100</f>
        <v>0.10052384845097678</v>
      </c>
      <c r="U39" s="78">
        <f>VLOOKUP(W39,'[1]Sheet1'!$A$838:$U$890,20,FALSE)</f>
        <v>12051</v>
      </c>
      <c r="V39" s="80">
        <f>VLOOKUP(W39,'[1]Sheet1'!$A$838:$U$890,21,FALSE)/100</f>
        <v>0.10052384845097678</v>
      </c>
      <c r="W39" s="290" t="s">
        <v>338</v>
      </c>
    </row>
    <row r="40" spans="1:23" ht="15" thickBot="1">
      <c r="A40" s="39">
        <v>59</v>
      </c>
      <c r="B40" s="40" t="s">
        <v>118</v>
      </c>
      <c r="C40" s="83">
        <f>VLOOKUP(W40,'[1]Sheet1'!$A$838:$U$890,2,FALSE)</f>
        <v>404</v>
      </c>
      <c r="D40" s="84">
        <f>VLOOKUP(W40,'[1]Sheet1'!$A$838:$U$890,3,FALSE)/100</f>
        <v>0.003742334698112158</v>
      </c>
      <c r="E40" s="83">
        <f>VLOOKUP(W40,'[1]Sheet1'!$A$838:$U$890,4,FALSE)</f>
        <v>25</v>
      </c>
      <c r="F40" s="84">
        <f>VLOOKUP(W40,'[1]Sheet1'!$A$838:$U$890,5,FALSE)/100</f>
        <v>0.004008337341670675</v>
      </c>
      <c r="G40" s="83">
        <f>VLOOKUP(W40,'[1]Sheet1'!$A$838:$U$890,6,FALSE)</f>
        <v>22</v>
      </c>
      <c r="H40" s="84">
        <f>VLOOKUP(W40,'[1]Sheet1'!$A$838:$U$890,7,FALSE)/100</f>
        <v>0.0052618990672088015</v>
      </c>
      <c r="I40" s="83">
        <f>VLOOKUP(W40,'[1]Sheet1'!$A$838:$U$890,8,FALSE)</f>
        <v>5</v>
      </c>
      <c r="J40" s="84">
        <f>VLOOKUP(W40,'[1]Sheet1'!$A$838:$U$890,9,FALSE)/100</f>
        <v>0.004524886877828055</v>
      </c>
      <c r="K40" s="83">
        <f>VLOOKUP(W40,'[1]Sheet1'!$A$838:$U$890,10,FALSE)</f>
        <v>0</v>
      </c>
      <c r="L40" s="84">
        <f>VLOOKUP(W40,'[1]Sheet1'!$A$838:$U$890,11,FALSE)/100</f>
        <v>0</v>
      </c>
      <c r="M40" s="83">
        <f>VLOOKUP(W40,'[1]Sheet1'!$A$838:$U$890,12,FALSE)</f>
        <v>1</v>
      </c>
      <c r="N40" s="84">
        <f>VLOOKUP(W40,'[1]Sheet1'!$A$838:$U$890,13,FALSE)/100</f>
        <v>0.005347593582887699</v>
      </c>
      <c r="O40" s="83">
        <f>VLOOKUP(W40,'[1]Sheet1'!$A$838:$U$890,14,FALSE)</f>
        <v>0</v>
      </c>
      <c r="P40" s="84">
        <f>VLOOKUP(W40,'[1]Sheet1'!$A$838:$U$890,15,FALSE)/100</f>
        <v>0</v>
      </c>
      <c r="Q40" s="83">
        <f>VLOOKUP(W40,'[1]Sheet1'!$A$838:$U$890,16,FALSE)</f>
        <v>0</v>
      </c>
      <c r="R40" s="84">
        <f>VLOOKUP(W40,'[1]Sheet1'!$A$838:$U$890,17,FALSE)/100</f>
        <v>0</v>
      </c>
      <c r="S40" s="83">
        <f>VLOOKUP(W40,'[1]Sheet1'!$A$838:$U$890,20,FALSE)</f>
        <v>457</v>
      </c>
      <c r="T40" s="84">
        <f>VLOOKUP(W40,'[1]Sheet1'!$A$838:$U$890,21,FALSE)/100</f>
        <v>0.003812081880515841</v>
      </c>
      <c r="U40" s="83">
        <f>VLOOKUP(W40,'[1]Sheet1'!$A$838:$U$890,20,FALSE)</f>
        <v>457</v>
      </c>
      <c r="V40" s="85">
        <f>VLOOKUP(W40,'[1]Sheet1'!$A$838:$U$890,21,FALSE)/100</f>
        <v>0.003812081880515841</v>
      </c>
      <c r="W40" s="290" t="s">
        <v>339</v>
      </c>
    </row>
    <row r="41" spans="1:23" ht="27.75" thickBot="1">
      <c r="A41" s="145" t="s">
        <v>119</v>
      </c>
      <c r="B41" s="14" t="s">
        <v>120</v>
      </c>
      <c r="C41" s="15">
        <f>SUM(C42:C47)</f>
        <v>20692</v>
      </c>
      <c r="D41" s="160">
        <f aca="true" t="shared" si="5" ref="D41:T41">SUM(D42:D47)</f>
        <v>0.1916742316171703</v>
      </c>
      <c r="E41" s="15">
        <f t="shared" si="5"/>
        <v>1112</v>
      </c>
      <c r="F41" s="160">
        <f t="shared" si="5"/>
        <v>0.17829084495751163</v>
      </c>
      <c r="G41" s="15">
        <f t="shared" si="5"/>
        <v>582</v>
      </c>
      <c r="H41" s="160">
        <f t="shared" si="5"/>
        <v>0.13920114805070558</v>
      </c>
      <c r="I41" s="15">
        <f t="shared" si="5"/>
        <v>127</v>
      </c>
      <c r="J41" s="160">
        <f t="shared" si="5"/>
        <v>0.11493212669683257</v>
      </c>
      <c r="K41" s="15">
        <f t="shared" si="5"/>
        <v>8</v>
      </c>
      <c r="L41" s="160">
        <f t="shared" si="5"/>
        <v>0.1</v>
      </c>
      <c r="M41" s="15">
        <f t="shared" si="5"/>
        <v>23</v>
      </c>
      <c r="N41" s="160">
        <f t="shared" si="5"/>
        <v>0.1229946524064171</v>
      </c>
      <c r="O41" s="15">
        <f t="shared" si="5"/>
        <v>11</v>
      </c>
      <c r="P41" s="160">
        <f t="shared" si="5"/>
        <v>0.22448979591836735</v>
      </c>
      <c r="Q41" s="15">
        <f t="shared" si="5"/>
        <v>3</v>
      </c>
      <c r="R41" s="160">
        <f t="shared" si="5"/>
        <v>0.13043478260869565</v>
      </c>
      <c r="S41" s="15">
        <f t="shared" si="5"/>
        <v>22567</v>
      </c>
      <c r="T41" s="160">
        <f t="shared" si="5"/>
        <v>0.18824343938205904</v>
      </c>
      <c r="U41" s="15">
        <f>SUM(U42:U47)</f>
        <v>22567</v>
      </c>
      <c r="V41" s="158">
        <f>SUM(V42:V47)</f>
        <v>0.18824343938205904</v>
      </c>
      <c r="W41" s="290">
        <f>SUM(W42:W47)</f>
        <v>0</v>
      </c>
    </row>
    <row r="42" spans="1:23" ht="27">
      <c r="A42" s="26">
        <v>60</v>
      </c>
      <c r="B42" s="27" t="s">
        <v>121</v>
      </c>
      <c r="C42" s="78">
        <f>VLOOKUP(W42,'[1]Sheet1'!$A$838:$U$890,2,FALSE)</f>
        <v>1813</v>
      </c>
      <c r="D42" s="79">
        <f>VLOOKUP(W42,'[1]Sheet1'!$A$838:$U$890,3,FALSE)/100</f>
        <v>0.016794190118013228</v>
      </c>
      <c r="E42" s="78">
        <f>VLOOKUP(W42,'[1]Sheet1'!$A$838:$U$890,4,FALSE)</f>
        <v>77</v>
      </c>
      <c r="F42" s="79">
        <f>VLOOKUP(W42,'[1]Sheet1'!$A$838:$U$890,5,FALSE)/100</f>
        <v>0.012345679012345678</v>
      </c>
      <c r="G42" s="78">
        <f>VLOOKUP(W42,'[1]Sheet1'!$A$838:$U$890,6,FALSE)</f>
        <v>37</v>
      </c>
      <c r="H42" s="79">
        <f>VLOOKUP(W42,'[1]Sheet1'!$A$838:$U$890,7,FALSE)/100</f>
        <v>0.008849557522123894</v>
      </c>
      <c r="I42" s="78">
        <f>VLOOKUP(W42,'[1]Sheet1'!$A$838:$U$890,8,FALSE)</f>
        <v>3</v>
      </c>
      <c r="J42" s="79">
        <f>VLOOKUP(W42,'[1]Sheet1'!$A$838:$U$890,9,FALSE)/100</f>
        <v>0.0027149321266968325</v>
      </c>
      <c r="K42" s="78">
        <f>VLOOKUP(W42,'[1]Sheet1'!$A$838:$U$890,10,FALSE)</f>
        <v>0</v>
      </c>
      <c r="L42" s="79">
        <f>VLOOKUP(W42,'[1]Sheet1'!$A$838:$U$890,11,FALSE)/100</f>
        <v>0</v>
      </c>
      <c r="M42" s="78">
        <f>VLOOKUP(W42,'[1]Sheet1'!$A$838:$U$890,12,FALSE)</f>
        <v>0</v>
      </c>
      <c r="N42" s="79">
        <f>VLOOKUP(W42,'[1]Sheet1'!$A$838:$U$890,13,FALSE)/100</f>
        <v>0</v>
      </c>
      <c r="O42" s="78">
        <f>VLOOKUP(W42,'[1]Sheet1'!$A$838:$U$890,14,FALSE)</f>
        <v>0</v>
      </c>
      <c r="P42" s="79">
        <f>VLOOKUP(W42,'[1]Sheet1'!$A$838:$U$890,15,FALSE)/100</f>
        <v>0</v>
      </c>
      <c r="Q42" s="78">
        <f>VLOOKUP(W42,'[1]Sheet1'!$A$838:$U$890,16,FALSE)</f>
        <v>0</v>
      </c>
      <c r="R42" s="79">
        <f>VLOOKUP(W42,'[1]Sheet1'!$A$838:$U$890,17,FALSE)/100</f>
        <v>0</v>
      </c>
      <c r="S42" s="78">
        <f>VLOOKUP(W42,'[1]Sheet1'!$A$838:$U$890,20,FALSE)</f>
        <v>1930</v>
      </c>
      <c r="T42" s="79">
        <f>VLOOKUP(W42,'[1]Sheet1'!$A$838:$U$890,21,FALSE)/100</f>
        <v>0.016099164178108475</v>
      </c>
      <c r="U42" s="78">
        <f>VLOOKUP(W42,'[1]Sheet1'!$A$838:$U$890,20,FALSE)</f>
        <v>1930</v>
      </c>
      <c r="V42" s="80">
        <f>VLOOKUP(W42,'[1]Sheet1'!$A$838:$U$890,21,FALSE)/100</f>
        <v>0.016099164178108475</v>
      </c>
      <c r="W42" s="290" t="s">
        <v>340</v>
      </c>
    </row>
    <row r="43" spans="1:23" ht="14.25">
      <c r="A43" s="26">
        <v>61</v>
      </c>
      <c r="B43" s="27" t="s">
        <v>122</v>
      </c>
      <c r="C43" s="78">
        <f>VLOOKUP(W43,'[1]Sheet1'!$A$838:$U$890,2,FALSE)</f>
        <v>228</v>
      </c>
      <c r="D43" s="79">
        <f>VLOOKUP(W43,'[1]Sheet1'!$A$838:$U$890,3,FALSE)/100</f>
        <v>0.0021120106712118124</v>
      </c>
      <c r="E43" s="78">
        <f>VLOOKUP(W43,'[1]Sheet1'!$A$838:$U$890,4,FALSE)</f>
        <v>4</v>
      </c>
      <c r="F43" s="79">
        <f>VLOOKUP(W43,'[1]Sheet1'!$A$838:$U$890,5,FALSE)/100</f>
        <v>0.000641333974667308</v>
      </c>
      <c r="G43" s="78">
        <f>VLOOKUP(W43,'[1]Sheet1'!$A$838:$U$890,6,FALSE)</f>
        <v>0</v>
      </c>
      <c r="H43" s="79">
        <f>VLOOKUP(W43,'[1]Sheet1'!$A$838:$U$890,7,FALSE)/100</f>
        <v>0</v>
      </c>
      <c r="I43" s="78">
        <f>VLOOKUP(W43,'[1]Sheet1'!$A$838:$U$890,8,FALSE)</f>
        <v>2</v>
      </c>
      <c r="J43" s="79">
        <f>VLOOKUP(W43,'[1]Sheet1'!$A$838:$U$890,9,FALSE)/100</f>
        <v>0.0018099547511312216</v>
      </c>
      <c r="K43" s="78">
        <f>VLOOKUP(W43,'[1]Sheet1'!$A$838:$U$890,10,FALSE)</f>
        <v>0</v>
      </c>
      <c r="L43" s="79">
        <f>VLOOKUP(W43,'[1]Sheet1'!$A$838:$U$890,11,FALSE)/100</f>
        <v>0</v>
      </c>
      <c r="M43" s="78">
        <f>VLOOKUP(W43,'[1]Sheet1'!$A$838:$U$890,12,FALSE)</f>
        <v>0</v>
      </c>
      <c r="N43" s="79">
        <f>VLOOKUP(W43,'[1]Sheet1'!$A$838:$U$890,13,FALSE)/100</f>
        <v>0</v>
      </c>
      <c r="O43" s="78">
        <f>VLOOKUP(W43,'[1]Sheet1'!$A$838:$U$890,14,FALSE)</f>
        <v>0</v>
      </c>
      <c r="P43" s="79">
        <f>VLOOKUP(W43,'[1]Sheet1'!$A$838:$U$890,15,FALSE)/100</f>
        <v>0</v>
      </c>
      <c r="Q43" s="78">
        <f>VLOOKUP(W43,'[1]Sheet1'!$A$838:$U$890,16,FALSE)</f>
        <v>0</v>
      </c>
      <c r="R43" s="79">
        <f>VLOOKUP(W43,'[1]Sheet1'!$A$838:$U$890,17,FALSE)/100</f>
        <v>0</v>
      </c>
      <c r="S43" s="78">
        <f>VLOOKUP(W43,'[1]Sheet1'!$A$838:$U$890,20,FALSE)</f>
        <v>234</v>
      </c>
      <c r="T43" s="79">
        <f>VLOOKUP(W43,'[1]Sheet1'!$A$838:$U$890,21,FALSE)/100</f>
        <v>0.0019519193873976076</v>
      </c>
      <c r="U43" s="78">
        <f>VLOOKUP(W43,'[1]Sheet1'!$A$838:$U$890,20,FALSE)</f>
        <v>234</v>
      </c>
      <c r="V43" s="80">
        <f>VLOOKUP(W43,'[1]Sheet1'!$A$838:$U$890,21,FALSE)/100</f>
        <v>0.0019519193873976076</v>
      </c>
      <c r="W43" s="290" t="s">
        <v>341</v>
      </c>
    </row>
    <row r="44" spans="1:23" ht="14.25">
      <c r="A44" s="26">
        <v>62</v>
      </c>
      <c r="B44" s="27" t="s">
        <v>123</v>
      </c>
      <c r="C44" s="78">
        <f>VLOOKUP(W44,'[1]Sheet1'!$A$838:$U$890,2,FALSE)</f>
        <v>315</v>
      </c>
      <c r="D44" s="79">
        <f>VLOOKUP(W44,'[1]Sheet1'!$A$838:$U$890,3,FALSE)/100</f>
        <v>0.0029179094799636884</v>
      </c>
      <c r="E44" s="78">
        <f>VLOOKUP(W44,'[1]Sheet1'!$A$838:$U$890,4,FALSE)</f>
        <v>14</v>
      </c>
      <c r="F44" s="79">
        <f>VLOOKUP(W44,'[1]Sheet1'!$A$838:$U$890,5,FALSE)/100</f>
        <v>0.002244668911335578</v>
      </c>
      <c r="G44" s="78">
        <f>VLOOKUP(W44,'[1]Sheet1'!$A$838:$U$890,6,FALSE)</f>
        <v>7</v>
      </c>
      <c r="H44" s="79">
        <f>VLOOKUP(W44,'[1]Sheet1'!$A$838:$U$890,7,FALSE)/100</f>
        <v>0.0016742406122937099</v>
      </c>
      <c r="I44" s="78">
        <f>VLOOKUP(W44,'[1]Sheet1'!$A$838:$U$890,8,FALSE)</f>
        <v>2</v>
      </c>
      <c r="J44" s="79">
        <f>VLOOKUP(W44,'[1]Sheet1'!$A$838:$U$890,9,FALSE)/100</f>
        <v>0.0018099547511312216</v>
      </c>
      <c r="K44" s="78">
        <f>VLOOKUP(W44,'[1]Sheet1'!$A$838:$U$890,10,FALSE)</f>
        <v>0</v>
      </c>
      <c r="L44" s="79">
        <f>VLOOKUP(W44,'[1]Sheet1'!$A$838:$U$890,11,FALSE)/100</f>
        <v>0</v>
      </c>
      <c r="M44" s="78">
        <f>VLOOKUP(W44,'[1]Sheet1'!$A$838:$U$890,12,FALSE)</f>
        <v>0</v>
      </c>
      <c r="N44" s="79">
        <f>VLOOKUP(W44,'[1]Sheet1'!$A$838:$U$890,13,FALSE)/100</f>
        <v>0</v>
      </c>
      <c r="O44" s="78">
        <f>VLOOKUP(W44,'[1]Sheet1'!$A$838:$U$890,14,FALSE)</f>
        <v>0</v>
      </c>
      <c r="P44" s="79">
        <f>VLOOKUP(W44,'[1]Sheet1'!$A$838:$U$890,15,FALSE)/100</f>
        <v>0</v>
      </c>
      <c r="Q44" s="78">
        <f>VLOOKUP(W44,'[1]Sheet1'!$A$838:$U$890,16,FALSE)</f>
        <v>0</v>
      </c>
      <c r="R44" s="79">
        <f>VLOOKUP(W44,'[1]Sheet1'!$A$838:$U$890,17,FALSE)/100</f>
        <v>0</v>
      </c>
      <c r="S44" s="78">
        <f>VLOOKUP(W44,'[1]Sheet1'!$A$838:$U$890,20,FALSE)</f>
        <v>338</v>
      </c>
      <c r="T44" s="79">
        <f>VLOOKUP(W44,'[1]Sheet1'!$A$838:$U$890,21,FALSE)/100</f>
        <v>0.0028194391151298783</v>
      </c>
      <c r="U44" s="78">
        <f>VLOOKUP(W44,'[1]Sheet1'!$A$838:$U$890,20,FALSE)</f>
        <v>338</v>
      </c>
      <c r="V44" s="80">
        <f>VLOOKUP(W44,'[1]Sheet1'!$A$838:$U$890,21,FALSE)/100</f>
        <v>0.0028194391151298783</v>
      </c>
      <c r="W44" s="290" t="s">
        <v>342</v>
      </c>
    </row>
    <row r="45" spans="1:23" ht="14.25">
      <c r="A45" s="26">
        <v>63</v>
      </c>
      <c r="B45" s="27" t="s">
        <v>124</v>
      </c>
      <c r="C45" s="78">
        <f>VLOOKUP(W45,'[1]Sheet1'!$A$838:$U$890,2,FALSE)</f>
        <v>3132</v>
      </c>
      <c r="D45" s="79">
        <f>VLOOKUP(W45,'[1]Sheet1'!$A$838:$U$890,3,FALSE)/100</f>
        <v>0.029012357115067527</v>
      </c>
      <c r="E45" s="78">
        <f>VLOOKUP(W45,'[1]Sheet1'!$A$838:$U$890,4,FALSE)</f>
        <v>203</v>
      </c>
      <c r="F45" s="79">
        <f>VLOOKUP(W45,'[1]Sheet1'!$A$838:$U$890,5,FALSE)/100</f>
        <v>0.03254769921436588</v>
      </c>
      <c r="G45" s="78">
        <f>VLOOKUP(W45,'[1]Sheet1'!$A$838:$U$890,6,FALSE)</f>
        <v>141</v>
      </c>
      <c r="H45" s="79">
        <f>VLOOKUP(W45,'[1]Sheet1'!$A$838:$U$890,7,FALSE)/100</f>
        <v>0.033723989476201865</v>
      </c>
      <c r="I45" s="78">
        <f>VLOOKUP(W45,'[1]Sheet1'!$A$838:$U$890,8,FALSE)</f>
        <v>41</v>
      </c>
      <c r="J45" s="79">
        <f>VLOOKUP(W45,'[1]Sheet1'!$A$838:$U$890,9,FALSE)/100</f>
        <v>0.037104072398190045</v>
      </c>
      <c r="K45" s="78">
        <f>VLOOKUP(W45,'[1]Sheet1'!$A$838:$U$890,10,FALSE)</f>
        <v>5</v>
      </c>
      <c r="L45" s="79">
        <f>VLOOKUP(W45,'[1]Sheet1'!$A$838:$U$890,11,FALSE)/100</f>
        <v>0.0625</v>
      </c>
      <c r="M45" s="78">
        <f>VLOOKUP(W45,'[1]Sheet1'!$A$838:$U$890,12,FALSE)</f>
        <v>12</v>
      </c>
      <c r="N45" s="79">
        <f>VLOOKUP(W45,'[1]Sheet1'!$A$838:$U$890,13,FALSE)/100</f>
        <v>0.06417112299465241</v>
      </c>
      <c r="O45" s="78">
        <f>VLOOKUP(W45,'[1]Sheet1'!$A$838:$U$890,14,FALSE)</f>
        <v>7</v>
      </c>
      <c r="P45" s="79">
        <f>VLOOKUP(W45,'[1]Sheet1'!$A$838:$U$890,15,FALSE)/100</f>
        <v>0.14285714285714285</v>
      </c>
      <c r="Q45" s="78">
        <f>VLOOKUP(W45,'[1]Sheet1'!$A$838:$U$890,16,FALSE)</f>
        <v>3</v>
      </c>
      <c r="R45" s="79">
        <f>VLOOKUP(W45,'[1]Sheet1'!$A$838:$U$890,17,FALSE)/100</f>
        <v>0.13043478260869565</v>
      </c>
      <c r="S45" s="78">
        <f>VLOOKUP(W45,'[1]Sheet1'!$A$838:$U$890,20,FALSE)</f>
        <v>3553</v>
      </c>
      <c r="T45" s="79">
        <f>VLOOKUP(W45,'[1]Sheet1'!$A$838:$U$890,21,FALSE)/100</f>
        <v>0.029637476852238026</v>
      </c>
      <c r="U45" s="78">
        <f>VLOOKUP(W45,'[1]Sheet1'!$A$838:$U$890,20,FALSE)</f>
        <v>3553</v>
      </c>
      <c r="V45" s="80">
        <f>VLOOKUP(W45,'[1]Sheet1'!$A$838:$U$890,21,FALSE)/100</f>
        <v>0.029637476852238026</v>
      </c>
      <c r="W45" s="290" t="s">
        <v>343</v>
      </c>
    </row>
    <row r="46" spans="1:23" ht="14.25">
      <c r="A46" s="26">
        <v>64</v>
      </c>
      <c r="B46" s="27" t="s">
        <v>125</v>
      </c>
      <c r="C46" s="78">
        <f>VLOOKUP(W46,'[1]Sheet1'!$A$838:$U$890,2,FALSE)</f>
        <v>13973</v>
      </c>
      <c r="D46" s="79">
        <f>VLOOKUP(W46,'[1]Sheet1'!$A$838:$U$890,3,FALSE)/100</f>
        <v>0.1294347592493099</v>
      </c>
      <c r="E46" s="78">
        <f>VLOOKUP(W46,'[1]Sheet1'!$A$838:$U$890,4,FALSE)</f>
        <v>767</v>
      </c>
      <c r="F46" s="79">
        <f>VLOOKUP(W46,'[1]Sheet1'!$A$838:$U$890,5,FALSE)/100</f>
        <v>0.12297578964245631</v>
      </c>
      <c r="G46" s="78">
        <f>VLOOKUP(W46,'[1]Sheet1'!$A$838:$U$890,6,FALSE)</f>
        <v>382</v>
      </c>
      <c r="H46" s="79">
        <f>VLOOKUP(W46,'[1]Sheet1'!$A$838:$U$890,7,FALSE)/100</f>
        <v>0.09136570198517101</v>
      </c>
      <c r="I46" s="78">
        <f>VLOOKUP(W46,'[1]Sheet1'!$A$838:$U$890,8,FALSE)</f>
        <v>78</v>
      </c>
      <c r="J46" s="79">
        <f>VLOOKUP(W46,'[1]Sheet1'!$A$838:$U$890,9,FALSE)/100</f>
        <v>0.07058823529411765</v>
      </c>
      <c r="K46" s="78">
        <f>VLOOKUP(W46,'[1]Sheet1'!$A$838:$U$890,10,FALSE)</f>
        <v>3</v>
      </c>
      <c r="L46" s="79">
        <f>VLOOKUP(W46,'[1]Sheet1'!$A$838:$U$890,11,FALSE)/100</f>
        <v>0.0375</v>
      </c>
      <c r="M46" s="78">
        <f>VLOOKUP(W46,'[1]Sheet1'!$A$838:$U$890,12,FALSE)</f>
        <v>10</v>
      </c>
      <c r="N46" s="79">
        <f>VLOOKUP(W46,'[1]Sheet1'!$A$838:$U$890,13,FALSE)/100</f>
        <v>0.053475935828877004</v>
      </c>
      <c r="O46" s="78">
        <f>VLOOKUP(W46,'[1]Sheet1'!$A$838:$U$890,14,FALSE)</f>
        <v>4</v>
      </c>
      <c r="P46" s="79">
        <f>VLOOKUP(W46,'[1]Sheet1'!$A$838:$U$890,15,FALSE)/100</f>
        <v>0.0816326530612245</v>
      </c>
      <c r="Q46" s="78">
        <f>VLOOKUP(W46,'[1]Sheet1'!$A$838:$U$890,16,FALSE)</f>
        <v>0</v>
      </c>
      <c r="R46" s="79">
        <f>VLOOKUP(W46,'[1]Sheet1'!$A$838:$U$890,17,FALSE)/100</f>
        <v>0</v>
      </c>
      <c r="S46" s="78">
        <f>VLOOKUP(W46,'[1]Sheet1'!$A$838:$U$890,20,FALSE)</f>
        <v>15217</v>
      </c>
      <c r="T46" s="79">
        <f>VLOOKUP(W46,'[1]Sheet1'!$A$838:$U$890,21,FALSE)/100</f>
        <v>0.12693315093174956</v>
      </c>
      <c r="U46" s="78">
        <f>VLOOKUP(W46,'[1]Sheet1'!$A$838:$U$890,20,FALSE)</f>
        <v>15217</v>
      </c>
      <c r="V46" s="80">
        <f>VLOOKUP(W46,'[1]Sheet1'!$A$838:$U$890,21,FALSE)/100</f>
        <v>0.12693315093174956</v>
      </c>
      <c r="W46" s="290" t="s">
        <v>344</v>
      </c>
    </row>
    <row r="47" spans="1:23" ht="15" thickBot="1">
      <c r="A47" s="8">
        <v>69</v>
      </c>
      <c r="B47" s="33" t="s">
        <v>126</v>
      </c>
      <c r="C47" s="83">
        <f>VLOOKUP(W47,'[1]Sheet1'!$A$838:$U$890,2,FALSE)</f>
        <v>1231</v>
      </c>
      <c r="D47" s="84">
        <f>VLOOKUP(W47,'[1]Sheet1'!$A$838:$U$890,3,FALSE)/100</f>
        <v>0.011403004983604128</v>
      </c>
      <c r="E47" s="83">
        <f>VLOOKUP(W47,'[1]Sheet1'!$A$838:$U$890,4,FALSE)</f>
        <v>47</v>
      </c>
      <c r="F47" s="84">
        <f>VLOOKUP(W47,'[1]Sheet1'!$A$838:$U$890,5,FALSE)/100</f>
        <v>0.007535674202340869</v>
      </c>
      <c r="G47" s="83">
        <f>VLOOKUP(W47,'[1]Sheet1'!$A$838:$U$890,6,FALSE)</f>
        <v>15</v>
      </c>
      <c r="H47" s="84">
        <f>VLOOKUP(W47,'[1]Sheet1'!$A$838:$U$890,7,FALSE)/100</f>
        <v>0.0035876584549150927</v>
      </c>
      <c r="I47" s="83">
        <f>VLOOKUP(W47,'[1]Sheet1'!$A$838:$U$890,8,FALSE)</f>
        <v>1</v>
      </c>
      <c r="J47" s="84">
        <f>VLOOKUP(W47,'[1]Sheet1'!$A$838:$U$890,9,FALSE)/100</f>
        <v>0.0009049773755656108</v>
      </c>
      <c r="K47" s="83">
        <f>VLOOKUP(W47,'[1]Sheet1'!$A$838:$U$890,10,FALSE)</f>
        <v>0</v>
      </c>
      <c r="L47" s="84">
        <f>VLOOKUP(W47,'[1]Sheet1'!$A$838:$U$890,11,FALSE)/100</f>
        <v>0</v>
      </c>
      <c r="M47" s="83">
        <f>VLOOKUP(W47,'[1]Sheet1'!$A$838:$U$890,12,FALSE)</f>
        <v>1</v>
      </c>
      <c r="N47" s="84">
        <f>VLOOKUP(W47,'[1]Sheet1'!$A$838:$U$890,13,FALSE)/100</f>
        <v>0.005347593582887699</v>
      </c>
      <c r="O47" s="83">
        <f>VLOOKUP(W47,'[1]Sheet1'!$A$838:$U$890,14,FALSE)</f>
        <v>0</v>
      </c>
      <c r="P47" s="84">
        <f>VLOOKUP(W47,'[1]Sheet1'!$A$838:$U$890,15,FALSE)/100</f>
        <v>0</v>
      </c>
      <c r="Q47" s="83">
        <f>VLOOKUP(W47,'[1]Sheet1'!$A$838:$U$890,16,FALSE)</f>
        <v>0</v>
      </c>
      <c r="R47" s="84">
        <f>VLOOKUP(W47,'[1]Sheet1'!$A$838:$U$890,17,FALSE)/100</f>
        <v>0</v>
      </c>
      <c r="S47" s="83">
        <f>VLOOKUP(W47,'[1]Sheet1'!$A$838:$U$890,20,FALSE)</f>
        <v>1295</v>
      </c>
      <c r="T47" s="84">
        <f>VLOOKUP(W47,'[1]Sheet1'!$A$838:$U$890,21,FALSE)/100</f>
        <v>0.010802288917435478</v>
      </c>
      <c r="U47" s="83">
        <f>VLOOKUP(W47,'[1]Sheet1'!$A$838:$U$890,20,FALSE)</f>
        <v>1295</v>
      </c>
      <c r="V47" s="85">
        <f>VLOOKUP(W47,'[1]Sheet1'!$A$838:$U$890,21,FALSE)/100</f>
        <v>0.010802288917435478</v>
      </c>
      <c r="W47" s="290" t="s">
        <v>345</v>
      </c>
    </row>
    <row r="48" spans="1:23" ht="27.75" thickBot="1">
      <c r="A48" s="145" t="s">
        <v>127</v>
      </c>
      <c r="B48" s="14" t="s">
        <v>128</v>
      </c>
      <c r="C48" s="15">
        <f>SUM(C49:C55)</f>
        <v>14272</v>
      </c>
      <c r="D48" s="160">
        <f aca="true" t="shared" si="6" ref="D48:T48">SUM(D49:D55)</f>
        <v>0.1322044574541008</v>
      </c>
      <c r="E48" s="15">
        <f t="shared" si="6"/>
        <v>1028</v>
      </c>
      <c r="F48" s="160">
        <f t="shared" si="6"/>
        <v>0.16482283148949814</v>
      </c>
      <c r="G48" s="15">
        <f t="shared" si="6"/>
        <v>647</v>
      </c>
      <c r="H48" s="160">
        <f t="shared" si="6"/>
        <v>0.15474766802200432</v>
      </c>
      <c r="I48" s="15">
        <f t="shared" si="6"/>
        <v>96</v>
      </c>
      <c r="J48" s="160">
        <f t="shared" si="6"/>
        <v>0.08687782805429864</v>
      </c>
      <c r="K48" s="15">
        <f t="shared" si="6"/>
        <v>3</v>
      </c>
      <c r="L48" s="160">
        <f t="shared" si="6"/>
        <v>0.037500000000000006</v>
      </c>
      <c r="M48" s="15">
        <f t="shared" si="6"/>
        <v>12</v>
      </c>
      <c r="N48" s="160">
        <f t="shared" si="6"/>
        <v>0.0641711229946524</v>
      </c>
      <c r="O48" s="15">
        <f t="shared" si="6"/>
        <v>1</v>
      </c>
      <c r="P48" s="160">
        <f t="shared" si="6"/>
        <v>0.020408163265306124</v>
      </c>
      <c r="Q48" s="15">
        <f t="shared" si="6"/>
        <v>0</v>
      </c>
      <c r="R48" s="160">
        <f t="shared" si="6"/>
        <v>0</v>
      </c>
      <c r="S48" s="15">
        <f t="shared" si="6"/>
        <v>16059</v>
      </c>
      <c r="T48" s="160">
        <f t="shared" si="6"/>
        <v>0.1339567241120435</v>
      </c>
      <c r="U48" s="15">
        <f>SUM(U49:U55)</f>
        <v>16059</v>
      </c>
      <c r="V48" s="158">
        <f>SUM(V49:V55)</f>
        <v>0.1339567241120435</v>
      </c>
      <c r="W48" s="290">
        <f>SUM(W49:W55)</f>
        <v>0</v>
      </c>
    </row>
    <row r="49" spans="1:23" ht="27">
      <c r="A49" s="26">
        <v>70</v>
      </c>
      <c r="B49" s="27" t="s">
        <v>129</v>
      </c>
      <c r="C49" s="78">
        <f>VLOOKUP(W49,'[1]Sheet1'!$A$838:$U$890,2,FALSE)</f>
        <v>1813</v>
      </c>
      <c r="D49" s="79">
        <f>VLOOKUP(W49,'[1]Sheet1'!$A$838:$U$890,3,FALSE)/100</f>
        <v>0.016794190118013228</v>
      </c>
      <c r="E49" s="78">
        <f>VLOOKUP(W49,'[1]Sheet1'!$A$838:$U$890,4,FALSE)</f>
        <v>142</v>
      </c>
      <c r="F49" s="79">
        <f>VLOOKUP(W49,'[1]Sheet1'!$A$838:$U$890,5,FALSE)/100</f>
        <v>0.02276735610068943</v>
      </c>
      <c r="G49" s="78">
        <f>VLOOKUP(W49,'[1]Sheet1'!$A$838:$U$890,6,FALSE)</f>
        <v>81</v>
      </c>
      <c r="H49" s="79">
        <f>VLOOKUP(W49,'[1]Sheet1'!$A$838:$U$890,7,FALSE)/100</f>
        <v>0.019373355656541497</v>
      </c>
      <c r="I49" s="78">
        <f>VLOOKUP(W49,'[1]Sheet1'!$A$838:$U$890,8,FALSE)</f>
        <v>18</v>
      </c>
      <c r="J49" s="79">
        <f>VLOOKUP(W49,'[1]Sheet1'!$A$838:$U$890,9,FALSE)/100</f>
        <v>0.016289592760180997</v>
      </c>
      <c r="K49" s="78">
        <f>VLOOKUP(W49,'[1]Sheet1'!$A$838:$U$890,10,FALSE)</f>
        <v>1</v>
      </c>
      <c r="L49" s="79">
        <f>VLOOKUP(W49,'[1]Sheet1'!$A$838:$U$890,11,FALSE)/100</f>
        <v>0.0125</v>
      </c>
      <c r="M49" s="78">
        <f>VLOOKUP(W49,'[1]Sheet1'!$A$838:$U$890,12,FALSE)</f>
        <v>2</v>
      </c>
      <c r="N49" s="79">
        <f>VLOOKUP(W49,'[1]Sheet1'!$A$838:$U$890,13,FALSE)/100</f>
        <v>0.010695187165775399</v>
      </c>
      <c r="O49" s="78">
        <f>VLOOKUP(W49,'[1]Sheet1'!$A$838:$U$890,14,FALSE)</f>
        <v>1</v>
      </c>
      <c r="P49" s="79">
        <f>VLOOKUP(W49,'[1]Sheet1'!$A$838:$U$890,15,FALSE)/100</f>
        <v>0.020408163265306124</v>
      </c>
      <c r="Q49" s="78">
        <f>VLOOKUP(W49,'[1]Sheet1'!$A$838:$U$890,16,FALSE)</f>
        <v>0</v>
      </c>
      <c r="R49" s="79">
        <f>VLOOKUP(W49,'[1]Sheet1'!$A$838:$U$890,17,FALSE)/100</f>
        <v>0</v>
      </c>
      <c r="S49" s="78">
        <f>VLOOKUP(W49,'[1]Sheet1'!$A$838:$U$890,20,FALSE)</f>
        <v>2058</v>
      </c>
      <c r="T49" s="79">
        <f>VLOOKUP(W49,'[1]Sheet1'!$A$838:$U$890,21,FALSE)/100</f>
        <v>0.01716688076608665</v>
      </c>
      <c r="U49" s="78">
        <f>VLOOKUP(W49,'[1]Sheet1'!$A$838:$U$890,20,FALSE)</f>
        <v>2058</v>
      </c>
      <c r="V49" s="80">
        <f>VLOOKUP(W49,'[1]Sheet1'!$A$838:$U$890,21,FALSE)/100</f>
        <v>0.01716688076608665</v>
      </c>
      <c r="W49" s="290" t="s">
        <v>346</v>
      </c>
    </row>
    <row r="50" spans="1:23" ht="14.25">
      <c r="A50" s="26">
        <v>71</v>
      </c>
      <c r="B50" s="27" t="s">
        <v>130</v>
      </c>
      <c r="C50" s="28">
        <f>VLOOKUP(W50,'[1]Sheet1'!$A$838:$U$890,2,FALSE)</f>
        <v>5205</v>
      </c>
      <c r="D50" s="79">
        <f>VLOOKUP(W50,'[1]Sheet1'!$A$838:$U$890,3,FALSE)/100</f>
        <v>0.04821498045463809</v>
      </c>
      <c r="E50" s="28">
        <f>VLOOKUP(W50,'[1]Sheet1'!$A$838:$U$890,4,FALSE)</f>
        <v>343</v>
      </c>
      <c r="F50" s="79">
        <f>VLOOKUP(W50,'[1]Sheet1'!$A$838:$U$890,5,FALSE)/100</f>
        <v>0.05499438832772166</v>
      </c>
      <c r="G50" s="28">
        <f>VLOOKUP(W50,'[1]Sheet1'!$A$838:$U$890,6,FALSE)</f>
        <v>254</v>
      </c>
      <c r="H50" s="79">
        <f>VLOOKUP(W50,'[1]Sheet1'!$A$838:$U$890,7,FALSE)/100</f>
        <v>0.06075101650322889</v>
      </c>
      <c r="I50" s="28">
        <f>VLOOKUP(W50,'[1]Sheet1'!$A$838:$U$890,8,FALSE)</f>
        <v>41</v>
      </c>
      <c r="J50" s="79">
        <f>VLOOKUP(W50,'[1]Sheet1'!$A$838:$U$890,9,FALSE)/100</f>
        <v>0.037104072398190045</v>
      </c>
      <c r="K50" s="28">
        <f>VLOOKUP(W50,'[1]Sheet1'!$A$838:$U$890,10,FALSE)</f>
        <v>1</v>
      </c>
      <c r="L50" s="79">
        <f>VLOOKUP(W50,'[1]Sheet1'!$A$838:$U$890,11,FALSE)/100</f>
        <v>0.0125</v>
      </c>
      <c r="M50" s="28">
        <f>VLOOKUP(W50,'[1]Sheet1'!$A$838:$U$890,12,FALSE)</f>
        <v>2</v>
      </c>
      <c r="N50" s="79">
        <f>VLOOKUP(W50,'[1]Sheet1'!$A$838:$U$890,13,FALSE)/100</f>
        <v>0.010695187165775399</v>
      </c>
      <c r="O50" s="28">
        <f>VLOOKUP(W50,'[1]Sheet1'!$A$838:$U$890,14,FALSE)</f>
        <v>0</v>
      </c>
      <c r="P50" s="79">
        <f>VLOOKUP(W50,'[1]Sheet1'!$A$838:$U$890,15,FALSE)/100</f>
        <v>0</v>
      </c>
      <c r="Q50" s="28">
        <f>VLOOKUP(W50,'[1]Sheet1'!$A$838:$U$890,16,FALSE)</f>
        <v>0</v>
      </c>
      <c r="R50" s="79">
        <f>VLOOKUP(W50,'[1]Sheet1'!$A$838:$U$890,17,FALSE)/100</f>
        <v>0</v>
      </c>
      <c r="S50" s="28">
        <f>VLOOKUP(W50,'[1]Sheet1'!$A$838:$U$890,20,FALSE)</f>
        <v>5846</v>
      </c>
      <c r="T50" s="79">
        <f>VLOOKUP(W50,'[1]Sheet1'!$A$838:$U$890,21,FALSE)/100</f>
        <v>0.04876461854156587</v>
      </c>
      <c r="U50" s="28">
        <f>VLOOKUP(W50,'[1]Sheet1'!$A$838:$U$890,20,FALSE)</f>
        <v>5846</v>
      </c>
      <c r="V50" s="80">
        <f>VLOOKUP(W50,'[1]Sheet1'!$A$838:$U$890,21,FALSE)/100</f>
        <v>0.04876461854156587</v>
      </c>
      <c r="W50" s="290" t="s">
        <v>347</v>
      </c>
    </row>
    <row r="51" spans="1:23" ht="14.25">
      <c r="A51" s="26">
        <v>72</v>
      </c>
      <c r="B51" s="27" t="s">
        <v>131</v>
      </c>
      <c r="C51" s="28">
        <f>VLOOKUP(W51,'[1]Sheet1'!$A$838:$U$890,2,FALSE)</f>
        <v>2363</v>
      </c>
      <c r="D51" s="79">
        <f>VLOOKUP(W51,'[1]Sheet1'!$A$838:$U$890,3,FALSE)/100</f>
        <v>0.021888952702076813</v>
      </c>
      <c r="E51" s="28">
        <f>VLOOKUP(W51,'[1]Sheet1'!$A$838:$U$890,4,FALSE)</f>
        <v>190</v>
      </c>
      <c r="F51" s="79">
        <f>VLOOKUP(W51,'[1]Sheet1'!$A$838:$U$890,5,FALSE)/100</f>
        <v>0.03046336379669713</v>
      </c>
      <c r="G51" s="28">
        <f>VLOOKUP(W51,'[1]Sheet1'!$A$838:$U$890,6,FALSE)</f>
        <v>100</v>
      </c>
      <c r="H51" s="79">
        <f>VLOOKUP(W51,'[1]Sheet1'!$A$838:$U$890,7,FALSE)/100</f>
        <v>0.02391772303276728</v>
      </c>
      <c r="I51" s="28">
        <f>VLOOKUP(W51,'[1]Sheet1'!$A$838:$U$890,8,FALSE)</f>
        <v>14</v>
      </c>
      <c r="J51" s="79">
        <f>VLOOKUP(W51,'[1]Sheet1'!$A$838:$U$890,9,FALSE)/100</f>
        <v>0.012669683257918552</v>
      </c>
      <c r="K51" s="28">
        <f>VLOOKUP(W51,'[1]Sheet1'!$A$838:$U$890,10,FALSE)</f>
        <v>1</v>
      </c>
      <c r="L51" s="79">
        <f>VLOOKUP(W51,'[1]Sheet1'!$A$838:$U$890,11,FALSE)/100</f>
        <v>0.0125</v>
      </c>
      <c r="M51" s="28">
        <f>VLOOKUP(W51,'[1]Sheet1'!$A$838:$U$890,12,FALSE)</f>
        <v>2</v>
      </c>
      <c r="N51" s="79">
        <f>VLOOKUP(W51,'[1]Sheet1'!$A$838:$U$890,13,FALSE)/100</f>
        <v>0.010695187165775399</v>
      </c>
      <c r="O51" s="28">
        <f>VLOOKUP(W51,'[1]Sheet1'!$A$838:$U$890,14,FALSE)</f>
        <v>0</v>
      </c>
      <c r="P51" s="79">
        <f>VLOOKUP(W51,'[1]Sheet1'!$A$838:$U$890,15,FALSE)/100</f>
        <v>0</v>
      </c>
      <c r="Q51" s="28">
        <f>VLOOKUP(W51,'[1]Sheet1'!$A$838:$U$890,16,FALSE)</f>
        <v>0</v>
      </c>
      <c r="R51" s="79">
        <f>VLOOKUP(W51,'[1]Sheet1'!$A$838:$U$890,17,FALSE)/100</f>
        <v>0</v>
      </c>
      <c r="S51" s="28">
        <f>VLOOKUP(W51,'[1]Sheet1'!$A$838:$U$890,20,FALSE)</f>
        <v>2670</v>
      </c>
      <c r="T51" s="79">
        <f>VLOOKUP(W51,'[1]Sheet1'!$A$838:$U$890,21,FALSE)/100</f>
        <v>0.022271900702357315</v>
      </c>
      <c r="U51" s="28">
        <f>VLOOKUP(W51,'[1]Sheet1'!$A$838:$U$890,20,FALSE)</f>
        <v>2670</v>
      </c>
      <c r="V51" s="80">
        <f>VLOOKUP(W51,'[1]Sheet1'!$A$838:$U$890,21,FALSE)/100</f>
        <v>0.022271900702357315</v>
      </c>
      <c r="W51" s="290" t="s">
        <v>348</v>
      </c>
    </row>
    <row r="52" spans="1:23" ht="14.25">
      <c r="A52" s="26">
        <v>73</v>
      </c>
      <c r="B52" s="27" t="s">
        <v>132</v>
      </c>
      <c r="C52" s="28">
        <f>VLOOKUP(W52,'[1]Sheet1'!$A$838:$U$890,2,FALSE)</f>
        <v>544</v>
      </c>
      <c r="D52" s="79">
        <f>VLOOKUP(W52,'[1]Sheet1'!$A$838:$U$890,3,FALSE)/100</f>
        <v>0.005039183355873798</v>
      </c>
      <c r="E52" s="28">
        <f>VLOOKUP(W52,'[1]Sheet1'!$A$838:$U$890,4,FALSE)</f>
        <v>19</v>
      </c>
      <c r="F52" s="79">
        <f>VLOOKUP(W52,'[1]Sheet1'!$A$838:$U$890,5,FALSE)/100</f>
        <v>0.003046336379669713</v>
      </c>
      <c r="G52" s="28">
        <f>VLOOKUP(W52,'[1]Sheet1'!$A$838:$U$890,6,FALSE)</f>
        <v>20</v>
      </c>
      <c r="H52" s="79">
        <f>VLOOKUP(W52,'[1]Sheet1'!$A$838:$U$890,7,FALSE)/100</f>
        <v>0.004783544606553456</v>
      </c>
      <c r="I52" s="28">
        <f>VLOOKUP(W52,'[1]Sheet1'!$A$838:$U$890,8,FALSE)</f>
        <v>1</v>
      </c>
      <c r="J52" s="79">
        <f>VLOOKUP(W52,'[1]Sheet1'!$A$838:$U$890,9,FALSE)/100</f>
        <v>0.0009049773755656108</v>
      </c>
      <c r="K52" s="28">
        <f>VLOOKUP(W52,'[1]Sheet1'!$A$838:$U$890,10,FALSE)</f>
        <v>0</v>
      </c>
      <c r="L52" s="79">
        <f>VLOOKUP(W52,'[1]Sheet1'!$A$838:$U$890,11,FALSE)/100</f>
        <v>0</v>
      </c>
      <c r="M52" s="28">
        <f>VLOOKUP(W52,'[1]Sheet1'!$A$838:$U$890,12,FALSE)</f>
        <v>0</v>
      </c>
      <c r="N52" s="79">
        <f>VLOOKUP(W52,'[1]Sheet1'!$A$838:$U$890,13,FALSE)/100</f>
        <v>0</v>
      </c>
      <c r="O52" s="28">
        <f>VLOOKUP(W52,'[1]Sheet1'!$A$838:$U$890,14,FALSE)</f>
        <v>0</v>
      </c>
      <c r="P52" s="79">
        <f>VLOOKUP(W52,'[1]Sheet1'!$A$838:$U$890,15,FALSE)/100</f>
        <v>0</v>
      </c>
      <c r="Q52" s="28">
        <f>VLOOKUP(W52,'[1]Sheet1'!$A$838:$U$890,16,FALSE)</f>
        <v>0</v>
      </c>
      <c r="R52" s="79">
        <f>VLOOKUP(W52,'[1]Sheet1'!$A$838:$U$890,17,FALSE)/100</f>
        <v>0</v>
      </c>
      <c r="S52" s="28">
        <f>VLOOKUP(W52,'[1]Sheet1'!$A$838:$U$890,20,FALSE)</f>
        <v>584</v>
      </c>
      <c r="T52" s="79">
        <f>VLOOKUP(W52,'[1]Sheet1'!$A$838:$U$890,21,FALSE)/100</f>
        <v>0.004871456932650438</v>
      </c>
      <c r="U52" s="28">
        <f>VLOOKUP(W52,'[1]Sheet1'!$A$838:$U$890,20,FALSE)</f>
        <v>584</v>
      </c>
      <c r="V52" s="80">
        <f>VLOOKUP(W52,'[1]Sheet1'!$A$838:$U$890,21,FALSE)/100</f>
        <v>0.004871456932650438</v>
      </c>
      <c r="W52" s="290" t="s">
        <v>349</v>
      </c>
    </row>
    <row r="53" spans="1:23" ht="14.25">
      <c r="A53" s="26">
        <v>74</v>
      </c>
      <c r="B53" s="27" t="s">
        <v>133</v>
      </c>
      <c r="C53" s="28">
        <f>VLOOKUP(W53,'[1]Sheet1'!$A$838:$U$890,2,FALSE)</f>
        <v>824</v>
      </c>
      <c r="D53" s="79">
        <f>VLOOKUP(W53,'[1]Sheet1'!$A$838:$U$890,3,FALSE)/100</f>
        <v>0.007632880671397077</v>
      </c>
      <c r="E53" s="28">
        <f>VLOOKUP(W53,'[1]Sheet1'!$A$838:$U$890,4,FALSE)</f>
        <v>56</v>
      </c>
      <c r="F53" s="79">
        <f>VLOOKUP(W53,'[1]Sheet1'!$A$838:$U$890,5,FALSE)/100</f>
        <v>0.008978675645342313</v>
      </c>
      <c r="G53" s="28">
        <f>VLOOKUP(W53,'[1]Sheet1'!$A$838:$U$890,6,FALSE)</f>
        <v>36</v>
      </c>
      <c r="H53" s="79">
        <f>VLOOKUP(W53,'[1]Sheet1'!$A$838:$U$890,7,FALSE)/100</f>
        <v>0.008610380291796222</v>
      </c>
      <c r="I53" s="28">
        <f>VLOOKUP(W53,'[1]Sheet1'!$A$838:$U$890,8,FALSE)</f>
        <v>6</v>
      </c>
      <c r="J53" s="79">
        <f>VLOOKUP(W53,'[1]Sheet1'!$A$838:$U$890,9,FALSE)/100</f>
        <v>0.005429864253393665</v>
      </c>
      <c r="K53" s="28">
        <f>VLOOKUP(W53,'[1]Sheet1'!$A$838:$U$890,10,FALSE)</f>
        <v>0</v>
      </c>
      <c r="L53" s="79">
        <f>VLOOKUP(W53,'[1]Sheet1'!$A$838:$U$890,11,FALSE)/100</f>
        <v>0</v>
      </c>
      <c r="M53" s="28">
        <f>VLOOKUP(W53,'[1]Sheet1'!$A$838:$U$890,12,FALSE)</f>
        <v>1</v>
      </c>
      <c r="N53" s="79">
        <f>VLOOKUP(W53,'[1]Sheet1'!$A$838:$U$890,13,FALSE)/100</f>
        <v>0.005347593582887699</v>
      </c>
      <c r="O53" s="28">
        <f>VLOOKUP(W53,'[1]Sheet1'!$A$838:$U$890,14,FALSE)</f>
        <v>0</v>
      </c>
      <c r="P53" s="79">
        <f>VLOOKUP(W53,'[1]Sheet1'!$A$838:$U$890,15,FALSE)/100</f>
        <v>0</v>
      </c>
      <c r="Q53" s="28">
        <f>VLOOKUP(W53,'[1]Sheet1'!$A$838:$U$890,16,FALSE)</f>
        <v>0</v>
      </c>
      <c r="R53" s="79">
        <f>VLOOKUP(W53,'[1]Sheet1'!$A$838:$U$890,17,FALSE)/100</f>
        <v>0</v>
      </c>
      <c r="S53" s="28">
        <f>VLOOKUP(W53,'[1]Sheet1'!$A$838:$U$890,20,FALSE)</f>
        <v>923</v>
      </c>
      <c r="T53" s="79">
        <f>VLOOKUP(W53,'[1]Sheet1'!$A$838:$U$890,21,FALSE)/100</f>
        <v>0.007699237583623897</v>
      </c>
      <c r="U53" s="28">
        <f>VLOOKUP(W53,'[1]Sheet1'!$A$838:$U$890,20,FALSE)</f>
        <v>923</v>
      </c>
      <c r="V53" s="80">
        <f>VLOOKUP(W53,'[1]Sheet1'!$A$838:$U$890,21,FALSE)/100</f>
        <v>0.007699237583623897</v>
      </c>
      <c r="W53" s="290" t="s">
        <v>350</v>
      </c>
    </row>
    <row r="54" spans="1:23" ht="14.25">
      <c r="A54" s="26">
        <v>75</v>
      </c>
      <c r="B54" s="27" t="s">
        <v>134</v>
      </c>
      <c r="C54" s="28">
        <f>VLOOKUP(W54,'[1]Sheet1'!$A$838:$U$890,2,FALSE)</f>
        <v>2575</v>
      </c>
      <c r="D54" s="79">
        <f>VLOOKUP(W54,'[1]Sheet1'!$A$838:$U$890,3,FALSE)/100</f>
        <v>0.023852752098115864</v>
      </c>
      <c r="E54" s="28">
        <f>VLOOKUP(W54,'[1]Sheet1'!$A$838:$U$890,4,FALSE)</f>
        <v>225</v>
      </c>
      <c r="F54" s="79">
        <f>VLOOKUP(W54,'[1]Sheet1'!$A$838:$U$890,5,FALSE)/100</f>
        <v>0.03607503607503608</v>
      </c>
      <c r="G54" s="28">
        <f>VLOOKUP(W54,'[1]Sheet1'!$A$838:$U$890,6,FALSE)</f>
        <v>131</v>
      </c>
      <c r="H54" s="79">
        <f>VLOOKUP(W54,'[1]Sheet1'!$A$838:$U$890,7,FALSE)/100</f>
        <v>0.031332217172925135</v>
      </c>
      <c r="I54" s="28">
        <f>VLOOKUP(W54,'[1]Sheet1'!$A$838:$U$890,8,FALSE)</f>
        <v>15</v>
      </c>
      <c r="J54" s="79">
        <f>VLOOKUP(W54,'[1]Sheet1'!$A$838:$U$890,9,FALSE)/100</f>
        <v>0.013574660633484163</v>
      </c>
      <c r="K54" s="28">
        <f>VLOOKUP(W54,'[1]Sheet1'!$A$838:$U$890,10,FALSE)</f>
        <v>0</v>
      </c>
      <c r="L54" s="79">
        <f>VLOOKUP(W54,'[1]Sheet1'!$A$838:$U$890,11,FALSE)/100</f>
        <v>0</v>
      </c>
      <c r="M54" s="28">
        <f>VLOOKUP(W54,'[1]Sheet1'!$A$838:$U$890,12,FALSE)</f>
        <v>3</v>
      </c>
      <c r="N54" s="79">
        <f>VLOOKUP(W54,'[1]Sheet1'!$A$838:$U$890,13,FALSE)/100</f>
        <v>0.016042780748663103</v>
      </c>
      <c r="O54" s="28">
        <f>VLOOKUP(W54,'[1]Sheet1'!$A$838:$U$890,14,FALSE)</f>
        <v>0</v>
      </c>
      <c r="P54" s="79">
        <f>VLOOKUP(W54,'[1]Sheet1'!$A$838:$U$890,15,FALSE)/100</f>
        <v>0</v>
      </c>
      <c r="Q54" s="28">
        <f>VLOOKUP(W54,'[1]Sheet1'!$A$838:$U$890,16,FALSE)</f>
        <v>0</v>
      </c>
      <c r="R54" s="79">
        <f>VLOOKUP(W54,'[1]Sheet1'!$A$838:$U$890,17,FALSE)/100</f>
        <v>0</v>
      </c>
      <c r="S54" s="28">
        <f>VLOOKUP(W54,'[1]Sheet1'!$A$838:$U$890,20,FALSE)</f>
        <v>2949</v>
      </c>
      <c r="T54" s="79">
        <f>VLOOKUP(W54,'[1]Sheet1'!$A$838:$U$890,21,FALSE)/100</f>
        <v>0.024599189202716004</v>
      </c>
      <c r="U54" s="28">
        <f>VLOOKUP(W54,'[1]Sheet1'!$A$838:$U$890,20,FALSE)</f>
        <v>2949</v>
      </c>
      <c r="V54" s="80">
        <f>VLOOKUP(W54,'[1]Sheet1'!$A$838:$U$890,21,FALSE)/100</f>
        <v>0.024599189202716004</v>
      </c>
      <c r="W54" s="290" t="s">
        <v>351</v>
      </c>
    </row>
    <row r="55" spans="1:23" ht="15" thickBot="1">
      <c r="A55" s="39">
        <v>79</v>
      </c>
      <c r="B55" s="40" t="s">
        <v>135</v>
      </c>
      <c r="C55" s="34">
        <f>VLOOKUP(W55,'[1]Sheet1'!$A$838:$U$890,2,FALSE)</f>
        <v>948</v>
      </c>
      <c r="D55" s="84">
        <f>VLOOKUP(W55,'[1]Sheet1'!$A$838:$U$890,3,FALSE)/100</f>
        <v>0.008781518053985957</v>
      </c>
      <c r="E55" s="34">
        <f>VLOOKUP(W55,'[1]Sheet1'!$A$838:$U$890,4,FALSE)</f>
        <v>53</v>
      </c>
      <c r="F55" s="84">
        <f>VLOOKUP(W55,'[1]Sheet1'!$A$838:$U$890,5,FALSE)/100</f>
        <v>0.008497675164341831</v>
      </c>
      <c r="G55" s="34">
        <f>VLOOKUP(W55,'[1]Sheet1'!$A$838:$U$890,6,FALSE)</f>
        <v>25</v>
      </c>
      <c r="H55" s="84">
        <f>VLOOKUP(W55,'[1]Sheet1'!$A$838:$U$890,7,FALSE)/100</f>
        <v>0.00597943075819182</v>
      </c>
      <c r="I55" s="34">
        <f>VLOOKUP(W55,'[1]Sheet1'!$A$838:$U$890,8,FALSE)</f>
        <v>1</v>
      </c>
      <c r="J55" s="84">
        <f>VLOOKUP(W55,'[1]Sheet1'!$A$838:$U$890,9,FALSE)/100</f>
        <v>0.0009049773755656108</v>
      </c>
      <c r="K55" s="34">
        <f>VLOOKUP(W55,'[1]Sheet1'!$A$838:$U$890,10,FALSE)</f>
        <v>0</v>
      </c>
      <c r="L55" s="84">
        <f>VLOOKUP(W55,'[1]Sheet1'!$A$838:$U$890,11,FALSE)/100</f>
        <v>0</v>
      </c>
      <c r="M55" s="34">
        <f>VLOOKUP(W55,'[1]Sheet1'!$A$838:$U$890,12,FALSE)</f>
        <v>2</v>
      </c>
      <c r="N55" s="84">
        <f>VLOOKUP(W55,'[1]Sheet1'!$A$838:$U$890,13,FALSE)/100</f>
        <v>0.010695187165775399</v>
      </c>
      <c r="O55" s="34">
        <f>VLOOKUP(W55,'[1]Sheet1'!$A$838:$U$890,14,FALSE)</f>
        <v>0</v>
      </c>
      <c r="P55" s="84">
        <f>VLOOKUP(W55,'[1]Sheet1'!$A$838:$U$890,15,FALSE)/100</f>
        <v>0</v>
      </c>
      <c r="Q55" s="34">
        <f>VLOOKUP(W55,'[1]Sheet1'!$A$838:$U$890,16,FALSE)</f>
        <v>0</v>
      </c>
      <c r="R55" s="84">
        <f>VLOOKUP(W55,'[1]Sheet1'!$A$838:$U$890,17,FALSE)/100</f>
        <v>0</v>
      </c>
      <c r="S55" s="34">
        <f>VLOOKUP(W55,'[1]Sheet1'!$A$838:$U$890,20,FALSE)</f>
        <v>1029</v>
      </c>
      <c r="T55" s="84">
        <f>VLOOKUP(W55,'[1]Sheet1'!$A$838:$U$890,21,FALSE)/100</f>
        <v>0.008583440383043326</v>
      </c>
      <c r="U55" s="34">
        <f>VLOOKUP(W55,'[1]Sheet1'!$A$838:$U$890,20,FALSE)</f>
        <v>1029</v>
      </c>
      <c r="V55" s="85">
        <f>VLOOKUP(W55,'[1]Sheet1'!$A$838:$U$890,21,FALSE)/100</f>
        <v>0.008583440383043326</v>
      </c>
      <c r="W55" s="290" t="s">
        <v>352</v>
      </c>
    </row>
    <row r="56" spans="1:23" ht="27.75" thickBot="1">
      <c r="A56" s="145" t="s">
        <v>136</v>
      </c>
      <c r="B56" s="14" t="s">
        <v>137</v>
      </c>
      <c r="C56" s="15">
        <f>SUM(C57:C63)</f>
        <v>4280</v>
      </c>
      <c r="D56" s="160">
        <f aca="true" t="shared" si="7" ref="D56:T56">SUM(D57:D63)</f>
        <v>0.03964651610871297</v>
      </c>
      <c r="E56" s="15">
        <f t="shared" si="7"/>
        <v>136</v>
      </c>
      <c r="F56" s="160">
        <f t="shared" si="7"/>
        <v>0.021805355138688472</v>
      </c>
      <c r="G56" s="15">
        <f t="shared" si="7"/>
        <v>200</v>
      </c>
      <c r="H56" s="160">
        <f t="shared" si="7"/>
        <v>0.04783544606553456</v>
      </c>
      <c r="I56" s="15">
        <f t="shared" si="7"/>
        <v>40</v>
      </c>
      <c r="J56" s="160">
        <f t="shared" si="7"/>
        <v>0.03619909502262444</v>
      </c>
      <c r="K56" s="15">
        <f t="shared" si="7"/>
        <v>3</v>
      </c>
      <c r="L56" s="160">
        <f t="shared" si="7"/>
        <v>0.0375</v>
      </c>
      <c r="M56" s="15">
        <f t="shared" si="7"/>
        <v>0</v>
      </c>
      <c r="N56" s="160">
        <f t="shared" si="7"/>
        <v>0</v>
      </c>
      <c r="O56" s="15">
        <f t="shared" si="7"/>
        <v>3</v>
      </c>
      <c r="P56" s="160">
        <f t="shared" si="7"/>
        <v>0.06122448979591837</v>
      </c>
      <c r="Q56" s="15">
        <f t="shared" si="7"/>
        <v>0</v>
      </c>
      <c r="R56" s="160">
        <f t="shared" si="7"/>
        <v>0</v>
      </c>
      <c r="S56" s="15">
        <f t="shared" si="7"/>
        <v>4</v>
      </c>
      <c r="T56" s="160">
        <f t="shared" si="7"/>
        <v>0.060606060606060594</v>
      </c>
      <c r="U56" s="15">
        <f>SUM(U57:U63)</f>
        <v>4666</v>
      </c>
      <c r="V56" s="158">
        <f>SUM(V57:V63)</f>
        <v>0.038921606246142035</v>
      </c>
      <c r="W56" s="290">
        <f>SUM(W57:W63)</f>
        <v>0</v>
      </c>
    </row>
    <row r="57" spans="1:23" ht="27">
      <c r="A57" s="26">
        <v>80</v>
      </c>
      <c r="B57" s="27" t="s">
        <v>138</v>
      </c>
      <c r="C57" s="78">
        <f>VLOOKUP(W57,'[1]Sheet1'!$A$838:$U$890,2,FALSE)</f>
        <v>752</v>
      </c>
      <c r="D57" s="79">
        <f>VLOOKUP(W57,'[1]Sheet1'!$A$838:$U$890,3,FALSE)/100</f>
        <v>0.006965929933119662</v>
      </c>
      <c r="E57" s="78">
        <f>VLOOKUP(W57,'[1]Sheet1'!$A$838:$U$890,4,FALSE)</f>
        <v>28</v>
      </c>
      <c r="F57" s="79">
        <f>VLOOKUP(W57,'[1]Sheet1'!$A$838:$U$890,5,FALSE)/100</f>
        <v>0.004489337822671156</v>
      </c>
      <c r="G57" s="78">
        <f>VLOOKUP(W57,'[1]Sheet1'!$A$838:$U$890,6,FALSE)</f>
        <v>20</v>
      </c>
      <c r="H57" s="79">
        <f>VLOOKUP(W57,'[1]Sheet1'!$A$838:$U$890,7,FALSE)/100</f>
        <v>0.004783544606553456</v>
      </c>
      <c r="I57" s="78">
        <f>VLOOKUP(W57,'[1]Sheet1'!$A$838:$U$890,8,FALSE)</f>
        <v>4</v>
      </c>
      <c r="J57" s="79">
        <f>VLOOKUP(W57,'[1]Sheet1'!$A$838:$U$890,9,FALSE)/100</f>
        <v>0.003619909502262443</v>
      </c>
      <c r="K57" s="78">
        <f>VLOOKUP(W57,'[1]Sheet1'!$A$838:$U$890,10,FALSE)</f>
        <v>0</v>
      </c>
      <c r="L57" s="79">
        <f>VLOOKUP(W57,'[1]Sheet1'!$A$838:$U$890,11,FALSE)/100</f>
        <v>0</v>
      </c>
      <c r="M57" s="78">
        <f>VLOOKUP(W57,'[1]Sheet1'!$A$838:$U$890,12,FALSE)</f>
        <v>0</v>
      </c>
      <c r="N57" s="79">
        <f>VLOOKUP(W57,'[1]Sheet1'!$A$838:$U$890,13,FALSE)/100</f>
        <v>0</v>
      </c>
      <c r="O57" s="78">
        <f>VLOOKUP(W57,'[1]Sheet1'!$A$838:$U$890,14,FALSE)</f>
        <v>1</v>
      </c>
      <c r="P57" s="79">
        <f>VLOOKUP(W57,'[1]Sheet1'!$A$838:$U$890,15,FALSE)/100</f>
        <v>0.020408163265306124</v>
      </c>
      <c r="Q57" s="78">
        <f>VLOOKUP(W57,'[1]Sheet1'!$A$838:$U$890,16,FALSE)</f>
        <v>0</v>
      </c>
      <c r="R57" s="79">
        <f>VLOOKUP(W57,'[1]Sheet1'!$A$838:$U$890,17,FALSE)/100</f>
        <v>0</v>
      </c>
      <c r="S57" s="78">
        <f>VLOOKUP(W57,'[1]Sheet1'!$A$838:$U$890,18,FALSE)</f>
        <v>0</v>
      </c>
      <c r="T57" s="79">
        <f>VLOOKUP(W57,'[1]Sheet1'!$A$838:$U$890,19,FALSE)/100</f>
        <v>0</v>
      </c>
      <c r="U57" s="78">
        <f>VLOOKUP(W57,'[1]Sheet1'!$A$838:$U$890,20,FALSE)</f>
        <v>805</v>
      </c>
      <c r="V57" s="80">
        <f>VLOOKUP(W57,'[1]Sheet1'!$A$838:$U$890,21,FALSE)/100</f>
        <v>0.006714936354081514</v>
      </c>
      <c r="W57" s="290" t="s">
        <v>353</v>
      </c>
    </row>
    <row r="58" spans="1:23" ht="14.25">
      <c r="A58" s="26">
        <v>81</v>
      </c>
      <c r="B58" s="27" t="s">
        <v>139</v>
      </c>
      <c r="C58" s="28">
        <f>VLOOKUP(W58,'[1]Sheet1'!$A$838:$U$890,2,FALSE)</f>
        <v>423</v>
      </c>
      <c r="D58" s="79">
        <f>VLOOKUP(W58,'[1]Sheet1'!$A$838:$U$890,3,FALSE)/100</f>
        <v>0.00391833558737981</v>
      </c>
      <c r="E58" s="28">
        <f>VLOOKUP(W58,'[1]Sheet1'!$A$838:$U$890,4,FALSE)</f>
        <v>15</v>
      </c>
      <c r="F58" s="79">
        <f>VLOOKUP(W58,'[1]Sheet1'!$A$838:$U$890,5,FALSE)/100</f>
        <v>0.002405002405002405</v>
      </c>
      <c r="G58" s="28">
        <f>VLOOKUP(W58,'[1]Sheet1'!$A$838:$U$890,6,FALSE)</f>
        <v>28</v>
      </c>
      <c r="H58" s="79">
        <f>VLOOKUP(W58,'[1]Sheet1'!$A$838:$U$890,7,FALSE)/100</f>
        <v>0.0066969624491748396</v>
      </c>
      <c r="I58" s="28">
        <f>VLOOKUP(W58,'[1]Sheet1'!$A$838:$U$890,8,FALSE)</f>
        <v>5</v>
      </c>
      <c r="J58" s="79">
        <f>VLOOKUP(W58,'[1]Sheet1'!$A$838:$U$890,9,FALSE)/100</f>
        <v>0.004524886877828055</v>
      </c>
      <c r="K58" s="28">
        <f>VLOOKUP(W58,'[1]Sheet1'!$A$838:$U$890,10,FALSE)</f>
        <v>0</v>
      </c>
      <c r="L58" s="79">
        <f>VLOOKUP(W58,'[1]Sheet1'!$A$838:$U$890,11,FALSE)/100</f>
        <v>0</v>
      </c>
      <c r="M58" s="28">
        <f>VLOOKUP(W58,'[1]Sheet1'!$A$838:$U$890,12,FALSE)</f>
        <v>0</v>
      </c>
      <c r="N58" s="79">
        <f>VLOOKUP(W58,'[1]Sheet1'!$A$838:$U$890,13,FALSE)/100</f>
        <v>0</v>
      </c>
      <c r="O58" s="28">
        <f>VLOOKUP(W58,'[1]Sheet1'!$A$838:$U$890,14,FALSE)</f>
        <v>1</v>
      </c>
      <c r="P58" s="79">
        <f>VLOOKUP(W58,'[1]Sheet1'!$A$838:$U$890,15,FALSE)/100</f>
        <v>0.020408163265306124</v>
      </c>
      <c r="Q58" s="28">
        <f>VLOOKUP(W58,'[1]Sheet1'!$A$838:$U$890,16,FALSE)</f>
        <v>0</v>
      </c>
      <c r="R58" s="79">
        <f>VLOOKUP(W58,'[1]Sheet1'!$A$838:$U$890,17,FALSE)/100</f>
        <v>0</v>
      </c>
      <c r="S58" s="28">
        <f>VLOOKUP(W58,'[1]Sheet1'!$A$838:$U$890,18,FALSE)</f>
        <v>0</v>
      </c>
      <c r="T58" s="79">
        <f>VLOOKUP(W58,'[1]Sheet1'!$A$838:$U$890,19,FALSE)/100</f>
        <v>0</v>
      </c>
      <c r="U58" s="28">
        <f>VLOOKUP(W58,'[1]Sheet1'!$A$838:$U$890,20,FALSE)</f>
        <v>472</v>
      </c>
      <c r="V58" s="80">
        <f>VLOOKUP(W58,'[1]Sheet1'!$A$838:$U$890,21,FALSE)/100</f>
        <v>0.003937204918169533</v>
      </c>
      <c r="W58" s="290" t="s">
        <v>354</v>
      </c>
    </row>
    <row r="59" spans="1:23" ht="27">
      <c r="A59" s="26">
        <v>82</v>
      </c>
      <c r="B59" s="27" t="s">
        <v>140</v>
      </c>
      <c r="C59" s="28">
        <f>VLOOKUP(W59,'[1]Sheet1'!$A$838:$U$890,2,FALSE)</f>
        <v>210</v>
      </c>
      <c r="D59" s="79">
        <f>VLOOKUP(W59,'[1]Sheet1'!$A$838:$U$890,3,FALSE)/100</f>
        <v>0.0019452729866424588</v>
      </c>
      <c r="E59" s="28">
        <f>VLOOKUP(W59,'[1]Sheet1'!$A$838:$U$890,4,FALSE)</f>
        <v>8</v>
      </c>
      <c r="F59" s="79">
        <f>VLOOKUP(W59,'[1]Sheet1'!$A$838:$U$890,5,FALSE)/100</f>
        <v>0.001282667949334616</v>
      </c>
      <c r="G59" s="28">
        <f>VLOOKUP(W59,'[1]Sheet1'!$A$838:$U$890,6,FALSE)</f>
        <v>9</v>
      </c>
      <c r="H59" s="79">
        <f>VLOOKUP(W59,'[1]Sheet1'!$A$838:$U$890,7,FALSE)/100</f>
        <v>0.0021525950729490554</v>
      </c>
      <c r="I59" s="28">
        <f>VLOOKUP(W59,'[1]Sheet1'!$A$838:$U$890,8,FALSE)</f>
        <v>1</v>
      </c>
      <c r="J59" s="79">
        <f>VLOOKUP(W59,'[1]Sheet1'!$A$838:$U$890,9,FALSE)/100</f>
        <v>0.0009049773755656108</v>
      </c>
      <c r="K59" s="28">
        <f>VLOOKUP(W59,'[1]Sheet1'!$A$838:$U$890,10,FALSE)</f>
        <v>0</v>
      </c>
      <c r="L59" s="79">
        <f>VLOOKUP(W59,'[1]Sheet1'!$A$838:$U$890,11,FALSE)/100</f>
        <v>0</v>
      </c>
      <c r="M59" s="28">
        <f>VLOOKUP(W59,'[1]Sheet1'!$A$838:$U$890,12,FALSE)</f>
        <v>0</v>
      </c>
      <c r="N59" s="79">
        <f>VLOOKUP(W59,'[1]Sheet1'!$A$838:$U$890,13,FALSE)/100</f>
        <v>0</v>
      </c>
      <c r="O59" s="28">
        <f>VLOOKUP(W59,'[1]Sheet1'!$A$838:$U$890,14,FALSE)</f>
        <v>0</v>
      </c>
      <c r="P59" s="79">
        <f>VLOOKUP(W59,'[1]Sheet1'!$A$838:$U$890,15,FALSE)/100</f>
        <v>0</v>
      </c>
      <c r="Q59" s="28">
        <f>VLOOKUP(W59,'[1]Sheet1'!$A$838:$U$890,16,FALSE)</f>
        <v>0</v>
      </c>
      <c r="R59" s="79">
        <f>VLOOKUP(W59,'[1]Sheet1'!$A$838:$U$890,17,FALSE)/100</f>
        <v>0</v>
      </c>
      <c r="S59" s="28">
        <f>VLOOKUP(W59,'[1]Sheet1'!$A$838:$U$890,18,FALSE)</f>
        <v>0</v>
      </c>
      <c r="T59" s="79">
        <f>VLOOKUP(W59,'[1]Sheet1'!$A$838:$U$890,19,FALSE)/100</f>
        <v>0</v>
      </c>
      <c r="U59" s="28">
        <f>VLOOKUP(W59,'[1]Sheet1'!$A$838:$U$890,20,FALSE)</f>
        <v>228</v>
      </c>
      <c r="V59" s="80">
        <f>VLOOKUP(W59,'[1]Sheet1'!$A$838:$U$890,21,FALSE)/100</f>
        <v>0.0019018701723361306</v>
      </c>
      <c r="W59" s="290" t="s">
        <v>355</v>
      </c>
    </row>
    <row r="60" spans="1:23" ht="41.25">
      <c r="A60" s="26">
        <v>83</v>
      </c>
      <c r="B60" s="27" t="s">
        <v>141</v>
      </c>
      <c r="C60" s="28">
        <f>VLOOKUP(W60,'[1]Sheet1'!$A$838:$U$890,2,FALSE)</f>
        <v>1762</v>
      </c>
      <c r="D60" s="79">
        <f>VLOOKUP(W60,'[1]Sheet1'!$A$838:$U$890,3,FALSE)/100</f>
        <v>0.01632176667840006</v>
      </c>
      <c r="E60" s="28">
        <f>VLOOKUP(W60,'[1]Sheet1'!$A$838:$U$890,4,FALSE)</f>
        <v>56</v>
      </c>
      <c r="F60" s="79">
        <f>VLOOKUP(W60,'[1]Sheet1'!$A$838:$U$890,5,FALSE)/100</f>
        <v>0.008978675645342313</v>
      </c>
      <c r="G60" s="28">
        <f>VLOOKUP(W60,'[1]Sheet1'!$A$838:$U$890,6,FALSE)</f>
        <v>95</v>
      </c>
      <c r="H60" s="79">
        <f>VLOOKUP(W60,'[1]Sheet1'!$A$838:$U$890,7,FALSE)/100</f>
        <v>0.022721836881128915</v>
      </c>
      <c r="I60" s="28">
        <f>VLOOKUP(W60,'[1]Sheet1'!$A$838:$U$890,8,FALSE)</f>
        <v>17</v>
      </c>
      <c r="J60" s="79">
        <f>VLOOKUP(W60,'[1]Sheet1'!$A$838:$U$890,9,FALSE)/100</f>
        <v>0.015384615384615387</v>
      </c>
      <c r="K60" s="28">
        <f>VLOOKUP(W60,'[1]Sheet1'!$A$838:$U$890,10,FALSE)</f>
        <v>3</v>
      </c>
      <c r="L60" s="79">
        <f>VLOOKUP(W60,'[1]Sheet1'!$A$838:$U$890,11,FALSE)/100</f>
        <v>0.0375</v>
      </c>
      <c r="M60" s="28">
        <f>VLOOKUP(W60,'[1]Sheet1'!$A$838:$U$890,12,FALSE)</f>
        <v>0</v>
      </c>
      <c r="N60" s="79">
        <f>VLOOKUP(W60,'[1]Sheet1'!$A$838:$U$890,13,FALSE)/100</f>
        <v>0</v>
      </c>
      <c r="O60" s="28">
        <f>VLOOKUP(W60,'[1]Sheet1'!$A$838:$U$890,14,FALSE)</f>
        <v>1</v>
      </c>
      <c r="P60" s="79">
        <f>VLOOKUP(W60,'[1]Sheet1'!$A$838:$U$890,15,FALSE)/100</f>
        <v>0.020408163265306124</v>
      </c>
      <c r="Q60" s="28">
        <f>VLOOKUP(W60,'[1]Sheet1'!$A$838:$U$890,16,FALSE)</f>
        <v>0</v>
      </c>
      <c r="R60" s="79">
        <f>VLOOKUP(W60,'[1]Sheet1'!$A$838:$U$890,17,FALSE)/100</f>
        <v>0</v>
      </c>
      <c r="S60" s="28">
        <f>VLOOKUP(W60,'[1]Sheet1'!$A$838:$U$890,18,FALSE)</f>
        <v>2</v>
      </c>
      <c r="T60" s="79">
        <f>VLOOKUP(W60,'[1]Sheet1'!$A$838:$U$890,19,FALSE)/100</f>
        <v>0.030303030303030297</v>
      </c>
      <c r="U60" s="28">
        <f>VLOOKUP(W60,'[1]Sheet1'!$A$838:$U$890,20,FALSE)</f>
        <v>1936</v>
      </c>
      <c r="V60" s="80">
        <f>VLOOKUP(W60,'[1]Sheet1'!$A$838:$U$890,21,FALSE)/100</f>
        <v>0.01614921339316995</v>
      </c>
      <c r="W60" s="290" t="s">
        <v>356</v>
      </c>
    </row>
    <row r="61" spans="1:23" ht="14.25">
      <c r="A61" s="26">
        <v>84</v>
      </c>
      <c r="B61" s="27" t="s">
        <v>142</v>
      </c>
      <c r="C61" s="28">
        <f>VLOOKUP(W61,'[1]Sheet1'!$A$838:$U$890,2,FALSE)</f>
        <v>592</v>
      </c>
      <c r="D61" s="79">
        <f>VLOOKUP(W61,'[1]Sheet1'!$A$838:$U$890,3,FALSE)/100</f>
        <v>0.005483817181392074</v>
      </c>
      <c r="E61" s="28">
        <f>VLOOKUP(W61,'[1]Sheet1'!$A$838:$U$890,4,FALSE)</f>
        <v>8</v>
      </c>
      <c r="F61" s="79">
        <f>VLOOKUP(W61,'[1]Sheet1'!$A$838:$U$890,5,FALSE)/100</f>
        <v>0.001282667949334616</v>
      </c>
      <c r="G61" s="28">
        <f>VLOOKUP(W61,'[1]Sheet1'!$A$838:$U$890,6,FALSE)</f>
        <v>8</v>
      </c>
      <c r="H61" s="79">
        <f>VLOOKUP(W61,'[1]Sheet1'!$A$838:$U$890,7,FALSE)/100</f>
        <v>0.0019134178426213823</v>
      </c>
      <c r="I61" s="28">
        <f>VLOOKUP(W61,'[1]Sheet1'!$A$838:$U$890,8,FALSE)</f>
        <v>2</v>
      </c>
      <c r="J61" s="79">
        <f>VLOOKUP(W61,'[1]Sheet1'!$A$838:$U$890,9,FALSE)/100</f>
        <v>0.0018099547511312216</v>
      </c>
      <c r="K61" s="28">
        <f>VLOOKUP(W61,'[1]Sheet1'!$A$838:$U$890,10,FALSE)</f>
        <v>0</v>
      </c>
      <c r="L61" s="79">
        <f>VLOOKUP(W61,'[1]Sheet1'!$A$838:$U$890,11,FALSE)/100</f>
        <v>0</v>
      </c>
      <c r="M61" s="28">
        <f>VLOOKUP(W61,'[1]Sheet1'!$A$838:$U$890,12,FALSE)</f>
        <v>0</v>
      </c>
      <c r="N61" s="79">
        <f>VLOOKUP(W61,'[1]Sheet1'!$A$838:$U$890,13,FALSE)/100</f>
        <v>0</v>
      </c>
      <c r="O61" s="28">
        <f>VLOOKUP(W61,'[1]Sheet1'!$A$838:$U$890,14,FALSE)</f>
        <v>0</v>
      </c>
      <c r="P61" s="79">
        <f>VLOOKUP(W61,'[1]Sheet1'!$A$838:$U$890,15,FALSE)/100</f>
        <v>0</v>
      </c>
      <c r="Q61" s="28">
        <f>VLOOKUP(W61,'[1]Sheet1'!$A$838:$U$890,16,FALSE)</f>
        <v>0</v>
      </c>
      <c r="R61" s="79">
        <f>VLOOKUP(W61,'[1]Sheet1'!$A$838:$U$890,17,FALSE)/100</f>
        <v>0</v>
      </c>
      <c r="S61" s="28">
        <f>VLOOKUP(W61,'[1]Sheet1'!$A$838:$U$890,18,FALSE)</f>
        <v>0</v>
      </c>
      <c r="T61" s="79">
        <f>VLOOKUP(W61,'[1]Sheet1'!$A$838:$U$890,19,FALSE)/100</f>
        <v>0</v>
      </c>
      <c r="U61" s="28">
        <f>VLOOKUP(W61,'[1]Sheet1'!$A$838:$U$890,20,FALSE)</f>
        <v>610</v>
      </c>
      <c r="V61" s="80">
        <f>VLOOKUP(W61,'[1]Sheet1'!$A$838:$U$890,21,FALSE)/100</f>
        <v>0.005088336864583507</v>
      </c>
      <c r="W61" s="290" t="s">
        <v>357</v>
      </c>
    </row>
    <row r="62" spans="1:23" ht="27">
      <c r="A62" s="26">
        <v>85</v>
      </c>
      <c r="B62" s="27" t="s">
        <v>143</v>
      </c>
      <c r="C62" s="28">
        <f>VLOOKUP(W62,'[1]Sheet1'!$A$838:$U$890,2,FALSE)</f>
        <v>206</v>
      </c>
      <c r="D62" s="79">
        <f>VLOOKUP(W62,'[1]Sheet1'!$A$838:$U$890,3,FALSE)/100</f>
        <v>0.0019082201678492692</v>
      </c>
      <c r="E62" s="28">
        <f>VLOOKUP(W62,'[1]Sheet1'!$A$838:$U$890,4,FALSE)</f>
        <v>10</v>
      </c>
      <c r="F62" s="79">
        <f>VLOOKUP(W62,'[1]Sheet1'!$A$838:$U$890,5,FALSE)/100</f>
        <v>0.00160333493666827</v>
      </c>
      <c r="G62" s="28">
        <f>VLOOKUP(W62,'[1]Sheet1'!$A$838:$U$890,6,FALSE)</f>
        <v>17</v>
      </c>
      <c r="H62" s="79">
        <f>VLOOKUP(W62,'[1]Sheet1'!$A$838:$U$890,7,FALSE)/100</f>
        <v>0.004066012915570438</v>
      </c>
      <c r="I62" s="28">
        <f>VLOOKUP(W62,'[1]Sheet1'!$A$838:$U$890,8,FALSE)</f>
        <v>6</v>
      </c>
      <c r="J62" s="79">
        <f>VLOOKUP(W62,'[1]Sheet1'!$A$838:$U$890,9,FALSE)/100</f>
        <v>0.005429864253393665</v>
      </c>
      <c r="K62" s="28">
        <f>VLOOKUP(W62,'[1]Sheet1'!$A$838:$U$890,10,FALSE)</f>
        <v>0</v>
      </c>
      <c r="L62" s="79">
        <f>VLOOKUP(W62,'[1]Sheet1'!$A$838:$U$890,11,FALSE)/100</f>
        <v>0</v>
      </c>
      <c r="M62" s="28">
        <f>VLOOKUP(W62,'[1]Sheet1'!$A$838:$U$890,12,FALSE)</f>
        <v>0</v>
      </c>
      <c r="N62" s="79">
        <f>VLOOKUP(W62,'[1]Sheet1'!$A$838:$U$890,13,FALSE)/100</f>
        <v>0</v>
      </c>
      <c r="O62" s="28">
        <f>VLOOKUP(W62,'[1]Sheet1'!$A$838:$U$890,14,FALSE)</f>
        <v>0</v>
      </c>
      <c r="P62" s="79">
        <f>VLOOKUP(W62,'[1]Sheet1'!$A$838:$U$890,15,FALSE)/100</f>
        <v>0</v>
      </c>
      <c r="Q62" s="28">
        <f>VLOOKUP(W62,'[1]Sheet1'!$A$838:$U$890,16,FALSE)</f>
        <v>0</v>
      </c>
      <c r="R62" s="79">
        <f>VLOOKUP(W62,'[1]Sheet1'!$A$838:$U$890,17,FALSE)/100</f>
        <v>0</v>
      </c>
      <c r="S62" s="28">
        <f>VLOOKUP(W62,'[1]Sheet1'!$A$838:$U$890,18,FALSE)</f>
        <v>1</v>
      </c>
      <c r="T62" s="79">
        <f>VLOOKUP(W62,'[1]Sheet1'!$A$838:$U$890,19,FALSE)/100</f>
        <v>0.015151515151515148</v>
      </c>
      <c r="U62" s="28">
        <f>VLOOKUP(W62,'[1]Sheet1'!$A$838:$U$890,20,FALSE)</f>
        <v>240</v>
      </c>
      <c r="V62" s="80">
        <f>VLOOKUP(W62,'[1]Sheet1'!$A$838:$U$890,21,FALSE)/100</f>
        <v>0.0020019686024590846</v>
      </c>
      <c r="W62" s="290" t="s">
        <v>358</v>
      </c>
    </row>
    <row r="63" spans="1:23" ht="15" thickBot="1">
      <c r="A63" s="8">
        <v>89</v>
      </c>
      <c r="B63" s="33" t="s">
        <v>144</v>
      </c>
      <c r="C63" s="34">
        <f>VLOOKUP(W63,'[1]Sheet1'!$A$838:$U$890,2,FALSE)</f>
        <v>335</v>
      </c>
      <c r="D63" s="84">
        <f>VLOOKUP(W63,'[1]Sheet1'!$A$838:$U$890,3,FALSE)/100</f>
        <v>0.0031031735739296368</v>
      </c>
      <c r="E63" s="34">
        <f>VLOOKUP(W63,'[1]Sheet1'!$A$838:$U$890,4,FALSE)</f>
        <v>11</v>
      </c>
      <c r="F63" s="84">
        <f>VLOOKUP(W63,'[1]Sheet1'!$A$838:$U$890,5,FALSE)/100</f>
        <v>0.001763668430335097</v>
      </c>
      <c r="G63" s="34">
        <f>VLOOKUP(W63,'[1]Sheet1'!$A$838:$U$890,6,FALSE)</f>
        <v>23</v>
      </c>
      <c r="H63" s="84">
        <f>VLOOKUP(W63,'[1]Sheet1'!$A$838:$U$890,7,FALSE)/100</f>
        <v>0.005501076297536474</v>
      </c>
      <c r="I63" s="34">
        <f>VLOOKUP(W63,'[1]Sheet1'!$A$838:$U$890,8,FALSE)</f>
        <v>5</v>
      </c>
      <c r="J63" s="84">
        <f>VLOOKUP(W63,'[1]Sheet1'!$A$838:$U$890,9,FALSE)/100</f>
        <v>0.004524886877828055</v>
      </c>
      <c r="K63" s="34">
        <f>VLOOKUP(W63,'[1]Sheet1'!$A$838:$U$890,10,FALSE)</f>
        <v>0</v>
      </c>
      <c r="L63" s="84">
        <f>VLOOKUP(W63,'[1]Sheet1'!$A$838:$U$890,11,FALSE)/100</f>
        <v>0</v>
      </c>
      <c r="M63" s="34">
        <f>VLOOKUP(W63,'[1]Sheet1'!$A$838:$U$890,12,FALSE)</f>
        <v>0</v>
      </c>
      <c r="N63" s="84">
        <f>VLOOKUP(W63,'[1]Sheet1'!$A$838:$U$890,13,FALSE)/100</f>
        <v>0</v>
      </c>
      <c r="O63" s="34">
        <f>VLOOKUP(W63,'[1]Sheet1'!$A$838:$U$890,14,FALSE)</f>
        <v>0</v>
      </c>
      <c r="P63" s="84">
        <f>VLOOKUP(W63,'[1]Sheet1'!$A$838:$U$890,15,FALSE)/100</f>
        <v>0</v>
      </c>
      <c r="Q63" s="34">
        <f>VLOOKUP(W63,'[1]Sheet1'!$A$838:$U$890,16,FALSE)</f>
        <v>0</v>
      </c>
      <c r="R63" s="84">
        <f>VLOOKUP(W63,'[1]Sheet1'!$A$838:$U$890,17,FALSE)/100</f>
        <v>0</v>
      </c>
      <c r="S63" s="34">
        <f>VLOOKUP(W63,'[1]Sheet1'!$A$838:$U$890,18,FALSE)</f>
        <v>1</v>
      </c>
      <c r="T63" s="84">
        <f>VLOOKUP(W63,'[1]Sheet1'!$A$838:$U$890,19,FALSE)/100</f>
        <v>0.015151515151515148</v>
      </c>
      <c r="U63" s="34">
        <f>VLOOKUP(W63,'[1]Sheet1'!$A$838:$U$890,20,FALSE)</f>
        <v>375</v>
      </c>
      <c r="V63" s="85">
        <f>VLOOKUP(W63,'[1]Sheet1'!$A$838:$U$890,21,FALSE)/100</f>
        <v>0.0031280759413423198</v>
      </c>
      <c r="W63" s="290" t="s">
        <v>359</v>
      </c>
    </row>
    <row r="64" spans="1:23" ht="15" thickBot="1">
      <c r="A64" s="145">
        <v>99</v>
      </c>
      <c r="B64" s="14" t="s">
        <v>145</v>
      </c>
      <c r="C64" s="15">
        <f>VLOOKUP(W64,'[1]Sheet1'!$A$838:$U$890,2,FALSE)</f>
        <v>3992</v>
      </c>
      <c r="D64" s="160">
        <f>VLOOKUP(W64,'[1]Sheet1'!$A$838:$U$890,3,FALSE)/100</f>
        <v>0.03697871315560332</v>
      </c>
      <c r="E64" s="15">
        <f>VLOOKUP(W64,'[1]Sheet1'!$A$838:$U$890,4,FALSE)</f>
        <v>168</v>
      </c>
      <c r="F64" s="160">
        <f>VLOOKUP(W64,'[1]Sheet1'!$A$838:$U$890,5,FALSE)/100</f>
        <v>0.026936026936026935</v>
      </c>
      <c r="G64" s="15">
        <f>VLOOKUP(W64,'[1]Sheet1'!$A$838:$U$890,6,FALSE)</f>
        <v>88</v>
      </c>
      <c r="H64" s="160">
        <f>VLOOKUP(W64,'[1]Sheet1'!$A$838:$U$890,7,FALSE)/100</f>
        <v>0.021047596268835206</v>
      </c>
      <c r="I64" s="15">
        <f>VLOOKUP(W64,'[1]Sheet1'!$A$838:$U$890,8,FALSE)</f>
        <v>25</v>
      </c>
      <c r="J64" s="160">
        <f>VLOOKUP(W64,'[1]Sheet1'!$A$838:$U$890,9,FALSE)/100</f>
        <v>0.02262443438914027</v>
      </c>
      <c r="K64" s="15">
        <f>VLOOKUP(W64,'[1]Sheet1'!$A$838:$U$890,10,FALSE)</f>
        <v>2</v>
      </c>
      <c r="L64" s="160">
        <f>VLOOKUP(W64,'[1]Sheet1'!$A$838:$U$890,11,FALSE)/100</f>
        <v>0.025</v>
      </c>
      <c r="M64" s="15">
        <f>VLOOKUP(W64,'[1]Sheet1'!$A$838:$U$890,12,FALSE)</f>
        <v>10</v>
      </c>
      <c r="N64" s="160">
        <f>VLOOKUP(W64,'[1]Sheet1'!$A$838:$U$890,13,FALSE)/100</f>
        <v>0.053475935828877004</v>
      </c>
      <c r="O64" s="15">
        <f>VLOOKUP(W64,'[1]Sheet1'!$A$838:$U$890,14,FALSE)</f>
        <v>0</v>
      </c>
      <c r="P64" s="160">
        <f>VLOOKUP(W64,'[1]Sheet1'!$A$838:$U$890,15,FALSE)/100</f>
        <v>0</v>
      </c>
      <c r="Q64" s="15">
        <f>VLOOKUP(W64,'[1]Sheet1'!$A$838:$U$890,16,FALSE)</f>
        <v>0</v>
      </c>
      <c r="R64" s="160">
        <f>VLOOKUP(W64,'[1]Sheet1'!$A$838:$U$890,17,FALSE)/100</f>
        <v>0</v>
      </c>
      <c r="S64" s="15">
        <f>VLOOKUP(W64,'[1]Sheet1'!$A$838:$U$890,18,FALSE)</f>
        <v>9</v>
      </c>
      <c r="T64" s="160">
        <f>VLOOKUP(W64,'[1]Sheet1'!$A$838:$U$890,19,FALSE)/100</f>
        <v>0.13636363636363635</v>
      </c>
      <c r="U64" s="15">
        <f>VLOOKUP(W64,'[1]Sheet1'!$A$838:$U$890,20,FALSE)</f>
        <v>4294</v>
      </c>
      <c r="V64" s="158">
        <f>VLOOKUP(W64,'[1]Sheet1'!$A$838:$U$890,21,FALSE)/100</f>
        <v>0.03581855491233046</v>
      </c>
      <c r="W64" s="290" t="s">
        <v>360</v>
      </c>
    </row>
    <row r="65" spans="1:23" ht="15" thickBot="1">
      <c r="A65" s="527" t="s">
        <v>56</v>
      </c>
      <c r="B65" s="528"/>
      <c r="C65" s="207">
        <f>VLOOKUP(W65,'[1]Sheet1'!$A$838:$U$890,2,FALSE)</f>
        <v>107954</v>
      </c>
      <c r="D65" s="215">
        <f>VLOOKUP(W65,'[1]Sheet1'!$A$838:$U$890,3,FALSE)/100</f>
        <v>1</v>
      </c>
      <c r="E65" s="207">
        <f>VLOOKUP(W65,'[1]Sheet1'!$A$838:$U$890,4,FALSE)</f>
        <v>6237</v>
      </c>
      <c r="F65" s="215">
        <f>VLOOKUP(W65,'[1]Sheet1'!$A$838:$U$890,5,FALSE)/100</f>
        <v>1</v>
      </c>
      <c r="G65" s="207">
        <f>VLOOKUP(W65,'[1]Sheet1'!$A$838:$U$890,6,FALSE)</f>
        <v>4181</v>
      </c>
      <c r="H65" s="215">
        <f>VLOOKUP(W65,'[1]Sheet1'!$A$838:$U$890,7,FALSE)/100</f>
        <v>1</v>
      </c>
      <c r="I65" s="207">
        <f>VLOOKUP(W65,'[1]Sheet1'!$A$838:$U$890,8,FALSE)</f>
        <v>1105</v>
      </c>
      <c r="J65" s="215">
        <f>VLOOKUP(W65,'[1]Sheet1'!$A$838:$U$890,9,FALSE)/100</f>
        <v>1</v>
      </c>
      <c r="K65" s="207">
        <f>VLOOKUP(W65,'[1]Sheet1'!$A$838:$U$890,10,FALSE)</f>
        <v>80</v>
      </c>
      <c r="L65" s="215">
        <f>VLOOKUP(W65,'[1]Sheet1'!$A$838:$U$890,11,FALSE)/100</f>
        <v>1</v>
      </c>
      <c r="M65" s="207">
        <f>VLOOKUP(W65,'[1]Sheet1'!$A$838:$U$890,12,FALSE)</f>
        <v>187</v>
      </c>
      <c r="N65" s="215">
        <f>VLOOKUP(W65,'[1]Sheet1'!$A$838:$U$890,13,FALSE)/100</f>
        <v>1</v>
      </c>
      <c r="O65" s="207">
        <f>VLOOKUP(W65,'[1]Sheet1'!$A$838:$U$890,14,FALSE)</f>
        <v>49</v>
      </c>
      <c r="P65" s="215">
        <f>VLOOKUP(W65,'[1]Sheet1'!$A$838:$U$890,15,FALSE)/100</f>
        <v>1</v>
      </c>
      <c r="Q65" s="207">
        <f>VLOOKUP(W65,'[1]Sheet1'!$A$838:$U$890,16,FALSE)</f>
        <v>23</v>
      </c>
      <c r="R65" s="215">
        <f>VLOOKUP(W65,'[1]Sheet1'!$A$838:$U$890,17,FALSE)/100</f>
        <v>1</v>
      </c>
      <c r="S65" s="207">
        <f>VLOOKUP(W65,'[1]Sheet1'!$A$838:$U$890,18,FALSE)</f>
        <v>66</v>
      </c>
      <c r="T65" s="215">
        <f>VLOOKUP(W65,'[1]Sheet1'!$A$838:$U$890,19,FALSE)/100</f>
        <v>1</v>
      </c>
      <c r="U65" s="207">
        <f>VLOOKUP(W65,'[1]Sheet1'!$A$838:$U$890,20,FALSE)</f>
        <v>119882</v>
      </c>
      <c r="V65" s="154">
        <f>VLOOKUP(W65,'[1]Sheet1'!$A$838:$U$890,21,FALSE)/100</f>
        <v>1</v>
      </c>
      <c r="W65" s="290" t="s">
        <v>69</v>
      </c>
    </row>
    <row r="66" spans="1:22" ht="14.25">
      <c r="A66" s="62"/>
      <c r="B66" s="63"/>
      <c r="C66" s="125"/>
      <c r="D66" s="125"/>
      <c r="E66" s="125"/>
      <c r="F66" s="125"/>
      <c r="G66" s="126"/>
      <c r="H66" s="125"/>
      <c r="I66" s="125"/>
      <c r="J66" s="125"/>
      <c r="K66" s="125"/>
      <c r="L66" s="126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3:21" ht="14.25">
      <c r="C67" s="371"/>
      <c r="U67" s="371"/>
    </row>
  </sheetData>
  <sheetProtection/>
  <mergeCells count="15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65:B65"/>
    <mergeCell ref="A1:V1"/>
    <mergeCell ref="A2:A4"/>
    <mergeCell ref="B2:B4"/>
    <mergeCell ref="C2:V2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0"/>
  <sheetViews>
    <sheetView zoomScalePageLayoutView="0" workbookViewId="0" topLeftCell="A1">
      <selection activeCell="A1" sqref="A1:I28"/>
    </sheetView>
  </sheetViews>
  <sheetFormatPr defaultColWidth="9.140625" defaultRowHeight="15"/>
  <cols>
    <col min="1" max="1" width="7.7109375" style="290" customWidth="1"/>
    <col min="2" max="2" width="70.7109375" style="290" customWidth="1"/>
    <col min="3" max="9" width="12.57421875" style="290" customWidth="1"/>
    <col min="10" max="10" width="90.28125" style="290" customWidth="1"/>
    <col min="11" max="16384" width="9.140625" style="290" customWidth="1"/>
  </cols>
  <sheetData>
    <row r="1" spans="1:9" ht="24.75" customHeight="1" thickBot="1" thickTop="1">
      <c r="A1" s="453" t="s">
        <v>484</v>
      </c>
      <c r="B1" s="454"/>
      <c r="C1" s="454"/>
      <c r="D1" s="454"/>
      <c r="E1" s="454"/>
      <c r="F1" s="454"/>
      <c r="G1" s="454"/>
      <c r="H1" s="454"/>
      <c r="I1" s="471"/>
    </row>
    <row r="2" spans="1:9" ht="24.75" customHeight="1" thickBot="1" thickTop="1">
      <c r="A2" s="453" t="s">
        <v>483</v>
      </c>
      <c r="B2" s="454"/>
      <c r="C2" s="454"/>
      <c r="D2" s="454"/>
      <c r="E2" s="454"/>
      <c r="F2" s="454"/>
      <c r="G2" s="454"/>
      <c r="H2" s="454"/>
      <c r="I2" s="471"/>
    </row>
    <row r="3" spans="1:9" ht="24.75" customHeight="1" thickBot="1" thickTop="1">
      <c r="A3" s="464" t="s">
        <v>676</v>
      </c>
      <c r="B3" s="478" t="s">
        <v>705</v>
      </c>
      <c r="C3" s="450" t="s">
        <v>677</v>
      </c>
      <c r="D3" s="450"/>
      <c r="E3" s="450"/>
      <c r="F3" s="450"/>
      <c r="G3" s="450"/>
      <c r="H3" s="451"/>
      <c r="I3" s="447" t="s">
        <v>678</v>
      </c>
    </row>
    <row r="4" spans="1:9" ht="24.75" customHeight="1">
      <c r="A4" s="466"/>
      <c r="B4" s="473"/>
      <c r="C4" s="541">
        <v>2014</v>
      </c>
      <c r="D4" s="542"/>
      <c r="E4" s="541">
        <v>2015</v>
      </c>
      <c r="F4" s="542"/>
      <c r="G4" s="541">
        <v>2016</v>
      </c>
      <c r="H4" s="542"/>
      <c r="I4" s="448"/>
    </row>
    <row r="5" spans="1:10" ht="24.75" customHeight="1" thickBot="1">
      <c r="A5" s="543"/>
      <c r="B5" s="516"/>
      <c r="C5" s="221" t="s">
        <v>10</v>
      </c>
      <c r="D5" s="74" t="s">
        <v>11</v>
      </c>
      <c r="E5" s="220" t="s">
        <v>10</v>
      </c>
      <c r="F5" s="9" t="s">
        <v>11</v>
      </c>
      <c r="G5" s="221" t="s">
        <v>10</v>
      </c>
      <c r="H5" s="74" t="s">
        <v>11</v>
      </c>
      <c r="I5" s="449"/>
      <c r="J5" s="367"/>
    </row>
    <row r="6" spans="1:11" ht="14.25">
      <c r="A6" s="7" t="s">
        <v>146</v>
      </c>
      <c r="B6" s="444" t="s">
        <v>599</v>
      </c>
      <c r="C6" s="222">
        <v>4220</v>
      </c>
      <c r="D6" s="223">
        <v>0.1140756359311221</v>
      </c>
      <c r="E6" s="222">
        <v>3925</v>
      </c>
      <c r="F6" s="223">
        <v>0.10762860590106395</v>
      </c>
      <c r="G6" s="222">
        <v>4124</v>
      </c>
      <c r="H6" s="229">
        <v>0.10977135404189627</v>
      </c>
      <c r="I6" s="224">
        <v>0.05070063694267516</v>
      </c>
      <c r="J6" s="367"/>
      <c r="K6" s="367"/>
    </row>
    <row r="7" spans="1:11" ht="27">
      <c r="A7" s="26" t="s">
        <v>148</v>
      </c>
      <c r="B7" s="445" t="s">
        <v>600</v>
      </c>
      <c r="C7" s="225">
        <v>5867</v>
      </c>
      <c r="D7" s="176">
        <v>0.1585975725137188</v>
      </c>
      <c r="E7" s="225">
        <v>5803</v>
      </c>
      <c r="F7" s="176">
        <v>0.15912580892837555</v>
      </c>
      <c r="G7" s="225">
        <v>5666</v>
      </c>
      <c r="H7" s="175">
        <v>0.15081583220208153</v>
      </c>
      <c r="I7" s="226">
        <v>-0.023608478373255214</v>
      </c>
      <c r="J7" s="367"/>
      <c r="K7" s="367"/>
    </row>
    <row r="8" spans="1:11" ht="14.25">
      <c r="A8" s="26" t="s">
        <v>150</v>
      </c>
      <c r="B8" s="445" t="s">
        <v>601</v>
      </c>
      <c r="C8" s="225">
        <v>1945</v>
      </c>
      <c r="D8" s="176">
        <v>0.05257751466493661</v>
      </c>
      <c r="E8" s="225">
        <v>2008</v>
      </c>
      <c r="F8" s="176">
        <v>0.055061972139958316</v>
      </c>
      <c r="G8" s="225">
        <v>2031</v>
      </c>
      <c r="H8" s="175">
        <v>0.05406052862732572</v>
      </c>
      <c r="I8" s="226">
        <v>0.011454183266932271</v>
      </c>
      <c r="J8" s="367"/>
      <c r="K8" s="367"/>
    </row>
    <row r="9" spans="1:11" ht="14.25">
      <c r="A9" s="26" t="s">
        <v>152</v>
      </c>
      <c r="B9" s="445" t="s">
        <v>602</v>
      </c>
      <c r="C9" s="225">
        <v>253</v>
      </c>
      <c r="D9" s="176">
        <v>0.006839131727624145</v>
      </c>
      <c r="E9" s="225">
        <v>238</v>
      </c>
      <c r="F9" s="176">
        <v>0.006526269606230119</v>
      </c>
      <c r="G9" s="225">
        <v>220</v>
      </c>
      <c r="H9" s="175">
        <v>0.005855891825707365</v>
      </c>
      <c r="I9" s="226">
        <v>-0.07563025210084033</v>
      </c>
      <c r="J9" s="367"/>
      <c r="K9" s="367"/>
    </row>
    <row r="10" spans="1:11" ht="14.25">
      <c r="A10" s="26" t="s">
        <v>154</v>
      </c>
      <c r="B10" s="445" t="s">
        <v>603</v>
      </c>
      <c r="C10" s="225">
        <v>257</v>
      </c>
      <c r="D10" s="176">
        <v>0.006947260292487768</v>
      </c>
      <c r="E10" s="225">
        <v>220</v>
      </c>
      <c r="F10" s="176">
        <v>0.006032686190632883</v>
      </c>
      <c r="G10" s="225">
        <v>223</v>
      </c>
      <c r="H10" s="175">
        <v>0.00593574489605792</v>
      </c>
      <c r="I10" s="226">
        <v>0.013636363636363636</v>
      </c>
      <c r="J10" s="367"/>
      <c r="K10" s="367"/>
    </row>
    <row r="11" spans="1:11" ht="14.25">
      <c r="A11" s="26" t="s">
        <v>156</v>
      </c>
      <c r="B11" s="445" t="s">
        <v>604</v>
      </c>
      <c r="C11" s="225">
        <v>70</v>
      </c>
      <c r="D11" s="176">
        <v>0.0018922498851133998</v>
      </c>
      <c r="E11" s="225">
        <v>54</v>
      </c>
      <c r="F11" s="176">
        <v>0.0014807502467917078</v>
      </c>
      <c r="G11" s="225">
        <v>77</v>
      </c>
      <c r="H11" s="175">
        <v>0.0020495621389975778</v>
      </c>
      <c r="I11" s="226">
        <v>0.42592592592592593</v>
      </c>
      <c r="J11" s="367"/>
      <c r="K11" s="367"/>
    </row>
    <row r="12" spans="1:11" ht="14.25">
      <c r="A12" s="26" t="s">
        <v>158</v>
      </c>
      <c r="B12" s="445" t="s">
        <v>605</v>
      </c>
      <c r="C12" s="225">
        <v>2695</v>
      </c>
      <c r="D12" s="176">
        <v>0.0728516205768659</v>
      </c>
      <c r="E12" s="225">
        <v>2593</v>
      </c>
      <c r="F12" s="176">
        <v>0.07110343314686848</v>
      </c>
      <c r="G12" s="225">
        <v>2453</v>
      </c>
      <c r="H12" s="175">
        <v>0.06529319385663712</v>
      </c>
      <c r="I12" s="226">
        <v>-0.05399151561897416</v>
      </c>
      <c r="J12" s="367"/>
      <c r="K12" s="367"/>
    </row>
    <row r="13" spans="1:11" ht="14.25">
      <c r="A13" s="26" t="s">
        <v>160</v>
      </c>
      <c r="B13" s="445" t="s">
        <v>606</v>
      </c>
      <c r="C13" s="225">
        <v>695</v>
      </c>
      <c r="D13" s="176">
        <v>0.01878733814505447</v>
      </c>
      <c r="E13" s="225">
        <v>585</v>
      </c>
      <c r="F13" s="176">
        <v>0.016041461006910167</v>
      </c>
      <c r="G13" s="225">
        <v>593</v>
      </c>
      <c r="H13" s="175">
        <v>0.015784290239293036</v>
      </c>
      <c r="I13" s="226">
        <v>0.013675213675213675</v>
      </c>
      <c r="J13" s="367"/>
      <c r="K13" s="367"/>
    </row>
    <row r="14" spans="1:11" ht="14.25">
      <c r="A14" s="26" t="s">
        <v>162</v>
      </c>
      <c r="B14" s="445" t="s">
        <v>607</v>
      </c>
      <c r="C14" s="225">
        <v>189</v>
      </c>
      <c r="D14" s="176">
        <v>0.00510907468980618</v>
      </c>
      <c r="E14" s="225">
        <v>225</v>
      </c>
      <c r="F14" s="176">
        <v>0.006169792694965449</v>
      </c>
      <c r="G14" s="225">
        <v>216</v>
      </c>
      <c r="H14" s="175">
        <v>0.0057494210652399595</v>
      </c>
      <c r="I14" s="226">
        <v>-0.04</v>
      </c>
      <c r="J14" s="367"/>
      <c r="K14" s="367"/>
    </row>
    <row r="15" spans="1:11" ht="14.25">
      <c r="A15" s="26" t="s">
        <v>164</v>
      </c>
      <c r="B15" s="445" t="s">
        <v>608</v>
      </c>
      <c r="C15" s="225">
        <v>483</v>
      </c>
      <c r="D15" s="176">
        <v>0.013056524207282458</v>
      </c>
      <c r="E15" s="225">
        <v>518</v>
      </c>
      <c r="F15" s="176">
        <v>0.01420423384885379</v>
      </c>
      <c r="G15" s="225">
        <v>500</v>
      </c>
      <c r="H15" s="175">
        <v>0.013308845058425828</v>
      </c>
      <c r="I15" s="226">
        <v>-0.03474903474903475</v>
      </c>
      <c r="J15" s="367"/>
      <c r="K15" s="367"/>
    </row>
    <row r="16" spans="1:11" ht="14.25">
      <c r="A16" s="26" t="s">
        <v>166</v>
      </c>
      <c r="B16" s="445" t="s">
        <v>609</v>
      </c>
      <c r="C16" s="225">
        <v>251</v>
      </c>
      <c r="D16" s="176">
        <v>0.006785067445192334</v>
      </c>
      <c r="E16" s="225">
        <v>241</v>
      </c>
      <c r="F16" s="176">
        <v>0.006608533508829659</v>
      </c>
      <c r="G16" s="225">
        <v>222</v>
      </c>
      <c r="H16" s="175">
        <v>0.005909127205941068</v>
      </c>
      <c r="I16" s="226">
        <v>-0.07883817427385892</v>
      </c>
      <c r="J16" s="367"/>
      <c r="K16" s="367"/>
    </row>
    <row r="17" spans="1:11" ht="14.25">
      <c r="A17" s="26" t="s">
        <v>168</v>
      </c>
      <c r="B17" s="445" t="s">
        <v>610</v>
      </c>
      <c r="C17" s="225">
        <v>1158</v>
      </c>
      <c r="D17" s="176">
        <v>0.031303219528018816</v>
      </c>
      <c r="E17" s="225">
        <v>1152</v>
      </c>
      <c r="F17" s="176">
        <v>0.0315893385982231</v>
      </c>
      <c r="G17" s="225">
        <v>1138</v>
      </c>
      <c r="H17" s="175">
        <v>0.030290931352977193</v>
      </c>
      <c r="I17" s="226">
        <v>-0.012152777777777778</v>
      </c>
      <c r="J17" s="367"/>
      <c r="K17" s="367"/>
    </row>
    <row r="18" spans="1:11" ht="14.25">
      <c r="A18" s="26" t="s">
        <v>170</v>
      </c>
      <c r="B18" s="445" t="s">
        <v>611</v>
      </c>
      <c r="C18" s="225">
        <v>2248</v>
      </c>
      <c r="D18" s="176">
        <v>0.06076825345335604</v>
      </c>
      <c r="E18" s="225">
        <v>2502</v>
      </c>
      <c r="F18" s="176">
        <v>0.0686080947680158</v>
      </c>
      <c r="G18" s="225">
        <v>2307</v>
      </c>
      <c r="H18" s="175">
        <v>0.06140701109957678</v>
      </c>
      <c r="I18" s="226">
        <v>-0.07793764988009592</v>
      </c>
      <c r="J18" s="367"/>
      <c r="K18" s="367"/>
    </row>
    <row r="19" spans="1:11" ht="14.25">
      <c r="A19" s="26" t="s">
        <v>172</v>
      </c>
      <c r="B19" s="445" t="s">
        <v>612</v>
      </c>
      <c r="C19" s="225">
        <v>552</v>
      </c>
      <c r="D19" s="176">
        <v>0.014921741951179953</v>
      </c>
      <c r="E19" s="225">
        <v>501</v>
      </c>
      <c r="F19" s="176">
        <v>0.013738071734123067</v>
      </c>
      <c r="G19" s="225">
        <v>484</v>
      </c>
      <c r="H19" s="175">
        <v>0.012882962016556204</v>
      </c>
      <c r="I19" s="226">
        <v>-0.033932135728542916</v>
      </c>
      <c r="J19" s="367"/>
      <c r="K19" s="367"/>
    </row>
    <row r="20" spans="1:11" ht="27">
      <c r="A20" s="26" t="s">
        <v>174</v>
      </c>
      <c r="B20" s="445" t="s">
        <v>613</v>
      </c>
      <c r="C20" s="225">
        <v>2406</v>
      </c>
      <c r="D20" s="176">
        <v>0.06503933176546914</v>
      </c>
      <c r="E20" s="225">
        <v>2245</v>
      </c>
      <c r="F20" s="176">
        <v>0.06156082044532193</v>
      </c>
      <c r="G20" s="225">
        <v>2428</v>
      </c>
      <c r="H20" s="175">
        <v>0.06462775160371581</v>
      </c>
      <c r="I20" s="226">
        <v>0.08151447661469934</v>
      </c>
      <c r="J20" s="367"/>
      <c r="K20" s="367"/>
    </row>
    <row r="21" spans="1:11" ht="14.25">
      <c r="A21" s="26" t="s">
        <v>176</v>
      </c>
      <c r="B21" s="445" t="s">
        <v>614</v>
      </c>
      <c r="C21" s="225">
        <v>582</v>
      </c>
      <c r="D21" s="176">
        <v>0.015732706187657125</v>
      </c>
      <c r="E21" s="225">
        <v>579</v>
      </c>
      <c r="F21" s="176">
        <v>0.015876933201711088</v>
      </c>
      <c r="G21" s="225">
        <v>738</v>
      </c>
      <c r="H21" s="175">
        <v>0.019643855306236524</v>
      </c>
      <c r="I21" s="226">
        <v>0.27461139896373055</v>
      </c>
      <c r="J21" s="367"/>
      <c r="K21" s="367"/>
    </row>
    <row r="22" spans="1:11" ht="14.25">
      <c r="A22" s="26" t="s">
        <v>178</v>
      </c>
      <c r="B22" s="445" t="s">
        <v>615</v>
      </c>
      <c r="C22" s="225">
        <v>241</v>
      </c>
      <c r="D22" s="176">
        <v>0.006514746033033277</v>
      </c>
      <c r="E22" s="225">
        <v>257</v>
      </c>
      <c r="F22" s="176">
        <v>0.007047274322693868</v>
      </c>
      <c r="G22" s="225">
        <v>293</v>
      </c>
      <c r="H22" s="175">
        <v>0.007798983204237537</v>
      </c>
      <c r="I22" s="226">
        <v>0.14007782101167315</v>
      </c>
      <c r="J22" s="367"/>
      <c r="K22" s="367"/>
    </row>
    <row r="23" spans="1:11" ht="27">
      <c r="A23" s="26" t="s">
        <v>180</v>
      </c>
      <c r="B23" s="445" t="s">
        <v>616</v>
      </c>
      <c r="C23" s="225">
        <v>4388</v>
      </c>
      <c r="D23" s="176">
        <v>0.11861703565539426</v>
      </c>
      <c r="E23" s="225">
        <v>4383</v>
      </c>
      <c r="F23" s="176">
        <v>0.12018756169792695</v>
      </c>
      <c r="G23" s="225">
        <v>4750</v>
      </c>
      <c r="H23" s="175">
        <v>0.12643402805504542</v>
      </c>
      <c r="I23" s="226">
        <v>0.0837326032397901</v>
      </c>
      <c r="J23" s="367"/>
      <c r="K23" s="367"/>
    </row>
    <row r="24" spans="1:11" ht="14.25">
      <c r="A24" s="26" t="s">
        <v>182</v>
      </c>
      <c r="B24" s="445" t="s">
        <v>617</v>
      </c>
      <c r="C24" s="225">
        <v>6400</v>
      </c>
      <c r="D24" s="176">
        <v>0.17300570378179655</v>
      </c>
      <c r="E24" s="225">
        <v>6285</v>
      </c>
      <c r="F24" s="176">
        <v>0.17234287594603487</v>
      </c>
      <c r="G24" s="225">
        <v>6728</v>
      </c>
      <c r="H24" s="175">
        <v>0.17908381910617796</v>
      </c>
      <c r="I24" s="226">
        <v>0.07048528241845664</v>
      </c>
      <c r="J24" s="367"/>
      <c r="K24" s="367"/>
    </row>
    <row r="25" spans="1:11" ht="14.25">
      <c r="A25" s="26" t="s">
        <v>184</v>
      </c>
      <c r="B25" s="445" t="s">
        <v>618</v>
      </c>
      <c r="C25" s="225">
        <v>385</v>
      </c>
      <c r="D25" s="176">
        <v>0.010407374368123699</v>
      </c>
      <c r="E25" s="225">
        <v>392</v>
      </c>
      <c r="F25" s="176">
        <v>0.010749149939673137</v>
      </c>
      <c r="G25" s="225">
        <v>415</v>
      </c>
      <c r="H25" s="175">
        <v>0.01104634139849344</v>
      </c>
      <c r="I25" s="226">
        <v>0.058673469387755105</v>
      </c>
      <c r="J25" s="367"/>
      <c r="K25" s="367"/>
    </row>
    <row r="26" spans="1:11" ht="14.25">
      <c r="A26" s="26" t="s">
        <v>186</v>
      </c>
      <c r="B26" s="445" t="s">
        <v>619</v>
      </c>
      <c r="C26" s="225">
        <v>362</v>
      </c>
      <c r="D26" s="176">
        <v>0.009785635120157867</v>
      </c>
      <c r="E26" s="225">
        <v>427</v>
      </c>
      <c r="F26" s="176">
        <v>0.011708895470001097</v>
      </c>
      <c r="G26" s="225">
        <v>443</v>
      </c>
      <c r="H26" s="175">
        <v>0.011791636721765286</v>
      </c>
      <c r="I26" s="226">
        <v>0.03747072599531616</v>
      </c>
      <c r="J26" s="367"/>
      <c r="K26" s="367"/>
    </row>
    <row r="27" spans="1:11" ht="15" thickBot="1">
      <c r="A27" s="26" t="s">
        <v>188</v>
      </c>
      <c r="B27" s="445" t="s">
        <v>620</v>
      </c>
      <c r="C27" s="225">
        <v>1346</v>
      </c>
      <c r="D27" s="176">
        <v>0.03638526207660909</v>
      </c>
      <c r="E27" s="225">
        <v>1335</v>
      </c>
      <c r="F27" s="176">
        <v>0.036607436656795</v>
      </c>
      <c r="G27" s="225">
        <v>1520</v>
      </c>
      <c r="H27" s="175">
        <v>0.04045888897761452</v>
      </c>
      <c r="I27" s="243">
        <v>0.13857677902621723</v>
      </c>
      <c r="J27" s="367"/>
      <c r="K27" s="367"/>
    </row>
    <row r="28" spans="1:10" ht="15" thickBot="1">
      <c r="A28" s="459" t="s">
        <v>410</v>
      </c>
      <c r="B28" s="509"/>
      <c r="C28" s="46">
        <v>36993</v>
      </c>
      <c r="D28" s="181">
        <v>1</v>
      </c>
      <c r="E28" s="46">
        <v>36468</v>
      </c>
      <c r="F28" s="181">
        <v>1</v>
      </c>
      <c r="G28" s="46">
        <v>37569</v>
      </c>
      <c r="H28" s="181">
        <v>1</v>
      </c>
      <c r="I28" s="387">
        <v>0.030190852254030932</v>
      </c>
      <c r="J28" s="367"/>
    </row>
    <row r="30" spans="3:7" ht="14.25">
      <c r="C30" s="371"/>
      <c r="E30" s="371"/>
      <c r="G30" s="371"/>
    </row>
  </sheetData>
  <sheetProtection/>
  <mergeCells count="10">
    <mergeCell ref="A28:B28"/>
    <mergeCell ref="A1:I1"/>
    <mergeCell ref="A2:I2"/>
    <mergeCell ref="E4:F4"/>
    <mergeCell ref="G4:H4"/>
    <mergeCell ref="I3:I5"/>
    <mergeCell ref="C3:H3"/>
    <mergeCell ref="B3:B5"/>
    <mergeCell ref="A3:A5"/>
    <mergeCell ref="C4:D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zoomScalePageLayoutView="0" workbookViewId="0" topLeftCell="A2">
      <selection activeCell="A1" sqref="A1:H27"/>
    </sheetView>
  </sheetViews>
  <sheetFormatPr defaultColWidth="9.140625" defaultRowHeight="15"/>
  <cols>
    <col min="1" max="1" width="7.7109375" style="290" customWidth="1"/>
    <col min="2" max="2" width="107.140625" style="290" customWidth="1"/>
    <col min="3" max="8" width="13.7109375" style="290" customWidth="1"/>
    <col min="9" max="16384" width="9.140625" style="290" customWidth="1"/>
  </cols>
  <sheetData>
    <row r="1" spans="1:8" ht="24.75" customHeight="1" thickBot="1" thickTop="1">
      <c r="A1" s="453" t="s">
        <v>485</v>
      </c>
      <c r="B1" s="454"/>
      <c r="C1" s="454"/>
      <c r="D1" s="454"/>
      <c r="E1" s="454"/>
      <c r="F1" s="454"/>
      <c r="G1" s="454"/>
      <c r="H1" s="471"/>
    </row>
    <row r="2" spans="1:8" ht="24.75" customHeight="1" thickBot="1" thickTop="1">
      <c r="A2" s="544" t="s">
        <v>676</v>
      </c>
      <c r="B2" s="545" t="s">
        <v>705</v>
      </c>
      <c r="C2" s="520" t="s">
        <v>680</v>
      </c>
      <c r="D2" s="520"/>
      <c r="E2" s="520"/>
      <c r="F2" s="521"/>
      <c r="G2" s="468" t="s">
        <v>687</v>
      </c>
      <c r="H2" s="519"/>
    </row>
    <row r="3" spans="1:8" ht="24.75" customHeight="1">
      <c r="A3" s="472"/>
      <c r="B3" s="473"/>
      <c r="C3" s="468" t="s">
        <v>681</v>
      </c>
      <c r="D3" s="519"/>
      <c r="E3" s="468" t="s">
        <v>682</v>
      </c>
      <c r="F3" s="519"/>
      <c r="G3" s="466"/>
      <c r="H3" s="467"/>
    </row>
    <row r="4" spans="1:8" ht="24.75" customHeight="1" thickBot="1">
      <c r="A4" s="515"/>
      <c r="B4" s="516"/>
      <c r="C4" s="220" t="s">
        <v>10</v>
      </c>
      <c r="D4" s="9" t="s">
        <v>11</v>
      </c>
      <c r="E4" s="220" t="s">
        <v>10</v>
      </c>
      <c r="F4" s="9" t="s">
        <v>11</v>
      </c>
      <c r="G4" s="220" t="s">
        <v>10</v>
      </c>
      <c r="H4" s="9" t="s">
        <v>11</v>
      </c>
    </row>
    <row r="5" spans="1:9" ht="14.25" customHeight="1">
      <c r="A5" s="7" t="s">
        <v>146</v>
      </c>
      <c r="B5" s="343" t="s">
        <v>599</v>
      </c>
      <c r="C5" s="345">
        <v>2182</v>
      </c>
      <c r="D5" s="434">
        <v>0.12418189061521825</v>
      </c>
      <c r="E5" s="345">
        <v>1942</v>
      </c>
      <c r="F5" s="434">
        <v>0.09710971097109711</v>
      </c>
      <c r="G5" s="205">
        <v>4124</v>
      </c>
      <c r="H5" s="344">
        <v>0.10977135404189627</v>
      </c>
      <c r="I5" s="367"/>
    </row>
    <row r="6" spans="1:9" ht="14.25" customHeight="1">
      <c r="A6" s="26" t="s">
        <v>148</v>
      </c>
      <c r="B6" s="253" t="s">
        <v>600</v>
      </c>
      <c r="C6" s="342">
        <v>3097</v>
      </c>
      <c r="D6" s="435">
        <v>0.17625633145523875</v>
      </c>
      <c r="E6" s="346">
        <v>2569</v>
      </c>
      <c r="F6" s="196">
        <v>0.12846284628462845</v>
      </c>
      <c r="G6" s="197">
        <v>5666</v>
      </c>
      <c r="H6" s="30">
        <v>0.15081583220208153</v>
      </c>
      <c r="I6" s="367"/>
    </row>
    <row r="7" spans="1:9" ht="14.25" customHeight="1">
      <c r="A7" s="26" t="s">
        <v>150</v>
      </c>
      <c r="B7" s="253" t="s">
        <v>601</v>
      </c>
      <c r="C7" s="342">
        <v>1145</v>
      </c>
      <c r="D7" s="435">
        <v>0.06516419099652837</v>
      </c>
      <c r="E7" s="342">
        <v>886</v>
      </c>
      <c r="F7" s="435">
        <v>0.0443044304430443</v>
      </c>
      <c r="G7" s="197">
        <v>2031</v>
      </c>
      <c r="H7" s="30">
        <v>0.05406052862732572</v>
      </c>
      <c r="I7" s="367"/>
    </row>
    <row r="8" spans="1:9" ht="14.25" customHeight="1">
      <c r="A8" s="26" t="s">
        <v>152</v>
      </c>
      <c r="B8" s="253" t="s">
        <v>602</v>
      </c>
      <c r="C8" s="342">
        <v>42</v>
      </c>
      <c r="D8" s="435">
        <v>0.0023903022024927435</v>
      </c>
      <c r="E8" s="342">
        <v>178</v>
      </c>
      <c r="F8" s="435">
        <v>0.0089008900890089</v>
      </c>
      <c r="G8" s="197">
        <v>220</v>
      </c>
      <c r="H8" s="30">
        <v>0.005855891825707365</v>
      </c>
      <c r="I8" s="367"/>
    </row>
    <row r="9" spans="1:9" ht="14.25" customHeight="1">
      <c r="A9" s="26" t="s">
        <v>154</v>
      </c>
      <c r="B9" s="253" t="s">
        <v>603</v>
      </c>
      <c r="C9" s="342">
        <v>45</v>
      </c>
      <c r="D9" s="435">
        <v>0.0025610380740993684</v>
      </c>
      <c r="E9" s="342">
        <v>178</v>
      </c>
      <c r="F9" s="435">
        <v>0.0089008900890089</v>
      </c>
      <c r="G9" s="197">
        <v>223</v>
      </c>
      <c r="H9" s="30">
        <v>0.00593574489605792</v>
      </c>
      <c r="I9" s="367"/>
    </row>
    <row r="10" spans="1:9" ht="14.25" customHeight="1">
      <c r="A10" s="26" t="s">
        <v>156</v>
      </c>
      <c r="B10" s="253" t="s">
        <v>604</v>
      </c>
      <c r="C10" s="342">
        <v>9</v>
      </c>
      <c r="D10" s="435">
        <v>0.0005122076148198737</v>
      </c>
      <c r="E10" s="342">
        <v>68</v>
      </c>
      <c r="F10" s="435">
        <v>0.0034003400340033994</v>
      </c>
      <c r="G10" s="197">
        <v>77</v>
      </c>
      <c r="H10" s="30">
        <v>0.0020495621389975778</v>
      </c>
      <c r="I10" s="367"/>
    </row>
    <row r="11" spans="1:9" ht="14.25">
      <c r="A11" s="26" t="s">
        <v>158</v>
      </c>
      <c r="B11" s="253" t="s">
        <v>605</v>
      </c>
      <c r="C11" s="342">
        <v>1384</v>
      </c>
      <c r="D11" s="435">
        <v>0.07876614876785612</v>
      </c>
      <c r="E11" s="342">
        <v>1069</v>
      </c>
      <c r="F11" s="435">
        <v>0.053455345534553465</v>
      </c>
      <c r="G11" s="197">
        <v>2453</v>
      </c>
      <c r="H11" s="30">
        <v>0.06529319385663712</v>
      </c>
      <c r="I11" s="367"/>
    </row>
    <row r="12" spans="1:9" ht="14.25">
      <c r="A12" s="26" t="s">
        <v>160</v>
      </c>
      <c r="B12" s="253" t="s">
        <v>606</v>
      </c>
      <c r="C12" s="342">
        <v>118</v>
      </c>
      <c r="D12" s="435">
        <v>0.0067156109498605655</v>
      </c>
      <c r="E12" s="342">
        <v>475</v>
      </c>
      <c r="F12" s="435">
        <v>0.023752375237523757</v>
      </c>
      <c r="G12" s="197">
        <v>593</v>
      </c>
      <c r="H12" s="30">
        <v>0.015784290239293036</v>
      </c>
      <c r="I12" s="367"/>
    </row>
    <row r="13" spans="1:9" ht="14.25">
      <c r="A13" s="26" t="s">
        <v>162</v>
      </c>
      <c r="B13" s="253" t="s">
        <v>607</v>
      </c>
      <c r="C13" s="225">
        <v>99</v>
      </c>
      <c r="D13" s="318">
        <v>0.0056342837630186104</v>
      </c>
      <c r="E13" s="225">
        <v>117</v>
      </c>
      <c r="F13" s="318">
        <v>0.0058505850585058505</v>
      </c>
      <c r="G13" s="347">
        <v>216</v>
      </c>
      <c r="H13" s="175">
        <v>0.0057494210652399595</v>
      </c>
      <c r="I13" s="367"/>
    </row>
    <row r="14" spans="1:9" ht="14.25">
      <c r="A14" s="26" t="s">
        <v>164</v>
      </c>
      <c r="B14" s="253" t="s">
        <v>608</v>
      </c>
      <c r="C14" s="225">
        <v>92</v>
      </c>
      <c r="D14" s="318">
        <v>0.005235900062603153</v>
      </c>
      <c r="E14" s="225">
        <v>408</v>
      </c>
      <c r="F14" s="318">
        <v>0.0204020402040204</v>
      </c>
      <c r="G14" s="347">
        <v>500</v>
      </c>
      <c r="H14" s="175">
        <v>0.013308845058425828</v>
      </c>
      <c r="I14" s="367"/>
    </row>
    <row r="15" spans="1:9" ht="14.25">
      <c r="A15" s="26" t="s">
        <v>166</v>
      </c>
      <c r="B15" s="253" t="s">
        <v>609</v>
      </c>
      <c r="C15" s="225">
        <v>57</v>
      </c>
      <c r="D15" s="318">
        <v>0.0032439815605258666</v>
      </c>
      <c r="E15" s="225">
        <v>165</v>
      </c>
      <c r="F15" s="318">
        <v>0.00825082508250825</v>
      </c>
      <c r="G15" s="347">
        <v>222</v>
      </c>
      <c r="H15" s="175">
        <v>0.005909127205941068</v>
      </c>
      <c r="I15" s="367"/>
    </row>
    <row r="16" spans="1:9" ht="14.25">
      <c r="A16" s="26" t="s">
        <v>168</v>
      </c>
      <c r="B16" s="253" t="s">
        <v>610</v>
      </c>
      <c r="C16" s="225">
        <v>444</v>
      </c>
      <c r="D16" s="318">
        <v>0.025268908997780434</v>
      </c>
      <c r="E16" s="225">
        <v>694</v>
      </c>
      <c r="F16" s="318">
        <v>0.03470347034703471</v>
      </c>
      <c r="G16" s="347">
        <v>1138</v>
      </c>
      <c r="H16" s="175">
        <v>0.030290931352977193</v>
      </c>
      <c r="I16" s="367"/>
    </row>
    <row r="17" spans="1:9" ht="14.25">
      <c r="A17" s="26" t="s">
        <v>170</v>
      </c>
      <c r="B17" s="253" t="s">
        <v>611</v>
      </c>
      <c r="C17" s="225">
        <v>764</v>
      </c>
      <c r="D17" s="318">
        <v>0.043480735302487056</v>
      </c>
      <c r="E17" s="225">
        <v>1543</v>
      </c>
      <c r="F17" s="318">
        <v>0.07715771577157715</v>
      </c>
      <c r="G17" s="347">
        <v>2307</v>
      </c>
      <c r="H17" s="175">
        <v>0.06140701109957678</v>
      </c>
      <c r="I17" s="367"/>
    </row>
    <row r="18" spans="1:9" ht="14.25">
      <c r="A18" s="26" t="s">
        <v>172</v>
      </c>
      <c r="B18" s="253" t="s">
        <v>612</v>
      </c>
      <c r="C18" s="225">
        <v>117</v>
      </c>
      <c r="D18" s="318">
        <v>0.006658698992658358</v>
      </c>
      <c r="E18" s="225">
        <v>367</v>
      </c>
      <c r="F18" s="318">
        <v>0.01835183518351835</v>
      </c>
      <c r="G18" s="347">
        <v>484</v>
      </c>
      <c r="H18" s="175">
        <v>0.012882962016556204</v>
      </c>
      <c r="I18" s="367"/>
    </row>
    <row r="19" spans="1:9" ht="14.25">
      <c r="A19" s="26" t="s">
        <v>174</v>
      </c>
      <c r="B19" s="253" t="s">
        <v>613</v>
      </c>
      <c r="C19" s="225">
        <v>552</v>
      </c>
      <c r="D19" s="318">
        <v>0.03141540037561892</v>
      </c>
      <c r="E19" s="225">
        <v>1876</v>
      </c>
      <c r="F19" s="318">
        <v>0.09380938093809381</v>
      </c>
      <c r="G19" s="347">
        <v>2428</v>
      </c>
      <c r="H19" s="175">
        <v>0.06462775160371581</v>
      </c>
      <c r="I19" s="367"/>
    </row>
    <row r="20" spans="1:9" ht="14.25">
      <c r="A20" s="26" t="s">
        <v>176</v>
      </c>
      <c r="B20" s="253" t="s">
        <v>614</v>
      </c>
      <c r="C20" s="225">
        <v>379</v>
      </c>
      <c r="D20" s="318">
        <v>0.021569631779636902</v>
      </c>
      <c r="E20" s="225">
        <v>359</v>
      </c>
      <c r="F20" s="318">
        <v>0.017951795179517952</v>
      </c>
      <c r="G20" s="347">
        <v>738</v>
      </c>
      <c r="H20" s="175">
        <v>0.019643855306236524</v>
      </c>
      <c r="I20" s="367"/>
    </row>
    <row r="21" spans="1:9" ht="14.25">
      <c r="A21" s="26" t="s">
        <v>178</v>
      </c>
      <c r="B21" s="253" t="s">
        <v>615</v>
      </c>
      <c r="C21" s="225">
        <v>83</v>
      </c>
      <c r="D21" s="318">
        <v>0.004723692447783279</v>
      </c>
      <c r="E21" s="225">
        <v>210</v>
      </c>
      <c r="F21" s="318">
        <v>0.010501050105010502</v>
      </c>
      <c r="G21" s="347">
        <v>293</v>
      </c>
      <c r="H21" s="175">
        <v>0.007798983204237537</v>
      </c>
      <c r="I21" s="367"/>
    </row>
    <row r="22" spans="1:9" ht="14.25">
      <c r="A22" s="26" t="s">
        <v>180</v>
      </c>
      <c r="B22" s="253" t="s">
        <v>616</v>
      </c>
      <c r="C22" s="225">
        <v>3003</v>
      </c>
      <c r="D22" s="318">
        <v>0.17090660747823117</v>
      </c>
      <c r="E22" s="225">
        <v>1747</v>
      </c>
      <c r="F22" s="318">
        <v>0.08735873587358736</v>
      </c>
      <c r="G22" s="347">
        <v>4750</v>
      </c>
      <c r="H22" s="175">
        <v>0.12643402805504542</v>
      </c>
      <c r="I22" s="367"/>
    </row>
    <row r="23" spans="1:9" ht="14.25">
      <c r="A23" s="26" t="s">
        <v>182</v>
      </c>
      <c r="B23" s="253" t="s">
        <v>617</v>
      </c>
      <c r="C23" s="225">
        <v>2946</v>
      </c>
      <c r="D23" s="318">
        <v>0.1676626259177053</v>
      </c>
      <c r="E23" s="225">
        <v>3782</v>
      </c>
      <c r="F23" s="318">
        <v>0.18911891189118912</v>
      </c>
      <c r="G23" s="347">
        <v>6728</v>
      </c>
      <c r="H23" s="175">
        <v>0.17908381910617796</v>
      </c>
      <c r="I23" s="367"/>
    </row>
    <row r="24" spans="1:9" ht="14.25">
      <c r="A24" s="26" t="s">
        <v>184</v>
      </c>
      <c r="B24" s="253" t="s">
        <v>618</v>
      </c>
      <c r="C24" s="225">
        <v>71</v>
      </c>
      <c r="D24" s="318">
        <v>0.004040748961356781</v>
      </c>
      <c r="E24" s="225">
        <v>344</v>
      </c>
      <c r="F24" s="318">
        <v>0.017201720172017203</v>
      </c>
      <c r="G24" s="347">
        <v>415</v>
      </c>
      <c r="H24" s="175">
        <v>0.01104634139849344</v>
      </c>
      <c r="I24" s="367"/>
    </row>
    <row r="25" spans="1:9" ht="14.25">
      <c r="A25" s="26" t="s">
        <v>186</v>
      </c>
      <c r="B25" s="253" t="s">
        <v>619</v>
      </c>
      <c r="C25" s="225">
        <v>205</v>
      </c>
      <c r="D25" s="318">
        <v>0.011666951226452678</v>
      </c>
      <c r="E25" s="225">
        <v>238</v>
      </c>
      <c r="F25" s="318">
        <v>0.011901190119011902</v>
      </c>
      <c r="G25" s="347">
        <v>443</v>
      </c>
      <c r="H25" s="175">
        <v>0.011791636721765286</v>
      </c>
      <c r="I25" s="367"/>
    </row>
    <row r="26" spans="1:9" ht="15" thickBot="1">
      <c r="A26" s="39" t="s">
        <v>188</v>
      </c>
      <c r="B26" s="305" t="s">
        <v>620</v>
      </c>
      <c r="C26" s="236">
        <v>737</v>
      </c>
      <c r="D26" s="436">
        <v>0.041944112458027434</v>
      </c>
      <c r="E26" s="236">
        <v>783</v>
      </c>
      <c r="F26" s="436">
        <v>0.03915391539153915</v>
      </c>
      <c r="G26" s="348">
        <v>1520</v>
      </c>
      <c r="H26" s="179">
        <v>0.04045888897761452</v>
      </c>
      <c r="I26" s="367"/>
    </row>
    <row r="27" spans="1:9" ht="15" thickBot="1">
      <c r="A27" s="459" t="s">
        <v>410</v>
      </c>
      <c r="B27" s="460"/>
      <c r="C27" s="46">
        <v>17571</v>
      </c>
      <c r="D27" s="181">
        <v>1</v>
      </c>
      <c r="E27" s="46">
        <v>19998</v>
      </c>
      <c r="F27" s="181">
        <v>1</v>
      </c>
      <c r="G27" s="46">
        <v>37569</v>
      </c>
      <c r="H27" s="181">
        <v>1</v>
      </c>
      <c r="I27" s="367"/>
    </row>
    <row r="28" spans="1:8" ht="14.25">
      <c r="A28" s="65"/>
      <c r="B28" s="71"/>
      <c r="C28" s="59"/>
      <c r="D28" s="182"/>
      <c r="E28" s="59"/>
      <c r="F28" s="182"/>
      <c r="G28" s="59"/>
      <c r="H28" s="182"/>
    </row>
    <row r="29" spans="1:8" ht="14.25" hidden="1">
      <c r="A29" s="99" t="s">
        <v>57</v>
      </c>
      <c r="B29" s="62"/>
      <c r="C29" s="69"/>
      <c r="D29" s="62"/>
      <c r="E29" s="62"/>
      <c r="F29" s="62"/>
      <c r="G29" s="62"/>
      <c r="H29" s="62"/>
    </row>
    <row r="30" spans="1:8" ht="14.25" hidden="1">
      <c r="A30" s="66" t="s">
        <v>64</v>
      </c>
      <c r="B30" s="62"/>
      <c r="C30" s="69"/>
      <c r="D30" s="62"/>
      <c r="E30" s="62"/>
      <c r="F30" s="62"/>
      <c r="G30" s="62"/>
      <c r="H30" s="62"/>
    </row>
    <row r="31" spans="1:8" ht="14.25">
      <c r="A31" s="101"/>
      <c r="B31" s="62"/>
      <c r="C31" s="69"/>
      <c r="D31" s="62"/>
      <c r="E31" s="62"/>
      <c r="F31" s="62"/>
      <c r="G31" s="62"/>
      <c r="H31" s="62"/>
    </row>
    <row r="32" spans="1:8" ht="14.25">
      <c r="A32" s="62"/>
      <c r="B32" s="62"/>
      <c r="C32" s="69"/>
      <c r="D32" s="62"/>
      <c r="E32" s="62"/>
      <c r="F32" s="62"/>
      <c r="G32" s="62"/>
      <c r="H32" s="62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1"/>
  <sheetViews>
    <sheetView tabSelected="1" zoomScalePageLayoutView="0" workbookViewId="0" topLeftCell="A1">
      <selection activeCell="C3" sqref="C3:H3"/>
    </sheetView>
  </sheetViews>
  <sheetFormatPr defaultColWidth="9.140625" defaultRowHeight="15"/>
  <cols>
    <col min="1" max="1" width="7.7109375" style="290" customWidth="1"/>
    <col min="2" max="2" width="71.28125" style="290" bestFit="1" customWidth="1"/>
    <col min="3" max="6" width="13.00390625" style="290" customWidth="1"/>
    <col min="7" max="7" width="14.421875" style="290" customWidth="1"/>
    <col min="8" max="9" width="13.00390625" style="290" customWidth="1"/>
    <col min="10" max="10" width="10.00390625" style="290" bestFit="1" customWidth="1"/>
    <col min="11" max="16384" width="9.140625" style="290" customWidth="1"/>
  </cols>
  <sheetData>
    <row r="1" spans="1:9" ht="24.75" customHeight="1" thickBot="1" thickTop="1">
      <c r="A1" s="453" t="s">
        <v>468</v>
      </c>
      <c r="B1" s="454"/>
      <c r="C1" s="454"/>
      <c r="D1" s="454"/>
      <c r="E1" s="454"/>
      <c r="F1" s="454"/>
      <c r="G1" s="454"/>
      <c r="H1" s="454"/>
      <c r="I1" s="455"/>
    </row>
    <row r="2" spans="1:9" ht="24.75" customHeight="1" thickBot="1" thickTop="1">
      <c r="A2" s="453" t="s">
        <v>467</v>
      </c>
      <c r="B2" s="454"/>
      <c r="C2" s="454"/>
      <c r="D2" s="454"/>
      <c r="E2" s="454"/>
      <c r="F2" s="454"/>
      <c r="G2" s="454"/>
      <c r="H2" s="454"/>
      <c r="I2" s="455"/>
    </row>
    <row r="3" spans="1:10" ht="24.75" customHeight="1" thickBot="1" thickTop="1">
      <c r="A3" s="447" t="s">
        <v>676</v>
      </c>
      <c r="B3" s="447" t="s">
        <v>437</v>
      </c>
      <c r="C3" s="450" t="s">
        <v>677</v>
      </c>
      <c r="D3" s="450"/>
      <c r="E3" s="450"/>
      <c r="F3" s="450"/>
      <c r="G3" s="450"/>
      <c r="H3" s="451"/>
      <c r="I3" s="461" t="s">
        <v>678</v>
      </c>
      <c r="J3" s="367"/>
    </row>
    <row r="4" spans="1:10" ht="24.75" customHeight="1">
      <c r="A4" s="448"/>
      <c r="B4" s="448"/>
      <c r="C4" s="456">
        <v>2014</v>
      </c>
      <c r="D4" s="458"/>
      <c r="E4" s="456">
        <v>2015</v>
      </c>
      <c r="F4" s="457"/>
      <c r="G4" s="456">
        <v>2016</v>
      </c>
      <c r="H4" s="458"/>
      <c r="I4" s="462"/>
      <c r="J4" s="367"/>
    </row>
    <row r="5" spans="1:10" ht="24.75" customHeight="1" thickBot="1">
      <c r="A5" s="449"/>
      <c r="B5" s="449"/>
      <c r="C5" s="8" t="s">
        <v>10</v>
      </c>
      <c r="D5" s="12" t="s">
        <v>11</v>
      </c>
      <c r="E5" s="10" t="s">
        <v>10</v>
      </c>
      <c r="F5" s="11" t="s">
        <v>11</v>
      </c>
      <c r="G5" s="8" t="s">
        <v>10</v>
      </c>
      <c r="H5" s="12" t="s">
        <v>11</v>
      </c>
      <c r="I5" s="463"/>
      <c r="J5" s="367"/>
    </row>
    <row r="6" spans="1:10" ht="15" thickBot="1">
      <c r="A6" s="13">
        <v>1</v>
      </c>
      <c r="B6" s="14" t="s">
        <v>498</v>
      </c>
      <c r="C6" s="15">
        <v>924</v>
      </c>
      <c r="D6" s="18">
        <f>C6/$C$48</f>
        <v>0.024977698483496878</v>
      </c>
      <c r="E6" s="15">
        <v>874</v>
      </c>
      <c r="F6" s="16">
        <v>0.023966216957332455</v>
      </c>
      <c r="G6" s="15">
        <v>758</v>
      </c>
      <c r="H6" s="17">
        <v>0.020176209108573553</v>
      </c>
      <c r="I6" s="19">
        <v>-0.13272311212814644</v>
      </c>
      <c r="J6" s="367"/>
    </row>
    <row r="7" spans="1:9" ht="27">
      <c r="A7" s="7">
        <v>10</v>
      </c>
      <c r="B7" s="20" t="s">
        <v>499</v>
      </c>
      <c r="C7" s="21">
        <v>227</v>
      </c>
      <c r="D7" s="24">
        <f>C7/$C$48</f>
        <v>0.006136296056010597</v>
      </c>
      <c r="E7" s="21">
        <v>205</v>
      </c>
      <c r="F7" s="22">
        <v>0.005621366677635187</v>
      </c>
      <c r="G7" s="21">
        <v>181</v>
      </c>
      <c r="H7" s="23">
        <v>0.004817801911150149</v>
      </c>
      <c r="I7" s="25">
        <v>-0.11707317073170732</v>
      </c>
    </row>
    <row r="8" spans="1:9" ht="14.25">
      <c r="A8" s="26">
        <v>11</v>
      </c>
      <c r="B8" s="27" t="s">
        <v>500</v>
      </c>
      <c r="C8" s="28">
        <v>378</v>
      </c>
      <c r="D8" s="31">
        <f>C8/$C$48</f>
        <v>0.01021814937961236</v>
      </c>
      <c r="E8" s="28">
        <v>383</v>
      </c>
      <c r="F8" s="29">
        <v>0.01050235823187452</v>
      </c>
      <c r="G8" s="28">
        <v>317</v>
      </c>
      <c r="H8" s="30">
        <v>0.008437807767041974</v>
      </c>
      <c r="I8" s="32">
        <v>-0.17232375979112272</v>
      </c>
    </row>
    <row r="9" spans="1:9" ht="14.25">
      <c r="A9" s="26">
        <v>12</v>
      </c>
      <c r="B9" s="27" t="s">
        <v>501</v>
      </c>
      <c r="C9" s="28">
        <v>214</v>
      </c>
      <c r="D9" s="31">
        <f>C9/$C$48</f>
        <v>0.005784878220203822</v>
      </c>
      <c r="E9" s="28">
        <v>221</v>
      </c>
      <c r="F9" s="29">
        <v>0.006060107491499397</v>
      </c>
      <c r="G9" s="28">
        <v>193</v>
      </c>
      <c r="H9" s="30">
        <v>0.005137214192552369</v>
      </c>
      <c r="I9" s="32">
        <v>-0.12669683257918551</v>
      </c>
    </row>
    <row r="10" spans="1:9" ht="15" thickBot="1">
      <c r="A10" s="8">
        <v>19</v>
      </c>
      <c r="B10" s="33" t="s">
        <v>502</v>
      </c>
      <c r="C10" s="34">
        <v>104</v>
      </c>
      <c r="D10" s="37">
        <f>C10/$C$48</f>
        <v>0.002811342686454194</v>
      </c>
      <c r="E10" s="34">
        <v>65</v>
      </c>
      <c r="F10" s="35">
        <v>0.0017823845563233519</v>
      </c>
      <c r="G10" s="34">
        <v>67</v>
      </c>
      <c r="H10" s="36">
        <v>0.0017833852378290613</v>
      </c>
      <c r="I10" s="38">
        <v>0.03076923076923077</v>
      </c>
    </row>
    <row r="11" spans="1:9" ht="15" thickBot="1">
      <c r="A11" s="13">
        <v>2</v>
      </c>
      <c r="B11" s="14" t="s">
        <v>503</v>
      </c>
      <c r="C11" s="15">
        <v>1420</v>
      </c>
      <c r="D11" s="18">
        <f>SUM(D12:D18)</f>
        <v>0.03838564052658611</v>
      </c>
      <c r="E11" s="15">
        <v>1346</v>
      </c>
      <c r="F11" s="16">
        <v>0.03690907096632664</v>
      </c>
      <c r="G11" s="15">
        <v>1352</v>
      </c>
      <c r="H11" s="17">
        <v>0.03598711703798344</v>
      </c>
      <c r="I11" s="19">
        <v>0.004457652303120356</v>
      </c>
    </row>
    <row r="12" spans="1:9" ht="14.25">
      <c r="A12" s="26">
        <v>20</v>
      </c>
      <c r="B12" s="27" t="s">
        <v>504</v>
      </c>
      <c r="C12" s="28">
        <v>215</v>
      </c>
      <c r="D12" s="31">
        <f aca="true" t="shared" si="0" ref="D12:D18">C12/$C$48</f>
        <v>0.005811910361419728</v>
      </c>
      <c r="E12" s="28">
        <v>187</v>
      </c>
      <c r="F12" s="29">
        <v>0.005127783262037951</v>
      </c>
      <c r="G12" s="28">
        <v>196</v>
      </c>
      <c r="H12" s="30">
        <v>0.005217067262902926</v>
      </c>
      <c r="I12" s="32">
        <v>0.0481283422459893</v>
      </c>
    </row>
    <row r="13" spans="1:9" ht="14.25">
      <c r="A13" s="26">
        <v>21</v>
      </c>
      <c r="B13" s="27" t="s">
        <v>505</v>
      </c>
      <c r="C13" s="28">
        <v>109</v>
      </c>
      <c r="D13" s="31">
        <f t="shared" si="0"/>
        <v>0.0029465033925337226</v>
      </c>
      <c r="E13" s="28">
        <v>88</v>
      </c>
      <c r="F13" s="29">
        <v>0.0024130744762531535</v>
      </c>
      <c r="G13" s="28">
        <v>85</v>
      </c>
      <c r="H13" s="30">
        <v>0.002262503659932391</v>
      </c>
      <c r="I13" s="32">
        <v>-0.03409090909090909</v>
      </c>
    </row>
    <row r="14" spans="1:9" ht="14.25">
      <c r="A14" s="26">
        <v>22</v>
      </c>
      <c r="B14" s="27" t="s">
        <v>506</v>
      </c>
      <c r="C14" s="28">
        <v>19</v>
      </c>
      <c r="D14" s="31">
        <f t="shared" si="0"/>
        <v>0.0005136106831022085</v>
      </c>
      <c r="E14" s="28">
        <v>14</v>
      </c>
      <c r="F14" s="29">
        <v>0.0003838982121311835</v>
      </c>
      <c r="G14" s="28">
        <v>8</v>
      </c>
      <c r="H14" s="30">
        <v>0.00021294152093481332</v>
      </c>
      <c r="I14" s="32">
        <v>-0.42857142857142855</v>
      </c>
    </row>
    <row r="15" spans="1:9" ht="27">
      <c r="A15" s="26">
        <v>23</v>
      </c>
      <c r="B15" s="27" t="s">
        <v>507</v>
      </c>
      <c r="C15" s="28">
        <v>49</v>
      </c>
      <c r="D15" s="31">
        <f t="shared" si="0"/>
        <v>0.00132457491957938</v>
      </c>
      <c r="E15" s="28">
        <v>27</v>
      </c>
      <c r="F15" s="29">
        <v>0.0007403751233958539</v>
      </c>
      <c r="G15" s="28">
        <v>36</v>
      </c>
      <c r="H15" s="30">
        <v>0.0009582368442066597</v>
      </c>
      <c r="I15" s="32">
        <v>0.3333333333333333</v>
      </c>
    </row>
    <row r="16" spans="1:19" ht="27">
      <c r="A16" s="26">
        <v>24</v>
      </c>
      <c r="B16" s="27" t="s">
        <v>508</v>
      </c>
      <c r="C16" s="28">
        <v>918</v>
      </c>
      <c r="D16" s="31">
        <f t="shared" si="0"/>
        <v>0.024815505636201444</v>
      </c>
      <c r="E16" s="28">
        <v>891</v>
      </c>
      <c r="F16" s="29">
        <v>0.02443237907206318</v>
      </c>
      <c r="G16" s="28">
        <v>888</v>
      </c>
      <c r="H16" s="30">
        <v>0.023636508823764273</v>
      </c>
      <c r="I16" s="32">
        <v>-0.003367003367003367</v>
      </c>
      <c r="S16" s="367" t="s">
        <v>254</v>
      </c>
    </row>
    <row r="17" spans="1:9" ht="14.25">
      <c r="A17" s="26">
        <v>25</v>
      </c>
      <c r="B17" s="27" t="s">
        <v>509</v>
      </c>
      <c r="C17" s="28">
        <v>37</v>
      </c>
      <c r="D17" s="31">
        <f t="shared" si="0"/>
        <v>0.0010001892249885114</v>
      </c>
      <c r="E17" s="28">
        <v>35</v>
      </c>
      <c r="F17" s="29">
        <v>0.0009597455303279588</v>
      </c>
      <c r="G17" s="28">
        <v>34</v>
      </c>
      <c r="H17" s="30">
        <v>0.0009050014639729564</v>
      </c>
      <c r="I17" s="32">
        <v>-0.02857142857142857</v>
      </c>
    </row>
    <row r="18" spans="1:10" ht="15" thickBot="1">
      <c r="A18" s="8">
        <v>29</v>
      </c>
      <c r="B18" s="33" t="s">
        <v>510</v>
      </c>
      <c r="C18" s="34">
        <v>73</v>
      </c>
      <c r="D18" s="37">
        <f t="shared" si="0"/>
        <v>0.001973346308761117</v>
      </c>
      <c r="E18" s="34">
        <v>104</v>
      </c>
      <c r="F18" s="35">
        <v>0.002851815290117363</v>
      </c>
      <c r="G18" s="34">
        <v>105</v>
      </c>
      <c r="H18" s="36">
        <v>0.0027948574622694237</v>
      </c>
      <c r="I18" s="38">
        <v>0.009615384615384616</v>
      </c>
      <c r="J18" s="367"/>
    </row>
    <row r="19" spans="1:9" ht="27.75" thickBot="1">
      <c r="A19" s="13">
        <v>3</v>
      </c>
      <c r="B19" s="14" t="s">
        <v>511</v>
      </c>
      <c r="C19" s="15">
        <v>1547</v>
      </c>
      <c r="D19" s="18">
        <f aca="true" t="shared" si="1" ref="D19:D27">C19/$C$48</f>
        <v>0.04181872246100614</v>
      </c>
      <c r="E19" s="15">
        <v>1566</v>
      </c>
      <c r="F19" s="16">
        <v>0.042941757156959526</v>
      </c>
      <c r="G19" s="15">
        <v>1409</v>
      </c>
      <c r="H19" s="17">
        <v>0.037504325374643994</v>
      </c>
      <c r="I19" s="19">
        <v>-0.10025542784163474</v>
      </c>
    </row>
    <row r="20" spans="1:9" ht="27">
      <c r="A20" s="26">
        <v>30</v>
      </c>
      <c r="B20" s="27" t="s">
        <v>512</v>
      </c>
      <c r="C20" s="28">
        <v>460</v>
      </c>
      <c r="D20" s="31">
        <f t="shared" si="1"/>
        <v>0.012434784959316627</v>
      </c>
      <c r="E20" s="28">
        <v>479</v>
      </c>
      <c r="F20" s="29">
        <v>0.013134803115059778</v>
      </c>
      <c r="G20" s="28">
        <v>439</v>
      </c>
      <c r="H20" s="30">
        <v>0.011685165961297879</v>
      </c>
      <c r="I20" s="32">
        <v>-0.08350730688935282</v>
      </c>
    </row>
    <row r="21" spans="1:9" ht="14.25">
      <c r="A21" s="26">
        <v>31</v>
      </c>
      <c r="B21" s="27" t="s">
        <v>513</v>
      </c>
      <c r="C21" s="28">
        <v>29</v>
      </c>
      <c r="D21" s="31">
        <f t="shared" si="1"/>
        <v>0.0007839320952612657</v>
      </c>
      <c r="E21" s="28">
        <v>30</v>
      </c>
      <c r="F21" s="29">
        <v>0.0008226390259953932</v>
      </c>
      <c r="G21" s="28">
        <v>37</v>
      </c>
      <c r="H21" s="30">
        <v>0.0009848545343235117</v>
      </c>
      <c r="I21" s="32">
        <v>0.23333333333333334</v>
      </c>
    </row>
    <row r="22" spans="1:9" ht="14.25">
      <c r="A22" s="26">
        <v>32</v>
      </c>
      <c r="B22" s="27" t="s">
        <v>514</v>
      </c>
      <c r="C22" s="28">
        <v>404</v>
      </c>
      <c r="D22" s="31">
        <f t="shared" si="1"/>
        <v>0.010920985051225908</v>
      </c>
      <c r="E22" s="28">
        <v>389</v>
      </c>
      <c r="F22" s="29">
        <v>0.010666886037073598</v>
      </c>
      <c r="G22" s="28">
        <v>387</v>
      </c>
      <c r="H22" s="30">
        <v>0.010301046075221592</v>
      </c>
      <c r="I22" s="32">
        <v>-0.005141388174807198</v>
      </c>
    </row>
    <row r="23" spans="1:9" ht="14.25">
      <c r="A23" s="26">
        <v>33</v>
      </c>
      <c r="B23" s="27" t="s">
        <v>515</v>
      </c>
      <c r="C23" s="28">
        <v>59</v>
      </c>
      <c r="D23" s="31">
        <f t="shared" si="1"/>
        <v>0.001594896331738437</v>
      </c>
      <c r="E23" s="28">
        <v>61</v>
      </c>
      <c r="F23" s="29">
        <v>0.0016726993528572995</v>
      </c>
      <c r="G23" s="28">
        <v>51</v>
      </c>
      <c r="H23" s="30">
        <v>0.0013575021959594347</v>
      </c>
      <c r="I23" s="32">
        <v>-0.16393442622950818</v>
      </c>
    </row>
    <row r="24" spans="1:9" ht="14.25">
      <c r="A24" s="26">
        <v>34</v>
      </c>
      <c r="B24" s="27" t="s">
        <v>516</v>
      </c>
      <c r="C24" s="28">
        <v>309</v>
      </c>
      <c r="D24" s="31">
        <f t="shared" si="1"/>
        <v>0.008352931635714865</v>
      </c>
      <c r="E24" s="28">
        <v>325</v>
      </c>
      <c r="F24" s="29">
        <v>0.00891192278161676</v>
      </c>
      <c r="G24" s="28">
        <v>265</v>
      </c>
      <c r="H24" s="30">
        <v>0.00705368788096569</v>
      </c>
      <c r="I24" s="32">
        <v>-0.18461538461538463</v>
      </c>
    </row>
    <row r="25" spans="1:9" ht="14.25">
      <c r="A25" s="26">
        <v>35</v>
      </c>
      <c r="B25" s="27" t="s">
        <v>517</v>
      </c>
      <c r="C25" s="28">
        <v>4</v>
      </c>
      <c r="D25" s="31">
        <f t="shared" si="1"/>
        <v>0.00010812856486362284</v>
      </c>
      <c r="E25" s="28">
        <v>4</v>
      </c>
      <c r="F25" s="29">
        <v>0.00010968520346605243</v>
      </c>
      <c r="G25" s="28">
        <v>6</v>
      </c>
      <c r="H25" s="30">
        <v>0.00015970614070110993</v>
      </c>
      <c r="I25" s="32">
        <v>0.5</v>
      </c>
    </row>
    <row r="26" spans="1:9" ht="15" thickBot="1">
      <c r="A26" s="8">
        <v>39</v>
      </c>
      <c r="B26" s="33" t="s">
        <v>518</v>
      </c>
      <c r="C26" s="34">
        <v>282</v>
      </c>
      <c r="D26" s="37">
        <f t="shared" si="1"/>
        <v>0.007623063822885411</v>
      </c>
      <c r="E26" s="34">
        <v>278</v>
      </c>
      <c r="F26" s="35">
        <v>0.007623121640890644</v>
      </c>
      <c r="G26" s="34">
        <v>224</v>
      </c>
      <c r="H26" s="36">
        <v>0.005962362586174772</v>
      </c>
      <c r="I26" s="38">
        <v>-0.19424460431654678</v>
      </c>
    </row>
    <row r="27" spans="1:9" ht="15" thickBot="1">
      <c r="A27" s="13">
        <v>4</v>
      </c>
      <c r="B27" s="14" t="s">
        <v>519</v>
      </c>
      <c r="C27" s="15">
        <v>18573</v>
      </c>
      <c r="D27" s="18">
        <f t="shared" si="1"/>
        <v>0.5020679588030168</v>
      </c>
      <c r="E27" s="15">
        <v>18731</v>
      </c>
      <c r="F27" s="16">
        <v>0.513628386530657</v>
      </c>
      <c r="G27" s="15">
        <v>19833</v>
      </c>
      <c r="H27" s="17">
        <v>0.5279086480875189</v>
      </c>
      <c r="I27" s="19">
        <v>0.05883295072339971</v>
      </c>
    </row>
    <row r="28" spans="1:9" ht="27">
      <c r="A28" s="26">
        <v>40</v>
      </c>
      <c r="B28" s="27" t="s">
        <v>520</v>
      </c>
      <c r="C28" s="28">
        <v>1067</v>
      </c>
      <c r="D28" s="31">
        <f aca="true" t="shared" si="2" ref="D28:D33">C28/$C$48</f>
        <v>0.028843294677371394</v>
      </c>
      <c r="E28" s="28">
        <v>1070</v>
      </c>
      <c r="F28" s="29">
        <v>0.029340791927169024</v>
      </c>
      <c r="G28" s="28">
        <v>1110</v>
      </c>
      <c r="H28" s="30">
        <v>0.029545636029705342</v>
      </c>
      <c r="I28" s="32">
        <v>0.037383177570093455</v>
      </c>
    </row>
    <row r="29" spans="1:9" ht="14.25">
      <c r="A29" s="26">
        <v>41</v>
      </c>
      <c r="B29" s="27" t="s">
        <v>521</v>
      </c>
      <c r="C29" s="28">
        <v>7967</v>
      </c>
      <c r="D29" s="31">
        <f t="shared" si="2"/>
        <v>0.2153650690671208</v>
      </c>
      <c r="E29" s="28">
        <v>8010</v>
      </c>
      <c r="F29" s="29">
        <v>0.21964461994077</v>
      </c>
      <c r="G29" s="28">
        <v>8244</v>
      </c>
      <c r="H29" s="30">
        <v>0.21943623732332507</v>
      </c>
      <c r="I29" s="32">
        <v>0.029213483146067417</v>
      </c>
    </row>
    <row r="30" spans="1:9" ht="27">
      <c r="A30" s="26">
        <v>42</v>
      </c>
      <c r="B30" s="27" t="s">
        <v>522</v>
      </c>
      <c r="C30" s="28">
        <v>8527</v>
      </c>
      <c r="D30" s="31">
        <f t="shared" si="2"/>
        <v>0.230503068148028</v>
      </c>
      <c r="E30" s="28">
        <v>8667</v>
      </c>
      <c r="F30" s="29">
        <v>0.2376604146100691</v>
      </c>
      <c r="G30" s="28">
        <v>9458</v>
      </c>
      <c r="H30" s="30">
        <v>0.2517501131251829</v>
      </c>
      <c r="I30" s="32">
        <v>0.09126572054920964</v>
      </c>
    </row>
    <row r="31" spans="1:9" ht="27">
      <c r="A31" s="26">
        <v>43</v>
      </c>
      <c r="B31" s="27" t="s">
        <v>523</v>
      </c>
      <c r="C31" s="28">
        <v>573</v>
      </c>
      <c r="D31" s="31">
        <f t="shared" si="2"/>
        <v>0.015489416916713973</v>
      </c>
      <c r="E31" s="28">
        <v>548</v>
      </c>
      <c r="F31" s="29">
        <v>0.015026872874849183</v>
      </c>
      <c r="G31" s="28">
        <v>555</v>
      </c>
      <c r="H31" s="30">
        <v>0.014772818014852671</v>
      </c>
      <c r="I31" s="32">
        <v>0.012773722627737226</v>
      </c>
    </row>
    <row r="32" spans="1:9" ht="15" thickBot="1">
      <c r="A32" s="8">
        <v>49</v>
      </c>
      <c r="B32" s="33" t="s">
        <v>524</v>
      </c>
      <c r="C32" s="34">
        <v>439</v>
      </c>
      <c r="D32" s="37">
        <f t="shared" si="2"/>
        <v>0.011867109993782607</v>
      </c>
      <c r="E32" s="34">
        <v>436</v>
      </c>
      <c r="F32" s="35">
        <v>0.011955687177799715</v>
      </c>
      <c r="G32" s="34">
        <v>466</v>
      </c>
      <c r="H32" s="36">
        <v>0.012403843594452875</v>
      </c>
      <c r="I32" s="38">
        <v>0.06880733944954129</v>
      </c>
    </row>
    <row r="33" spans="1:9" ht="27.75" thickBot="1">
      <c r="A33" s="13">
        <v>5</v>
      </c>
      <c r="B33" s="14" t="s">
        <v>525</v>
      </c>
      <c r="C33" s="15">
        <v>7230</v>
      </c>
      <c r="D33" s="18">
        <f t="shared" si="2"/>
        <v>0.1954423809909983</v>
      </c>
      <c r="E33" s="15">
        <v>7006</v>
      </c>
      <c r="F33" s="16">
        <v>0.19211363387079083</v>
      </c>
      <c r="G33" s="15">
        <v>7275</v>
      </c>
      <c r="H33" s="17">
        <v>0.1936436956000958</v>
      </c>
      <c r="I33" s="19">
        <v>0.03839566086211819</v>
      </c>
    </row>
    <row r="34" spans="1:9" ht="27">
      <c r="A34" s="26">
        <v>50</v>
      </c>
      <c r="B34" s="27" t="s">
        <v>526</v>
      </c>
      <c r="C34" s="28">
        <v>108</v>
      </c>
      <c r="D34" s="31">
        <f aca="true" t="shared" si="3" ref="D34:D41">C34/$C$48</f>
        <v>0.0029194712513178167</v>
      </c>
      <c r="E34" s="28">
        <v>86</v>
      </c>
      <c r="F34" s="29">
        <v>0.0023582318745201275</v>
      </c>
      <c r="G34" s="28">
        <v>112</v>
      </c>
      <c r="H34" s="30">
        <v>0.002981181293087386</v>
      </c>
      <c r="I34" s="32">
        <v>0.3023255813953488</v>
      </c>
    </row>
    <row r="35" spans="1:9" ht="14.25">
      <c r="A35" s="26">
        <v>51</v>
      </c>
      <c r="B35" s="27" t="s">
        <v>527</v>
      </c>
      <c r="C35" s="28">
        <v>1451</v>
      </c>
      <c r="D35" s="31">
        <f t="shared" si="3"/>
        <v>0.039223636904279185</v>
      </c>
      <c r="E35" s="28">
        <v>1456</v>
      </c>
      <c r="F35" s="29">
        <v>0.039925414061643086</v>
      </c>
      <c r="G35" s="28">
        <v>1514</v>
      </c>
      <c r="H35" s="30">
        <v>0.04029918283691341</v>
      </c>
      <c r="I35" s="32">
        <v>0.03983516483516483</v>
      </c>
    </row>
    <row r="36" spans="1:9" ht="14.25">
      <c r="A36" s="26">
        <v>52</v>
      </c>
      <c r="B36" s="27" t="s">
        <v>528</v>
      </c>
      <c r="C36" s="28">
        <v>1520</v>
      </c>
      <c r="D36" s="31">
        <f t="shared" si="3"/>
        <v>0.04108885464817668</v>
      </c>
      <c r="E36" s="28">
        <v>1440</v>
      </c>
      <c r="F36" s="29">
        <v>0.039486673247778874</v>
      </c>
      <c r="G36" s="28">
        <v>1411</v>
      </c>
      <c r="H36" s="30">
        <v>0.03755756075487769</v>
      </c>
      <c r="I36" s="32">
        <v>-0.02013888888888889</v>
      </c>
    </row>
    <row r="37" spans="1:9" ht="14.25">
      <c r="A37" s="26">
        <v>53</v>
      </c>
      <c r="B37" s="27" t="s">
        <v>529</v>
      </c>
      <c r="C37" s="28">
        <v>1959</v>
      </c>
      <c r="D37" s="31">
        <f t="shared" si="3"/>
        <v>0.05295596464195929</v>
      </c>
      <c r="E37" s="28">
        <v>1808</v>
      </c>
      <c r="F37" s="29">
        <v>0.049577711966655696</v>
      </c>
      <c r="G37" s="28">
        <v>1886</v>
      </c>
      <c r="H37" s="30">
        <v>0.05020096356038223</v>
      </c>
      <c r="I37" s="32">
        <v>0.04314159292035398</v>
      </c>
    </row>
    <row r="38" spans="1:9" ht="14.25">
      <c r="A38" s="26">
        <v>54</v>
      </c>
      <c r="B38" s="27" t="s">
        <v>530</v>
      </c>
      <c r="C38" s="28">
        <v>1324</v>
      </c>
      <c r="D38" s="31">
        <f t="shared" si="3"/>
        <v>0.03579055496985916</v>
      </c>
      <c r="E38" s="28">
        <v>1326</v>
      </c>
      <c r="F38" s="29">
        <v>0.03636064494899638</v>
      </c>
      <c r="G38" s="28">
        <v>1352</v>
      </c>
      <c r="H38" s="30">
        <v>0.03598711703798344</v>
      </c>
      <c r="I38" s="32">
        <v>0.0196078431372549</v>
      </c>
    </row>
    <row r="39" spans="1:9" ht="27">
      <c r="A39" s="26">
        <v>55</v>
      </c>
      <c r="B39" s="27" t="s">
        <v>531</v>
      </c>
      <c r="C39" s="28">
        <v>557</v>
      </c>
      <c r="D39" s="31">
        <f t="shared" si="3"/>
        <v>0.015056902657259482</v>
      </c>
      <c r="E39" s="28">
        <v>533</v>
      </c>
      <c r="F39" s="29">
        <v>0.014615553361851486</v>
      </c>
      <c r="G39" s="28">
        <v>685</v>
      </c>
      <c r="H39" s="30">
        <v>0.018233117730043387</v>
      </c>
      <c r="I39" s="32">
        <v>0.2851782363977486</v>
      </c>
    </row>
    <row r="40" spans="1:9" ht="15" thickBot="1">
      <c r="A40" s="8">
        <v>59</v>
      </c>
      <c r="B40" s="33" t="s">
        <v>532</v>
      </c>
      <c r="C40" s="34">
        <v>311</v>
      </c>
      <c r="D40" s="37">
        <f t="shared" si="3"/>
        <v>0.008406995918146677</v>
      </c>
      <c r="E40" s="34">
        <v>357</v>
      </c>
      <c r="F40" s="35">
        <v>0.009789404409345179</v>
      </c>
      <c r="G40" s="34">
        <v>315</v>
      </c>
      <c r="H40" s="36">
        <v>0.008384572386808273</v>
      </c>
      <c r="I40" s="38">
        <v>-0.11764705882352941</v>
      </c>
    </row>
    <row r="41" spans="1:9" ht="15" thickBot="1">
      <c r="A41" s="13">
        <v>6</v>
      </c>
      <c r="B41" s="14" t="s">
        <v>533</v>
      </c>
      <c r="C41" s="15">
        <v>2753</v>
      </c>
      <c r="D41" s="18">
        <f t="shared" si="3"/>
        <v>0.07441948476738842</v>
      </c>
      <c r="E41" s="15">
        <v>2844</v>
      </c>
      <c r="F41" s="16">
        <v>0.07798617966436328</v>
      </c>
      <c r="G41" s="15">
        <v>2778</v>
      </c>
      <c r="H41" s="17">
        <v>0.0739439431446139</v>
      </c>
      <c r="I41" s="19">
        <v>-0.023206751054852322</v>
      </c>
    </row>
    <row r="42" spans="1:9" ht="14.25">
      <c r="A42" s="26">
        <v>60</v>
      </c>
      <c r="B42" s="27" t="s">
        <v>534</v>
      </c>
      <c r="C42" s="28">
        <v>215</v>
      </c>
      <c r="D42" s="31">
        <f aca="true" t="shared" si="4" ref="D42:D48">C42/$C$48</f>
        <v>0.005811910361419728</v>
      </c>
      <c r="E42" s="28">
        <v>171</v>
      </c>
      <c r="F42" s="29">
        <v>0.004689042448173741</v>
      </c>
      <c r="G42" s="28">
        <v>180</v>
      </c>
      <c r="H42" s="30">
        <v>0.0047911842210333</v>
      </c>
      <c r="I42" s="32">
        <v>0.05263157894736842</v>
      </c>
    </row>
    <row r="43" spans="1:9" ht="14.25">
      <c r="A43" s="26">
        <v>61</v>
      </c>
      <c r="B43" s="27" t="s">
        <v>535</v>
      </c>
      <c r="C43" s="28">
        <v>1384</v>
      </c>
      <c r="D43" s="31">
        <f t="shared" si="4"/>
        <v>0.037412483442813504</v>
      </c>
      <c r="E43" s="28">
        <v>1499</v>
      </c>
      <c r="F43" s="29">
        <v>0.04110452999890315</v>
      </c>
      <c r="G43" s="28">
        <v>1428</v>
      </c>
      <c r="H43" s="30">
        <v>0.03801006148686417</v>
      </c>
      <c r="I43" s="32">
        <v>-0.047364909939959975</v>
      </c>
    </row>
    <row r="44" spans="1:9" ht="14.25">
      <c r="A44" s="26">
        <v>62</v>
      </c>
      <c r="B44" s="27" t="s">
        <v>536</v>
      </c>
      <c r="C44" s="28">
        <v>1103</v>
      </c>
      <c r="D44" s="31">
        <f t="shared" si="4"/>
        <v>0.029816451761144</v>
      </c>
      <c r="E44" s="28">
        <v>1119</v>
      </c>
      <c r="F44" s="29">
        <v>0.03068443566962817</v>
      </c>
      <c r="G44" s="28">
        <v>1120</v>
      </c>
      <c r="H44" s="30">
        <v>0.029811812930873857</v>
      </c>
      <c r="I44" s="32">
        <v>0.0008936550491510277</v>
      </c>
    </row>
    <row r="45" spans="1:9" ht="15" thickBot="1">
      <c r="A45" s="39">
        <v>69</v>
      </c>
      <c r="B45" s="40" t="s">
        <v>537</v>
      </c>
      <c r="C45" s="41">
        <v>51</v>
      </c>
      <c r="D45" s="44">
        <f t="shared" si="4"/>
        <v>0.0013786392020111913</v>
      </c>
      <c r="E45" s="41">
        <v>55</v>
      </c>
      <c r="F45" s="42">
        <v>0.0015081715476582208</v>
      </c>
      <c r="G45" s="41">
        <v>50</v>
      </c>
      <c r="H45" s="43">
        <v>0.0013308845058425832</v>
      </c>
      <c r="I45" s="45">
        <v>-0.09090909090909091</v>
      </c>
    </row>
    <row r="46" spans="1:9" ht="15" thickBot="1">
      <c r="A46" s="13">
        <v>99</v>
      </c>
      <c r="B46" s="14" t="s">
        <v>538</v>
      </c>
      <c r="C46" s="15">
        <v>2807</v>
      </c>
      <c r="D46" s="18">
        <f t="shared" si="4"/>
        <v>0.07587922039304733</v>
      </c>
      <c r="E46" s="15">
        <v>2479</v>
      </c>
      <c r="F46" s="16">
        <v>0.067977404848086</v>
      </c>
      <c r="G46" s="15">
        <v>2430</v>
      </c>
      <c r="H46" s="17">
        <v>0.06468098698394953</v>
      </c>
      <c r="I46" s="19">
        <v>-0.019766034691407825</v>
      </c>
    </row>
    <row r="47" spans="1:9" ht="15" thickBot="1">
      <c r="A47" s="49" t="s">
        <v>54</v>
      </c>
      <c r="B47" s="446" t="s">
        <v>679</v>
      </c>
      <c r="C47" s="50">
        <v>1739</v>
      </c>
      <c r="D47" s="51">
        <f t="shared" si="4"/>
        <v>0.04700889357446003</v>
      </c>
      <c r="E47" s="50">
        <v>1622</v>
      </c>
      <c r="F47" s="51">
        <v>0.04447735000548426</v>
      </c>
      <c r="G47" s="50">
        <v>1734</v>
      </c>
      <c r="H47" s="52">
        <v>0.04615507466262078</v>
      </c>
      <c r="I47" s="48">
        <v>0.0690505548705302</v>
      </c>
    </row>
    <row r="48" spans="1:9" ht="15" thickBot="1">
      <c r="A48" s="459" t="s">
        <v>410</v>
      </c>
      <c r="B48" s="460"/>
      <c r="C48" s="53">
        <v>36993</v>
      </c>
      <c r="D48" s="56">
        <f t="shared" si="4"/>
        <v>1</v>
      </c>
      <c r="E48" s="53">
        <v>36468</v>
      </c>
      <c r="F48" s="54">
        <v>1</v>
      </c>
      <c r="G48" s="53">
        <v>37569</v>
      </c>
      <c r="H48" s="55">
        <v>1</v>
      </c>
      <c r="I48" s="48">
        <v>0.030190852254030932</v>
      </c>
    </row>
    <row r="49" spans="1:9" ht="14.25">
      <c r="A49" s="57"/>
      <c r="B49" s="58"/>
      <c r="C49" s="60"/>
      <c r="D49" s="61"/>
      <c r="E49" s="61"/>
      <c r="F49" s="61"/>
      <c r="G49" s="61"/>
      <c r="H49" s="61"/>
      <c r="I49" s="61"/>
    </row>
    <row r="50" spans="1:9" ht="14.25" hidden="1">
      <c r="A50" s="99" t="s">
        <v>57</v>
      </c>
      <c r="B50" s="100"/>
      <c r="C50" s="69"/>
      <c r="D50" s="62"/>
      <c r="E50" s="68"/>
      <c r="F50" s="68"/>
      <c r="G50" s="372"/>
      <c r="H50" s="68"/>
      <c r="I50" s="68"/>
    </row>
    <row r="51" spans="1:9" ht="48" customHeight="1" hidden="1">
      <c r="A51" s="452" t="s">
        <v>413</v>
      </c>
      <c r="B51" s="452"/>
      <c r="C51" s="452"/>
      <c r="D51" s="452"/>
      <c r="E51" s="452"/>
      <c r="F51" s="452"/>
      <c r="G51" s="452"/>
      <c r="H51" s="452"/>
      <c r="I51" s="452"/>
    </row>
    <row r="52" ht="14.25" hidden="1"/>
  </sheetData>
  <sheetProtection/>
  <mergeCells count="11">
    <mergeCell ref="I3:I5"/>
    <mergeCell ref="A3:A5"/>
    <mergeCell ref="B3:B5"/>
    <mergeCell ref="C3:H3"/>
    <mergeCell ref="A51:I51"/>
    <mergeCell ref="A1:I1"/>
    <mergeCell ref="A2:I2"/>
    <mergeCell ref="E4:F4"/>
    <mergeCell ref="G4:H4"/>
    <mergeCell ref="C4:D4"/>
    <mergeCell ref="A48:B4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PageLayoutView="0" workbookViewId="0" topLeftCell="A1">
      <selection activeCell="A1" sqref="A1:F26"/>
    </sheetView>
  </sheetViews>
  <sheetFormatPr defaultColWidth="9.140625" defaultRowHeight="15"/>
  <cols>
    <col min="1" max="1" width="7.7109375" style="290" customWidth="1"/>
    <col min="2" max="2" width="108.8515625" style="290" customWidth="1"/>
    <col min="3" max="4" width="14.7109375" style="290" customWidth="1"/>
    <col min="5" max="5" width="19.00390625" style="290" customWidth="1"/>
    <col min="6" max="6" width="14.7109375" style="290" customWidth="1"/>
    <col min="7" max="16384" width="9.140625" style="290" customWidth="1"/>
  </cols>
  <sheetData>
    <row r="1" spans="1:6" ht="24.75" customHeight="1" thickBot="1" thickTop="1">
      <c r="A1" s="453" t="s">
        <v>486</v>
      </c>
      <c r="B1" s="454"/>
      <c r="C1" s="454"/>
      <c r="D1" s="454"/>
      <c r="E1" s="454"/>
      <c r="F1" s="471"/>
    </row>
    <row r="2" spans="1:6" ht="24.75" customHeight="1" thickBot="1" thickTop="1">
      <c r="A2" s="472" t="s">
        <v>704</v>
      </c>
      <c r="B2" s="473" t="s">
        <v>439</v>
      </c>
      <c r="C2" s="479" t="s">
        <v>683</v>
      </c>
      <c r="D2" s="479"/>
      <c r="E2" s="479"/>
      <c r="F2" s="522" t="s">
        <v>410</v>
      </c>
    </row>
    <row r="3" spans="1:6" ht="24.75" customHeight="1" thickBot="1">
      <c r="A3" s="477"/>
      <c r="B3" s="473"/>
      <c r="C3" s="420" t="s">
        <v>684</v>
      </c>
      <c r="D3" s="374" t="s">
        <v>685</v>
      </c>
      <c r="E3" s="374" t="s">
        <v>686</v>
      </c>
      <c r="F3" s="448"/>
    </row>
    <row r="4" spans="1:7" ht="14.25">
      <c r="A4" s="7" t="s">
        <v>146</v>
      </c>
      <c r="B4" s="253" t="s">
        <v>599</v>
      </c>
      <c r="C4" s="430">
        <v>229</v>
      </c>
      <c r="D4" s="430">
        <v>2548</v>
      </c>
      <c r="E4" s="430">
        <v>1347</v>
      </c>
      <c r="F4" s="206">
        <v>4124</v>
      </c>
      <c r="G4" s="367"/>
    </row>
    <row r="5" spans="1:7" ht="13.5" customHeight="1">
      <c r="A5" s="26" t="s">
        <v>148</v>
      </c>
      <c r="B5" s="27" t="s">
        <v>600</v>
      </c>
      <c r="C5" s="431">
        <v>252</v>
      </c>
      <c r="D5" s="431">
        <v>3326</v>
      </c>
      <c r="E5" s="431">
        <v>2088</v>
      </c>
      <c r="F5" s="198">
        <v>5666</v>
      </c>
      <c r="G5" s="367"/>
    </row>
    <row r="6" spans="1:7" ht="14.25">
      <c r="A6" s="26" t="s">
        <v>150</v>
      </c>
      <c r="B6" s="27" t="s">
        <v>601</v>
      </c>
      <c r="C6" s="431">
        <v>99</v>
      </c>
      <c r="D6" s="431">
        <v>1204</v>
      </c>
      <c r="E6" s="431">
        <v>728</v>
      </c>
      <c r="F6" s="198">
        <v>2031</v>
      </c>
      <c r="G6" s="367"/>
    </row>
    <row r="7" spans="1:7" ht="14.25">
      <c r="A7" s="26" t="s">
        <v>152</v>
      </c>
      <c r="B7" s="27" t="s">
        <v>602</v>
      </c>
      <c r="C7" s="431">
        <v>12</v>
      </c>
      <c r="D7" s="431">
        <v>122</v>
      </c>
      <c r="E7" s="431">
        <v>86</v>
      </c>
      <c r="F7" s="198">
        <v>220</v>
      </c>
      <c r="G7" s="367"/>
    </row>
    <row r="8" spans="1:7" ht="14.25">
      <c r="A8" s="26" t="s">
        <v>154</v>
      </c>
      <c r="B8" s="27" t="s">
        <v>603</v>
      </c>
      <c r="C8" s="431">
        <v>13</v>
      </c>
      <c r="D8" s="431">
        <v>126</v>
      </c>
      <c r="E8" s="431">
        <v>84</v>
      </c>
      <c r="F8" s="198">
        <v>223</v>
      </c>
      <c r="G8" s="367"/>
    </row>
    <row r="9" spans="1:7" ht="14.25">
      <c r="A9" s="26" t="s">
        <v>156</v>
      </c>
      <c r="B9" s="27" t="s">
        <v>604</v>
      </c>
      <c r="C9" s="431">
        <v>3</v>
      </c>
      <c r="D9" s="431">
        <v>51</v>
      </c>
      <c r="E9" s="431">
        <v>23</v>
      </c>
      <c r="F9" s="198">
        <v>77</v>
      </c>
      <c r="G9" s="367"/>
    </row>
    <row r="10" spans="1:7" ht="14.25">
      <c r="A10" s="26" t="s">
        <v>158</v>
      </c>
      <c r="B10" s="27" t="s">
        <v>605</v>
      </c>
      <c r="C10" s="431">
        <v>285</v>
      </c>
      <c r="D10" s="431">
        <v>1578</v>
      </c>
      <c r="E10" s="431">
        <v>590</v>
      </c>
      <c r="F10" s="198">
        <v>2453</v>
      </c>
      <c r="G10" s="367"/>
    </row>
    <row r="11" spans="1:7" ht="14.25">
      <c r="A11" s="26" t="s">
        <v>160</v>
      </c>
      <c r="B11" s="27" t="s">
        <v>606</v>
      </c>
      <c r="C11" s="431">
        <v>64</v>
      </c>
      <c r="D11" s="431">
        <v>346</v>
      </c>
      <c r="E11" s="431">
        <v>183</v>
      </c>
      <c r="F11" s="198">
        <v>593</v>
      </c>
      <c r="G11" s="367"/>
    </row>
    <row r="12" spans="1:7" ht="14.25">
      <c r="A12" s="26" t="s">
        <v>162</v>
      </c>
      <c r="B12" s="27" t="s">
        <v>607</v>
      </c>
      <c r="C12" s="431">
        <v>18</v>
      </c>
      <c r="D12" s="431">
        <v>133</v>
      </c>
      <c r="E12" s="431">
        <v>65</v>
      </c>
      <c r="F12" s="198">
        <v>216</v>
      </c>
      <c r="G12" s="367"/>
    </row>
    <row r="13" spans="1:7" ht="14.25">
      <c r="A13" s="26" t="s">
        <v>164</v>
      </c>
      <c r="B13" s="27" t="s">
        <v>608</v>
      </c>
      <c r="C13" s="431">
        <v>33</v>
      </c>
      <c r="D13" s="431">
        <v>321</v>
      </c>
      <c r="E13" s="431">
        <v>146</v>
      </c>
      <c r="F13" s="198">
        <v>500</v>
      </c>
      <c r="G13" s="367"/>
    </row>
    <row r="14" spans="1:7" ht="14.25">
      <c r="A14" s="26" t="s">
        <v>166</v>
      </c>
      <c r="B14" s="27" t="s">
        <v>609</v>
      </c>
      <c r="C14" s="233">
        <v>11</v>
      </c>
      <c r="D14" s="233">
        <v>142</v>
      </c>
      <c r="E14" s="233">
        <v>69</v>
      </c>
      <c r="F14" s="235">
        <v>222</v>
      </c>
      <c r="G14" s="367"/>
    </row>
    <row r="15" spans="1:7" ht="14.25">
      <c r="A15" s="26" t="s">
        <v>168</v>
      </c>
      <c r="B15" s="27" t="s">
        <v>610</v>
      </c>
      <c r="C15" s="233">
        <v>95</v>
      </c>
      <c r="D15" s="233">
        <v>663</v>
      </c>
      <c r="E15" s="233">
        <v>380</v>
      </c>
      <c r="F15" s="235">
        <v>1138</v>
      </c>
      <c r="G15" s="367"/>
    </row>
    <row r="16" spans="1:7" ht="14.25">
      <c r="A16" s="26" t="s">
        <v>170</v>
      </c>
      <c r="B16" s="27" t="s">
        <v>611</v>
      </c>
      <c r="C16" s="233">
        <v>119</v>
      </c>
      <c r="D16" s="233">
        <v>1502</v>
      </c>
      <c r="E16" s="233">
        <v>686</v>
      </c>
      <c r="F16" s="235">
        <v>2307</v>
      </c>
      <c r="G16" s="367"/>
    </row>
    <row r="17" spans="1:7" ht="14.25">
      <c r="A17" s="26" t="s">
        <v>172</v>
      </c>
      <c r="B17" s="27" t="s">
        <v>612</v>
      </c>
      <c r="C17" s="233">
        <v>42</v>
      </c>
      <c r="D17" s="432">
        <v>294</v>
      </c>
      <c r="E17" s="233">
        <v>148</v>
      </c>
      <c r="F17" s="235">
        <v>484</v>
      </c>
      <c r="G17" s="367"/>
    </row>
    <row r="18" spans="1:7" ht="14.25">
      <c r="A18" s="26" t="s">
        <v>174</v>
      </c>
      <c r="B18" s="27" t="s">
        <v>613</v>
      </c>
      <c r="C18" s="233">
        <v>171</v>
      </c>
      <c r="D18" s="432">
        <v>1485</v>
      </c>
      <c r="E18" s="233">
        <v>772</v>
      </c>
      <c r="F18" s="235">
        <v>2428</v>
      </c>
      <c r="G18" s="367"/>
    </row>
    <row r="19" spans="1:7" ht="14.25">
      <c r="A19" s="26" t="s">
        <v>176</v>
      </c>
      <c r="B19" s="27" t="s">
        <v>614</v>
      </c>
      <c r="C19" s="233">
        <v>55</v>
      </c>
      <c r="D19" s="432">
        <v>526</v>
      </c>
      <c r="E19" s="233">
        <v>157</v>
      </c>
      <c r="F19" s="235">
        <v>738</v>
      </c>
      <c r="G19" s="367"/>
    </row>
    <row r="20" spans="1:7" ht="14.25">
      <c r="A20" s="26" t="s">
        <v>178</v>
      </c>
      <c r="B20" s="27" t="s">
        <v>615</v>
      </c>
      <c r="C20" s="233">
        <v>16</v>
      </c>
      <c r="D20" s="432">
        <v>201</v>
      </c>
      <c r="E20" s="233">
        <v>76</v>
      </c>
      <c r="F20" s="235">
        <v>293</v>
      </c>
      <c r="G20" s="367"/>
    </row>
    <row r="21" spans="1:7" ht="14.25">
      <c r="A21" s="26" t="s">
        <v>180</v>
      </c>
      <c r="B21" s="27" t="s">
        <v>616</v>
      </c>
      <c r="C21" s="233">
        <v>220</v>
      </c>
      <c r="D21" s="432">
        <v>2985</v>
      </c>
      <c r="E21" s="233">
        <v>1545</v>
      </c>
      <c r="F21" s="235">
        <v>4750</v>
      </c>
      <c r="G21" s="367"/>
    </row>
    <row r="22" spans="1:7" ht="14.25">
      <c r="A22" s="26" t="s">
        <v>182</v>
      </c>
      <c r="B22" s="27" t="s">
        <v>617</v>
      </c>
      <c r="C22" s="233">
        <v>448</v>
      </c>
      <c r="D22" s="432">
        <v>4899</v>
      </c>
      <c r="E22" s="233">
        <v>1381</v>
      </c>
      <c r="F22" s="235">
        <v>6728</v>
      </c>
      <c r="G22" s="367"/>
    </row>
    <row r="23" spans="1:7" ht="14.25">
      <c r="A23" s="26" t="s">
        <v>184</v>
      </c>
      <c r="B23" s="27" t="s">
        <v>618</v>
      </c>
      <c r="C23" s="233">
        <v>51</v>
      </c>
      <c r="D23" s="432">
        <v>251</v>
      </c>
      <c r="E23" s="233">
        <v>113</v>
      </c>
      <c r="F23" s="235">
        <v>415</v>
      </c>
      <c r="G23" s="367"/>
    </row>
    <row r="24" spans="1:7" ht="14.25">
      <c r="A24" s="26" t="s">
        <v>186</v>
      </c>
      <c r="B24" s="27" t="s">
        <v>619</v>
      </c>
      <c r="C24" s="233">
        <v>21</v>
      </c>
      <c r="D24" s="432">
        <v>285</v>
      </c>
      <c r="E24" s="233">
        <v>137</v>
      </c>
      <c r="F24" s="235">
        <v>443</v>
      </c>
      <c r="G24" s="367"/>
    </row>
    <row r="25" spans="1:7" ht="15" thickBot="1">
      <c r="A25" s="39" t="s">
        <v>188</v>
      </c>
      <c r="B25" s="40" t="s">
        <v>620</v>
      </c>
      <c r="C25" s="433">
        <v>87</v>
      </c>
      <c r="D25" s="432">
        <v>947</v>
      </c>
      <c r="E25" s="237">
        <v>486</v>
      </c>
      <c r="F25" s="239">
        <v>1520</v>
      </c>
      <c r="G25" s="367"/>
    </row>
    <row r="26" spans="1:7" ht="15" thickBot="1">
      <c r="A26" s="459" t="s">
        <v>410</v>
      </c>
      <c r="B26" s="509"/>
      <c r="C26" s="186">
        <v>2344</v>
      </c>
      <c r="D26" s="186">
        <v>23935</v>
      </c>
      <c r="E26" s="186">
        <v>11290</v>
      </c>
      <c r="F26" s="186">
        <v>37569</v>
      </c>
      <c r="G26" s="367"/>
    </row>
    <row r="27" spans="1:6" ht="14.25">
      <c r="A27" s="57"/>
      <c r="B27" s="71"/>
      <c r="C27" s="59"/>
      <c r="D27" s="59"/>
      <c r="E27" s="59"/>
      <c r="F27" s="59"/>
    </row>
    <row r="28" spans="1:6" ht="14.25" hidden="1">
      <c r="A28" s="99" t="s">
        <v>57</v>
      </c>
      <c r="B28" s="63"/>
      <c r="C28" s="62"/>
      <c r="D28" s="62"/>
      <c r="E28" s="62"/>
      <c r="F28" s="62"/>
    </row>
    <row r="29" spans="1:6" ht="14.25" hidden="1">
      <c r="A29" s="66" t="s">
        <v>64</v>
      </c>
      <c r="B29" s="63"/>
      <c r="C29" s="62"/>
      <c r="D29" s="62"/>
      <c r="E29" s="62"/>
      <c r="F29" s="62"/>
    </row>
    <row r="30" spans="1:6" ht="14.25">
      <c r="A30" s="101"/>
      <c r="B30" s="63"/>
      <c r="C30" s="62"/>
      <c r="D30" s="62"/>
      <c r="E30" s="62"/>
      <c r="F30" s="62"/>
    </row>
    <row r="31" spans="1:6" ht="14.25">
      <c r="A31" s="62"/>
      <c r="B31" s="58"/>
      <c r="C31" s="62"/>
      <c r="D31" s="62"/>
      <c r="E31" s="62"/>
      <c r="F31" s="62"/>
    </row>
  </sheetData>
  <sheetProtection/>
  <mergeCells count="6">
    <mergeCell ref="A26:B2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PageLayoutView="0" workbookViewId="0" topLeftCell="A1">
      <selection activeCell="A1" sqref="A1:F26"/>
    </sheetView>
  </sheetViews>
  <sheetFormatPr defaultColWidth="9.140625" defaultRowHeight="15"/>
  <cols>
    <col min="1" max="1" width="7.7109375" style="290" customWidth="1"/>
    <col min="2" max="2" width="109.28125" style="290" customWidth="1"/>
    <col min="3" max="4" width="14.7109375" style="290" customWidth="1"/>
    <col min="5" max="5" width="18.8515625" style="290" customWidth="1"/>
    <col min="6" max="6" width="14.7109375" style="290" customWidth="1"/>
    <col min="7" max="16384" width="9.140625" style="290" customWidth="1"/>
  </cols>
  <sheetData>
    <row r="1" spans="1:6" ht="24.75" customHeight="1" thickBot="1" thickTop="1">
      <c r="A1" s="453" t="s">
        <v>487</v>
      </c>
      <c r="B1" s="454"/>
      <c r="C1" s="454"/>
      <c r="D1" s="454"/>
      <c r="E1" s="454"/>
      <c r="F1" s="471"/>
    </row>
    <row r="2" spans="1:6" ht="24.75" customHeight="1" thickBot="1" thickTop="1">
      <c r="A2" s="472" t="s">
        <v>704</v>
      </c>
      <c r="B2" s="473" t="s">
        <v>439</v>
      </c>
      <c r="C2" s="479" t="s">
        <v>683</v>
      </c>
      <c r="D2" s="479"/>
      <c r="E2" s="479"/>
      <c r="F2" s="522" t="s">
        <v>410</v>
      </c>
    </row>
    <row r="3" spans="1:6" ht="24.75" customHeight="1" thickBot="1">
      <c r="A3" s="477"/>
      <c r="B3" s="473"/>
      <c r="C3" s="420" t="s">
        <v>684</v>
      </c>
      <c r="D3" s="374" t="s">
        <v>685</v>
      </c>
      <c r="E3" s="374" t="s">
        <v>686</v>
      </c>
      <c r="F3" s="448"/>
    </row>
    <row r="4" spans="1:7" ht="14.25">
      <c r="A4" s="26" t="s">
        <v>146</v>
      </c>
      <c r="B4" s="253" t="s">
        <v>599</v>
      </c>
      <c r="C4" s="425">
        <v>0.09769624573378839</v>
      </c>
      <c r="D4" s="425">
        <v>0.10645498224357636</v>
      </c>
      <c r="E4" s="425">
        <v>0.11930912311780338</v>
      </c>
      <c r="F4" s="341">
        <v>0.10977135404189627</v>
      </c>
      <c r="G4" s="367"/>
    </row>
    <row r="5" spans="1:7" ht="14.25">
      <c r="A5" s="26" t="s">
        <v>148</v>
      </c>
      <c r="B5" s="27" t="s">
        <v>600</v>
      </c>
      <c r="C5" s="426">
        <v>0.10750853242320818</v>
      </c>
      <c r="D5" s="426">
        <v>0.13895968247336538</v>
      </c>
      <c r="E5" s="426">
        <v>0.1849424269264836</v>
      </c>
      <c r="F5" s="32">
        <v>0.15081583220208153</v>
      </c>
      <c r="G5" s="367"/>
    </row>
    <row r="6" spans="1:7" ht="14.25">
      <c r="A6" s="26" t="s">
        <v>150</v>
      </c>
      <c r="B6" s="27" t="s">
        <v>601</v>
      </c>
      <c r="C6" s="426">
        <v>0.04223549488054608</v>
      </c>
      <c r="D6" s="426">
        <v>0.0503029036975141</v>
      </c>
      <c r="E6" s="426">
        <v>0.06448184233835252</v>
      </c>
      <c r="F6" s="32">
        <v>0.05406052862732572</v>
      </c>
      <c r="G6" s="367"/>
    </row>
    <row r="7" spans="1:7" ht="14.25">
      <c r="A7" s="26" t="s">
        <v>152</v>
      </c>
      <c r="B7" s="27" t="s">
        <v>602</v>
      </c>
      <c r="C7" s="426">
        <v>0.005119453924914676</v>
      </c>
      <c r="D7" s="426">
        <v>0.005097138082306246</v>
      </c>
      <c r="E7" s="426">
        <v>0.007617360496014172</v>
      </c>
      <c r="F7" s="32">
        <v>0.005855891825707365</v>
      </c>
      <c r="G7" s="367"/>
    </row>
    <row r="8" spans="1:7" ht="14.25">
      <c r="A8" s="26" t="s">
        <v>154</v>
      </c>
      <c r="B8" s="27" t="s">
        <v>603</v>
      </c>
      <c r="C8" s="426">
        <v>0.005546075085324232</v>
      </c>
      <c r="D8" s="426">
        <v>0.005264257363693336</v>
      </c>
      <c r="E8" s="426">
        <v>0.007440212577502214</v>
      </c>
      <c r="F8" s="32">
        <v>0.00593574489605792</v>
      </c>
      <c r="G8" s="367"/>
    </row>
    <row r="9" spans="1:7" ht="14.25">
      <c r="A9" s="26" t="s">
        <v>156</v>
      </c>
      <c r="B9" s="27" t="s">
        <v>604</v>
      </c>
      <c r="C9" s="426">
        <v>0.001279863481228669</v>
      </c>
      <c r="D9" s="426">
        <v>0.0021307708376853978</v>
      </c>
      <c r="E9" s="426">
        <v>0.002037201062887511</v>
      </c>
      <c r="F9" s="32">
        <v>0.0020495621389975778</v>
      </c>
      <c r="G9" s="367"/>
    </row>
    <row r="10" spans="1:7" ht="14.25">
      <c r="A10" s="26" t="s">
        <v>158</v>
      </c>
      <c r="B10" s="27" t="s">
        <v>605</v>
      </c>
      <c r="C10" s="426">
        <v>0.12158703071672355</v>
      </c>
      <c r="D10" s="426">
        <v>0.06592855650720703</v>
      </c>
      <c r="E10" s="426">
        <v>0.05225863596102744</v>
      </c>
      <c r="F10" s="32">
        <v>0.06529319385663712</v>
      </c>
      <c r="G10" s="367"/>
    </row>
    <row r="11" spans="1:7" ht="14.25">
      <c r="A11" s="26" t="s">
        <v>160</v>
      </c>
      <c r="B11" s="27" t="s">
        <v>606</v>
      </c>
      <c r="C11" s="426">
        <v>0.0273037542662116</v>
      </c>
      <c r="D11" s="426">
        <v>0.014455817839983289</v>
      </c>
      <c r="E11" s="426">
        <v>0.01620903454384411</v>
      </c>
      <c r="F11" s="32">
        <v>0.015784290239293036</v>
      </c>
      <c r="G11" s="367"/>
    </row>
    <row r="12" spans="1:7" ht="14.25">
      <c r="A12" s="26" t="s">
        <v>162</v>
      </c>
      <c r="B12" s="27" t="s">
        <v>607</v>
      </c>
      <c r="C12" s="426">
        <v>0.0076791808873720125</v>
      </c>
      <c r="D12" s="426">
        <v>0.005556716106120744</v>
      </c>
      <c r="E12" s="426">
        <v>0.005757307351638619</v>
      </c>
      <c r="F12" s="32">
        <v>0.0057494210652399595</v>
      </c>
      <c r="G12" s="367"/>
    </row>
    <row r="13" spans="1:7" ht="14.25">
      <c r="A13" s="26" t="s">
        <v>164</v>
      </c>
      <c r="B13" s="27" t="s">
        <v>608</v>
      </c>
      <c r="C13" s="427">
        <v>0.014078498293515358</v>
      </c>
      <c r="D13" s="427">
        <v>0.013411322331313974</v>
      </c>
      <c r="E13" s="427">
        <v>0.012931798051372895</v>
      </c>
      <c r="F13" s="226">
        <v>0.013308845058425828</v>
      </c>
      <c r="G13" s="367"/>
    </row>
    <row r="14" spans="1:7" ht="14.25">
      <c r="A14" s="26" t="s">
        <v>166</v>
      </c>
      <c r="B14" s="27" t="s">
        <v>609</v>
      </c>
      <c r="C14" s="427">
        <v>0.00469283276450512</v>
      </c>
      <c r="D14" s="427">
        <v>0.005932734489241695</v>
      </c>
      <c r="E14" s="427">
        <v>0.006111603188662534</v>
      </c>
      <c r="F14" s="226">
        <v>0.005909127205941068</v>
      </c>
      <c r="G14" s="367"/>
    </row>
    <row r="15" spans="1:7" ht="14.25">
      <c r="A15" s="26" t="s">
        <v>168</v>
      </c>
      <c r="B15" s="27" t="s">
        <v>610</v>
      </c>
      <c r="C15" s="427">
        <v>0.04052901023890785</v>
      </c>
      <c r="D15" s="427">
        <v>0.027700020889910172</v>
      </c>
      <c r="E15" s="427">
        <v>0.03365810451727192</v>
      </c>
      <c r="F15" s="226">
        <v>0.030290931352977193</v>
      </c>
      <c r="G15" s="367"/>
    </row>
    <row r="16" spans="1:7" ht="14.25">
      <c r="A16" s="26" t="s">
        <v>170</v>
      </c>
      <c r="B16" s="27" t="s">
        <v>611</v>
      </c>
      <c r="C16" s="427">
        <v>0.0507679180887372</v>
      </c>
      <c r="D16" s="427">
        <v>0.06275329016085232</v>
      </c>
      <c r="E16" s="427">
        <v>0.06076173604960142</v>
      </c>
      <c r="F16" s="226">
        <v>0.06140701109957678</v>
      </c>
      <c r="G16" s="367"/>
    </row>
    <row r="17" spans="1:7" ht="14.25">
      <c r="A17" s="26" t="s">
        <v>172</v>
      </c>
      <c r="B17" s="27" t="s">
        <v>612</v>
      </c>
      <c r="C17" s="427">
        <v>0.017918088737201365</v>
      </c>
      <c r="D17" s="427">
        <v>0.012283267181951118</v>
      </c>
      <c r="E17" s="427">
        <v>0.013108945969884855</v>
      </c>
      <c r="F17" s="226">
        <v>0.012882962016556204</v>
      </c>
      <c r="G17" s="367"/>
    </row>
    <row r="18" spans="1:7" ht="14.25">
      <c r="A18" s="26" t="s">
        <v>174</v>
      </c>
      <c r="B18" s="27" t="s">
        <v>613</v>
      </c>
      <c r="C18" s="427">
        <v>0.07295221843003413</v>
      </c>
      <c r="D18" s="427">
        <v>0.062043033214957174</v>
      </c>
      <c r="E18" s="427">
        <v>0.0683790965456156</v>
      </c>
      <c r="F18" s="226">
        <v>0.06462775160371581</v>
      </c>
      <c r="G18" s="367"/>
    </row>
    <row r="19" spans="1:7" ht="14.25">
      <c r="A19" s="26" t="s">
        <v>176</v>
      </c>
      <c r="B19" s="27" t="s">
        <v>614</v>
      </c>
      <c r="C19" s="427">
        <v>0.023464163822525596</v>
      </c>
      <c r="D19" s="427">
        <v>0.02197618550240234</v>
      </c>
      <c r="E19" s="427">
        <v>0.013906111603188663</v>
      </c>
      <c r="F19" s="226">
        <v>0.019643855306236524</v>
      </c>
      <c r="G19" s="367"/>
    </row>
    <row r="20" spans="1:7" ht="14.25">
      <c r="A20" s="26" t="s">
        <v>178</v>
      </c>
      <c r="B20" s="27" t="s">
        <v>615</v>
      </c>
      <c r="C20" s="427">
        <v>0.0068259385665529</v>
      </c>
      <c r="D20" s="427">
        <v>0.008397743889701274</v>
      </c>
      <c r="E20" s="427">
        <v>0.006731620903454385</v>
      </c>
      <c r="F20" s="226">
        <v>0.007798983204237537</v>
      </c>
      <c r="G20" s="367"/>
    </row>
    <row r="21" spans="1:7" ht="14.25">
      <c r="A21" s="26" t="s">
        <v>180</v>
      </c>
      <c r="B21" s="27" t="s">
        <v>616</v>
      </c>
      <c r="C21" s="427">
        <v>0.09385665529010238</v>
      </c>
      <c r="D21" s="427">
        <v>0.12471276373511593</v>
      </c>
      <c r="E21" s="427">
        <v>0.13684676705048715</v>
      </c>
      <c r="F21" s="226">
        <v>0.12643402805504542</v>
      </c>
      <c r="G21" s="367"/>
    </row>
    <row r="22" spans="1:7" ht="14.25">
      <c r="A22" s="26" t="s">
        <v>182</v>
      </c>
      <c r="B22" s="27" t="s">
        <v>617</v>
      </c>
      <c r="C22" s="427">
        <v>0.19112627986348124</v>
      </c>
      <c r="D22" s="427">
        <v>0.20467933987883855</v>
      </c>
      <c r="E22" s="427">
        <v>0.12232063773250665</v>
      </c>
      <c r="F22" s="226">
        <v>0.17908381910617796</v>
      </c>
      <c r="G22" s="367"/>
    </row>
    <row r="23" spans="1:7" ht="14.25">
      <c r="A23" s="26" t="s">
        <v>184</v>
      </c>
      <c r="B23" s="27" t="s">
        <v>618</v>
      </c>
      <c r="C23" s="427">
        <v>0.021757679180887377</v>
      </c>
      <c r="D23" s="427">
        <v>0.010486734907039899</v>
      </c>
      <c r="E23" s="427">
        <v>0.010008857395925597</v>
      </c>
      <c r="F23" s="226">
        <v>0.01104634139849344</v>
      </c>
      <c r="G23" s="367"/>
    </row>
    <row r="24" spans="1:7" ht="14.25">
      <c r="A24" s="26" t="s">
        <v>186</v>
      </c>
      <c r="B24" s="27" t="s">
        <v>619</v>
      </c>
      <c r="C24" s="427">
        <v>0.008959044368600682</v>
      </c>
      <c r="D24" s="427">
        <v>0.011907248798830166</v>
      </c>
      <c r="E24" s="427">
        <v>0.012134632418069087</v>
      </c>
      <c r="F24" s="226">
        <v>0.011791636721765286</v>
      </c>
      <c r="G24" s="367"/>
    </row>
    <row r="25" spans="1:7" ht="15" thickBot="1">
      <c r="A25" s="39" t="s">
        <v>188</v>
      </c>
      <c r="B25" s="40" t="s">
        <v>620</v>
      </c>
      <c r="C25" s="428">
        <v>0.037116040955631396</v>
      </c>
      <c r="D25" s="429">
        <v>0.03956548986839357</v>
      </c>
      <c r="E25" s="429">
        <v>0.04304694419840567</v>
      </c>
      <c r="F25" s="243">
        <v>0.04045888897761452</v>
      </c>
      <c r="G25" s="367"/>
    </row>
    <row r="26" spans="1:7" ht="15" thickBot="1">
      <c r="A26" s="459" t="s">
        <v>410</v>
      </c>
      <c r="B26" s="509"/>
      <c r="C26" s="244">
        <v>1</v>
      </c>
      <c r="D26" s="245">
        <v>1</v>
      </c>
      <c r="E26" s="245">
        <v>1</v>
      </c>
      <c r="F26" s="245">
        <v>1</v>
      </c>
      <c r="G26" s="367"/>
    </row>
    <row r="27" spans="1:6" ht="14.25">
      <c r="A27" s="57"/>
      <c r="B27" s="71"/>
      <c r="C27" s="182"/>
      <c r="D27" s="182"/>
      <c r="E27" s="182"/>
      <c r="F27" s="182"/>
    </row>
    <row r="28" spans="1:6" ht="14.25" hidden="1">
      <c r="A28" s="99" t="s">
        <v>57</v>
      </c>
      <c r="B28" s="63"/>
      <c r="C28" s="62"/>
      <c r="D28" s="62"/>
      <c r="E28" s="62"/>
      <c r="F28" s="62"/>
    </row>
    <row r="29" spans="1:6" ht="14.25" hidden="1">
      <c r="A29" s="66" t="s">
        <v>64</v>
      </c>
      <c r="B29" s="63"/>
      <c r="C29" s="62"/>
      <c r="D29" s="62"/>
      <c r="E29" s="62"/>
      <c r="F29" s="62"/>
    </row>
    <row r="30" spans="1:6" ht="14.25">
      <c r="A30" s="101"/>
      <c r="B30" s="63"/>
      <c r="C30" s="62"/>
      <c r="D30" s="62"/>
      <c r="E30" s="62"/>
      <c r="F30" s="62"/>
    </row>
    <row r="31" spans="1:6" ht="14.25">
      <c r="A31" s="62"/>
      <c r="B31" s="63"/>
      <c r="C31" s="62"/>
      <c r="D31" s="62"/>
      <c r="E31" s="62"/>
      <c r="F31" s="62"/>
    </row>
  </sheetData>
  <sheetProtection/>
  <mergeCells count="6">
    <mergeCell ref="A26:B2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35"/>
  <sheetViews>
    <sheetView zoomScalePageLayoutView="0" workbookViewId="0" topLeftCell="A3">
      <selection activeCell="A1" sqref="A1:BE29"/>
    </sheetView>
  </sheetViews>
  <sheetFormatPr defaultColWidth="9.140625" defaultRowHeight="15"/>
  <cols>
    <col min="1" max="1" width="7.7109375" style="290" customWidth="1"/>
    <col min="2" max="2" width="92.28125" style="290" customWidth="1"/>
    <col min="3" max="4" width="7.28125" style="290" customWidth="1"/>
    <col min="5" max="12" width="9.28125" style="290" hidden="1" customWidth="1"/>
    <col min="13" max="13" width="9.28125" style="290" customWidth="1"/>
    <col min="14" max="14" width="7.28125" style="290" customWidth="1"/>
    <col min="15" max="22" width="9.28125" style="290" hidden="1" customWidth="1"/>
    <col min="23" max="24" width="7.28125" style="290" customWidth="1"/>
    <col min="25" max="32" width="9.28125" style="290" hidden="1" customWidth="1"/>
    <col min="33" max="34" width="7.28125" style="290" customWidth="1"/>
    <col min="35" max="42" width="9.28125" style="290" hidden="1" customWidth="1"/>
    <col min="43" max="44" width="7.28125" style="290" customWidth="1"/>
    <col min="45" max="51" width="9.28125" style="290" hidden="1" customWidth="1"/>
    <col min="52" max="53" width="7.28125" style="290" customWidth="1"/>
    <col min="54" max="55" width="9.28125" style="290" hidden="1" customWidth="1"/>
    <col min="56" max="57" width="7.28125" style="290" customWidth="1"/>
    <col min="58" max="16384" width="9.140625" style="290" customWidth="1"/>
  </cols>
  <sheetData>
    <row r="1" spans="1:57" ht="24.75" customHeight="1" thickBot="1" thickTop="1">
      <c r="A1" s="453" t="s">
        <v>488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71"/>
    </row>
    <row r="2" spans="1:57" ht="24.75" customHeight="1" thickBot="1" thickTop="1">
      <c r="A2" s="472" t="s">
        <v>676</v>
      </c>
      <c r="B2" s="473" t="s">
        <v>705</v>
      </c>
      <c r="C2" s="479" t="s">
        <v>706</v>
      </c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68" t="s">
        <v>65</v>
      </c>
      <c r="BC2" s="519"/>
      <c r="BD2" s="468" t="s">
        <v>410</v>
      </c>
      <c r="BE2" s="519"/>
    </row>
    <row r="3" spans="1:57" ht="30" customHeight="1" thickBot="1">
      <c r="A3" s="477"/>
      <c r="B3" s="532"/>
      <c r="C3" s="479" t="s">
        <v>689</v>
      </c>
      <c r="D3" s="553" t="s">
        <v>56</v>
      </c>
      <c r="E3" s="543" t="s">
        <v>693</v>
      </c>
      <c r="F3" s="546"/>
      <c r="G3" s="546"/>
      <c r="H3" s="546"/>
      <c r="I3" s="546" t="s">
        <v>56</v>
      </c>
      <c r="J3" s="546" t="s">
        <v>411</v>
      </c>
      <c r="K3" s="546"/>
      <c r="L3" s="546"/>
      <c r="M3" s="546"/>
      <c r="N3" s="547" t="s">
        <v>56</v>
      </c>
      <c r="O3" s="543" t="s">
        <v>690</v>
      </c>
      <c r="P3" s="546"/>
      <c r="Q3" s="546"/>
      <c r="R3" s="546"/>
      <c r="S3" s="546" t="s">
        <v>56</v>
      </c>
      <c r="T3" s="546" t="s">
        <v>411</v>
      </c>
      <c r="U3" s="546"/>
      <c r="V3" s="546"/>
      <c r="W3" s="546"/>
      <c r="X3" s="547" t="s">
        <v>56</v>
      </c>
      <c r="Y3" s="543" t="s">
        <v>691</v>
      </c>
      <c r="Z3" s="546"/>
      <c r="AA3" s="546"/>
      <c r="AB3" s="546"/>
      <c r="AC3" s="546"/>
      <c r="AD3" s="546"/>
      <c r="AE3" s="546"/>
      <c r="AF3" s="546"/>
      <c r="AG3" s="546"/>
      <c r="AH3" s="547"/>
      <c r="AI3" s="543" t="s">
        <v>412</v>
      </c>
      <c r="AJ3" s="546"/>
      <c r="AK3" s="546"/>
      <c r="AL3" s="546"/>
      <c r="AM3" s="546"/>
      <c r="AN3" s="546"/>
      <c r="AO3" s="546"/>
      <c r="AP3" s="546"/>
      <c r="AQ3" s="546"/>
      <c r="AR3" s="547"/>
      <c r="AS3" s="543" t="s">
        <v>692</v>
      </c>
      <c r="AT3" s="546"/>
      <c r="AU3" s="546"/>
      <c r="AV3" s="546"/>
      <c r="AW3" s="546"/>
      <c r="AX3" s="546"/>
      <c r="AY3" s="546"/>
      <c r="AZ3" s="546"/>
      <c r="BA3" s="547"/>
      <c r="BB3" s="466"/>
      <c r="BC3" s="467"/>
      <c r="BD3" s="466"/>
      <c r="BE3" s="467"/>
    </row>
    <row r="4" spans="1:57" ht="24.75" customHeight="1" hidden="1" thickBot="1">
      <c r="A4" s="477"/>
      <c r="B4" s="532"/>
      <c r="C4" s="468" t="s">
        <v>56</v>
      </c>
      <c r="D4" s="519"/>
      <c r="E4" s="517" t="s">
        <v>190</v>
      </c>
      <c r="F4" s="548"/>
      <c r="G4" s="548"/>
      <c r="H4" s="548"/>
      <c r="I4" s="548"/>
      <c r="J4" s="548"/>
      <c r="K4" s="548"/>
      <c r="L4" s="518"/>
      <c r="M4" s="468" t="s">
        <v>56</v>
      </c>
      <c r="N4" s="519"/>
      <c r="O4" s="517" t="s">
        <v>190</v>
      </c>
      <c r="P4" s="548"/>
      <c r="Q4" s="548"/>
      <c r="R4" s="548"/>
      <c r="S4" s="548"/>
      <c r="T4" s="548"/>
      <c r="U4" s="548"/>
      <c r="V4" s="518"/>
      <c r="W4" s="468" t="s">
        <v>56</v>
      </c>
      <c r="X4" s="519"/>
      <c r="Y4" s="517" t="s">
        <v>190</v>
      </c>
      <c r="Z4" s="548"/>
      <c r="AA4" s="548"/>
      <c r="AB4" s="548"/>
      <c r="AC4" s="548"/>
      <c r="AD4" s="548"/>
      <c r="AE4" s="548"/>
      <c r="AF4" s="518"/>
      <c r="AG4" s="468" t="s">
        <v>56</v>
      </c>
      <c r="AH4" s="519"/>
      <c r="AI4" s="517" t="s">
        <v>190</v>
      </c>
      <c r="AJ4" s="548"/>
      <c r="AK4" s="548"/>
      <c r="AL4" s="548"/>
      <c r="AM4" s="548"/>
      <c r="AN4" s="548"/>
      <c r="AO4" s="548"/>
      <c r="AP4" s="518"/>
      <c r="AQ4" s="468" t="s">
        <v>56</v>
      </c>
      <c r="AR4" s="519"/>
      <c r="AS4" s="517" t="s">
        <v>190</v>
      </c>
      <c r="AT4" s="548"/>
      <c r="AU4" s="548"/>
      <c r="AV4" s="548"/>
      <c r="AW4" s="548"/>
      <c r="AX4" s="548"/>
      <c r="AY4" s="548"/>
      <c r="AZ4" s="468" t="s">
        <v>56</v>
      </c>
      <c r="BA4" s="519"/>
      <c r="BB4" s="466"/>
      <c r="BC4" s="467"/>
      <c r="BD4" s="466"/>
      <c r="BE4" s="467"/>
    </row>
    <row r="5" spans="1:57" ht="5.25" customHeight="1" hidden="1">
      <c r="A5" s="477"/>
      <c r="B5" s="532"/>
      <c r="C5" s="549" t="s">
        <v>69</v>
      </c>
      <c r="D5" s="550"/>
      <c r="E5" s="541" t="s">
        <v>60</v>
      </c>
      <c r="F5" s="551"/>
      <c r="G5" s="541" t="s">
        <v>61</v>
      </c>
      <c r="H5" s="542"/>
      <c r="I5" s="541" t="s">
        <v>62</v>
      </c>
      <c r="J5" s="542"/>
      <c r="K5" s="552" t="s">
        <v>63</v>
      </c>
      <c r="L5" s="542"/>
      <c r="M5" s="549" t="s">
        <v>69</v>
      </c>
      <c r="N5" s="550"/>
      <c r="O5" s="541" t="s">
        <v>60</v>
      </c>
      <c r="P5" s="551"/>
      <c r="Q5" s="541" t="s">
        <v>61</v>
      </c>
      <c r="R5" s="542"/>
      <c r="S5" s="541" t="s">
        <v>62</v>
      </c>
      <c r="T5" s="542"/>
      <c r="U5" s="552" t="s">
        <v>63</v>
      </c>
      <c r="V5" s="542"/>
      <c r="W5" s="549" t="s">
        <v>69</v>
      </c>
      <c r="X5" s="550"/>
      <c r="Y5" s="541" t="s">
        <v>60</v>
      </c>
      <c r="Z5" s="551"/>
      <c r="AA5" s="541" t="s">
        <v>61</v>
      </c>
      <c r="AB5" s="542"/>
      <c r="AC5" s="541" t="s">
        <v>62</v>
      </c>
      <c r="AD5" s="542"/>
      <c r="AE5" s="552" t="s">
        <v>63</v>
      </c>
      <c r="AF5" s="542"/>
      <c r="AG5" s="549" t="s">
        <v>69</v>
      </c>
      <c r="AH5" s="550"/>
      <c r="AI5" s="541" t="s">
        <v>60</v>
      </c>
      <c r="AJ5" s="551"/>
      <c r="AK5" s="541" t="s">
        <v>61</v>
      </c>
      <c r="AL5" s="542"/>
      <c r="AM5" s="541" t="s">
        <v>62</v>
      </c>
      <c r="AN5" s="542"/>
      <c r="AO5" s="552" t="s">
        <v>63</v>
      </c>
      <c r="AP5" s="542"/>
      <c r="AQ5" s="549" t="s">
        <v>69</v>
      </c>
      <c r="AR5" s="550"/>
      <c r="AS5" s="456" t="s">
        <v>60</v>
      </c>
      <c r="AT5" s="457"/>
      <c r="AU5" s="456" t="s">
        <v>61</v>
      </c>
      <c r="AV5" s="458"/>
      <c r="AW5" s="456" t="s">
        <v>62</v>
      </c>
      <c r="AX5" s="458"/>
      <c r="AY5" s="246" t="s">
        <v>63</v>
      </c>
      <c r="AZ5" s="554" t="s">
        <v>69</v>
      </c>
      <c r="BA5" s="550"/>
      <c r="BB5" s="466"/>
      <c r="BC5" s="467"/>
      <c r="BD5" s="466"/>
      <c r="BE5" s="467"/>
    </row>
    <row r="6" spans="1:57" ht="24.75" customHeight="1" thickBot="1">
      <c r="A6" s="555"/>
      <c r="B6" s="533"/>
      <c r="C6" s="8" t="s">
        <v>10</v>
      </c>
      <c r="D6" s="9" t="s">
        <v>11</v>
      </c>
      <c r="E6" s="8" t="s">
        <v>10</v>
      </c>
      <c r="F6" s="227" t="s">
        <v>11</v>
      </c>
      <c r="G6" s="8" t="s">
        <v>10</v>
      </c>
      <c r="H6" s="9" t="s">
        <v>11</v>
      </c>
      <c r="I6" s="8" t="s">
        <v>10</v>
      </c>
      <c r="J6" s="9" t="s">
        <v>11</v>
      </c>
      <c r="K6" s="8" t="s">
        <v>10</v>
      </c>
      <c r="L6" s="9" t="s">
        <v>11</v>
      </c>
      <c r="M6" s="8" t="s">
        <v>10</v>
      </c>
      <c r="N6" s="9" t="s">
        <v>11</v>
      </c>
      <c r="O6" s="8" t="s">
        <v>10</v>
      </c>
      <c r="P6" s="227" t="s">
        <v>11</v>
      </c>
      <c r="Q6" s="8" t="s">
        <v>10</v>
      </c>
      <c r="R6" s="9" t="s">
        <v>11</v>
      </c>
      <c r="S6" s="8" t="s">
        <v>10</v>
      </c>
      <c r="T6" s="9" t="s">
        <v>11</v>
      </c>
      <c r="U6" s="8" t="s">
        <v>10</v>
      </c>
      <c r="V6" s="9" t="s">
        <v>11</v>
      </c>
      <c r="W6" s="8" t="s">
        <v>10</v>
      </c>
      <c r="X6" s="9" t="s">
        <v>11</v>
      </c>
      <c r="Y6" s="8" t="s">
        <v>10</v>
      </c>
      <c r="Z6" s="227" t="s">
        <v>11</v>
      </c>
      <c r="AA6" s="8" t="s">
        <v>10</v>
      </c>
      <c r="AB6" s="9" t="s">
        <v>11</v>
      </c>
      <c r="AC6" s="8" t="s">
        <v>10</v>
      </c>
      <c r="AD6" s="9" t="s">
        <v>11</v>
      </c>
      <c r="AE6" s="8" t="s">
        <v>10</v>
      </c>
      <c r="AF6" s="9" t="s">
        <v>11</v>
      </c>
      <c r="AG6" s="8" t="s">
        <v>10</v>
      </c>
      <c r="AH6" s="9" t="s">
        <v>11</v>
      </c>
      <c r="AI6" s="8" t="s">
        <v>10</v>
      </c>
      <c r="AJ6" s="227" t="s">
        <v>11</v>
      </c>
      <c r="AK6" s="8" t="s">
        <v>10</v>
      </c>
      <c r="AL6" s="9" t="s">
        <v>11</v>
      </c>
      <c r="AM6" s="8" t="s">
        <v>10</v>
      </c>
      <c r="AN6" s="9" t="s">
        <v>11</v>
      </c>
      <c r="AO6" s="8" t="s">
        <v>10</v>
      </c>
      <c r="AP6" s="9" t="s">
        <v>11</v>
      </c>
      <c r="AQ6" s="8" t="s">
        <v>10</v>
      </c>
      <c r="AR6" s="9" t="s">
        <v>11</v>
      </c>
      <c r="AS6" s="8" t="s">
        <v>10</v>
      </c>
      <c r="AT6" s="227" t="s">
        <v>11</v>
      </c>
      <c r="AU6" s="8" t="s">
        <v>10</v>
      </c>
      <c r="AV6" s="9" t="s">
        <v>11</v>
      </c>
      <c r="AW6" s="8" t="s">
        <v>10</v>
      </c>
      <c r="AX6" s="9" t="s">
        <v>11</v>
      </c>
      <c r="AY6" s="247" t="s">
        <v>10</v>
      </c>
      <c r="AZ6" s="172" t="s">
        <v>10</v>
      </c>
      <c r="BA6" s="9" t="s">
        <v>11</v>
      </c>
      <c r="BB6" s="8" t="s">
        <v>10</v>
      </c>
      <c r="BC6" s="9" t="s">
        <v>11</v>
      </c>
      <c r="BD6" s="8" t="s">
        <v>10</v>
      </c>
      <c r="BE6" s="9" t="s">
        <v>11</v>
      </c>
    </row>
    <row r="7" spans="1:58" ht="14.25">
      <c r="A7" s="7" t="s">
        <v>146</v>
      </c>
      <c r="B7" s="20" t="s">
        <v>599</v>
      </c>
      <c r="C7" s="222">
        <v>162</v>
      </c>
      <c r="D7" s="422">
        <v>0.0754892823858341</v>
      </c>
      <c r="E7" s="222"/>
      <c r="F7" s="423"/>
      <c r="G7" s="222"/>
      <c r="H7" s="422"/>
      <c r="I7" s="248"/>
      <c r="J7" s="423"/>
      <c r="K7" s="222"/>
      <c r="L7" s="424"/>
      <c r="M7" s="248">
        <v>2340</v>
      </c>
      <c r="N7" s="422">
        <v>0.12251950363893398</v>
      </c>
      <c r="O7" s="248"/>
      <c r="P7" s="423"/>
      <c r="Q7" s="222"/>
      <c r="R7" s="422"/>
      <c r="S7" s="248"/>
      <c r="T7" s="423"/>
      <c r="U7" s="222"/>
      <c r="V7" s="424"/>
      <c r="W7" s="248">
        <v>579</v>
      </c>
      <c r="X7" s="422">
        <v>0.09568666336142786</v>
      </c>
      <c r="Y7" s="248"/>
      <c r="Z7" s="423"/>
      <c r="AA7" s="222"/>
      <c r="AB7" s="422"/>
      <c r="AC7" s="248"/>
      <c r="AD7" s="423"/>
      <c r="AE7" s="222"/>
      <c r="AF7" s="424"/>
      <c r="AG7" s="248">
        <v>572</v>
      </c>
      <c r="AH7" s="422">
        <v>0.09468631021354082</v>
      </c>
      <c r="AI7" s="248"/>
      <c r="AJ7" s="423"/>
      <c r="AK7" s="222"/>
      <c r="AL7" s="422"/>
      <c r="AM7" s="248"/>
      <c r="AN7" s="423"/>
      <c r="AO7" s="222"/>
      <c r="AP7" s="424"/>
      <c r="AQ7" s="248">
        <v>11</v>
      </c>
      <c r="AR7" s="422">
        <v>0.14102564102564102</v>
      </c>
      <c r="AS7" s="248"/>
      <c r="AT7" s="422"/>
      <c r="AU7" s="248"/>
      <c r="AV7" s="423"/>
      <c r="AW7" s="222"/>
      <c r="AX7" s="423"/>
      <c r="AY7" s="250"/>
      <c r="AZ7" s="248">
        <v>162</v>
      </c>
      <c r="BA7" s="422">
        <v>0.0754892823858341</v>
      </c>
      <c r="BB7" s="249"/>
      <c r="BC7" s="229"/>
      <c r="BD7" s="412">
        <v>162</v>
      </c>
      <c r="BE7" s="229">
        <v>0.0754892823858341</v>
      </c>
      <c r="BF7" s="367"/>
    </row>
    <row r="8" spans="1:58" ht="27">
      <c r="A8" s="26" t="s">
        <v>148</v>
      </c>
      <c r="B8" s="27" t="s">
        <v>600</v>
      </c>
      <c r="C8" s="225">
        <v>274</v>
      </c>
      <c r="D8" s="318">
        <v>0.1276794035414725</v>
      </c>
      <c r="E8" s="225"/>
      <c r="F8" s="317"/>
      <c r="G8" s="225"/>
      <c r="H8" s="318"/>
      <c r="I8" s="234"/>
      <c r="J8" s="317"/>
      <c r="K8" s="225"/>
      <c r="L8" s="242"/>
      <c r="M8" s="234">
        <v>3031</v>
      </c>
      <c r="N8" s="318">
        <v>0.1586994083459867</v>
      </c>
      <c r="O8" s="234"/>
      <c r="P8" s="317"/>
      <c r="Q8" s="225"/>
      <c r="R8" s="318"/>
      <c r="S8" s="234"/>
      <c r="T8" s="317"/>
      <c r="U8" s="225"/>
      <c r="V8" s="242"/>
      <c r="W8" s="234">
        <v>899</v>
      </c>
      <c r="X8" s="318">
        <v>0.1485704842174847</v>
      </c>
      <c r="Y8" s="234"/>
      <c r="Z8" s="317"/>
      <c r="AA8" s="225"/>
      <c r="AB8" s="318"/>
      <c r="AC8" s="234"/>
      <c r="AD8" s="317"/>
      <c r="AE8" s="225"/>
      <c r="AF8" s="242"/>
      <c r="AG8" s="234">
        <v>883</v>
      </c>
      <c r="AH8" s="318">
        <v>0.14616785300446947</v>
      </c>
      <c r="AI8" s="234"/>
      <c r="AJ8" s="317"/>
      <c r="AK8" s="225"/>
      <c r="AL8" s="318"/>
      <c r="AM8" s="234"/>
      <c r="AN8" s="317"/>
      <c r="AO8" s="225"/>
      <c r="AP8" s="242"/>
      <c r="AQ8" s="234">
        <v>19</v>
      </c>
      <c r="AR8" s="318">
        <v>0.24358974358974353</v>
      </c>
      <c r="AS8" s="234"/>
      <c r="AT8" s="318"/>
      <c r="AU8" s="234"/>
      <c r="AV8" s="317"/>
      <c r="AW8" s="225"/>
      <c r="AX8" s="317"/>
      <c r="AY8" s="233"/>
      <c r="AZ8" s="234">
        <v>274</v>
      </c>
      <c r="BA8" s="318">
        <v>0.1276794035414725</v>
      </c>
      <c r="BB8" s="251"/>
      <c r="BC8" s="175"/>
      <c r="BD8" s="347">
        <v>274</v>
      </c>
      <c r="BE8" s="175">
        <v>0.1276794035414725</v>
      </c>
      <c r="BF8" s="367"/>
    </row>
    <row r="9" spans="1:58" ht="14.25">
      <c r="A9" s="26" t="s">
        <v>150</v>
      </c>
      <c r="B9" s="27" t="s">
        <v>601</v>
      </c>
      <c r="C9" s="225">
        <v>142</v>
      </c>
      <c r="D9" s="318">
        <v>0.06616961789375582</v>
      </c>
      <c r="E9" s="225"/>
      <c r="F9" s="317"/>
      <c r="G9" s="225"/>
      <c r="H9" s="318"/>
      <c r="I9" s="234"/>
      <c r="J9" s="317"/>
      <c r="K9" s="225"/>
      <c r="L9" s="242"/>
      <c r="M9" s="234">
        <v>1159</v>
      </c>
      <c r="N9" s="318">
        <v>0.06068380543483951</v>
      </c>
      <c r="O9" s="234"/>
      <c r="P9" s="317"/>
      <c r="Q9" s="225"/>
      <c r="R9" s="318"/>
      <c r="S9" s="234"/>
      <c r="T9" s="317"/>
      <c r="U9" s="225"/>
      <c r="V9" s="242"/>
      <c r="W9" s="234">
        <v>270</v>
      </c>
      <c r="X9" s="318">
        <v>0.04462072384729796</v>
      </c>
      <c r="Y9" s="234"/>
      <c r="Z9" s="317"/>
      <c r="AA9" s="225"/>
      <c r="AB9" s="318"/>
      <c r="AC9" s="234"/>
      <c r="AD9" s="317"/>
      <c r="AE9" s="225"/>
      <c r="AF9" s="242"/>
      <c r="AG9" s="234">
        <v>261</v>
      </c>
      <c r="AH9" s="318">
        <v>0.04320476742261215</v>
      </c>
      <c r="AI9" s="234"/>
      <c r="AJ9" s="317"/>
      <c r="AK9" s="225"/>
      <c r="AL9" s="318"/>
      <c r="AM9" s="234"/>
      <c r="AN9" s="317"/>
      <c r="AO9" s="225"/>
      <c r="AP9" s="242"/>
      <c r="AQ9" s="234">
        <v>4</v>
      </c>
      <c r="AR9" s="318">
        <v>0.05128205128205128</v>
      </c>
      <c r="AS9" s="234"/>
      <c r="AT9" s="318"/>
      <c r="AU9" s="234"/>
      <c r="AV9" s="317"/>
      <c r="AW9" s="225"/>
      <c r="AX9" s="317"/>
      <c r="AY9" s="233"/>
      <c r="AZ9" s="234">
        <v>142</v>
      </c>
      <c r="BA9" s="318">
        <v>0.06616961789375582</v>
      </c>
      <c r="BB9" s="251"/>
      <c r="BC9" s="175"/>
      <c r="BD9" s="347">
        <v>142</v>
      </c>
      <c r="BE9" s="175">
        <v>0.06616961789375582</v>
      </c>
      <c r="BF9" s="367"/>
    </row>
    <row r="10" spans="1:58" ht="14.25">
      <c r="A10" s="26" t="s">
        <v>152</v>
      </c>
      <c r="B10" s="27" t="s">
        <v>602</v>
      </c>
      <c r="C10" s="225">
        <v>8</v>
      </c>
      <c r="D10" s="318">
        <v>0.003727865796831314</v>
      </c>
      <c r="E10" s="225"/>
      <c r="F10" s="317"/>
      <c r="G10" s="225"/>
      <c r="H10" s="318"/>
      <c r="I10" s="234"/>
      <c r="J10" s="317"/>
      <c r="K10" s="225"/>
      <c r="L10" s="242"/>
      <c r="M10" s="234">
        <v>130</v>
      </c>
      <c r="N10" s="318">
        <v>0.006806639091051888</v>
      </c>
      <c r="O10" s="234"/>
      <c r="P10" s="317"/>
      <c r="Q10" s="225"/>
      <c r="R10" s="318"/>
      <c r="S10" s="234"/>
      <c r="T10" s="317"/>
      <c r="U10" s="225"/>
      <c r="V10" s="242"/>
      <c r="W10" s="234">
        <v>50</v>
      </c>
      <c r="X10" s="318">
        <v>0.008263097008758885</v>
      </c>
      <c r="Y10" s="234"/>
      <c r="Z10" s="317"/>
      <c r="AA10" s="225"/>
      <c r="AB10" s="318"/>
      <c r="AC10" s="234"/>
      <c r="AD10" s="317"/>
      <c r="AE10" s="225"/>
      <c r="AF10" s="242"/>
      <c r="AG10" s="234">
        <v>16</v>
      </c>
      <c r="AH10" s="318">
        <v>0.0026485681178612815</v>
      </c>
      <c r="AI10" s="234"/>
      <c r="AJ10" s="317"/>
      <c r="AK10" s="225"/>
      <c r="AL10" s="318"/>
      <c r="AM10" s="234"/>
      <c r="AN10" s="317"/>
      <c r="AO10" s="225"/>
      <c r="AP10" s="242"/>
      <c r="AQ10" s="234">
        <v>1</v>
      </c>
      <c r="AR10" s="318">
        <v>0.01282051282051282</v>
      </c>
      <c r="AS10" s="234"/>
      <c r="AT10" s="318"/>
      <c r="AU10" s="234"/>
      <c r="AV10" s="317"/>
      <c r="AW10" s="225"/>
      <c r="AX10" s="317"/>
      <c r="AY10" s="233"/>
      <c r="AZ10" s="234">
        <v>8</v>
      </c>
      <c r="BA10" s="318">
        <v>0.003727865796831314</v>
      </c>
      <c r="BB10" s="251"/>
      <c r="BC10" s="175"/>
      <c r="BD10" s="347">
        <v>8</v>
      </c>
      <c r="BE10" s="175">
        <v>0.003727865796831314</v>
      </c>
      <c r="BF10" s="367"/>
    </row>
    <row r="11" spans="1:58" ht="14.25">
      <c r="A11" s="26" t="s">
        <v>154</v>
      </c>
      <c r="B11" s="27" t="s">
        <v>603</v>
      </c>
      <c r="C11" s="225">
        <v>15</v>
      </c>
      <c r="D11" s="318">
        <v>0.006989748369058714</v>
      </c>
      <c r="E11" s="225"/>
      <c r="F11" s="317"/>
      <c r="G11" s="225"/>
      <c r="H11" s="318"/>
      <c r="I11" s="234"/>
      <c r="J11" s="317"/>
      <c r="K11" s="225"/>
      <c r="L11" s="242"/>
      <c r="M11" s="234">
        <v>113</v>
      </c>
      <c r="N11" s="318">
        <v>0.005916540132991256</v>
      </c>
      <c r="O11" s="234"/>
      <c r="P11" s="317"/>
      <c r="Q11" s="225"/>
      <c r="R11" s="318"/>
      <c r="S11" s="234"/>
      <c r="T11" s="317"/>
      <c r="U11" s="225"/>
      <c r="V11" s="242"/>
      <c r="W11" s="234">
        <v>46</v>
      </c>
      <c r="X11" s="318">
        <v>0.007602049248058173</v>
      </c>
      <c r="Y11" s="234"/>
      <c r="Z11" s="317"/>
      <c r="AA11" s="225"/>
      <c r="AB11" s="318"/>
      <c r="AC11" s="234"/>
      <c r="AD11" s="317"/>
      <c r="AE11" s="225"/>
      <c r="AF11" s="242"/>
      <c r="AG11" s="234">
        <v>19</v>
      </c>
      <c r="AH11" s="318">
        <v>0.0031451746399602716</v>
      </c>
      <c r="AI11" s="234"/>
      <c r="AJ11" s="317"/>
      <c r="AK11" s="225"/>
      <c r="AL11" s="318"/>
      <c r="AM11" s="234"/>
      <c r="AN11" s="317"/>
      <c r="AO11" s="225"/>
      <c r="AP11" s="242"/>
      <c r="AQ11" s="234">
        <v>1</v>
      </c>
      <c r="AR11" s="318">
        <v>0.01282051282051282</v>
      </c>
      <c r="AS11" s="234"/>
      <c r="AT11" s="318"/>
      <c r="AU11" s="234"/>
      <c r="AV11" s="317"/>
      <c r="AW11" s="225"/>
      <c r="AX11" s="317"/>
      <c r="AY11" s="233"/>
      <c r="AZ11" s="234">
        <v>15</v>
      </c>
      <c r="BA11" s="318">
        <v>0.006989748369058714</v>
      </c>
      <c r="BB11" s="251"/>
      <c r="BC11" s="175"/>
      <c r="BD11" s="347">
        <v>15</v>
      </c>
      <c r="BE11" s="175">
        <v>0.006989748369058714</v>
      </c>
      <c r="BF11" s="367"/>
    </row>
    <row r="12" spans="1:58" ht="14.25">
      <c r="A12" s="26" t="s">
        <v>156</v>
      </c>
      <c r="B12" s="27" t="s">
        <v>604</v>
      </c>
      <c r="C12" s="225">
        <v>10</v>
      </c>
      <c r="D12" s="318">
        <v>0.004659832246039142</v>
      </c>
      <c r="E12" s="225"/>
      <c r="F12" s="317"/>
      <c r="G12" s="225"/>
      <c r="H12" s="318"/>
      <c r="I12" s="234"/>
      <c r="J12" s="317"/>
      <c r="K12" s="225"/>
      <c r="L12" s="242"/>
      <c r="M12" s="234">
        <v>35</v>
      </c>
      <c r="N12" s="318">
        <v>0.0018325566783601234</v>
      </c>
      <c r="O12" s="234"/>
      <c r="P12" s="317"/>
      <c r="Q12" s="225"/>
      <c r="R12" s="318"/>
      <c r="S12" s="234"/>
      <c r="T12" s="317"/>
      <c r="U12" s="225"/>
      <c r="V12" s="242"/>
      <c r="W12" s="234">
        <v>18</v>
      </c>
      <c r="X12" s="318">
        <v>0.002974714923153198</v>
      </c>
      <c r="Y12" s="234"/>
      <c r="Z12" s="317"/>
      <c r="AA12" s="225"/>
      <c r="AB12" s="318"/>
      <c r="AC12" s="234"/>
      <c r="AD12" s="317"/>
      <c r="AE12" s="225"/>
      <c r="AF12" s="242"/>
      <c r="AG12" s="234">
        <v>4</v>
      </c>
      <c r="AH12" s="318">
        <v>0.0006621420294653204</v>
      </c>
      <c r="AI12" s="234"/>
      <c r="AJ12" s="317"/>
      <c r="AK12" s="225"/>
      <c r="AL12" s="318"/>
      <c r="AM12" s="234"/>
      <c r="AN12" s="317"/>
      <c r="AO12" s="225"/>
      <c r="AP12" s="242"/>
      <c r="AQ12" s="234">
        <v>0</v>
      </c>
      <c r="AR12" s="318">
        <v>0</v>
      </c>
      <c r="AS12" s="234"/>
      <c r="AT12" s="318"/>
      <c r="AU12" s="234"/>
      <c r="AV12" s="317"/>
      <c r="AW12" s="225"/>
      <c r="AX12" s="317"/>
      <c r="AY12" s="233"/>
      <c r="AZ12" s="234">
        <v>10</v>
      </c>
      <c r="BA12" s="318">
        <v>0.004659832246039142</v>
      </c>
      <c r="BB12" s="251"/>
      <c r="BC12" s="175"/>
      <c r="BD12" s="347">
        <v>10</v>
      </c>
      <c r="BE12" s="175">
        <v>0.004659832246039142</v>
      </c>
      <c r="BF12" s="367"/>
    </row>
    <row r="13" spans="1:58" ht="14.25">
      <c r="A13" s="26" t="s">
        <v>158</v>
      </c>
      <c r="B13" s="27" t="s">
        <v>605</v>
      </c>
      <c r="C13" s="225">
        <v>100</v>
      </c>
      <c r="D13" s="318">
        <v>0.046598322460391424</v>
      </c>
      <c r="E13" s="225"/>
      <c r="F13" s="317"/>
      <c r="G13" s="225"/>
      <c r="H13" s="318"/>
      <c r="I13" s="234"/>
      <c r="J13" s="317"/>
      <c r="K13" s="225"/>
      <c r="L13" s="242"/>
      <c r="M13" s="234">
        <v>698</v>
      </c>
      <c r="N13" s="318">
        <v>0.03654641604272475</v>
      </c>
      <c r="O13" s="234"/>
      <c r="P13" s="317"/>
      <c r="Q13" s="225"/>
      <c r="R13" s="318"/>
      <c r="S13" s="234"/>
      <c r="T13" s="317"/>
      <c r="U13" s="225"/>
      <c r="V13" s="242"/>
      <c r="W13" s="234">
        <v>487</v>
      </c>
      <c r="X13" s="318">
        <v>0.08048256486531152</v>
      </c>
      <c r="Y13" s="234"/>
      <c r="Z13" s="317"/>
      <c r="AA13" s="225"/>
      <c r="AB13" s="318"/>
      <c r="AC13" s="234"/>
      <c r="AD13" s="317"/>
      <c r="AE13" s="225"/>
      <c r="AF13" s="242"/>
      <c r="AG13" s="234">
        <v>912</v>
      </c>
      <c r="AH13" s="318">
        <v>0.15096838271809304</v>
      </c>
      <c r="AI13" s="234"/>
      <c r="AJ13" s="317"/>
      <c r="AK13" s="225"/>
      <c r="AL13" s="318"/>
      <c r="AM13" s="234"/>
      <c r="AN13" s="317"/>
      <c r="AO13" s="225"/>
      <c r="AP13" s="242"/>
      <c r="AQ13" s="234">
        <v>5</v>
      </c>
      <c r="AR13" s="318">
        <v>0.0641025641025641</v>
      </c>
      <c r="AS13" s="234"/>
      <c r="AT13" s="318"/>
      <c r="AU13" s="234"/>
      <c r="AV13" s="317"/>
      <c r="AW13" s="225"/>
      <c r="AX13" s="317"/>
      <c r="AY13" s="233"/>
      <c r="AZ13" s="234">
        <v>100</v>
      </c>
      <c r="BA13" s="318">
        <v>0.046598322460391424</v>
      </c>
      <c r="BB13" s="251"/>
      <c r="BC13" s="175"/>
      <c r="BD13" s="347">
        <v>100</v>
      </c>
      <c r="BE13" s="175">
        <v>0.046598322460391424</v>
      </c>
      <c r="BF13" s="367"/>
    </row>
    <row r="14" spans="1:58" ht="14.25">
      <c r="A14" s="26" t="s">
        <v>160</v>
      </c>
      <c r="B14" s="27" t="s">
        <v>606</v>
      </c>
      <c r="C14" s="225">
        <v>53</v>
      </c>
      <c r="D14" s="318">
        <v>0.024697110904007457</v>
      </c>
      <c r="E14" s="225"/>
      <c r="F14" s="317"/>
      <c r="G14" s="225"/>
      <c r="H14" s="318"/>
      <c r="I14" s="234"/>
      <c r="J14" s="317"/>
      <c r="K14" s="225"/>
      <c r="L14" s="242"/>
      <c r="M14" s="234">
        <v>186</v>
      </c>
      <c r="N14" s="318">
        <v>0.009738729776428085</v>
      </c>
      <c r="O14" s="234"/>
      <c r="P14" s="317"/>
      <c r="Q14" s="225"/>
      <c r="R14" s="318"/>
      <c r="S14" s="234"/>
      <c r="T14" s="317"/>
      <c r="U14" s="225"/>
      <c r="V14" s="242"/>
      <c r="W14" s="234">
        <v>178</v>
      </c>
      <c r="X14" s="318">
        <v>0.029416625351181617</v>
      </c>
      <c r="Y14" s="234"/>
      <c r="Z14" s="317"/>
      <c r="AA14" s="225"/>
      <c r="AB14" s="318"/>
      <c r="AC14" s="234"/>
      <c r="AD14" s="317"/>
      <c r="AE14" s="225"/>
      <c r="AF14" s="242"/>
      <c r="AG14" s="234">
        <v>61</v>
      </c>
      <c r="AH14" s="318">
        <v>0.010097665949346135</v>
      </c>
      <c r="AI14" s="234"/>
      <c r="AJ14" s="317"/>
      <c r="AK14" s="225"/>
      <c r="AL14" s="318"/>
      <c r="AM14" s="234"/>
      <c r="AN14" s="317"/>
      <c r="AO14" s="225"/>
      <c r="AP14" s="242"/>
      <c r="AQ14" s="234">
        <v>0</v>
      </c>
      <c r="AR14" s="318">
        <v>0</v>
      </c>
      <c r="AS14" s="234"/>
      <c r="AT14" s="318"/>
      <c r="AU14" s="234"/>
      <c r="AV14" s="317"/>
      <c r="AW14" s="225"/>
      <c r="AX14" s="317"/>
      <c r="AY14" s="233"/>
      <c r="AZ14" s="234">
        <v>53</v>
      </c>
      <c r="BA14" s="318">
        <v>0.024697110904007457</v>
      </c>
      <c r="BB14" s="251"/>
      <c r="BC14" s="175"/>
      <c r="BD14" s="347">
        <v>53</v>
      </c>
      <c r="BE14" s="175">
        <v>0.024697110904007457</v>
      </c>
      <c r="BF14" s="367"/>
    </row>
    <row r="15" spans="1:58" ht="14.25">
      <c r="A15" s="26" t="s">
        <v>162</v>
      </c>
      <c r="B15" s="27" t="s">
        <v>607</v>
      </c>
      <c r="C15" s="225">
        <v>12</v>
      </c>
      <c r="D15" s="318">
        <v>0.005591798695246971</v>
      </c>
      <c r="E15" s="225"/>
      <c r="F15" s="317"/>
      <c r="G15" s="225"/>
      <c r="H15" s="318"/>
      <c r="I15" s="234"/>
      <c r="J15" s="317"/>
      <c r="K15" s="225"/>
      <c r="L15" s="242"/>
      <c r="M15" s="234">
        <v>78</v>
      </c>
      <c r="N15" s="318">
        <v>0.0040839834546311325</v>
      </c>
      <c r="O15" s="234"/>
      <c r="P15" s="317"/>
      <c r="Q15" s="225"/>
      <c r="R15" s="318"/>
      <c r="S15" s="234"/>
      <c r="T15" s="317"/>
      <c r="U15" s="225"/>
      <c r="V15" s="242"/>
      <c r="W15" s="234">
        <v>46</v>
      </c>
      <c r="X15" s="318">
        <v>0.007602049248058173</v>
      </c>
      <c r="Y15" s="234"/>
      <c r="Z15" s="317"/>
      <c r="AA15" s="225"/>
      <c r="AB15" s="318"/>
      <c r="AC15" s="234"/>
      <c r="AD15" s="317"/>
      <c r="AE15" s="225"/>
      <c r="AF15" s="242"/>
      <c r="AG15" s="234">
        <v>48</v>
      </c>
      <c r="AH15" s="318">
        <v>0.007945704353583846</v>
      </c>
      <c r="AI15" s="234"/>
      <c r="AJ15" s="317"/>
      <c r="AK15" s="225"/>
      <c r="AL15" s="318"/>
      <c r="AM15" s="234"/>
      <c r="AN15" s="317"/>
      <c r="AO15" s="225"/>
      <c r="AP15" s="242"/>
      <c r="AQ15" s="234">
        <v>1</v>
      </c>
      <c r="AR15" s="318">
        <v>0.01282051282051282</v>
      </c>
      <c r="AS15" s="234"/>
      <c r="AT15" s="318"/>
      <c r="AU15" s="234"/>
      <c r="AV15" s="317"/>
      <c r="AW15" s="225"/>
      <c r="AX15" s="317"/>
      <c r="AY15" s="233"/>
      <c r="AZ15" s="234">
        <v>12</v>
      </c>
      <c r="BA15" s="318">
        <v>0.005591798695246971</v>
      </c>
      <c r="BB15" s="251"/>
      <c r="BC15" s="175"/>
      <c r="BD15" s="347">
        <v>12</v>
      </c>
      <c r="BE15" s="175">
        <v>0.005591798695246971</v>
      </c>
      <c r="BF15" s="367"/>
    </row>
    <row r="16" spans="1:58" ht="14.25">
      <c r="A16" s="26" t="s">
        <v>164</v>
      </c>
      <c r="B16" s="27" t="s">
        <v>608</v>
      </c>
      <c r="C16" s="225">
        <v>16</v>
      </c>
      <c r="D16" s="318">
        <v>0.007455731593662628</v>
      </c>
      <c r="E16" s="225"/>
      <c r="F16" s="317"/>
      <c r="G16" s="225"/>
      <c r="H16" s="318"/>
      <c r="I16" s="234"/>
      <c r="J16" s="317"/>
      <c r="K16" s="225"/>
      <c r="L16" s="242"/>
      <c r="M16" s="234">
        <v>140</v>
      </c>
      <c r="N16" s="318">
        <v>0.007330226713440494</v>
      </c>
      <c r="O16" s="234"/>
      <c r="P16" s="317"/>
      <c r="Q16" s="225"/>
      <c r="R16" s="318"/>
      <c r="S16" s="234"/>
      <c r="T16" s="317"/>
      <c r="U16" s="225"/>
      <c r="V16" s="242"/>
      <c r="W16" s="234">
        <v>166</v>
      </c>
      <c r="X16" s="318">
        <v>0.02743348206907949</v>
      </c>
      <c r="Y16" s="234"/>
      <c r="Z16" s="317"/>
      <c r="AA16" s="225"/>
      <c r="AB16" s="318"/>
      <c r="AC16" s="234"/>
      <c r="AD16" s="317"/>
      <c r="AE16" s="225"/>
      <c r="AF16" s="242"/>
      <c r="AG16" s="234">
        <v>34</v>
      </c>
      <c r="AH16" s="318">
        <v>0.005628207250455223</v>
      </c>
      <c r="AI16" s="234"/>
      <c r="AJ16" s="317"/>
      <c r="AK16" s="225"/>
      <c r="AL16" s="318"/>
      <c r="AM16" s="234"/>
      <c r="AN16" s="317"/>
      <c r="AO16" s="225"/>
      <c r="AP16" s="242"/>
      <c r="AQ16" s="234">
        <v>0</v>
      </c>
      <c r="AR16" s="318">
        <v>0</v>
      </c>
      <c r="AS16" s="234"/>
      <c r="AT16" s="318"/>
      <c r="AU16" s="234"/>
      <c r="AV16" s="317"/>
      <c r="AW16" s="225"/>
      <c r="AX16" s="317"/>
      <c r="AY16" s="233"/>
      <c r="AZ16" s="234">
        <v>16</v>
      </c>
      <c r="BA16" s="318">
        <v>0.007455731593662628</v>
      </c>
      <c r="BB16" s="251"/>
      <c r="BC16" s="175"/>
      <c r="BD16" s="347">
        <v>16</v>
      </c>
      <c r="BE16" s="175">
        <v>0.007455731593662628</v>
      </c>
      <c r="BF16" s="367"/>
    </row>
    <row r="17" spans="1:58" ht="14.25">
      <c r="A17" s="26" t="s">
        <v>166</v>
      </c>
      <c r="B17" s="27" t="s">
        <v>609</v>
      </c>
      <c r="C17" s="225">
        <v>11</v>
      </c>
      <c r="D17" s="318">
        <v>0.005125815470643057</v>
      </c>
      <c r="E17" s="225"/>
      <c r="F17" s="317"/>
      <c r="G17" s="225"/>
      <c r="H17" s="318"/>
      <c r="I17" s="234"/>
      <c r="J17" s="317"/>
      <c r="K17" s="225"/>
      <c r="L17" s="242"/>
      <c r="M17" s="234">
        <v>83</v>
      </c>
      <c r="N17" s="318">
        <v>0.004345777265825436</v>
      </c>
      <c r="O17" s="234"/>
      <c r="P17" s="317"/>
      <c r="Q17" s="225"/>
      <c r="R17" s="318"/>
      <c r="S17" s="234"/>
      <c r="T17" s="317"/>
      <c r="U17" s="225"/>
      <c r="V17" s="242"/>
      <c r="W17" s="234">
        <v>70</v>
      </c>
      <c r="X17" s="318">
        <v>0.011568335812262435</v>
      </c>
      <c r="Y17" s="234"/>
      <c r="Z17" s="317"/>
      <c r="AA17" s="225"/>
      <c r="AB17" s="318"/>
      <c r="AC17" s="234"/>
      <c r="AD17" s="317"/>
      <c r="AE17" s="225"/>
      <c r="AF17" s="242"/>
      <c r="AG17" s="234">
        <v>24</v>
      </c>
      <c r="AH17" s="318">
        <v>0.003972852176791923</v>
      </c>
      <c r="AI17" s="234"/>
      <c r="AJ17" s="317"/>
      <c r="AK17" s="225"/>
      <c r="AL17" s="318"/>
      <c r="AM17" s="234"/>
      <c r="AN17" s="317"/>
      <c r="AO17" s="225"/>
      <c r="AP17" s="242"/>
      <c r="AQ17" s="234">
        <v>0</v>
      </c>
      <c r="AR17" s="318">
        <v>0</v>
      </c>
      <c r="AS17" s="234"/>
      <c r="AT17" s="318"/>
      <c r="AU17" s="234"/>
      <c r="AV17" s="317"/>
      <c r="AW17" s="225"/>
      <c r="AX17" s="317"/>
      <c r="AY17" s="233"/>
      <c r="AZ17" s="234">
        <v>11</v>
      </c>
      <c r="BA17" s="318">
        <v>0.005125815470643057</v>
      </c>
      <c r="BB17" s="251"/>
      <c r="BC17" s="175"/>
      <c r="BD17" s="347">
        <v>11</v>
      </c>
      <c r="BE17" s="175">
        <v>0.005125815470643057</v>
      </c>
      <c r="BF17" s="367"/>
    </row>
    <row r="18" spans="1:58" ht="14.25">
      <c r="A18" s="26" t="s">
        <v>168</v>
      </c>
      <c r="B18" s="27" t="s">
        <v>610</v>
      </c>
      <c r="C18" s="225">
        <v>34</v>
      </c>
      <c r="D18" s="318">
        <v>0.015843429636533086</v>
      </c>
      <c r="E18" s="225"/>
      <c r="F18" s="317"/>
      <c r="G18" s="225"/>
      <c r="H18" s="318"/>
      <c r="I18" s="234"/>
      <c r="J18" s="317"/>
      <c r="K18" s="225"/>
      <c r="L18" s="242"/>
      <c r="M18" s="234">
        <v>380</v>
      </c>
      <c r="N18" s="318">
        <v>0.019896329650767056</v>
      </c>
      <c r="O18" s="234"/>
      <c r="P18" s="317"/>
      <c r="Q18" s="225"/>
      <c r="R18" s="318"/>
      <c r="S18" s="234"/>
      <c r="T18" s="317"/>
      <c r="U18" s="225"/>
      <c r="V18" s="242"/>
      <c r="W18" s="234">
        <v>335</v>
      </c>
      <c r="X18" s="318">
        <v>0.055362749958684516</v>
      </c>
      <c r="Y18" s="234"/>
      <c r="Z18" s="317"/>
      <c r="AA18" s="225"/>
      <c r="AB18" s="318"/>
      <c r="AC18" s="234"/>
      <c r="AD18" s="317"/>
      <c r="AE18" s="225"/>
      <c r="AF18" s="242"/>
      <c r="AG18" s="234">
        <v>191</v>
      </c>
      <c r="AH18" s="318">
        <v>0.03161728190696904</v>
      </c>
      <c r="AI18" s="234"/>
      <c r="AJ18" s="317"/>
      <c r="AK18" s="225"/>
      <c r="AL18" s="318"/>
      <c r="AM18" s="234"/>
      <c r="AN18" s="317"/>
      <c r="AO18" s="225"/>
      <c r="AP18" s="242"/>
      <c r="AQ18" s="234">
        <v>1</v>
      </c>
      <c r="AR18" s="318">
        <v>0.01282051282051282</v>
      </c>
      <c r="AS18" s="234"/>
      <c r="AT18" s="318"/>
      <c r="AU18" s="234"/>
      <c r="AV18" s="317"/>
      <c r="AW18" s="225"/>
      <c r="AX18" s="317"/>
      <c r="AY18" s="233"/>
      <c r="AZ18" s="234">
        <v>34</v>
      </c>
      <c r="BA18" s="318">
        <v>0.015843429636533086</v>
      </c>
      <c r="BB18" s="251"/>
      <c r="BC18" s="175"/>
      <c r="BD18" s="347">
        <v>34</v>
      </c>
      <c r="BE18" s="175">
        <v>0.015843429636533086</v>
      </c>
      <c r="BF18" s="367"/>
    </row>
    <row r="19" spans="1:58" ht="14.25">
      <c r="A19" s="26" t="s">
        <v>170</v>
      </c>
      <c r="B19" s="27" t="s">
        <v>611</v>
      </c>
      <c r="C19" s="225">
        <v>78</v>
      </c>
      <c r="D19" s="318">
        <v>0.036346691519105315</v>
      </c>
      <c r="E19" s="225"/>
      <c r="F19" s="317"/>
      <c r="G19" s="225"/>
      <c r="H19" s="318"/>
      <c r="I19" s="234"/>
      <c r="J19" s="317"/>
      <c r="K19" s="225"/>
      <c r="L19" s="242"/>
      <c r="M19" s="234">
        <v>1288</v>
      </c>
      <c r="N19" s="318">
        <v>0.06743808576365255</v>
      </c>
      <c r="O19" s="234"/>
      <c r="P19" s="317"/>
      <c r="Q19" s="225"/>
      <c r="R19" s="318"/>
      <c r="S19" s="234"/>
      <c r="T19" s="317"/>
      <c r="U19" s="225"/>
      <c r="V19" s="242"/>
      <c r="W19" s="234">
        <v>512</v>
      </c>
      <c r="X19" s="318">
        <v>0.08461411336969096</v>
      </c>
      <c r="Y19" s="234"/>
      <c r="Z19" s="317"/>
      <c r="AA19" s="225"/>
      <c r="AB19" s="318"/>
      <c r="AC19" s="234"/>
      <c r="AD19" s="317"/>
      <c r="AE19" s="225"/>
      <c r="AF19" s="242"/>
      <c r="AG19" s="234">
        <v>231</v>
      </c>
      <c r="AH19" s="318">
        <v>0.038238702201622246</v>
      </c>
      <c r="AI19" s="234"/>
      <c r="AJ19" s="317"/>
      <c r="AK19" s="225"/>
      <c r="AL19" s="318"/>
      <c r="AM19" s="234"/>
      <c r="AN19" s="317"/>
      <c r="AO19" s="225"/>
      <c r="AP19" s="242"/>
      <c r="AQ19" s="234">
        <v>3</v>
      </c>
      <c r="AR19" s="318">
        <v>0.038461538461538464</v>
      </c>
      <c r="AS19" s="234"/>
      <c r="AT19" s="318"/>
      <c r="AU19" s="234"/>
      <c r="AV19" s="317"/>
      <c r="AW19" s="225"/>
      <c r="AX19" s="317"/>
      <c r="AY19" s="233"/>
      <c r="AZ19" s="234">
        <v>78</v>
      </c>
      <c r="BA19" s="318">
        <v>0.036346691519105315</v>
      </c>
      <c r="BB19" s="251"/>
      <c r="BC19" s="175"/>
      <c r="BD19" s="347">
        <v>78</v>
      </c>
      <c r="BE19" s="175">
        <v>0.036346691519105315</v>
      </c>
      <c r="BF19" s="367"/>
    </row>
    <row r="20" spans="1:58" ht="14.25">
      <c r="A20" s="26" t="s">
        <v>172</v>
      </c>
      <c r="B20" s="27" t="s">
        <v>612</v>
      </c>
      <c r="C20" s="225">
        <v>290</v>
      </c>
      <c r="D20" s="318">
        <v>0.13513513513513514</v>
      </c>
      <c r="E20" s="225"/>
      <c r="F20" s="317"/>
      <c r="G20" s="225"/>
      <c r="H20" s="318"/>
      <c r="I20" s="234"/>
      <c r="J20" s="317"/>
      <c r="K20" s="225"/>
      <c r="L20" s="242"/>
      <c r="M20" s="234">
        <v>103</v>
      </c>
      <c r="N20" s="318">
        <v>0.005392952510602649</v>
      </c>
      <c r="O20" s="234"/>
      <c r="P20" s="317"/>
      <c r="Q20" s="225"/>
      <c r="R20" s="318"/>
      <c r="S20" s="234"/>
      <c r="T20" s="317"/>
      <c r="U20" s="225"/>
      <c r="V20" s="242"/>
      <c r="W20" s="234">
        <v>33</v>
      </c>
      <c r="X20" s="318">
        <v>0.005453644025780862</v>
      </c>
      <c r="Y20" s="234"/>
      <c r="Z20" s="317"/>
      <c r="AA20" s="225"/>
      <c r="AB20" s="318"/>
      <c r="AC20" s="234"/>
      <c r="AD20" s="317"/>
      <c r="AE20" s="225"/>
      <c r="AF20" s="242"/>
      <c r="AG20" s="234">
        <v>31</v>
      </c>
      <c r="AH20" s="318">
        <v>0.005131600728356233</v>
      </c>
      <c r="AI20" s="234"/>
      <c r="AJ20" s="317"/>
      <c r="AK20" s="225"/>
      <c r="AL20" s="318"/>
      <c r="AM20" s="234"/>
      <c r="AN20" s="317"/>
      <c r="AO20" s="225"/>
      <c r="AP20" s="242"/>
      <c r="AQ20" s="234">
        <v>0</v>
      </c>
      <c r="AR20" s="318">
        <v>0</v>
      </c>
      <c r="AS20" s="234"/>
      <c r="AT20" s="318"/>
      <c r="AU20" s="234"/>
      <c r="AV20" s="317"/>
      <c r="AW20" s="225"/>
      <c r="AX20" s="317"/>
      <c r="AY20" s="233"/>
      <c r="AZ20" s="234">
        <v>290</v>
      </c>
      <c r="BA20" s="318">
        <v>0.13513513513513514</v>
      </c>
      <c r="BB20" s="251"/>
      <c r="BC20" s="175"/>
      <c r="BD20" s="347">
        <v>290</v>
      </c>
      <c r="BE20" s="175">
        <v>0.13513513513513514</v>
      </c>
      <c r="BF20" s="367"/>
    </row>
    <row r="21" spans="1:58" ht="27">
      <c r="A21" s="26" t="s">
        <v>174</v>
      </c>
      <c r="B21" s="27" t="s">
        <v>613</v>
      </c>
      <c r="C21" s="225">
        <v>201</v>
      </c>
      <c r="D21" s="318">
        <v>0.09366262814538677</v>
      </c>
      <c r="E21" s="225"/>
      <c r="F21" s="317"/>
      <c r="G21" s="225"/>
      <c r="H21" s="318"/>
      <c r="I21" s="234"/>
      <c r="J21" s="317"/>
      <c r="K21" s="225"/>
      <c r="L21" s="242"/>
      <c r="M21" s="234">
        <v>864</v>
      </c>
      <c r="N21" s="318">
        <v>0.045237970574375626</v>
      </c>
      <c r="O21" s="234"/>
      <c r="P21" s="317"/>
      <c r="Q21" s="225"/>
      <c r="R21" s="318"/>
      <c r="S21" s="234"/>
      <c r="T21" s="317"/>
      <c r="U21" s="225"/>
      <c r="V21" s="242"/>
      <c r="W21" s="234">
        <v>602</v>
      </c>
      <c r="X21" s="318">
        <v>0.09948768798545694</v>
      </c>
      <c r="Y21" s="234"/>
      <c r="Z21" s="317"/>
      <c r="AA21" s="225"/>
      <c r="AB21" s="318"/>
      <c r="AC21" s="234"/>
      <c r="AD21" s="317"/>
      <c r="AE21" s="225"/>
      <c r="AF21" s="242"/>
      <c r="AG21" s="234">
        <v>272</v>
      </c>
      <c r="AH21" s="318">
        <v>0.045025658003641784</v>
      </c>
      <c r="AI21" s="234"/>
      <c r="AJ21" s="317"/>
      <c r="AK21" s="225"/>
      <c r="AL21" s="318"/>
      <c r="AM21" s="234"/>
      <c r="AN21" s="317"/>
      <c r="AO21" s="225"/>
      <c r="AP21" s="242"/>
      <c r="AQ21" s="234">
        <v>7</v>
      </c>
      <c r="AR21" s="318">
        <v>0.08974358974358974</v>
      </c>
      <c r="AS21" s="234"/>
      <c r="AT21" s="318"/>
      <c r="AU21" s="234"/>
      <c r="AV21" s="317"/>
      <c r="AW21" s="225"/>
      <c r="AX21" s="317"/>
      <c r="AY21" s="233"/>
      <c r="AZ21" s="234">
        <v>201</v>
      </c>
      <c r="BA21" s="318">
        <v>0.09366262814538677</v>
      </c>
      <c r="BB21" s="251"/>
      <c r="BC21" s="175"/>
      <c r="BD21" s="347">
        <v>201</v>
      </c>
      <c r="BE21" s="175">
        <v>0.09366262814538677</v>
      </c>
      <c r="BF21" s="367"/>
    </row>
    <row r="22" spans="1:58" ht="14.25">
      <c r="A22" s="26" t="s">
        <v>176</v>
      </c>
      <c r="B22" s="27" t="s">
        <v>614</v>
      </c>
      <c r="C22" s="225">
        <v>23</v>
      </c>
      <c r="D22" s="318">
        <v>0.010717614165890028</v>
      </c>
      <c r="E22" s="225"/>
      <c r="F22" s="317"/>
      <c r="G22" s="225"/>
      <c r="H22" s="318"/>
      <c r="I22" s="234"/>
      <c r="J22" s="317"/>
      <c r="K22" s="225"/>
      <c r="L22" s="242"/>
      <c r="M22" s="234">
        <v>371</v>
      </c>
      <c r="N22" s="318">
        <v>0.01942510079061731</v>
      </c>
      <c r="O22" s="234"/>
      <c r="P22" s="317"/>
      <c r="Q22" s="225"/>
      <c r="R22" s="318"/>
      <c r="S22" s="234"/>
      <c r="T22" s="317"/>
      <c r="U22" s="225"/>
      <c r="V22" s="242"/>
      <c r="W22" s="234">
        <v>102</v>
      </c>
      <c r="X22" s="318">
        <v>0.01685671789786812</v>
      </c>
      <c r="Y22" s="234"/>
      <c r="Z22" s="317"/>
      <c r="AA22" s="225"/>
      <c r="AB22" s="318"/>
      <c r="AC22" s="234"/>
      <c r="AD22" s="317"/>
      <c r="AE22" s="225"/>
      <c r="AF22" s="242"/>
      <c r="AG22" s="234">
        <v>171</v>
      </c>
      <c r="AH22" s="318">
        <v>0.028306571759642442</v>
      </c>
      <c r="AI22" s="234"/>
      <c r="AJ22" s="317"/>
      <c r="AK22" s="225"/>
      <c r="AL22" s="318"/>
      <c r="AM22" s="234"/>
      <c r="AN22" s="317"/>
      <c r="AO22" s="225"/>
      <c r="AP22" s="242"/>
      <c r="AQ22" s="234">
        <v>1</v>
      </c>
      <c r="AR22" s="318">
        <v>0.01282051282051282</v>
      </c>
      <c r="AS22" s="234"/>
      <c r="AT22" s="318"/>
      <c r="AU22" s="234"/>
      <c r="AV22" s="317"/>
      <c r="AW22" s="225"/>
      <c r="AX22" s="317"/>
      <c r="AY22" s="233"/>
      <c r="AZ22" s="234">
        <v>23</v>
      </c>
      <c r="BA22" s="318">
        <v>0.010717614165890028</v>
      </c>
      <c r="BB22" s="251"/>
      <c r="BC22" s="175"/>
      <c r="BD22" s="347">
        <v>23</v>
      </c>
      <c r="BE22" s="175">
        <v>0.010717614165890028</v>
      </c>
      <c r="BF22" s="367"/>
    </row>
    <row r="23" spans="1:58" ht="14.25">
      <c r="A23" s="26" t="s">
        <v>178</v>
      </c>
      <c r="B23" s="27" t="s">
        <v>615</v>
      </c>
      <c r="C23" s="225">
        <v>9</v>
      </c>
      <c r="D23" s="318">
        <v>0.004193849021435227</v>
      </c>
      <c r="E23" s="225"/>
      <c r="F23" s="317"/>
      <c r="G23" s="225"/>
      <c r="H23" s="318"/>
      <c r="I23" s="234"/>
      <c r="J23" s="317"/>
      <c r="K23" s="225"/>
      <c r="L23" s="242"/>
      <c r="M23" s="234">
        <v>177</v>
      </c>
      <c r="N23" s="318">
        <v>0.00926750091627834</v>
      </c>
      <c r="O23" s="234"/>
      <c r="P23" s="317"/>
      <c r="Q23" s="225"/>
      <c r="R23" s="318"/>
      <c r="S23" s="234"/>
      <c r="T23" s="317"/>
      <c r="U23" s="225"/>
      <c r="V23" s="242"/>
      <c r="W23" s="234">
        <v>43</v>
      </c>
      <c r="X23" s="318">
        <v>0.007106263427532639</v>
      </c>
      <c r="Y23" s="234"/>
      <c r="Z23" s="317"/>
      <c r="AA23" s="225"/>
      <c r="AB23" s="318"/>
      <c r="AC23" s="234"/>
      <c r="AD23" s="317"/>
      <c r="AE23" s="225"/>
      <c r="AF23" s="242"/>
      <c r="AG23" s="234">
        <v>33</v>
      </c>
      <c r="AH23" s="318">
        <v>0.005462671743088893</v>
      </c>
      <c r="AI23" s="234"/>
      <c r="AJ23" s="317"/>
      <c r="AK23" s="225"/>
      <c r="AL23" s="318"/>
      <c r="AM23" s="234"/>
      <c r="AN23" s="317"/>
      <c r="AO23" s="225"/>
      <c r="AP23" s="242"/>
      <c r="AQ23" s="234">
        <v>4</v>
      </c>
      <c r="AR23" s="318">
        <v>0.05128205128205128</v>
      </c>
      <c r="AS23" s="234"/>
      <c r="AT23" s="318"/>
      <c r="AU23" s="234"/>
      <c r="AV23" s="317"/>
      <c r="AW23" s="225"/>
      <c r="AX23" s="317"/>
      <c r="AY23" s="233"/>
      <c r="AZ23" s="234">
        <v>9</v>
      </c>
      <c r="BA23" s="318">
        <v>0.004193849021435227</v>
      </c>
      <c r="BB23" s="251"/>
      <c r="BC23" s="175"/>
      <c r="BD23" s="347">
        <v>9</v>
      </c>
      <c r="BE23" s="175">
        <v>0.004193849021435227</v>
      </c>
      <c r="BF23" s="367"/>
    </row>
    <row r="24" spans="1:58" ht="27">
      <c r="A24" s="26" t="s">
        <v>180</v>
      </c>
      <c r="B24" s="27" t="s">
        <v>616</v>
      </c>
      <c r="C24" s="225">
        <v>58</v>
      </c>
      <c r="D24" s="318">
        <v>0.027027027027027025</v>
      </c>
      <c r="E24" s="225"/>
      <c r="F24" s="317"/>
      <c r="G24" s="225"/>
      <c r="H24" s="318"/>
      <c r="I24" s="234"/>
      <c r="J24" s="317"/>
      <c r="K24" s="225"/>
      <c r="L24" s="242"/>
      <c r="M24" s="234">
        <v>2764</v>
      </c>
      <c r="N24" s="318">
        <v>0.14471961882821094</v>
      </c>
      <c r="O24" s="234"/>
      <c r="P24" s="317"/>
      <c r="Q24" s="225"/>
      <c r="R24" s="318"/>
      <c r="S24" s="234"/>
      <c r="T24" s="317"/>
      <c r="U24" s="225"/>
      <c r="V24" s="242"/>
      <c r="W24" s="234">
        <v>620</v>
      </c>
      <c r="X24" s="318">
        <v>0.10246240290861015</v>
      </c>
      <c r="Y24" s="234"/>
      <c r="Z24" s="317"/>
      <c r="AA24" s="225"/>
      <c r="AB24" s="318"/>
      <c r="AC24" s="234"/>
      <c r="AD24" s="317"/>
      <c r="AE24" s="225"/>
      <c r="AF24" s="242"/>
      <c r="AG24" s="234">
        <v>798</v>
      </c>
      <c r="AH24" s="318">
        <v>0.1320973348783314</v>
      </c>
      <c r="AI24" s="234"/>
      <c r="AJ24" s="317"/>
      <c r="AK24" s="225"/>
      <c r="AL24" s="318"/>
      <c r="AM24" s="234"/>
      <c r="AN24" s="317"/>
      <c r="AO24" s="225"/>
      <c r="AP24" s="242"/>
      <c r="AQ24" s="234">
        <v>5</v>
      </c>
      <c r="AR24" s="318">
        <v>0.0641025641025641</v>
      </c>
      <c r="AS24" s="234"/>
      <c r="AT24" s="318"/>
      <c r="AU24" s="234"/>
      <c r="AV24" s="317"/>
      <c r="AW24" s="225"/>
      <c r="AX24" s="317"/>
      <c r="AY24" s="233"/>
      <c r="AZ24" s="234">
        <v>58</v>
      </c>
      <c r="BA24" s="318">
        <v>0.027027027027027025</v>
      </c>
      <c r="BB24" s="251"/>
      <c r="BC24" s="175"/>
      <c r="BD24" s="347">
        <v>58</v>
      </c>
      <c r="BE24" s="175">
        <v>0.027027027027027025</v>
      </c>
      <c r="BF24" s="367"/>
    </row>
    <row r="25" spans="1:58" ht="14.25">
      <c r="A25" s="26" t="s">
        <v>182</v>
      </c>
      <c r="B25" s="27" t="s">
        <v>617</v>
      </c>
      <c r="C25" s="225">
        <v>582</v>
      </c>
      <c r="D25" s="318">
        <v>0.27120223671947813</v>
      </c>
      <c r="E25" s="225"/>
      <c r="F25" s="317"/>
      <c r="G25" s="225"/>
      <c r="H25" s="318"/>
      <c r="I25" s="234"/>
      <c r="J25" s="317"/>
      <c r="K25" s="225"/>
      <c r="L25" s="242"/>
      <c r="M25" s="234">
        <v>4003</v>
      </c>
      <c r="N25" s="318">
        <v>0.20959212524215928</v>
      </c>
      <c r="O25" s="234"/>
      <c r="P25" s="317"/>
      <c r="Q25" s="225"/>
      <c r="R25" s="318"/>
      <c r="S25" s="234"/>
      <c r="T25" s="317"/>
      <c r="U25" s="225"/>
      <c r="V25" s="242"/>
      <c r="W25" s="234">
        <v>523</v>
      </c>
      <c r="X25" s="318">
        <v>0.08643199471161792</v>
      </c>
      <c r="Y25" s="234"/>
      <c r="Z25" s="317"/>
      <c r="AA25" s="225"/>
      <c r="AB25" s="318"/>
      <c r="AC25" s="234"/>
      <c r="AD25" s="317"/>
      <c r="AE25" s="225"/>
      <c r="AF25" s="242"/>
      <c r="AG25" s="234">
        <v>1153</v>
      </c>
      <c r="AH25" s="318">
        <v>0.19086243999337857</v>
      </c>
      <c r="AI25" s="234"/>
      <c r="AJ25" s="317"/>
      <c r="AK25" s="225"/>
      <c r="AL25" s="318"/>
      <c r="AM25" s="234"/>
      <c r="AN25" s="317"/>
      <c r="AO25" s="225"/>
      <c r="AP25" s="242"/>
      <c r="AQ25" s="234">
        <v>11</v>
      </c>
      <c r="AR25" s="318">
        <v>0.14102564102564102</v>
      </c>
      <c r="AS25" s="234"/>
      <c r="AT25" s="318"/>
      <c r="AU25" s="234"/>
      <c r="AV25" s="317"/>
      <c r="AW25" s="225"/>
      <c r="AX25" s="317"/>
      <c r="AY25" s="233"/>
      <c r="AZ25" s="234">
        <v>582</v>
      </c>
      <c r="BA25" s="318">
        <v>0.27120223671947813</v>
      </c>
      <c r="BB25" s="251"/>
      <c r="BC25" s="175"/>
      <c r="BD25" s="347">
        <v>582</v>
      </c>
      <c r="BE25" s="175">
        <v>0.27120223671947813</v>
      </c>
      <c r="BF25" s="367"/>
    </row>
    <row r="26" spans="1:58" ht="15" thickBot="1">
      <c r="A26" s="26" t="s">
        <v>184</v>
      </c>
      <c r="B26" s="27" t="s">
        <v>618</v>
      </c>
      <c r="C26" s="225">
        <v>12</v>
      </c>
      <c r="D26" s="318">
        <v>0.005591798695246971</v>
      </c>
      <c r="E26" s="225"/>
      <c r="F26" s="317"/>
      <c r="G26" s="225"/>
      <c r="H26" s="318"/>
      <c r="I26" s="234"/>
      <c r="J26" s="317"/>
      <c r="K26" s="225"/>
      <c r="L26" s="242"/>
      <c r="M26" s="234">
        <v>125</v>
      </c>
      <c r="N26" s="318">
        <v>0.006544845279857584</v>
      </c>
      <c r="O26" s="234"/>
      <c r="P26" s="317"/>
      <c r="Q26" s="225"/>
      <c r="R26" s="318"/>
      <c r="S26" s="234"/>
      <c r="T26" s="317"/>
      <c r="U26" s="225"/>
      <c r="V26" s="242"/>
      <c r="W26" s="234">
        <v>152</v>
      </c>
      <c r="X26" s="318">
        <v>0.025119814906627003</v>
      </c>
      <c r="Y26" s="234"/>
      <c r="Z26" s="317"/>
      <c r="AA26" s="225"/>
      <c r="AB26" s="318"/>
      <c r="AC26" s="234"/>
      <c r="AD26" s="317"/>
      <c r="AE26" s="225"/>
      <c r="AF26" s="242"/>
      <c r="AG26" s="234">
        <v>19</v>
      </c>
      <c r="AH26" s="318">
        <v>0.0031451746399602716</v>
      </c>
      <c r="AI26" s="234"/>
      <c r="AJ26" s="317"/>
      <c r="AK26" s="225"/>
      <c r="AL26" s="318"/>
      <c r="AM26" s="234"/>
      <c r="AN26" s="317"/>
      <c r="AO26" s="225"/>
      <c r="AP26" s="242"/>
      <c r="AQ26" s="234">
        <v>2</v>
      </c>
      <c r="AR26" s="318">
        <v>0.02564102564102564</v>
      </c>
      <c r="AS26" s="234"/>
      <c r="AT26" s="318"/>
      <c r="AU26" s="234"/>
      <c r="AV26" s="317"/>
      <c r="AW26" s="225"/>
      <c r="AX26" s="317"/>
      <c r="AY26" s="233"/>
      <c r="AZ26" s="234">
        <v>12</v>
      </c>
      <c r="BA26" s="318">
        <v>0.005591798695246971</v>
      </c>
      <c r="BB26" s="415"/>
      <c r="BC26" s="413"/>
      <c r="BD26" s="347">
        <v>12</v>
      </c>
      <c r="BE26" s="175">
        <v>0.005591798695246971</v>
      </c>
      <c r="BF26" s="367"/>
    </row>
    <row r="27" spans="1:58" ht="14.25">
      <c r="A27" s="26" t="s">
        <v>186</v>
      </c>
      <c r="B27" s="27" t="s">
        <v>619</v>
      </c>
      <c r="C27" s="225">
        <v>26</v>
      </c>
      <c r="D27" s="318">
        <v>0.012115563839701771</v>
      </c>
      <c r="E27" s="225"/>
      <c r="F27" s="317"/>
      <c r="G27" s="225"/>
      <c r="H27" s="318"/>
      <c r="I27" s="234"/>
      <c r="J27" s="317"/>
      <c r="K27" s="225"/>
      <c r="L27" s="242"/>
      <c r="M27" s="234">
        <v>245</v>
      </c>
      <c r="N27" s="318">
        <v>0.012827896748520867</v>
      </c>
      <c r="O27" s="234"/>
      <c r="P27" s="317"/>
      <c r="Q27" s="225"/>
      <c r="R27" s="318"/>
      <c r="S27" s="234"/>
      <c r="T27" s="317"/>
      <c r="U27" s="225"/>
      <c r="V27" s="242"/>
      <c r="W27" s="234">
        <v>54</v>
      </c>
      <c r="X27" s="318">
        <v>0.008924144769459593</v>
      </c>
      <c r="Y27" s="234"/>
      <c r="Z27" s="317"/>
      <c r="AA27" s="225"/>
      <c r="AB27" s="318"/>
      <c r="AC27" s="234"/>
      <c r="AD27" s="317"/>
      <c r="AE27" s="225"/>
      <c r="AF27" s="242"/>
      <c r="AG27" s="234">
        <v>56</v>
      </c>
      <c r="AH27" s="318">
        <v>0.009269988412514484</v>
      </c>
      <c r="AI27" s="234"/>
      <c r="AJ27" s="317"/>
      <c r="AK27" s="225"/>
      <c r="AL27" s="318"/>
      <c r="AM27" s="234"/>
      <c r="AN27" s="317"/>
      <c r="AO27" s="225"/>
      <c r="AP27" s="242"/>
      <c r="AQ27" s="234">
        <v>0</v>
      </c>
      <c r="AR27" s="318">
        <v>0</v>
      </c>
      <c r="AS27" s="234"/>
      <c r="AT27" s="318"/>
      <c r="AU27" s="234"/>
      <c r="AV27" s="317"/>
      <c r="AW27" s="225"/>
      <c r="AX27" s="317"/>
      <c r="AY27" s="233"/>
      <c r="AZ27" s="234">
        <v>26</v>
      </c>
      <c r="BA27" s="318">
        <v>0.012115563839701771</v>
      </c>
      <c r="BB27" s="414"/>
      <c r="BC27" s="175"/>
      <c r="BD27" s="347">
        <v>26</v>
      </c>
      <c r="BE27" s="175">
        <v>0.012115563839701771</v>
      </c>
      <c r="BF27" s="367"/>
    </row>
    <row r="28" spans="1:58" ht="15" thickBot="1">
      <c r="A28" s="26" t="s">
        <v>188</v>
      </c>
      <c r="B28" s="40" t="s">
        <v>620</v>
      </c>
      <c r="C28" s="225">
        <v>30</v>
      </c>
      <c r="D28" s="318">
        <v>0.013979496738117428</v>
      </c>
      <c r="E28" s="225"/>
      <c r="F28" s="317"/>
      <c r="G28" s="225"/>
      <c r="H28" s="318"/>
      <c r="I28" s="234"/>
      <c r="J28" s="317"/>
      <c r="K28" s="225"/>
      <c r="L28" s="242"/>
      <c r="M28" s="234">
        <v>786</v>
      </c>
      <c r="N28" s="318">
        <v>0.04115398711974449</v>
      </c>
      <c r="O28" s="234"/>
      <c r="P28" s="317"/>
      <c r="Q28" s="225"/>
      <c r="R28" s="318"/>
      <c r="S28" s="234"/>
      <c r="T28" s="317"/>
      <c r="U28" s="225"/>
      <c r="V28" s="242"/>
      <c r="W28" s="234">
        <v>266</v>
      </c>
      <c r="X28" s="318">
        <v>0.04395967608659725</v>
      </c>
      <c r="Y28" s="234"/>
      <c r="Z28" s="317"/>
      <c r="AA28" s="225"/>
      <c r="AB28" s="318"/>
      <c r="AC28" s="234"/>
      <c r="AD28" s="317"/>
      <c r="AE28" s="225"/>
      <c r="AF28" s="242"/>
      <c r="AG28" s="234">
        <v>252</v>
      </c>
      <c r="AH28" s="318">
        <v>0.04171494785631518</v>
      </c>
      <c r="AI28" s="234"/>
      <c r="AJ28" s="317"/>
      <c r="AK28" s="225"/>
      <c r="AL28" s="318"/>
      <c r="AM28" s="234"/>
      <c r="AN28" s="317"/>
      <c r="AO28" s="225"/>
      <c r="AP28" s="242"/>
      <c r="AQ28" s="234">
        <v>2</v>
      </c>
      <c r="AR28" s="318">
        <v>0.02564102564102564</v>
      </c>
      <c r="AS28" s="234"/>
      <c r="AT28" s="318"/>
      <c r="AU28" s="234"/>
      <c r="AV28" s="317"/>
      <c r="AW28" s="225"/>
      <c r="AX28" s="317"/>
      <c r="AY28" s="233"/>
      <c r="AZ28" s="234">
        <v>30</v>
      </c>
      <c r="BA28" s="318">
        <v>0.013979496738117428</v>
      </c>
      <c r="BB28" s="251"/>
      <c r="BC28" s="175"/>
      <c r="BD28" s="416">
        <v>30</v>
      </c>
      <c r="BE28" s="175">
        <v>0.013979496738117428</v>
      </c>
      <c r="BF28" s="367"/>
    </row>
    <row r="29" spans="1:58" ht="15" thickBot="1">
      <c r="A29" s="459" t="s">
        <v>410</v>
      </c>
      <c r="B29" s="470"/>
      <c r="C29" s="46">
        <v>2146</v>
      </c>
      <c r="D29" s="181">
        <v>1</v>
      </c>
      <c r="E29" s="46"/>
      <c r="F29" s="47"/>
      <c r="G29" s="46"/>
      <c r="H29" s="181"/>
      <c r="I29" s="240"/>
      <c r="J29" s="47"/>
      <c r="K29" s="46"/>
      <c r="L29" s="181"/>
      <c r="M29" s="240">
        <v>19099</v>
      </c>
      <c r="N29" s="181">
        <v>1</v>
      </c>
      <c r="O29" s="240"/>
      <c r="P29" s="47"/>
      <c r="Q29" s="46"/>
      <c r="R29" s="181"/>
      <c r="S29" s="240"/>
      <c r="T29" s="47"/>
      <c r="U29" s="46"/>
      <c r="V29" s="181"/>
      <c r="W29" s="240">
        <v>6051</v>
      </c>
      <c r="X29" s="181">
        <v>1</v>
      </c>
      <c r="Y29" s="240"/>
      <c r="Z29" s="47"/>
      <c r="AA29" s="46"/>
      <c r="AB29" s="181"/>
      <c r="AC29" s="240"/>
      <c r="AD29" s="47"/>
      <c r="AE29" s="46"/>
      <c r="AF29" s="181"/>
      <c r="AG29" s="240">
        <v>6041</v>
      </c>
      <c r="AH29" s="181">
        <v>1</v>
      </c>
      <c r="AI29" s="240"/>
      <c r="AJ29" s="47"/>
      <c r="AK29" s="46"/>
      <c r="AL29" s="181"/>
      <c r="AM29" s="240"/>
      <c r="AN29" s="47"/>
      <c r="AO29" s="46"/>
      <c r="AP29" s="181"/>
      <c r="AQ29" s="240">
        <v>78</v>
      </c>
      <c r="AR29" s="181">
        <v>1</v>
      </c>
      <c r="AS29" s="240"/>
      <c r="AT29" s="181"/>
      <c r="AU29" s="240"/>
      <c r="AV29" s="47"/>
      <c r="AW29" s="46"/>
      <c r="AX29" s="47"/>
      <c r="AY29" s="186"/>
      <c r="AZ29" s="240">
        <v>2146</v>
      </c>
      <c r="BA29" s="181">
        <v>1</v>
      </c>
      <c r="BB29" s="240"/>
      <c r="BC29" s="181"/>
      <c r="BD29" s="240">
        <v>2146</v>
      </c>
      <c r="BE29" s="181">
        <v>1</v>
      </c>
      <c r="BF29" s="367"/>
    </row>
    <row r="30" spans="1:57" ht="14.25">
      <c r="A30" s="57"/>
      <c r="B30" s="57"/>
      <c r="C30" s="59"/>
      <c r="D30" s="182"/>
      <c r="E30" s="59"/>
      <c r="F30" s="182"/>
      <c r="G30" s="59"/>
      <c r="H30" s="182"/>
      <c r="I30" s="59"/>
      <c r="J30" s="182"/>
      <c r="K30" s="59"/>
      <c r="L30" s="182"/>
      <c r="M30" s="59"/>
      <c r="N30" s="182"/>
      <c r="O30" s="59"/>
      <c r="P30" s="182"/>
      <c r="Q30" s="59"/>
      <c r="R30" s="182"/>
      <c r="S30" s="59"/>
      <c r="T30" s="182"/>
      <c r="U30" s="59"/>
      <c r="V30" s="182"/>
      <c r="W30" s="59"/>
      <c r="X30" s="182"/>
      <c r="Y30" s="59"/>
      <c r="Z30" s="182"/>
      <c r="AA30" s="59"/>
      <c r="AB30" s="182"/>
      <c r="AC30" s="59"/>
      <c r="AD30" s="182"/>
      <c r="AE30" s="59"/>
      <c r="AF30" s="182"/>
      <c r="AG30" s="59"/>
      <c r="AH30" s="182"/>
      <c r="AI30" s="59"/>
      <c r="AJ30" s="182"/>
      <c r="AK30" s="59"/>
      <c r="AL30" s="182"/>
      <c r="AM30" s="59"/>
      <c r="AN30" s="182"/>
      <c r="AO30" s="59"/>
      <c r="AP30" s="182"/>
      <c r="AQ30" s="59"/>
      <c r="AR30" s="182"/>
      <c r="AS30" s="59"/>
      <c r="AT30" s="182"/>
      <c r="AU30" s="59"/>
      <c r="AV30" s="182"/>
      <c r="AW30" s="59"/>
      <c r="AX30" s="182"/>
      <c r="AY30" s="59"/>
      <c r="AZ30" s="59"/>
      <c r="BA30" s="182"/>
      <c r="BB30" s="182"/>
      <c r="BC30" s="182"/>
      <c r="BD30" s="59"/>
      <c r="BE30" s="182"/>
    </row>
    <row r="31" spans="1:57" ht="14.25">
      <c r="A31" s="99"/>
      <c r="B31" s="66"/>
      <c r="C31" s="67"/>
      <c r="D31" s="66"/>
      <c r="E31" s="67"/>
      <c r="F31" s="66"/>
      <c r="G31" s="67"/>
      <c r="H31" s="66"/>
      <c r="I31" s="67"/>
      <c r="J31" s="66"/>
      <c r="K31" s="66"/>
      <c r="L31" s="66"/>
      <c r="M31" s="67"/>
      <c r="N31" s="66"/>
      <c r="O31" s="67"/>
      <c r="P31" s="66"/>
      <c r="Q31" s="67"/>
      <c r="R31" s="66"/>
      <c r="S31" s="67"/>
      <c r="T31" s="66"/>
      <c r="U31" s="66"/>
      <c r="V31" s="66"/>
      <c r="W31" s="67"/>
      <c r="X31" s="66"/>
      <c r="Y31" s="67"/>
      <c r="Z31" s="66"/>
      <c r="AA31" s="67"/>
      <c r="AB31" s="66"/>
      <c r="AC31" s="67"/>
      <c r="AD31" s="66"/>
      <c r="AE31" s="66"/>
      <c r="AF31" s="66"/>
      <c r="AG31" s="67"/>
      <c r="AH31" s="66"/>
      <c r="AI31" s="67"/>
      <c r="AJ31" s="66"/>
      <c r="AK31" s="67"/>
      <c r="AL31" s="66"/>
      <c r="AM31" s="67"/>
      <c r="AN31" s="66"/>
      <c r="AO31" s="66"/>
      <c r="AP31" s="66"/>
      <c r="AQ31" s="67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</row>
    <row r="32" spans="1:57" ht="14.25">
      <c r="A32" s="66"/>
      <c r="B32" s="66"/>
      <c r="C32" s="67"/>
      <c r="D32" s="66"/>
      <c r="E32" s="67"/>
      <c r="F32" s="66"/>
      <c r="G32" s="67"/>
      <c r="H32" s="66"/>
      <c r="I32" s="67"/>
      <c r="J32" s="66"/>
      <c r="K32" s="66"/>
      <c r="L32" s="66"/>
      <c r="M32" s="67"/>
      <c r="N32" s="66"/>
      <c r="O32" s="67"/>
      <c r="P32" s="66"/>
      <c r="Q32" s="67"/>
      <c r="R32" s="66"/>
      <c r="S32" s="67"/>
      <c r="T32" s="66"/>
      <c r="U32" s="66"/>
      <c r="V32" s="66"/>
      <c r="W32" s="67"/>
      <c r="X32" s="66"/>
      <c r="Y32" s="67"/>
      <c r="Z32" s="66"/>
      <c r="AA32" s="67"/>
      <c r="AB32" s="66"/>
      <c r="AC32" s="67"/>
      <c r="AD32" s="66"/>
      <c r="AE32" s="66"/>
      <c r="AF32" s="66"/>
      <c r="AG32" s="67"/>
      <c r="AH32" s="66"/>
      <c r="AI32" s="67"/>
      <c r="AJ32" s="66"/>
      <c r="AK32" s="67"/>
      <c r="AL32" s="66"/>
      <c r="AM32" s="67"/>
      <c r="AN32" s="66"/>
      <c r="AO32" s="66"/>
      <c r="AP32" s="66"/>
      <c r="AQ32" s="67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</row>
    <row r="33" spans="1:57" ht="30" customHeight="1">
      <c r="A33" s="452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66"/>
      <c r="BB33" s="66"/>
      <c r="BC33" s="66"/>
      <c r="BD33" s="66"/>
      <c r="BE33" s="66"/>
    </row>
    <row r="34" spans="1:57" ht="14.25">
      <c r="A34" s="101"/>
      <c r="B34" s="71"/>
      <c r="C34" s="232"/>
      <c r="D34" s="71"/>
      <c r="E34" s="232"/>
      <c r="F34" s="71"/>
      <c r="G34" s="232"/>
      <c r="H34" s="71"/>
      <c r="I34" s="232"/>
      <c r="J34" s="71"/>
      <c r="K34" s="71"/>
      <c r="L34" s="71"/>
      <c r="M34" s="232"/>
      <c r="N34" s="71"/>
      <c r="O34" s="232"/>
      <c r="P34" s="71"/>
      <c r="Q34" s="232"/>
      <c r="R34" s="71"/>
      <c r="S34" s="232"/>
      <c r="T34" s="71"/>
      <c r="U34" s="71"/>
      <c r="V34" s="71"/>
      <c r="W34" s="232"/>
      <c r="X34" s="71"/>
      <c r="Y34" s="232"/>
      <c r="Z34" s="71"/>
      <c r="AA34" s="232"/>
      <c r="AB34" s="71"/>
      <c r="AC34" s="232"/>
      <c r="AD34" s="71"/>
      <c r="AE34" s="71"/>
      <c r="AF34" s="71"/>
      <c r="AG34" s="232"/>
      <c r="AH34" s="71"/>
      <c r="AI34" s="232"/>
      <c r="AJ34" s="71"/>
      <c r="AK34" s="232"/>
      <c r="AL34" s="71"/>
      <c r="AM34" s="232"/>
      <c r="AN34" s="71"/>
      <c r="AO34" s="71"/>
      <c r="AP34" s="71"/>
      <c r="AQ34" s="232"/>
      <c r="AR34" s="71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</row>
    <row r="35" spans="1:57" ht="14.25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</row>
  </sheetData>
  <sheetProtection/>
  <mergeCells count="44">
    <mergeCell ref="AW5:AX5"/>
    <mergeCell ref="A1:BE1"/>
    <mergeCell ref="A2:A6"/>
    <mergeCell ref="B2:B6"/>
    <mergeCell ref="C2:BA2"/>
    <mergeCell ref="BB2:BC5"/>
    <mergeCell ref="A29:B29"/>
    <mergeCell ref="C3:D3"/>
    <mergeCell ref="AU5:AV5"/>
    <mergeCell ref="BD2:BE5"/>
    <mergeCell ref="A33:AZ33"/>
    <mergeCell ref="AS4:AY4"/>
    <mergeCell ref="AZ4:BA5"/>
    <mergeCell ref="AS3:BA3"/>
    <mergeCell ref="AS5:AT5"/>
    <mergeCell ref="C4:D5"/>
    <mergeCell ref="E3:N3"/>
    <mergeCell ref="E4:L4"/>
    <mergeCell ref="M4:N5"/>
    <mergeCell ref="E5:F5"/>
    <mergeCell ref="G5:H5"/>
    <mergeCell ref="I5:J5"/>
    <mergeCell ref="K5:L5"/>
    <mergeCell ref="AI3:AR3"/>
    <mergeCell ref="AI4:AP4"/>
    <mergeCell ref="AQ4:AR5"/>
    <mergeCell ref="AI5:AJ5"/>
    <mergeCell ref="AK5:AL5"/>
    <mergeCell ref="AM5:AN5"/>
    <mergeCell ref="AO5:AP5"/>
    <mergeCell ref="Y3:AH3"/>
    <mergeCell ref="Y4:AF4"/>
    <mergeCell ref="AG4:AH5"/>
    <mergeCell ref="Y5:Z5"/>
    <mergeCell ref="AA5:AB5"/>
    <mergeCell ref="AC5:AD5"/>
    <mergeCell ref="AE5:AF5"/>
    <mergeCell ref="O3:X3"/>
    <mergeCell ref="O4:V4"/>
    <mergeCell ref="W4:X5"/>
    <mergeCell ref="O5:P5"/>
    <mergeCell ref="Q5:R5"/>
    <mergeCell ref="S5:T5"/>
    <mergeCell ref="U5:V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9"/>
  <sheetViews>
    <sheetView zoomScalePageLayoutView="0" workbookViewId="0" topLeftCell="C6">
      <selection activeCell="A1" sqref="A1:T27"/>
    </sheetView>
  </sheetViews>
  <sheetFormatPr defaultColWidth="9.140625" defaultRowHeight="15"/>
  <cols>
    <col min="1" max="1" width="7.7109375" style="290" customWidth="1"/>
    <col min="2" max="2" width="57.8515625" style="290" customWidth="1"/>
    <col min="3" max="18" width="9.140625" style="290" customWidth="1"/>
    <col min="19" max="19" width="9.7109375" style="290" bestFit="1" customWidth="1"/>
    <col min="20" max="20" width="11.421875" style="290" customWidth="1"/>
    <col min="21" max="16384" width="9.140625" style="290" customWidth="1"/>
  </cols>
  <sheetData>
    <row r="1" spans="1:20" ht="24.75" customHeight="1" thickBot="1" thickTop="1">
      <c r="A1" s="453" t="s">
        <v>489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71"/>
    </row>
    <row r="2" spans="1:20" ht="24.75" customHeight="1" thickBot="1" thickTop="1">
      <c r="A2" s="544" t="s">
        <v>704</v>
      </c>
      <c r="B2" s="545" t="s">
        <v>439</v>
      </c>
      <c r="C2" s="517" t="s">
        <v>694</v>
      </c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9"/>
    </row>
    <row r="3" spans="1:20" ht="24.75" customHeight="1">
      <c r="A3" s="477"/>
      <c r="B3" s="532"/>
      <c r="C3" s="525" t="s">
        <v>711</v>
      </c>
      <c r="D3" s="556"/>
      <c r="E3" s="525" t="s">
        <v>707</v>
      </c>
      <c r="F3" s="556"/>
      <c r="G3" s="525" t="s">
        <v>708</v>
      </c>
      <c r="H3" s="556"/>
      <c r="I3" s="525" t="s">
        <v>709</v>
      </c>
      <c r="J3" s="556"/>
      <c r="K3" s="525" t="s">
        <v>710</v>
      </c>
      <c r="L3" s="556"/>
      <c r="M3" s="525" t="s">
        <v>712</v>
      </c>
      <c r="N3" s="556"/>
      <c r="O3" s="525" t="s">
        <v>713</v>
      </c>
      <c r="P3" s="556"/>
      <c r="Q3" s="525" t="s">
        <v>714</v>
      </c>
      <c r="R3" s="556"/>
      <c r="S3" s="523" t="s">
        <v>695</v>
      </c>
      <c r="T3" s="556"/>
    </row>
    <row r="4" spans="1:20" ht="24.75" customHeight="1" thickBot="1">
      <c r="A4" s="555"/>
      <c r="B4" s="533"/>
      <c r="C4" s="8" t="s">
        <v>10</v>
      </c>
      <c r="D4" s="227" t="s">
        <v>11</v>
      </c>
      <c r="E4" s="8" t="s">
        <v>10</v>
      </c>
      <c r="F4" s="9" t="s">
        <v>11</v>
      </c>
      <c r="G4" s="8" t="s">
        <v>10</v>
      </c>
      <c r="H4" s="9" t="s">
        <v>11</v>
      </c>
      <c r="I4" s="8" t="s">
        <v>10</v>
      </c>
      <c r="J4" s="9" t="s">
        <v>11</v>
      </c>
      <c r="K4" s="8" t="s">
        <v>10</v>
      </c>
      <c r="L4" s="9" t="s">
        <v>11</v>
      </c>
      <c r="M4" s="8" t="s">
        <v>10</v>
      </c>
      <c r="N4" s="227" t="s">
        <v>11</v>
      </c>
      <c r="O4" s="8" t="s">
        <v>10</v>
      </c>
      <c r="P4" s="9" t="s">
        <v>11</v>
      </c>
      <c r="Q4" s="8" t="s">
        <v>10</v>
      </c>
      <c r="R4" s="9" t="s">
        <v>11</v>
      </c>
      <c r="S4" s="172" t="s">
        <v>10</v>
      </c>
      <c r="T4" s="9" t="s">
        <v>11</v>
      </c>
    </row>
    <row r="5" spans="1:21" ht="14.25">
      <c r="A5" s="72" t="s">
        <v>146</v>
      </c>
      <c r="B5" s="252" t="s">
        <v>599</v>
      </c>
      <c r="C5" s="222">
        <v>2120</v>
      </c>
      <c r="D5" s="423">
        <v>0.11105872492011105</v>
      </c>
      <c r="E5" s="222">
        <v>335</v>
      </c>
      <c r="F5" s="422">
        <v>0.09420697412823395</v>
      </c>
      <c r="G5" s="248">
        <v>378</v>
      </c>
      <c r="H5" s="423">
        <v>0.0966010733452594</v>
      </c>
      <c r="I5" s="222">
        <v>457</v>
      </c>
      <c r="J5" s="422">
        <v>0.10515416474919466</v>
      </c>
      <c r="K5" s="248">
        <v>249</v>
      </c>
      <c r="L5" s="423">
        <v>0.10925844668714349</v>
      </c>
      <c r="M5" s="222">
        <v>357</v>
      </c>
      <c r="N5" s="422">
        <v>0.13704414587332053</v>
      </c>
      <c r="O5" s="248">
        <v>151</v>
      </c>
      <c r="P5" s="423">
        <v>0.14312796208530806</v>
      </c>
      <c r="Q5" s="222">
        <v>77</v>
      </c>
      <c r="R5" s="422">
        <v>0.10606060606060605</v>
      </c>
      <c r="S5" s="249">
        <v>4124</v>
      </c>
      <c r="T5" s="229">
        <v>0.10977135404189627</v>
      </c>
      <c r="U5" s="367"/>
    </row>
    <row r="6" spans="1:21" ht="27">
      <c r="A6" s="26" t="s">
        <v>148</v>
      </c>
      <c r="B6" s="253" t="s">
        <v>600</v>
      </c>
      <c r="C6" s="225">
        <v>2502</v>
      </c>
      <c r="D6" s="317">
        <v>0.13107024988213106</v>
      </c>
      <c r="E6" s="225">
        <v>515</v>
      </c>
      <c r="F6" s="318">
        <v>0.14482564679415072</v>
      </c>
      <c r="G6" s="234">
        <v>631</v>
      </c>
      <c r="H6" s="317">
        <v>0.16125734730385893</v>
      </c>
      <c r="I6" s="225">
        <v>771</v>
      </c>
      <c r="J6" s="318">
        <v>0.17740450989415554</v>
      </c>
      <c r="K6" s="234">
        <v>400</v>
      </c>
      <c r="L6" s="317">
        <v>0.17551557700745937</v>
      </c>
      <c r="M6" s="225">
        <v>518</v>
      </c>
      <c r="N6" s="318">
        <v>0.19884836852207294</v>
      </c>
      <c r="O6" s="234">
        <v>201</v>
      </c>
      <c r="P6" s="317">
        <v>0.190521327014218</v>
      </c>
      <c r="Q6" s="225">
        <v>128</v>
      </c>
      <c r="R6" s="318">
        <v>0.1763085399449036</v>
      </c>
      <c r="S6" s="251">
        <v>5666</v>
      </c>
      <c r="T6" s="175">
        <v>0.15081583220208153</v>
      </c>
      <c r="U6" s="367"/>
    </row>
    <row r="7" spans="1:21" ht="27">
      <c r="A7" s="26" t="s">
        <v>150</v>
      </c>
      <c r="B7" s="253" t="s">
        <v>601</v>
      </c>
      <c r="C7" s="225">
        <v>1071</v>
      </c>
      <c r="D7" s="317">
        <v>0.056105610561056105</v>
      </c>
      <c r="E7" s="225">
        <v>160</v>
      </c>
      <c r="F7" s="318">
        <v>0.044994375703037125</v>
      </c>
      <c r="G7" s="234">
        <v>174</v>
      </c>
      <c r="H7" s="317">
        <v>0.044467160746230514</v>
      </c>
      <c r="I7" s="225">
        <v>217</v>
      </c>
      <c r="J7" s="318">
        <v>0.04993097100782329</v>
      </c>
      <c r="K7" s="234">
        <v>128</v>
      </c>
      <c r="L7" s="317">
        <v>0.05616498464238702</v>
      </c>
      <c r="M7" s="225">
        <v>173</v>
      </c>
      <c r="N7" s="318">
        <v>0.06641074856046066</v>
      </c>
      <c r="O7" s="234">
        <v>64</v>
      </c>
      <c r="P7" s="317">
        <v>0.06066350710900474</v>
      </c>
      <c r="Q7" s="225">
        <v>44</v>
      </c>
      <c r="R7" s="318">
        <v>0.060606060606060594</v>
      </c>
      <c r="S7" s="251">
        <v>2031</v>
      </c>
      <c r="T7" s="175">
        <v>0.05406052862732572</v>
      </c>
      <c r="U7" s="367"/>
    </row>
    <row r="8" spans="1:21" ht="27">
      <c r="A8" s="26" t="s">
        <v>152</v>
      </c>
      <c r="B8" s="253" t="s">
        <v>602</v>
      </c>
      <c r="C8" s="225">
        <v>83</v>
      </c>
      <c r="D8" s="317">
        <v>0.004348053853004348</v>
      </c>
      <c r="E8" s="225">
        <v>24</v>
      </c>
      <c r="F8" s="318">
        <v>0.006749156355455568</v>
      </c>
      <c r="G8" s="234">
        <v>29</v>
      </c>
      <c r="H8" s="317">
        <v>0.007411193457705084</v>
      </c>
      <c r="I8" s="225">
        <v>32</v>
      </c>
      <c r="J8" s="318">
        <v>0.007363092498849517</v>
      </c>
      <c r="K8" s="234">
        <v>18</v>
      </c>
      <c r="L8" s="317">
        <v>0.007898200965335672</v>
      </c>
      <c r="M8" s="225">
        <v>20</v>
      </c>
      <c r="N8" s="318">
        <v>0.007677543186180422</v>
      </c>
      <c r="O8" s="234">
        <v>10</v>
      </c>
      <c r="P8" s="317">
        <v>0.009478672985781991</v>
      </c>
      <c r="Q8" s="225">
        <v>4</v>
      </c>
      <c r="R8" s="318">
        <v>0.005509641873278237</v>
      </c>
      <c r="S8" s="251">
        <v>220</v>
      </c>
      <c r="T8" s="175">
        <v>0.005855891825707365</v>
      </c>
      <c r="U8" s="367"/>
    </row>
    <row r="9" spans="1:21" ht="14.25">
      <c r="A9" s="26" t="s">
        <v>154</v>
      </c>
      <c r="B9" s="253" t="s">
        <v>603</v>
      </c>
      <c r="C9" s="225">
        <v>91</v>
      </c>
      <c r="D9" s="317">
        <v>0.004767143381004767</v>
      </c>
      <c r="E9" s="225">
        <v>31</v>
      </c>
      <c r="F9" s="318">
        <v>0.008717660292463443</v>
      </c>
      <c r="G9" s="234">
        <v>29</v>
      </c>
      <c r="H9" s="317">
        <v>0.007411193457705084</v>
      </c>
      <c r="I9" s="225">
        <v>35</v>
      </c>
      <c r="J9" s="318">
        <v>0.00805338242061666</v>
      </c>
      <c r="K9" s="234">
        <v>13</v>
      </c>
      <c r="L9" s="317">
        <v>0.005704256252742432</v>
      </c>
      <c r="M9" s="225">
        <v>15</v>
      </c>
      <c r="N9" s="318">
        <v>0.005758157389635317</v>
      </c>
      <c r="O9" s="234">
        <v>8</v>
      </c>
      <c r="P9" s="317">
        <v>0.007582938388625593</v>
      </c>
      <c r="Q9" s="225">
        <v>1</v>
      </c>
      <c r="R9" s="318">
        <v>0.0013774104683195593</v>
      </c>
      <c r="S9" s="251">
        <v>223</v>
      </c>
      <c r="T9" s="175">
        <v>0.00593574489605792</v>
      </c>
      <c r="U9" s="367"/>
    </row>
    <row r="10" spans="1:21" ht="27">
      <c r="A10" s="26" t="s">
        <v>156</v>
      </c>
      <c r="B10" s="253" t="s">
        <v>604</v>
      </c>
      <c r="C10" s="225">
        <v>45</v>
      </c>
      <c r="D10" s="317">
        <v>0.0023573785950023575</v>
      </c>
      <c r="E10" s="225">
        <v>5</v>
      </c>
      <c r="F10" s="318">
        <v>0.0014060742407199101</v>
      </c>
      <c r="G10" s="234">
        <v>4</v>
      </c>
      <c r="H10" s="317">
        <v>0.0010222335803731152</v>
      </c>
      <c r="I10" s="225">
        <v>13</v>
      </c>
      <c r="J10" s="318">
        <v>0.0029912563276576157</v>
      </c>
      <c r="K10" s="234">
        <v>3</v>
      </c>
      <c r="L10" s="317">
        <v>0.0013163668275559457</v>
      </c>
      <c r="M10" s="225">
        <v>5</v>
      </c>
      <c r="N10" s="318">
        <v>0.0019193857965451055</v>
      </c>
      <c r="O10" s="234">
        <v>1</v>
      </c>
      <c r="P10" s="317">
        <v>0.0009478672985781991</v>
      </c>
      <c r="Q10" s="225">
        <v>1</v>
      </c>
      <c r="R10" s="318">
        <v>0.0013774104683195593</v>
      </c>
      <c r="S10" s="251">
        <v>77</v>
      </c>
      <c r="T10" s="175">
        <v>0.0020495621389975778</v>
      </c>
      <c r="U10" s="367"/>
    </row>
    <row r="11" spans="1:21" ht="14.25">
      <c r="A11" s="26" t="s">
        <v>158</v>
      </c>
      <c r="B11" s="253" t="s">
        <v>605</v>
      </c>
      <c r="C11" s="225">
        <v>1814</v>
      </c>
      <c r="D11" s="317">
        <v>0.09502855047409503</v>
      </c>
      <c r="E11" s="225">
        <v>163</v>
      </c>
      <c r="F11" s="318">
        <v>0.04583802024746906</v>
      </c>
      <c r="G11" s="234">
        <v>162</v>
      </c>
      <c r="H11" s="317">
        <v>0.041400460005111175</v>
      </c>
      <c r="I11" s="225">
        <v>171</v>
      </c>
      <c r="J11" s="318">
        <v>0.0393465255407271</v>
      </c>
      <c r="K11" s="234">
        <v>81</v>
      </c>
      <c r="L11" s="317">
        <v>0.03554190434401053</v>
      </c>
      <c r="M11" s="225">
        <v>43</v>
      </c>
      <c r="N11" s="318">
        <v>0.016506717850287907</v>
      </c>
      <c r="O11" s="234">
        <v>13</v>
      </c>
      <c r="P11" s="317">
        <v>0.012322274881516588</v>
      </c>
      <c r="Q11" s="225">
        <v>6</v>
      </c>
      <c r="R11" s="318">
        <v>0.008264462809917356</v>
      </c>
      <c r="S11" s="251">
        <v>2453</v>
      </c>
      <c r="T11" s="175">
        <v>0.06529319385663712</v>
      </c>
      <c r="U11" s="367"/>
    </row>
    <row r="12" spans="1:21" ht="14.25">
      <c r="A12" s="26" t="s">
        <v>160</v>
      </c>
      <c r="B12" s="253" t="s">
        <v>606</v>
      </c>
      <c r="C12" s="225">
        <v>303</v>
      </c>
      <c r="D12" s="317">
        <v>0.015873015873015876</v>
      </c>
      <c r="E12" s="225">
        <v>75</v>
      </c>
      <c r="F12" s="318">
        <v>0.02109111361079865</v>
      </c>
      <c r="G12" s="234">
        <v>64</v>
      </c>
      <c r="H12" s="317">
        <v>0.016355737285969844</v>
      </c>
      <c r="I12" s="225">
        <v>72</v>
      </c>
      <c r="J12" s="318">
        <v>0.016566958122411414</v>
      </c>
      <c r="K12" s="234">
        <v>46</v>
      </c>
      <c r="L12" s="317">
        <v>0.020184291355857833</v>
      </c>
      <c r="M12" s="225">
        <v>20</v>
      </c>
      <c r="N12" s="318">
        <v>0.007677543186180422</v>
      </c>
      <c r="O12" s="234">
        <v>8</v>
      </c>
      <c r="P12" s="317">
        <v>0.007582938388625593</v>
      </c>
      <c r="Q12" s="225">
        <v>5</v>
      </c>
      <c r="R12" s="318">
        <v>0.006887052341597797</v>
      </c>
      <c r="S12" s="251">
        <v>593</v>
      </c>
      <c r="T12" s="175">
        <v>0.015784290239293036</v>
      </c>
      <c r="U12" s="367"/>
    </row>
    <row r="13" spans="1:21" ht="14.25">
      <c r="A13" s="26" t="s">
        <v>162</v>
      </c>
      <c r="B13" s="253" t="s">
        <v>607</v>
      </c>
      <c r="C13" s="225">
        <v>132</v>
      </c>
      <c r="D13" s="317">
        <v>0.006914977212006914</v>
      </c>
      <c r="E13" s="225">
        <v>16</v>
      </c>
      <c r="F13" s="318">
        <v>0.0044994375703037125</v>
      </c>
      <c r="G13" s="234">
        <v>21</v>
      </c>
      <c r="H13" s="317">
        <v>0.005366726296958855</v>
      </c>
      <c r="I13" s="225">
        <v>25</v>
      </c>
      <c r="J13" s="242">
        <v>0.005752416014726185</v>
      </c>
      <c r="K13" s="234">
        <v>9</v>
      </c>
      <c r="L13" s="317">
        <v>0.003949100482667836</v>
      </c>
      <c r="M13" s="225">
        <v>9</v>
      </c>
      <c r="N13" s="318">
        <v>0.00345489443378119</v>
      </c>
      <c r="O13" s="234">
        <v>1</v>
      </c>
      <c r="P13" s="317">
        <v>0.0009478672985781991</v>
      </c>
      <c r="Q13" s="225">
        <v>3</v>
      </c>
      <c r="R13" s="318">
        <v>0.004132231404958678</v>
      </c>
      <c r="S13" s="251">
        <v>216</v>
      </c>
      <c r="T13" s="175">
        <v>0.0057494210652399595</v>
      </c>
      <c r="U13" s="367"/>
    </row>
    <row r="14" spans="1:21" ht="14.25">
      <c r="A14" s="26" t="s">
        <v>164</v>
      </c>
      <c r="B14" s="253" t="s">
        <v>608</v>
      </c>
      <c r="C14" s="234">
        <v>167</v>
      </c>
      <c r="D14" s="317">
        <v>0.008748493897008748</v>
      </c>
      <c r="E14" s="225">
        <v>56</v>
      </c>
      <c r="F14" s="318">
        <v>0.015748031496062992</v>
      </c>
      <c r="G14" s="234">
        <v>72</v>
      </c>
      <c r="H14" s="317">
        <v>0.018400204446716074</v>
      </c>
      <c r="I14" s="225">
        <v>91</v>
      </c>
      <c r="J14" s="242">
        <v>0.020938794293603312</v>
      </c>
      <c r="K14" s="234">
        <v>48</v>
      </c>
      <c r="L14" s="317">
        <v>0.02106186924089513</v>
      </c>
      <c r="M14" s="225">
        <v>45</v>
      </c>
      <c r="N14" s="318">
        <v>0.01727447216890595</v>
      </c>
      <c r="O14" s="234">
        <v>13</v>
      </c>
      <c r="P14" s="317">
        <v>0.012322274881516588</v>
      </c>
      <c r="Q14" s="225">
        <v>8</v>
      </c>
      <c r="R14" s="318">
        <v>0.011019283746556474</v>
      </c>
      <c r="S14" s="251">
        <v>500</v>
      </c>
      <c r="T14" s="175">
        <v>0.013308845058425828</v>
      </c>
      <c r="U14" s="367"/>
    </row>
    <row r="15" spans="1:21" ht="14.25">
      <c r="A15" s="26" t="s">
        <v>166</v>
      </c>
      <c r="B15" s="253" t="s">
        <v>609</v>
      </c>
      <c r="C15" s="234">
        <v>101</v>
      </c>
      <c r="D15" s="317">
        <v>0.005291005291005291</v>
      </c>
      <c r="E15" s="225">
        <v>25</v>
      </c>
      <c r="F15" s="318">
        <v>0.00703037120359955</v>
      </c>
      <c r="G15" s="234">
        <v>26</v>
      </c>
      <c r="H15" s="317">
        <v>0.006644518272425249</v>
      </c>
      <c r="I15" s="225">
        <v>30</v>
      </c>
      <c r="J15" s="242">
        <v>0.006902899217671422</v>
      </c>
      <c r="K15" s="234">
        <v>18</v>
      </c>
      <c r="L15" s="317">
        <v>0.007898200965335672</v>
      </c>
      <c r="M15" s="225">
        <v>17</v>
      </c>
      <c r="N15" s="318">
        <v>0.006525911708253359</v>
      </c>
      <c r="O15" s="234">
        <v>3</v>
      </c>
      <c r="P15" s="317">
        <v>0.002843601895734597</v>
      </c>
      <c r="Q15" s="225">
        <v>2</v>
      </c>
      <c r="R15" s="318">
        <v>0.0027548209366391185</v>
      </c>
      <c r="S15" s="251">
        <v>222</v>
      </c>
      <c r="T15" s="175">
        <v>0.005909127205941068</v>
      </c>
      <c r="U15" s="367"/>
    </row>
    <row r="16" spans="1:21" ht="14.25">
      <c r="A16" s="26" t="s">
        <v>168</v>
      </c>
      <c r="B16" s="253" t="s">
        <v>610</v>
      </c>
      <c r="C16" s="234">
        <v>425</v>
      </c>
      <c r="D16" s="317">
        <v>0.02226413117502226</v>
      </c>
      <c r="E16" s="225">
        <v>154</v>
      </c>
      <c r="F16" s="318">
        <v>0.043307086614173235</v>
      </c>
      <c r="G16" s="234">
        <v>166</v>
      </c>
      <c r="H16" s="317">
        <v>0.042422693585484283</v>
      </c>
      <c r="I16" s="225">
        <v>182</v>
      </c>
      <c r="J16" s="242">
        <v>0.041877588587206624</v>
      </c>
      <c r="K16" s="234">
        <v>93</v>
      </c>
      <c r="L16" s="317">
        <v>0.040807371654234315</v>
      </c>
      <c r="M16" s="225">
        <v>73</v>
      </c>
      <c r="N16" s="318">
        <v>0.02802303262955854</v>
      </c>
      <c r="O16" s="234">
        <v>22</v>
      </c>
      <c r="P16" s="317">
        <v>0.020853080568720383</v>
      </c>
      <c r="Q16" s="225">
        <v>23</v>
      </c>
      <c r="R16" s="318">
        <v>0.03168044077134987</v>
      </c>
      <c r="S16" s="251">
        <v>1138</v>
      </c>
      <c r="T16" s="175">
        <v>0.030290931352977193</v>
      </c>
      <c r="U16" s="367"/>
    </row>
    <row r="17" spans="1:21" ht="14.25">
      <c r="A17" s="26" t="s">
        <v>170</v>
      </c>
      <c r="B17" s="253" t="s">
        <v>611</v>
      </c>
      <c r="C17" s="234">
        <v>897</v>
      </c>
      <c r="D17" s="317">
        <v>0.04699041332704699</v>
      </c>
      <c r="E17" s="225">
        <v>302</v>
      </c>
      <c r="F17" s="318">
        <v>0.08492688413948256</v>
      </c>
      <c r="G17" s="234">
        <v>318</v>
      </c>
      <c r="H17" s="317">
        <v>0.08126756963966267</v>
      </c>
      <c r="I17" s="225">
        <v>319</v>
      </c>
      <c r="J17" s="242">
        <v>0.07340082834790612</v>
      </c>
      <c r="K17" s="234">
        <v>168</v>
      </c>
      <c r="L17" s="317">
        <v>0.07371654234313295</v>
      </c>
      <c r="M17" s="225">
        <v>183</v>
      </c>
      <c r="N17" s="318">
        <v>0.07024952015355086</v>
      </c>
      <c r="O17" s="234">
        <v>60</v>
      </c>
      <c r="P17" s="317">
        <v>0.05687203791469195</v>
      </c>
      <c r="Q17" s="225">
        <v>60</v>
      </c>
      <c r="R17" s="318">
        <v>0.08264462809917356</v>
      </c>
      <c r="S17" s="251">
        <v>2307</v>
      </c>
      <c r="T17" s="175">
        <v>0.06140701109957678</v>
      </c>
      <c r="U17" s="367"/>
    </row>
    <row r="18" spans="1:21" ht="14.25">
      <c r="A18" s="26" t="s">
        <v>172</v>
      </c>
      <c r="B18" s="253" t="s">
        <v>612</v>
      </c>
      <c r="C18" s="234">
        <v>379</v>
      </c>
      <c r="D18" s="317">
        <v>0.019854366389019853</v>
      </c>
      <c r="E18" s="225">
        <v>19</v>
      </c>
      <c r="F18" s="318">
        <v>0.005343082114735659</v>
      </c>
      <c r="G18" s="234">
        <v>26</v>
      </c>
      <c r="H18" s="317">
        <v>0.006644518272425249</v>
      </c>
      <c r="I18" s="225">
        <v>27</v>
      </c>
      <c r="J18" s="242">
        <v>0.0062126092959042785</v>
      </c>
      <c r="K18" s="234">
        <v>14</v>
      </c>
      <c r="L18" s="317">
        <v>0.00614304519526108</v>
      </c>
      <c r="M18" s="225">
        <v>10</v>
      </c>
      <c r="N18" s="318">
        <v>0.003838771593090211</v>
      </c>
      <c r="O18" s="234">
        <v>5</v>
      </c>
      <c r="P18" s="317">
        <v>0.004739336492890996</v>
      </c>
      <c r="Q18" s="225">
        <v>4</v>
      </c>
      <c r="R18" s="318">
        <v>0.005509641873278237</v>
      </c>
      <c r="S18" s="251">
        <v>484</v>
      </c>
      <c r="T18" s="175">
        <v>0.012882962016556204</v>
      </c>
      <c r="U18" s="367"/>
    </row>
    <row r="19" spans="1:21" ht="27">
      <c r="A19" s="26" t="s">
        <v>174</v>
      </c>
      <c r="B19" s="253" t="s">
        <v>613</v>
      </c>
      <c r="C19" s="234">
        <v>1027</v>
      </c>
      <c r="D19" s="317">
        <v>0.0538006181570538</v>
      </c>
      <c r="E19" s="225">
        <v>295</v>
      </c>
      <c r="F19" s="318">
        <v>0.08295838020247469</v>
      </c>
      <c r="G19" s="234">
        <v>336</v>
      </c>
      <c r="H19" s="317">
        <v>0.08586762075134168</v>
      </c>
      <c r="I19" s="225">
        <v>394</v>
      </c>
      <c r="J19" s="242">
        <v>0.09065807639208467</v>
      </c>
      <c r="K19" s="234">
        <v>153</v>
      </c>
      <c r="L19" s="317">
        <v>0.06713470820535324</v>
      </c>
      <c r="M19" s="225">
        <v>142</v>
      </c>
      <c r="N19" s="318">
        <v>0.054510556621881</v>
      </c>
      <c r="O19" s="234">
        <v>43</v>
      </c>
      <c r="P19" s="317">
        <v>0.04075829383886256</v>
      </c>
      <c r="Q19" s="225">
        <v>38</v>
      </c>
      <c r="R19" s="318">
        <v>0.05234159779614325</v>
      </c>
      <c r="S19" s="251">
        <v>2428</v>
      </c>
      <c r="T19" s="175">
        <v>0.06462775160371581</v>
      </c>
      <c r="U19" s="367"/>
    </row>
    <row r="20" spans="1:21" ht="27">
      <c r="A20" s="26" t="s">
        <v>176</v>
      </c>
      <c r="B20" s="253" t="s">
        <v>614</v>
      </c>
      <c r="C20" s="234">
        <v>499</v>
      </c>
      <c r="D20" s="317">
        <v>0.02614070930902614</v>
      </c>
      <c r="E20" s="225">
        <v>76</v>
      </c>
      <c r="F20" s="318">
        <v>0.021372328458942637</v>
      </c>
      <c r="G20" s="234">
        <v>55</v>
      </c>
      <c r="H20" s="317">
        <v>0.014055711730130337</v>
      </c>
      <c r="I20" s="225">
        <v>46</v>
      </c>
      <c r="J20" s="242">
        <v>0.010584445467096183</v>
      </c>
      <c r="K20" s="234">
        <v>19</v>
      </c>
      <c r="L20" s="317">
        <v>0.00833698990785432</v>
      </c>
      <c r="M20" s="225">
        <v>26</v>
      </c>
      <c r="N20" s="318">
        <v>0.009980806142034549</v>
      </c>
      <c r="O20" s="234">
        <v>11</v>
      </c>
      <c r="P20" s="317">
        <v>0.010426540284360191</v>
      </c>
      <c r="Q20" s="225">
        <v>6</v>
      </c>
      <c r="R20" s="318">
        <v>0.008264462809917356</v>
      </c>
      <c r="S20" s="251">
        <v>738</v>
      </c>
      <c r="T20" s="175">
        <v>0.019643855306236524</v>
      </c>
      <c r="U20" s="367"/>
    </row>
    <row r="21" spans="1:21" ht="14.25">
      <c r="A21" s="26" t="s">
        <v>178</v>
      </c>
      <c r="B21" s="253" t="s">
        <v>615</v>
      </c>
      <c r="C21" s="234">
        <v>146</v>
      </c>
      <c r="D21" s="317">
        <v>0.007648383886007647</v>
      </c>
      <c r="E21" s="225">
        <v>25</v>
      </c>
      <c r="F21" s="318">
        <v>0.00703037120359955</v>
      </c>
      <c r="G21" s="234">
        <v>39</v>
      </c>
      <c r="H21" s="317">
        <v>0.009966777408637875</v>
      </c>
      <c r="I21" s="225">
        <v>39</v>
      </c>
      <c r="J21" s="242">
        <v>0.008973768982972849</v>
      </c>
      <c r="K21" s="234">
        <v>16</v>
      </c>
      <c r="L21" s="317">
        <v>0.0070206230802983775</v>
      </c>
      <c r="M21" s="225">
        <v>16</v>
      </c>
      <c r="N21" s="318">
        <v>0.006142034548944338</v>
      </c>
      <c r="O21" s="234">
        <v>8</v>
      </c>
      <c r="P21" s="317">
        <v>0.007582938388625593</v>
      </c>
      <c r="Q21" s="225">
        <v>4</v>
      </c>
      <c r="R21" s="318">
        <v>0.005509641873278237</v>
      </c>
      <c r="S21" s="251">
        <v>293</v>
      </c>
      <c r="T21" s="175">
        <v>0.007798983204237537</v>
      </c>
      <c r="U21" s="367"/>
    </row>
    <row r="22" spans="1:21" ht="27">
      <c r="A22" s="26" t="s">
        <v>180</v>
      </c>
      <c r="B22" s="253" t="s">
        <v>616</v>
      </c>
      <c r="C22" s="234">
        <v>2744</v>
      </c>
      <c r="D22" s="317">
        <v>0.14374770810414375</v>
      </c>
      <c r="E22" s="225">
        <v>390</v>
      </c>
      <c r="F22" s="318">
        <v>0.10967379077615298</v>
      </c>
      <c r="G22" s="234">
        <v>412</v>
      </c>
      <c r="H22" s="317">
        <v>0.10529005877843087</v>
      </c>
      <c r="I22" s="225">
        <v>484</v>
      </c>
      <c r="J22" s="242">
        <v>0.11136677404509894</v>
      </c>
      <c r="K22" s="234">
        <v>253</v>
      </c>
      <c r="L22" s="317">
        <v>0.11101360245721807</v>
      </c>
      <c r="M22" s="225">
        <v>270</v>
      </c>
      <c r="N22" s="318">
        <v>0.1036468330134357</v>
      </c>
      <c r="O22" s="234">
        <v>117</v>
      </c>
      <c r="P22" s="317">
        <v>0.11090047393364928</v>
      </c>
      <c r="Q22" s="225">
        <v>80</v>
      </c>
      <c r="R22" s="318">
        <v>0.11019283746556476</v>
      </c>
      <c r="S22" s="251">
        <v>4750</v>
      </c>
      <c r="T22" s="175">
        <v>0.12643402805504542</v>
      </c>
      <c r="U22" s="367"/>
    </row>
    <row r="23" spans="1:21" ht="14.25">
      <c r="A23" s="26" t="s">
        <v>182</v>
      </c>
      <c r="B23" s="253" t="s">
        <v>617</v>
      </c>
      <c r="C23" s="234">
        <v>3459</v>
      </c>
      <c r="D23" s="317">
        <v>0.18120383466918122</v>
      </c>
      <c r="E23" s="225">
        <v>655</v>
      </c>
      <c r="F23" s="318">
        <v>0.1841957255343082</v>
      </c>
      <c r="G23" s="234">
        <v>693</v>
      </c>
      <c r="H23" s="317">
        <v>0.1771019677996422</v>
      </c>
      <c r="I23" s="225">
        <v>640</v>
      </c>
      <c r="J23" s="242">
        <v>0.14726184997699032</v>
      </c>
      <c r="K23" s="234">
        <v>396</v>
      </c>
      <c r="L23" s="317">
        <v>0.17376042123738478</v>
      </c>
      <c r="M23" s="225">
        <v>477</v>
      </c>
      <c r="N23" s="318">
        <v>0.18310940499040307</v>
      </c>
      <c r="O23" s="234">
        <v>220</v>
      </c>
      <c r="P23" s="317">
        <v>0.2085308056872038</v>
      </c>
      <c r="Q23" s="225">
        <v>188</v>
      </c>
      <c r="R23" s="318">
        <v>0.25895316804407714</v>
      </c>
      <c r="S23" s="251">
        <v>6728</v>
      </c>
      <c r="T23" s="175">
        <v>0.17908381910617796</v>
      </c>
      <c r="U23" s="367"/>
    </row>
    <row r="24" spans="1:21" ht="14.25">
      <c r="A24" s="26" t="s">
        <v>184</v>
      </c>
      <c r="B24" s="253" t="s">
        <v>618</v>
      </c>
      <c r="C24" s="234">
        <v>166</v>
      </c>
      <c r="D24" s="317">
        <v>0.008696107706008696</v>
      </c>
      <c r="E24" s="225">
        <v>51</v>
      </c>
      <c r="F24" s="318">
        <v>0.014341957255343082</v>
      </c>
      <c r="G24" s="234">
        <v>57</v>
      </c>
      <c r="H24" s="317">
        <v>0.014566828520316892</v>
      </c>
      <c r="I24" s="225">
        <v>66</v>
      </c>
      <c r="J24" s="242">
        <v>0.015186378278877128</v>
      </c>
      <c r="K24" s="234">
        <v>33</v>
      </c>
      <c r="L24" s="317">
        <v>0.014480035103115402</v>
      </c>
      <c r="M24" s="225">
        <v>24</v>
      </c>
      <c r="N24" s="318">
        <v>0.009213051823416507</v>
      </c>
      <c r="O24" s="234">
        <v>14</v>
      </c>
      <c r="P24" s="317">
        <v>0.013270142180094787</v>
      </c>
      <c r="Q24" s="225">
        <v>4</v>
      </c>
      <c r="R24" s="318">
        <v>0.005509641873278237</v>
      </c>
      <c r="S24" s="251">
        <v>415</v>
      </c>
      <c r="T24" s="175">
        <v>0.01104634139849344</v>
      </c>
      <c r="U24" s="367"/>
    </row>
    <row r="25" spans="1:21" ht="14.25">
      <c r="A25" s="26" t="s">
        <v>186</v>
      </c>
      <c r="B25" s="253" t="s">
        <v>619</v>
      </c>
      <c r="C25" s="234">
        <v>186</v>
      </c>
      <c r="D25" s="317">
        <v>0.009743831526009744</v>
      </c>
      <c r="E25" s="225">
        <v>41</v>
      </c>
      <c r="F25" s="318">
        <v>0.01152980877390326</v>
      </c>
      <c r="G25" s="234">
        <v>42</v>
      </c>
      <c r="H25" s="317">
        <v>0.01073345259391771</v>
      </c>
      <c r="I25" s="225">
        <v>60</v>
      </c>
      <c r="J25" s="242">
        <v>0.013805798435342844</v>
      </c>
      <c r="K25" s="234">
        <v>30</v>
      </c>
      <c r="L25" s="317">
        <v>0.013163668275559452</v>
      </c>
      <c r="M25" s="225">
        <v>43</v>
      </c>
      <c r="N25" s="318">
        <v>0.016506717850287907</v>
      </c>
      <c r="O25" s="234">
        <v>28</v>
      </c>
      <c r="P25" s="317">
        <v>0.026540284360189573</v>
      </c>
      <c r="Q25" s="225">
        <v>13</v>
      </c>
      <c r="R25" s="318">
        <v>0.01790633608815427</v>
      </c>
      <c r="S25" s="251">
        <v>443</v>
      </c>
      <c r="T25" s="175">
        <v>0.011791636721765286</v>
      </c>
      <c r="U25" s="367"/>
    </row>
    <row r="26" spans="1:21" ht="27.75" thickBot="1">
      <c r="A26" s="8" t="s">
        <v>188</v>
      </c>
      <c r="B26" s="296" t="s">
        <v>620</v>
      </c>
      <c r="C26" s="234">
        <v>732</v>
      </c>
      <c r="D26" s="317">
        <v>0.03834669181203834</v>
      </c>
      <c r="E26" s="225">
        <v>143</v>
      </c>
      <c r="F26" s="318">
        <v>0.04021372328458943</v>
      </c>
      <c r="G26" s="234">
        <v>179</v>
      </c>
      <c r="H26" s="317">
        <v>0.04574495272169691</v>
      </c>
      <c r="I26" s="225">
        <v>175</v>
      </c>
      <c r="J26" s="242">
        <v>0.040266912103083294</v>
      </c>
      <c r="K26" s="234">
        <v>91</v>
      </c>
      <c r="L26" s="317">
        <v>0.03992979376919702</v>
      </c>
      <c r="M26" s="225">
        <v>119</v>
      </c>
      <c r="N26" s="318">
        <v>0.04568138195777351</v>
      </c>
      <c r="O26" s="234">
        <v>54</v>
      </c>
      <c r="P26" s="317">
        <v>0.05118483412322275</v>
      </c>
      <c r="Q26" s="225">
        <v>27</v>
      </c>
      <c r="R26" s="318">
        <v>0.03719008264462809</v>
      </c>
      <c r="S26" s="251">
        <v>1520</v>
      </c>
      <c r="T26" s="175">
        <v>0.04045888897761452</v>
      </c>
      <c r="U26" s="367"/>
    </row>
    <row r="27" spans="1:21" ht="15" thickBot="1">
      <c r="A27" s="527" t="s">
        <v>410</v>
      </c>
      <c r="B27" s="557"/>
      <c r="C27" s="46">
        <v>19089</v>
      </c>
      <c r="D27" s="47">
        <v>1</v>
      </c>
      <c r="E27" s="46">
        <v>3556</v>
      </c>
      <c r="F27" s="181">
        <v>1</v>
      </c>
      <c r="G27" s="240">
        <v>3913</v>
      </c>
      <c r="H27" s="47">
        <v>1</v>
      </c>
      <c r="I27" s="46">
        <v>4346</v>
      </c>
      <c r="J27" s="181">
        <v>1</v>
      </c>
      <c r="K27" s="240">
        <v>2279</v>
      </c>
      <c r="L27" s="47">
        <v>1</v>
      </c>
      <c r="M27" s="46">
        <v>2605</v>
      </c>
      <c r="N27" s="181">
        <v>1</v>
      </c>
      <c r="O27" s="240">
        <v>1055</v>
      </c>
      <c r="P27" s="47">
        <v>1</v>
      </c>
      <c r="Q27" s="46">
        <v>726</v>
      </c>
      <c r="R27" s="181">
        <v>1</v>
      </c>
      <c r="S27" s="240">
        <v>37569</v>
      </c>
      <c r="T27" s="181">
        <v>1</v>
      </c>
      <c r="U27" s="367"/>
    </row>
    <row r="29" spans="3:13" ht="14.25">
      <c r="C29" s="371"/>
      <c r="E29" s="371"/>
      <c r="G29" s="371"/>
      <c r="I29" s="371"/>
      <c r="K29" s="371"/>
      <c r="M29" s="371"/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27:B27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90" customWidth="1"/>
    <col min="2" max="2" width="50.7109375" style="290" customWidth="1"/>
    <col min="3" max="3" width="9.7109375" style="290" bestFit="1" customWidth="1"/>
    <col min="4" max="20" width="9.28125" style="290" customWidth="1"/>
    <col min="21" max="21" width="9.7109375" style="290" bestFit="1" customWidth="1"/>
    <col min="22" max="22" width="9.28125" style="290" customWidth="1"/>
    <col min="23" max="16384" width="9.140625" style="290" customWidth="1"/>
  </cols>
  <sheetData>
    <row r="1" spans="1:22" ht="24.75" customHeight="1" thickBot="1" thickTop="1">
      <c r="A1" s="453" t="s">
        <v>250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71"/>
    </row>
    <row r="2" spans="1:22" ht="24.75" customHeight="1" thickBot="1" thickTop="1">
      <c r="A2" s="472" t="s">
        <v>58</v>
      </c>
      <c r="B2" s="473" t="s">
        <v>5</v>
      </c>
      <c r="C2" s="543" t="s">
        <v>70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468" t="s">
        <v>69</v>
      </c>
      <c r="V2" s="469"/>
    </row>
    <row r="3" spans="1:22" ht="24.75" customHeight="1">
      <c r="A3" s="477"/>
      <c r="B3" s="532"/>
      <c r="C3" s="537">
        <v>0</v>
      </c>
      <c r="D3" s="556"/>
      <c r="E3" s="525" t="s">
        <v>71</v>
      </c>
      <c r="F3" s="556"/>
      <c r="G3" s="525" t="s">
        <v>72</v>
      </c>
      <c r="H3" s="556"/>
      <c r="I3" s="525" t="s">
        <v>73</v>
      </c>
      <c r="J3" s="556"/>
      <c r="K3" s="525" t="s">
        <v>74</v>
      </c>
      <c r="L3" s="556"/>
      <c r="M3" s="525" t="s">
        <v>75</v>
      </c>
      <c r="N3" s="556"/>
      <c r="O3" s="525" t="s">
        <v>76</v>
      </c>
      <c r="P3" s="556"/>
      <c r="Q3" s="525" t="s">
        <v>77</v>
      </c>
      <c r="R3" s="556"/>
      <c r="S3" s="525" t="s">
        <v>63</v>
      </c>
      <c r="T3" s="556"/>
      <c r="U3" s="560"/>
      <c r="V3" s="561"/>
    </row>
    <row r="4" spans="1:22" ht="24.75" customHeight="1" thickBot="1">
      <c r="A4" s="555"/>
      <c r="B4" s="533"/>
      <c r="C4" s="8" t="s">
        <v>10</v>
      </c>
      <c r="D4" s="227" t="s">
        <v>11</v>
      </c>
      <c r="E4" s="8" t="s">
        <v>10</v>
      </c>
      <c r="F4" s="9" t="s">
        <v>11</v>
      </c>
      <c r="G4" s="8" t="s">
        <v>10</v>
      </c>
      <c r="H4" s="9" t="s">
        <v>11</v>
      </c>
      <c r="I4" s="8" t="s">
        <v>10</v>
      </c>
      <c r="J4" s="9" t="s">
        <v>11</v>
      </c>
      <c r="K4" s="8" t="s">
        <v>10</v>
      </c>
      <c r="L4" s="9" t="s">
        <v>11</v>
      </c>
      <c r="M4" s="8" t="s">
        <v>10</v>
      </c>
      <c r="N4" s="227" t="s">
        <v>11</v>
      </c>
      <c r="O4" s="8" t="s">
        <v>10</v>
      </c>
      <c r="P4" s="9" t="s">
        <v>11</v>
      </c>
      <c r="Q4" s="8" t="s">
        <v>10</v>
      </c>
      <c r="R4" s="9" t="s">
        <v>11</v>
      </c>
      <c r="S4" s="39" t="s">
        <v>10</v>
      </c>
      <c r="T4" s="247" t="s">
        <v>11</v>
      </c>
      <c r="U4" s="8" t="s">
        <v>10</v>
      </c>
      <c r="V4" s="9" t="s">
        <v>11</v>
      </c>
    </row>
    <row r="5" spans="1:23" ht="14.25">
      <c r="A5" s="7" t="s">
        <v>146</v>
      </c>
      <c r="B5" s="20" t="s">
        <v>147</v>
      </c>
      <c r="C5" s="222">
        <f>VLOOKUP(W5,'[1]Sheet1'!$A$1088:$U$1110,2,FALSE)</f>
        <v>9592</v>
      </c>
      <c r="D5" s="223">
        <f>VLOOKUP(W5,'[1]Sheet1'!$A$1088:$U$1110,3,FALSE)/100</f>
        <v>0.08885265946606888</v>
      </c>
      <c r="E5" s="222">
        <f>VLOOKUP(W5,'[1]Sheet1'!$A$1088:$U$1110,4,FALSE)</f>
        <v>643</v>
      </c>
      <c r="F5" s="229">
        <f>VLOOKUP(W5,'[1]Sheet1'!$A$1088:$U$1110,5,FALSE)/100</f>
        <v>0.10309443642776976</v>
      </c>
      <c r="G5" s="248">
        <f>VLOOKUP(W5,'[1]Sheet1'!$A$1088:$U$1110,6,FALSE)</f>
        <v>429</v>
      </c>
      <c r="H5" s="223">
        <f>VLOOKUP(W5,'[1]Sheet1'!$A$1088:$U$1110,7,FALSE)/100</f>
        <v>0.10260703181057164</v>
      </c>
      <c r="I5" s="222">
        <f>VLOOKUP(W5,'[1]Sheet1'!$A$1088:$U$1110,8,FALSE)</f>
        <v>104</v>
      </c>
      <c r="J5" s="229">
        <f>VLOOKUP(W5,'[1]Sheet1'!$A$1088:$U$1110,9,FALSE)/100</f>
        <v>0.09411764705882353</v>
      </c>
      <c r="K5" s="249">
        <f>VLOOKUP(W5,'[1]Sheet1'!$A$1088:$U$1110,10,FALSE)</f>
        <v>2</v>
      </c>
      <c r="L5" s="223">
        <f>VLOOKUP(W5,'[1]Sheet1'!$A$1088:$U$1110,11,FALSE)/100</f>
        <v>0.025</v>
      </c>
      <c r="M5" s="222">
        <f>VLOOKUP(W5,'[1]Sheet1'!$A$1088:$U$1110,12,FALSE)</f>
        <v>12</v>
      </c>
      <c r="N5" s="229">
        <f>VLOOKUP(W5,'[1]Sheet1'!$A$1088:$U$1110,13,FALSE)/100</f>
        <v>0.06417112299465241</v>
      </c>
      <c r="O5" s="248">
        <f>VLOOKUP(W5,'[1]Sheet1'!$A$1088:$U$1110,14,FALSE)</f>
        <v>3</v>
      </c>
      <c r="P5" s="223">
        <f>VLOOKUP(W5,'[1]Sheet1'!$A$1088:$U$1110,15,FALSE)/100</f>
        <v>0.061224489795918366</v>
      </c>
      <c r="Q5" s="222">
        <f>VLOOKUP(W5,'[1]Sheet1'!$A$1088:$U$1110,16,FALSE)</f>
        <v>0</v>
      </c>
      <c r="R5" s="223">
        <f>VLOOKUP(W5,'[1]Sheet1'!$A$1088:$U$1110,17,FALSE)/100</f>
        <v>0</v>
      </c>
      <c r="S5" s="222">
        <f>VLOOKUP(W5,'[1]Sheet1'!$A$1088:$U$1110,18,FALSE)</f>
        <v>7</v>
      </c>
      <c r="T5" s="229">
        <f>VLOOKUP(W5,'[1]Sheet1'!$A$1088:$U$1110,19,FALSE)/100</f>
        <v>0.10606060606060605</v>
      </c>
      <c r="U5" s="249">
        <f>VLOOKUP(W5,'[1]Sheet1'!$A$1088:$U$1110,20,FALSE)</f>
        <v>10792</v>
      </c>
      <c r="V5" s="229">
        <f>VLOOKUP(W5,'[1]Sheet1'!$A$1088:$U$1110,21,FALSE)/100</f>
        <v>0.09002185482391017</v>
      </c>
      <c r="W5" s="290" t="s">
        <v>288</v>
      </c>
    </row>
    <row r="6" spans="1:23" ht="41.25">
      <c r="A6" s="26" t="s">
        <v>148</v>
      </c>
      <c r="B6" s="27" t="s">
        <v>149</v>
      </c>
      <c r="C6" s="225">
        <f>VLOOKUP(W6,'[1]Sheet1'!$A$1088:$U$1110,2,FALSE)</f>
        <v>13080</v>
      </c>
      <c r="D6" s="176">
        <f>VLOOKUP(W6,'[1]Sheet1'!$A$1088:$U$1110,3,FALSE)/100</f>
        <v>0.12116271745373028</v>
      </c>
      <c r="E6" s="225">
        <f>VLOOKUP(W6,'[1]Sheet1'!$A$1088:$U$1110,4,FALSE)</f>
        <v>1008</v>
      </c>
      <c r="F6" s="175">
        <f>VLOOKUP(W6,'[1]Sheet1'!$A$1088:$U$1110,5,FALSE)/100</f>
        <v>0.16161616161616163</v>
      </c>
      <c r="G6" s="234">
        <f>VLOOKUP(W6,'[1]Sheet1'!$A$1088:$U$1110,6,FALSE)</f>
        <v>680</v>
      </c>
      <c r="H6" s="176">
        <f>VLOOKUP(W6,'[1]Sheet1'!$A$1088:$U$1110,7,FALSE)/100</f>
        <v>0.1626405166228175</v>
      </c>
      <c r="I6" s="225">
        <f>VLOOKUP(W6,'[1]Sheet1'!$A$1088:$U$1110,8,FALSE)</f>
        <v>152</v>
      </c>
      <c r="J6" s="175">
        <f>VLOOKUP(W6,'[1]Sheet1'!$A$1088:$U$1110,9,FALSE)/100</f>
        <v>0.13755656108597286</v>
      </c>
      <c r="K6" s="251">
        <f>VLOOKUP(W6,'[1]Sheet1'!$A$1088:$U$1110,10,FALSE)</f>
        <v>15</v>
      </c>
      <c r="L6" s="176">
        <f>VLOOKUP(W6,'[1]Sheet1'!$A$1088:$U$1110,11,FALSE)/100</f>
        <v>0.1875</v>
      </c>
      <c r="M6" s="225">
        <f>VLOOKUP(W6,'[1]Sheet1'!$A$1088:$U$1110,12,FALSE)</f>
        <v>17</v>
      </c>
      <c r="N6" s="175">
        <f>VLOOKUP(W6,'[1]Sheet1'!$A$1088:$U$1110,13,FALSE)/100</f>
        <v>0.09090909090909091</v>
      </c>
      <c r="O6" s="234">
        <f>VLOOKUP(W6,'[1]Sheet1'!$A$1088:$U$1110,14,FALSE)</f>
        <v>6</v>
      </c>
      <c r="P6" s="176">
        <f>VLOOKUP(W6,'[1]Sheet1'!$A$1088:$U$1110,15,FALSE)/100</f>
        <v>0.12244897959183673</v>
      </c>
      <c r="Q6" s="225">
        <f>VLOOKUP(W6,'[1]Sheet1'!$A$1088:$U$1110,16,FALSE)</f>
        <v>2</v>
      </c>
      <c r="R6" s="176">
        <f>VLOOKUP(W6,'[1]Sheet1'!$A$1088:$U$1110,17,FALSE)/100</f>
        <v>0.08695652173913043</v>
      </c>
      <c r="S6" s="225">
        <f>VLOOKUP(W6,'[1]Sheet1'!$A$1088:$U$1110,18,FALSE)</f>
        <v>4</v>
      </c>
      <c r="T6" s="175">
        <f>VLOOKUP(W6,'[1]Sheet1'!$A$1088:$U$1110,19,FALSE)/100</f>
        <v>0.060606060606060594</v>
      </c>
      <c r="U6" s="251">
        <f>VLOOKUP(W6,'[1]Sheet1'!$A$1088:$U$1110,20,FALSE)</f>
        <v>14964</v>
      </c>
      <c r="V6" s="175">
        <f>VLOOKUP(W6,'[1]Sheet1'!$A$1088:$U$1110,21,FALSE)/100</f>
        <v>0.12482274236332394</v>
      </c>
      <c r="W6" s="290" t="s">
        <v>292</v>
      </c>
    </row>
    <row r="7" spans="1:23" ht="27">
      <c r="A7" s="26" t="s">
        <v>150</v>
      </c>
      <c r="B7" s="27" t="s">
        <v>151</v>
      </c>
      <c r="C7" s="225">
        <f>VLOOKUP(W7,'[1]Sheet1'!$A$1088:$U$1110,2,FALSE)</f>
        <v>6726</v>
      </c>
      <c r="D7" s="176">
        <f>VLOOKUP(W7,'[1]Sheet1'!$A$1088:$U$1110,3,FALSE)/100</f>
        <v>0.06230431480074847</v>
      </c>
      <c r="E7" s="225">
        <f>VLOOKUP(W7,'[1]Sheet1'!$A$1088:$U$1110,4,FALSE)</f>
        <v>591</v>
      </c>
      <c r="F7" s="175">
        <f>VLOOKUP(W7,'[1]Sheet1'!$A$1088:$U$1110,5,FALSE)/100</f>
        <v>0.09475709475709476</v>
      </c>
      <c r="G7" s="234">
        <f>VLOOKUP(W7,'[1]Sheet1'!$A$1088:$U$1110,6,FALSE)</f>
        <v>471</v>
      </c>
      <c r="H7" s="176">
        <f>VLOOKUP(W7,'[1]Sheet1'!$A$1088:$U$1110,7,FALSE)/100</f>
        <v>0.1126524754843339</v>
      </c>
      <c r="I7" s="225">
        <f>VLOOKUP(W7,'[1]Sheet1'!$A$1088:$U$1110,8,FALSE)</f>
        <v>172</v>
      </c>
      <c r="J7" s="175">
        <f>VLOOKUP(W7,'[1]Sheet1'!$A$1088:$U$1110,9,FALSE)/100</f>
        <v>0.15565610859728507</v>
      </c>
      <c r="K7" s="251">
        <f>VLOOKUP(W7,'[1]Sheet1'!$A$1088:$U$1110,10,FALSE)</f>
        <v>13</v>
      </c>
      <c r="L7" s="176">
        <f>VLOOKUP(W7,'[1]Sheet1'!$A$1088:$U$1110,11,FALSE)/100</f>
        <v>0.1625</v>
      </c>
      <c r="M7" s="225">
        <f>VLOOKUP(W7,'[1]Sheet1'!$A$1088:$U$1110,12,FALSE)</f>
        <v>31</v>
      </c>
      <c r="N7" s="175">
        <f>VLOOKUP(W7,'[1]Sheet1'!$A$1088:$U$1110,13,FALSE)/100</f>
        <v>0.1657754010695187</v>
      </c>
      <c r="O7" s="234">
        <f>VLOOKUP(W7,'[1]Sheet1'!$A$1088:$U$1110,14,FALSE)</f>
        <v>3</v>
      </c>
      <c r="P7" s="176">
        <f>VLOOKUP(W7,'[1]Sheet1'!$A$1088:$U$1110,15,FALSE)/100</f>
        <v>0.061224489795918366</v>
      </c>
      <c r="Q7" s="225">
        <f>VLOOKUP(W7,'[1]Sheet1'!$A$1088:$U$1110,16,FALSE)</f>
        <v>2</v>
      </c>
      <c r="R7" s="176">
        <f>VLOOKUP(W7,'[1]Sheet1'!$A$1088:$U$1110,17,FALSE)/100</f>
        <v>0.08695652173913043</v>
      </c>
      <c r="S7" s="225">
        <f>VLOOKUP(W7,'[1]Sheet1'!$A$1088:$U$1110,18,FALSE)</f>
        <v>7</v>
      </c>
      <c r="T7" s="175">
        <f>VLOOKUP(W7,'[1]Sheet1'!$A$1088:$U$1110,19,FALSE)/100</f>
        <v>0.10606060606060605</v>
      </c>
      <c r="U7" s="251">
        <f>VLOOKUP(W7,'[1]Sheet1'!$A$1088:$U$1110,20,FALSE)</f>
        <v>8016</v>
      </c>
      <c r="V7" s="175">
        <f>VLOOKUP(W7,'[1]Sheet1'!$A$1088:$U$1110,21,FALSE)/100</f>
        <v>0.06686575132213343</v>
      </c>
      <c r="W7" s="290" t="s">
        <v>293</v>
      </c>
    </row>
    <row r="8" spans="1:23" ht="27">
      <c r="A8" s="26" t="s">
        <v>152</v>
      </c>
      <c r="B8" s="27" t="s">
        <v>153</v>
      </c>
      <c r="C8" s="225">
        <f>VLOOKUP(W8,'[1]Sheet1'!$A$1088:$U$1110,2,FALSE)</f>
        <v>549</v>
      </c>
      <c r="D8" s="176">
        <f>VLOOKUP(W8,'[1]Sheet1'!$A$1088:$U$1110,3,FALSE)/100</f>
        <v>0.005085499379365285</v>
      </c>
      <c r="E8" s="225">
        <f>VLOOKUP(W8,'[1]Sheet1'!$A$1088:$U$1110,4,FALSE)</f>
        <v>54</v>
      </c>
      <c r="F8" s="175">
        <f>VLOOKUP(W8,'[1]Sheet1'!$A$1088:$U$1110,5,FALSE)/100</f>
        <v>0.008658008658008656</v>
      </c>
      <c r="G8" s="234">
        <f>VLOOKUP(W8,'[1]Sheet1'!$A$1088:$U$1110,6,FALSE)</f>
        <v>23</v>
      </c>
      <c r="H8" s="176">
        <f>VLOOKUP(W8,'[1]Sheet1'!$A$1088:$U$1110,7,FALSE)/100</f>
        <v>0.005501076297536474</v>
      </c>
      <c r="I8" s="225">
        <f>VLOOKUP(W8,'[1]Sheet1'!$A$1088:$U$1110,8,FALSE)</f>
        <v>9</v>
      </c>
      <c r="J8" s="175">
        <f>VLOOKUP(W8,'[1]Sheet1'!$A$1088:$U$1110,9,FALSE)/100</f>
        <v>0.008144796380090498</v>
      </c>
      <c r="K8" s="251">
        <f>VLOOKUP(W8,'[1]Sheet1'!$A$1088:$U$1110,10,FALSE)</f>
        <v>0</v>
      </c>
      <c r="L8" s="176">
        <f>VLOOKUP(W8,'[1]Sheet1'!$A$1088:$U$1110,11,FALSE)/100</f>
        <v>0</v>
      </c>
      <c r="M8" s="225">
        <f>VLOOKUP(W8,'[1]Sheet1'!$A$1088:$U$1110,12,FALSE)</f>
        <v>2</v>
      </c>
      <c r="N8" s="175">
        <f>VLOOKUP(W8,'[1]Sheet1'!$A$1088:$U$1110,13,FALSE)/100</f>
        <v>0.010695187165775399</v>
      </c>
      <c r="O8" s="234">
        <f>VLOOKUP(W8,'[1]Sheet1'!$A$1088:$U$1110,14,FALSE)</f>
        <v>1</v>
      </c>
      <c r="P8" s="176">
        <f>VLOOKUP(W8,'[1]Sheet1'!$A$1088:$U$1110,15,FALSE)/100</f>
        <v>0.020408163265306124</v>
      </c>
      <c r="Q8" s="225">
        <f>VLOOKUP(W8,'[1]Sheet1'!$A$1088:$U$1110,16,FALSE)</f>
        <v>1</v>
      </c>
      <c r="R8" s="176">
        <f>VLOOKUP(W8,'[1]Sheet1'!$A$1088:$U$1110,17,FALSE)/100</f>
        <v>0.043478260869565216</v>
      </c>
      <c r="S8" s="225">
        <f>VLOOKUP(W8,'[1]Sheet1'!$A$1088:$U$1110,18,FALSE)</f>
        <v>0</v>
      </c>
      <c r="T8" s="175">
        <f>VLOOKUP(W8,'[1]Sheet1'!$A$1088:$U$1110,19,FALSE)/100</f>
        <v>0</v>
      </c>
      <c r="U8" s="251">
        <f>VLOOKUP(W8,'[1]Sheet1'!$A$1088:$U$1110,20,FALSE)</f>
        <v>639</v>
      </c>
      <c r="V8" s="175">
        <f>VLOOKUP(W8,'[1]Sheet1'!$A$1088:$U$1110,21,FALSE)/100</f>
        <v>0.005330241404047313</v>
      </c>
      <c r="W8" s="290" t="s">
        <v>294</v>
      </c>
    </row>
    <row r="9" spans="1:23" ht="27">
      <c r="A9" s="26" t="s">
        <v>154</v>
      </c>
      <c r="B9" s="27" t="s">
        <v>155</v>
      </c>
      <c r="C9" s="225">
        <f>VLOOKUP(W9,'[1]Sheet1'!$A$1088:$U$1110,2,FALSE)</f>
        <v>1225</v>
      </c>
      <c r="D9" s="176">
        <f>VLOOKUP(W9,'[1]Sheet1'!$A$1088:$U$1110,3,FALSE)/100</f>
        <v>0.011347425755414343</v>
      </c>
      <c r="E9" s="225">
        <f>VLOOKUP(W9,'[1]Sheet1'!$A$1088:$U$1110,4,FALSE)</f>
        <v>70</v>
      </c>
      <c r="F9" s="175">
        <f>VLOOKUP(W9,'[1]Sheet1'!$A$1088:$U$1110,5,FALSE)/100</f>
        <v>0.01122334455667789</v>
      </c>
      <c r="G9" s="234">
        <f>VLOOKUP(W9,'[1]Sheet1'!$A$1088:$U$1110,6,FALSE)</f>
        <v>37</v>
      </c>
      <c r="H9" s="176">
        <f>VLOOKUP(W9,'[1]Sheet1'!$A$1088:$U$1110,7,FALSE)/100</f>
        <v>0.008849557522123894</v>
      </c>
      <c r="I9" s="225">
        <f>VLOOKUP(W9,'[1]Sheet1'!$A$1088:$U$1110,8,FALSE)</f>
        <v>13</v>
      </c>
      <c r="J9" s="175">
        <f>VLOOKUP(W9,'[1]Sheet1'!$A$1088:$U$1110,9,FALSE)/100</f>
        <v>0.011764705882352941</v>
      </c>
      <c r="K9" s="251">
        <f>VLOOKUP(W9,'[1]Sheet1'!$A$1088:$U$1110,10,FALSE)</f>
        <v>0</v>
      </c>
      <c r="L9" s="176">
        <f>VLOOKUP(W9,'[1]Sheet1'!$A$1088:$U$1110,11,FALSE)/100</f>
        <v>0</v>
      </c>
      <c r="M9" s="225">
        <f>VLOOKUP(W9,'[1]Sheet1'!$A$1088:$U$1110,12,FALSE)</f>
        <v>1</v>
      </c>
      <c r="N9" s="175">
        <f>VLOOKUP(W9,'[1]Sheet1'!$A$1088:$U$1110,13,FALSE)/100</f>
        <v>0.005347593582887699</v>
      </c>
      <c r="O9" s="234">
        <f>VLOOKUP(W9,'[1]Sheet1'!$A$1088:$U$1110,14,FALSE)</f>
        <v>1</v>
      </c>
      <c r="P9" s="176">
        <f>VLOOKUP(W9,'[1]Sheet1'!$A$1088:$U$1110,15,FALSE)/100</f>
        <v>0.020408163265306124</v>
      </c>
      <c r="Q9" s="225">
        <f>VLOOKUP(W9,'[1]Sheet1'!$A$1088:$U$1110,16,FALSE)</f>
        <v>0</v>
      </c>
      <c r="R9" s="176">
        <f>VLOOKUP(W9,'[1]Sheet1'!$A$1088:$U$1110,17,FALSE)/100</f>
        <v>0</v>
      </c>
      <c r="S9" s="225">
        <f>VLOOKUP(W9,'[1]Sheet1'!$A$1088:$U$1110,18,FALSE)</f>
        <v>1</v>
      </c>
      <c r="T9" s="175">
        <f>VLOOKUP(W9,'[1]Sheet1'!$A$1088:$U$1110,19,FALSE)/100</f>
        <v>0.015151515151515148</v>
      </c>
      <c r="U9" s="251">
        <f>VLOOKUP(W9,'[1]Sheet1'!$A$1088:$U$1110,20,FALSE)</f>
        <v>1348</v>
      </c>
      <c r="V9" s="175">
        <f>VLOOKUP(W9,'[1]Sheet1'!$A$1088:$U$1110,21,FALSE)/100</f>
        <v>0.011244390317145192</v>
      </c>
      <c r="W9" s="290" t="s">
        <v>295</v>
      </c>
    </row>
    <row r="10" spans="1:23" ht="27">
      <c r="A10" s="26" t="s">
        <v>156</v>
      </c>
      <c r="B10" s="27" t="s">
        <v>157</v>
      </c>
      <c r="C10" s="225">
        <f>VLOOKUP(W10,'[1]Sheet1'!$A$1088:$U$1110,2,FALSE)</f>
        <v>302</v>
      </c>
      <c r="D10" s="176">
        <f>VLOOKUP(W10,'[1]Sheet1'!$A$1088:$U$1110,3,FALSE)/100</f>
        <v>0.0027974878188858215</v>
      </c>
      <c r="E10" s="225">
        <f>VLOOKUP(W10,'[1]Sheet1'!$A$1088:$U$1110,4,FALSE)</f>
        <v>19</v>
      </c>
      <c r="F10" s="175">
        <f>VLOOKUP(W10,'[1]Sheet1'!$A$1088:$U$1110,5,FALSE)/100</f>
        <v>0.003046336379669713</v>
      </c>
      <c r="G10" s="234">
        <f>VLOOKUP(W10,'[1]Sheet1'!$A$1088:$U$1110,6,FALSE)</f>
        <v>12</v>
      </c>
      <c r="H10" s="176">
        <f>VLOOKUP(W10,'[1]Sheet1'!$A$1088:$U$1110,7,FALSE)/100</f>
        <v>0.0028701267639320736</v>
      </c>
      <c r="I10" s="225">
        <f>VLOOKUP(W10,'[1]Sheet1'!$A$1088:$U$1110,8,FALSE)</f>
        <v>2</v>
      </c>
      <c r="J10" s="175">
        <f>VLOOKUP(W10,'[1]Sheet1'!$A$1088:$U$1110,9,FALSE)/100</f>
        <v>0.0018099547511312216</v>
      </c>
      <c r="K10" s="251">
        <f>VLOOKUP(W10,'[1]Sheet1'!$A$1088:$U$1110,10,FALSE)</f>
        <v>0</v>
      </c>
      <c r="L10" s="176">
        <f>VLOOKUP(W10,'[1]Sheet1'!$A$1088:$U$1110,11,FALSE)/100</f>
        <v>0</v>
      </c>
      <c r="M10" s="225">
        <f>VLOOKUP(W10,'[1]Sheet1'!$A$1088:$U$1110,12,FALSE)</f>
        <v>0</v>
      </c>
      <c r="N10" s="175">
        <f>VLOOKUP(W10,'[1]Sheet1'!$A$1088:$U$1110,13,FALSE)/100</f>
        <v>0</v>
      </c>
      <c r="O10" s="234">
        <f>VLOOKUP(W10,'[1]Sheet1'!$A$1088:$U$1110,14,FALSE)</f>
        <v>0</v>
      </c>
      <c r="P10" s="176">
        <f>VLOOKUP(W10,'[1]Sheet1'!$A$1088:$U$1110,15,FALSE)/100</f>
        <v>0</v>
      </c>
      <c r="Q10" s="225">
        <f>VLOOKUP(W10,'[1]Sheet1'!$A$1088:$U$1110,16,FALSE)</f>
        <v>0</v>
      </c>
      <c r="R10" s="176">
        <f>VLOOKUP(W10,'[1]Sheet1'!$A$1088:$U$1110,17,FALSE)/100</f>
        <v>0</v>
      </c>
      <c r="S10" s="225">
        <f>VLOOKUP(W10,'[1]Sheet1'!$A$1088:$U$1110,18,FALSE)</f>
        <v>0</v>
      </c>
      <c r="T10" s="175">
        <f>VLOOKUP(W10,'[1]Sheet1'!$A$1088:$U$1110,19,FALSE)/100</f>
        <v>0</v>
      </c>
      <c r="U10" s="251">
        <f>VLOOKUP(W10,'[1]Sheet1'!$A$1088:$U$1110,20,FALSE)</f>
        <v>335</v>
      </c>
      <c r="V10" s="175">
        <f>VLOOKUP(W10,'[1]Sheet1'!$A$1088:$U$1110,21,FALSE)/100</f>
        <v>0.0027944145075991396</v>
      </c>
      <c r="W10" s="290" t="s">
        <v>296</v>
      </c>
    </row>
    <row r="11" spans="1:23" ht="14.25">
      <c r="A11" s="26" t="s">
        <v>158</v>
      </c>
      <c r="B11" s="27" t="s">
        <v>159</v>
      </c>
      <c r="C11" s="225">
        <f>VLOOKUP(W11,'[1]Sheet1'!$A$1088:$U$1110,2,FALSE)</f>
        <v>11182</v>
      </c>
      <c r="D11" s="176">
        <f>VLOOKUP(W11,'[1]Sheet1'!$A$1088:$U$1110,3,FALSE)/100</f>
        <v>0.10358115493636179</v>
      </c>
      <c r="E11" s="225">
        <f>VLOOKUP(W11,'[1]Sheet1'!$A$1088:$U$1110,4,FALSE)</f>
        <v>267</v>
      </c>
      <c r="F11" s="175">
        <f>VLOOKUP(W11,'[1]Sheet1'!$A$1088:$U$1110,5,FALSE)/100</f>
        <v>0.04280904280904281</v>
      </c>
      <c r="G11" s="234">
        <f>VLOOKUP(W11,'[1]Sheet1'!$A$1088:$U$1110,6,FALSE)</f>
        <v>124</v>
      </c>
      <c r="H11" s="176">
        <f>VLOOKUP(W11,'[1]Sheet1'!$A$1088:$U$1110,7,FALSE)/100</f>
        <v>0.029657976560631426</v>
      </c>
      <c r="I11" s="225">
        <f>VLOOKUP(W11,'[1]Sheet1'!$A$1088:$U$1110,8,FALSE)</f>
        <v>36</v>
      </c>
      <c r="J11" s="175">
        <f>VLOOKUP(W11,'[1]Sheet1'!$A$1088:$U$1110,9,FALSE)/100</f>
        <v>0.03257918552036199</v>
      </c>
      <c r="K11" s="251">
        <f>VLOOKUP(W11,'[1]Sheet1'!$A$1088:$U$1110,10,FALSE)</f>
        <v>2</v>
      </c>
      <c r="L11" s="176">
        <f>VLOOKUP(W11,'[1]Sheet1'!$A$1088:$U$1110,11,FALSE)/100</f>
        <v>0.025</v>
      </c>
      <c r="M11" s="225">
        <f>VLOOKUP(W11,'[1]Sheet1'!$A$1088:$U$1110,12,FALSE)</f>
        <v>3</v>
      </c>
      <c r="N11" s="175">
        <f>VLOOKUP(W11,'[1]Sheet1'!$A$1088:$U$1110,13,FALSE)/100</f>
        <v>0.016042780748663103</v>
      </c>
      <c r="O11" s="234">
        <f>VLOOKUP(W11,'[1]Sheet1'!$A$1088:$U$1110,14,FALSE)</f>
        <v>2</v>
      </c>
      <c r="P11" s="176">
        <f>VLOOKUP(W11,'[1]Sheet1'!$A$1088:$U$1110,15,FALSE)/100</f>
        <v>0.04081632653061225</v>
      </c>
      <c r="Q11" s="225">
        <f>VLOOKUP(W11,'[1]Sheet1'!$A$1088:$U$1110,16,FALSE)</f>
        <v>0</v>
      </c>
      <c r="R11" s="176">
        <f>VLOOKUP(W11,'[1]Sheet1'!$A$1088:$U$1110,17,FALSE)/100</f>
        <v>0</v>
      </c>
      <c r="S11" s="225">
        <f>VLOOKUP(W11,'[1]Sheet1'!$A$1088:$U$1110,18,FALSE)</f>
        <v>0</v>
      </c>
      <c r="T11" s="175">
        <f>VLOOKUP(W11,'[1]Sheet1'!$A$1088:$U$1110,19,FALSE)/100</f>
        <v>0</v>
      </c>
      <c r="U11" s="251">
        <f>VLOOKUP(W11,'[1]Sheet1'!$A$1088:$U$1110,20,FALSE)</f>
        <v>11616</v>
      </c>
      <c r="V11" s="175">
        <f>VLOOKUP(W11,'[1]Sheet1'!$A$1088:$U$1110,21,FALSE)/100</f>
        <v>0.0968952803590197</v>
      </c>
      <c r="W11" s="290" t="s">
        <v>289</v>
      </c>
    </row>
    <row r="12" spans="1:23" ht="14.25">
      <c r="A12" s="26" t="s">
        <v>160</v>
      </c>
      <c r="B12" s="27" t="s">
        <v>161</v>
      </c>
      <c r="C12" s="225">
        <f>VLOOKUP(W12,'[1]Sheet1'!$A$1088:$U$1110,2,FALSE)</f>
        <v>3788</v>
      </c>
      <c r="D12" s="176">
        <f>VLOOKUP(W12,'[1]Sheet1'!$A$1088:$U$1110,3,FALSE)/100</f>
        <v>0.03508901939715064</v>
      </c>
      <c r="E12" s="225">
        <f>VLOOKUP(W12,'[1]Sheet1'!$A$1088:$U$1110,4,FALSE)</f>
        <v>215</v>
      </c>
      <c r="F12" s="175">
        <f>VLOOKUP(W12,'[1]Sheet1'!$A$1088:$U$1110,5,FALSE)/100</f>
        <v>0.034471701138367804</v>
      </c>
      <c r="G12" s="234">
        <f>VLOOKUP(W12,'[1]Sheet1'!$A$1088:$U$1110,6,FALSE)</f>
        <v>99</v>
      </c>
      <c r="H12" s="176">
        <f>VLOOKUP(W12,'[1]Sheet1'!$A$1088:$U$1110,7,FALSE)/100</f>
        <v>0.023678545802439607</v>
      </c>
      <c r="I12" s="225">
        <f>VLOOKUP(W12,'[1]Sheet1'!$A$1088:$U$1110,8,FALSE)</f>
        <v>32</v>
      </c>
      <c r="J12" s="175">
        <f>VLOOKUP(W12,'[1]Sheet1'!$A$1088:$U$1110,9,FALSE)/100</f>
        <v>0.028959276018099545</v>
      </c>
      <c r="K12" s="251">
        <f>VLOOKUP(W12,'[1]Sheet1'!$A$1088:$U$1110,10,FALSE)</f>
        <v>4</v>
      </c>
      <c r="L12" s="176">
        <f>VLOOKUP(W12,'[1]Sheet1'!$A$1088:$U$1110,11,FALSE)/100</f>
        <v>0.05</v>
      </c>
      <c r="M12" s="225">
        <f>VLOOKUP(W12,'[1]Sheet1'!$A$1088:$U$1110,12,FALSE)</f>
        <v>9</v>
      </c>
      <c r="N12" s="175">
        <f>VLOOKUP(W12,'[1]Sheet1'!$A$1088:$U$1110,13,FALSE)/100</f>
        <v>0.0481283422459893</v>
      </c>
      <c r="O12" s="234">
        <f>VLOOKUP(W12,'[1]Sheet1'!$A$1088:$U$1110,14,FALSE)</f>
        <v>3</v>
      </c>
      <c r="P12" s="176">
        <f>VLOOKUP(W12,'[1]Sheet1'!$A$1088:$U$1110,15,FALSE)/100</f>
        <v>0.061224489795918366</v>
      </c>
      <c r="Q12" s="225">
        <f>VLOOKUP(W12,'[1]Sheet1'!$A$1088:$U$1110,16,FALSE)</f>
        <v>0</v>
      </c>
      <c r="R12" s="176">
        <f>VLOOKUP(W12,'[1]Sheet1'!$A$1088:$U$1110,17,FALSE)/100</f>
        <v>0</v>
      </c>
      <c r="S12" s="225">
        <f>VLOOKUP(W12,'[1]Sheet1'!$A$1088:$U$1110,18,FALSE)</f>
        <v>0</v>
      </c>
      <c r="T12" s="175">
        <f>VLOOKUP(W12,'[1]Sheet1'!$A$1088:$U$1110,19,FALSE)/100</f>
        <v>0</v>
      </c>
      <c r="U12" s="251">
        <f>VLOOKUP(W12,'[1]Sheet1'!$A$1088:$U$1110,20,FALSE)</f>
        <v>4150</v>
      </c>
      <c r="V12" s="175">
        <f>VLOOKUP(W12,'[1]Sheet1'!$A$1088:$U$1110,21,FALSE)/100</f>
        <v>0.03461737375085501</v>
      </c>
      <c r="W12" s="290" t="s">
        <v>297</v>
      </c>
    </row>
    <row r="13" spans="1:23" ht="14.25">
      <c r="A13" s="26" t="s">
        <v>162</v>
      </c>
      <c r="B13" s="27" t="s">
        <v>163</v>
      </c>
      <c r="C13" s="225">
        <f>VLOOKUP(W13,'[1]Sheet1'!$A$1088:$U$1110,2,FALSE)</f>
        <v>1782</v>
      </c>
      <c r="D13" s="176">
        <f>VLOOKUP(W13,'[1]Sheet1'!$A$1088:$U$1110,3,FALSE)/100</f>
        <v>0.016507030772366007</v>
      </c>
      <c r="E13" s="225">
        <f>VLOOKUP(W13,'[1]Sheet1'!$A$1088:$U$1110,4,FALSE)</f>
        <v>47</v>
      </c>
      <c r="F13" s="175">
        <f>VLOOKUP(W13,'[1]Sheet1'!$A$1088:$U$1110,5,FALSE)/100</f>
        <v>0.007535674202340869</v>
      </c>
      <c r="G13" s="234">
        <f>VLOOKUP(W13,'[1]Sheet1'!$A$1088:$U$1110,6,FALSE)</f>
        <v>39</v>
      </c>
      <c r="H13" s="176">
        <f>VLOOKUP(W13,'[1]Sheet1'!$A$1088:$U$1110,7,FALSE)/100</f>
        <v>0.00932791198277924</v>
      </c>
      <c r="I13" s="225">
        <f>VLOOKUP(W13,'[1]Sheet1'!$A$1088:$U$1110,8,FALSE)</f>
        <v>8</v>
      </c>
      <c r="J13" s="230">
        <f>VLOOKUP(W13,'[1]Sheet1'!$A$1088:$U$1110,9,FALSE)/100</f>
        <v>0.007239819004524886</v>
      </c>
      <c r="K13" s="251">
        <f>VLOOKUP(W13,'[1]Sheet1'!$A$1088:$U$1110,10,FALSE)</f>
        <v>1</v>
      </c>
      <c r="L13" s="176">
        <f>VLOOKUP(W13,'[1]Sheet1'!$A$1088:$U$1110,11,FALSE)/100</f>
        <v>0.0125</v>
      </c>
      <c r="M13" s="225">
        <f>VLOOKUP(W13,'[1]Sheet1'!$A$1088:$U$1110,12,FALSE)</f>
        <v>2</v>
      </c>
      <c r="N13" s="175">
        <f>VLOOKUP(W13,'[1]Sheet1'!$A$1088:$U$1110,13,FALSE)/100</f>
        <v>0.010695187165775399</v>
      </c>
      <c r="O13" s="234">
        <f>VLOOKUP(W13,'[1]Sheet1'!$A$1088:$U$1110,14,FALSE)</f>
        <v>0</v>
      </c>
      <c r="P13" s="176">
        <f>VLOOKUP(W13,'[1]Sheet1'!$A$1088:$U$1110,15,FALSE)/100</f>
        <v>0</v>
      </c>
      <c r="Q13" s="225">
        <f>VLOOKUP(W13,'[1]Sheet1'!$A$1088:$U$1110,16,FALSE)</f>
        <v>0</v>
      </c>
      <c r="R13" s="176">
        <f>VLOOKUP(W13,'[1]Sheet1'!$A$1088:$U$1110,17,FALSE)/100</f>
        <v>0</v>
      </c>
      <c r="S13" s="225">
        <f>VLOOKUP(W13,'[1]Sheet1'!$A$1088:$U$1110,18,FALSE)</f>
        <v>0</v>
      </c>
      <c r="T13" s="175">
        <f>VLOOKUP(W13,'[1]Sheet1'!$A$1088:$U$1110,19,FALSE)/100</f>
        <v>0</v>
      </c>
      <c r="U13" s="251">
        <f>VLOOKUP(W13,'[1]Sheet1'!$A$1088:$U$1110,20,FALSE)</f>
        <v>1879</v>
      </c>
      <c r="V13" s="175">
        <f>VLOOKUP(W13,'[1]Sheet1'!$A$1088:$U$1110,21,FALSE)/100</f>
        <v>0.015673745850085918</v>
      </c>
      <c r="W13" s="290" t="s">
        <v>298</v>
      </c>
    </row>
    <row r="14" spans="1:23" ht="14.25">
      <c r="A14" s="26" t="s">
        <v>164</v>
      </c>
      <c r="B14" s="27" t="s">
        <v>165</v>
      </c>
      <c r="C14" s="225">
        <f>VLOOKUP(W14,'[1]Sheet1'!$A$1088:$U$1110,2,FALSE)</f>
        <v>1388</v>
      </c>
      <c r="D14" s="176">
        <f>VLOOKUP(W14,'[1]Sheet1'!$A$1088:$U$1110,3,FALSE)/100</f>
        <v>0.012857328121236824</v>
      </c>
      <c r="E14" s="225">
        <f>VLOOKUP(W14,'[1]Sheet1'!$A$1088:$U$1110,4,FALSE)</f>
        <v>93</v>
      </c>
      <c r="F14" s="175">
        <f>VLOOKUP(W14,'[1]Sheet1'!$A$1088:$U$1110,5,FALSE)/100</f>
        <v>0.01491101491101491</v>
      </c>
      <c r="G14" s="234">
        <f>VLOOKUP(W14,'[1]Sheet1'!$A$1088:$U$1110,6,FALSE)</f>
        <v>54</v>
      </c>
      <c r="H14" s="176">
        <f>VLOOKUP(W14,'[1]Sheet1'!$A$1088:$U$1110,7,FALSE)/100</f>
        <v>0.012915570437694333</v>
      </c>
      <c r="I14" s="225">
        <f>VLOOKUP(W14,'[1]Sheet1'!$A$1088:$U$1110,8,FALSE)</f>
        <v>16</v>
      </c>
      <c r="J14" s="230">
        <f>VLOOKUP(W14,'[1]Sheet1'!$A$1088:$U$1110,9,FALSE)/100</f>
        <v>0.014479638009049773</v>
      </c>
      <c r="K14" s="251">
        <f>VLOOKUP(W14,'[1]Sheet1'!$A$1088:$U$1110,10,FALSE)</f>
        <v>2</v>
      </c>
      <c r="L14" s="176">
        <f>VLOOKUP(W14,'[1]Sheet1'!$A$1088:$U$1110,11,FALSE)/100</f>
        <v>0.025</v>
      </c>
      <c r="M14" s="225">
        <f>VLOOKUP(W14,'[1]Sheet1'!$A$1088:$U$1110,12,FALSE)</f>
        <v>5</v>
      </c>
      <c r="N14" s="175">
        <f>VLOOKUP(W14,'[1]Sheet1'!$A$1088:$U$1110,13,FALSE)/100</f>
        <v>0.026737967914438502</v>
      </c>
      <c r="O14" s="234">
        <f>VLOOKUP(W14,'[1]Sheet1'!$A$1088:$U$1110,14,FALSE)</f>
        <v>3</v>
      </c>
      <c r="P14" s="176">
        <f>VLOOKUP(W14,'[1]Sheet1'!$A$1088:$U$1110,15,FALSE)/100</f>
        <v>0.061224489795918366</v>
      </c>
      <c r="Q14" s="225">
        <f>VLOOKUP(W14,'[1]Sheet1'!$A$1088:$U$1110,16,FALSE)</f>
        <v>0</v>
      </c>
      <c r="R14" s="176">
        <f>VLOOKUP(W14,'[1]Sheet1'!$A$1088:$U$1110,17,FALSE)/100</f>
        <v>0</v>
      </c>
      <c r="S14" s="225">
        <f>VLOOKUP(W14,'[1]Sheet1'!$A$1088:$U$1110,18,FALSE)</f>
        <v>1</v>
      </c>
      <c r="T14" s="175">
        <f>VLOOKUP(W14,'[1]Sheet1'!$A$1088:$U$1110,19,FALSE)/100</f>
        <v>0.015151515151515148</v>
      </c>
      <c r="U14" s="251">
        <f>VLOOKUP(W14,'[1]Sheet1'!$A$1088:$U$1110,20,FALSE)</f>
        <v>1562</v>
      </c>
      <c r="V14" s="175">
        <f>VLOOKUP(W14,'[1]Sheet1'!$A$1088:$U$1110,21,FALSE)/100</f>
        <v>0.013029478987671213</v>
      </c>
      <c r="W14" s="290" t="s">
        <v>299</v>
      </c>
    </row>
    <row r="15" spans="1:23" ht="14.25">
      <c r="A15" s="26" t="s">
        <v>166</v>
      </c>
      <c r="B15" s="27" t="s">
        <v>167</v>
      </c>
      <c r="C15" s="225">
        <f>VLOOKUP(W15,'[1]Sheet1'!$A$1088:$U$1110,2,FALSE)</f>
        <v>3369</v>
      </c>
      <c r="D15" s="176">
        <f>VLOOKUP(W15,'[1]Sheet1'!$A$1088:$U$1110,3,FALSE)/100</f>
        <v>0.031207736628564017</v>
      </c>
      <c r="E15" s="225">
        <f>VLOOKUP(W15,'[1]Sheet1'!$A$1088:$U$1110,4,FALSE)</f>
        <v>219</v>
      </c>
      <c r="F15" s="175">
        <f>VLOOKUP(W15,'[1]Sheet1'!$A$1088:$U$1110,5,FALSE)/100</f>
        <v>0.03511303511303511</v>
      </c>
      <c r="G15" s="234">
        <f>VLOOKUP(W15,'[1]Sheet1'!$A$1088:$U$1110,6,FALSE)</f>
        <v>127</v>
      </c>
      <c r="H15" s="176">
        <f>VLOOKUP(W15,'[1]Sheet1'!$A$1088:$U$1110,7,FALSE)/100</f>
        <v>0.030375508251614444</v>
      </c>
      <c r="I15" s="225">
        <f>VLOOKUP(W15,'[1]Sheet1'!$A$1088:$U$1110,8,FALSE)</f>
        <v>38</v>
      </c>
      <c r="J15" s="230">
        <f>VLOOKUP(W15,'[1]Sheet1'!$A$1088:$U$1110,9,FALSE)/100</f>
        <v>0.034389140271493215</v>
      </c>
      <c r="K15" s="251">
        <f>VLOOKUP(W15,'[1]Sheet1'!$A$1088:$U$1110,10,FALSE)</f>
        <v>4</v>
      </c>
      <c r="L15" s="176">
        <f>VLOOKUP(W15,'[1]Sheet1'!$A$1088:$U$1110,11,FALSE)/100</f>
        <v>0.05</v>
      </c>
      <c r="M15" s="225">
        <f>VLOOKUP(W15,'[1]Sheet1'!$A$1088:$U$1110,12,FALSE)</f>
        <v>22</v>
      </c>
      <c r="N15" s="175">
        <f>VLOOKUP(W15,'[1]Sheet1'!$A$1088:$U$1110,13,FALSE)/100</f>
        <v>0.11764705882352938</v>
      </c>
      <c r="O15" s="234">
        <f>VLOOKUP(W15,'[1]Sheet1'!$A$1088:$U$1110,14,FALSE)</f>
        <v>10</v>
      </c>
      <c r="P15" s="176">
        <f>VLOOKUP(W15,'[1]Sheet1'!$A$1088:$U$1110,15,FALSE)/100</f>
        <v>0.20408163265306123</v>
      </c>
      <c r="Q15" s="225">
        <f>VLOOKUP(W15,'[1]Sheet1'!$A$1088:$U$1110,16,FALSE)</f>
        <v>4</v>
      </c>
      <c r="R15" s="176">
        <f>VLOOKUP(W15,'[1]Sheet1'!$A$1088:$U$1110,17,FALSE)/100</f>
        <v>0.17391304347826086</v>
      </c>
      <c r="S15" s="225">
        <f>VLOOKUP(W15,'[1]Sheet1'!$A$1088:$U$1110,18,FALSE)</f>
        <v>2</v>
      </c>
      <c r="T15" s="175">
        <f>VLOOKUP(W15,'[1]Sheet1'!$A$1088:$U$1110,19,FALSE)/100</f>
        <v>0.030303030303030297</v>
      </c>
      <c r="U15" s="251">
        <f>VLOOKUP(W15,'[1]Sheet1'!$A$1088:$U$1110,20,FALSE)</f>
        <v>3795</v>
      </c>
      <c r="V15" s="175">
        <f>VLOOKUP(W15,'[1]Sheet1'!$A$1088:$U$1110,21,FALSE)/100</f>
        <v>0.031656128526384275</v>
      </c>
      <c r="W15" s="290" t="s">
        <v>300</v>
      </c>
    </row>
    <row r="16" spans="1:23" ht="27">
      <c r="A16" s="26" t="s">
        <v>168</v>
      </c>
      <c r="B16" s="27" t="s">
        <v>169</v>
      </c>
      <c r="C16" s="225">
        <f>VLOOKUP(W16,'[1]Sheet1'!$A$1088:$U$1110,2,FALSE)</f>
        <v>10489</v>
      </c>
      <c r="D16" s="176">
        <f>VLOOKUP(W16,'[1]Sheet1'!$A$1088:$U$1110,3,FALSE)/100</f>
        <v>0.09716175408044167</v>
      </c>
      <c r="E16" s="225">
        <f>VLOOKUP(W16,'[1]Sheet1'!$A$1088:$U$1110,4,FALSE)</f>
        <v>690</v>
      </c>
      <c r="F16" s="175">
        <f>VLOOKUP(W16,'[1]Sheet1'!$A$1088:$U$1110,5,FALSE)/100</f>
        <v>0.11063011063011066</v>
      </c>
      <c r="G16" s="234">
        <f>VLOOKUP(W16,'[1]Sheet1'!$A$1088:$U$1110,6,FALSE)</f>
        <v>433</v>
      </c>
      <c r="H16" s="176">
        <f>VLOOKUP(W16,'[1]Sheet1'!$A$1088:$U$1110,7,FALSE)/100</f>
        <v>0.1035637407318823</v>
      </c>
      <c r="I16" s="225">
        <f>VLOOKUP(W16,'[1]Sheet1'!$A$1088:$U$1110,8,FALSE)</f>
        <v>110</v>
      </c>
      <c r="J16" s="230">
        <f>VLOOKUP(W16,'[1]Sheet1'!$A$1088:$U$1110,9,FALSE)/100</f>
        <v>0.0995475113122172</v>
      </c>
      <c r="K16" s="251">
        <f>VLOOKUP(W16,'[1]Sheet1'!$A$1088:$U$1110,10,FALSE)</f>
        <v>13</v>
      </c>
      <c r="L16" s="176">
        <f>VLOOKUP(W16,'[1]Sheet1'!$A$1088:$U$1110,11,FALSE)/100</f>
        <v>0.1625</v>
      </c>
      <c r="M16" s="225">
        <f>VLOOKUP(W16,'[1]Sheet1'!$A$1088:$U$1110,12,FALSE)</f>
        <v>22</v>
      </c>
      <c r="N16" s="175">
        <f>VLOOKUP(W16,'[1]Sheet1'!$A$1088:$U$1110,13,FALSE)/100</f>
        <v>0.11764705882352938</v>
      </c>
      <c r="O16" s="234">
        <f>VLOOKUP(W16,'[1]Sheet1'!$A$1088:$U$1110,14,FALSE)</f>
        <v>2</v>
      </c>
      <c r="P16" s="176">
        <f>VLOOKUP(W16,'[1]Sheet1'!$A$1088:$U$1110,15,FALSE)/100</f>
        <v>0.04081632653061225</v>
      </c>
      <c r="Q16" s="225">
        <f>VLOOKUP(W16,'[1]Sheet1'!$A$1088:$U$1110,16,FALSE)</f>
        <v>3</v>
      </c>
      <c r="R16" s="176">
        <f>VLOOKUP(W16,'[1]Sheet1'!$A$1088:$U$1110,17,FALSE)/100</f>
        <v>0.13043478260869565</v>
      </c>
      <c r="S16" s="225">
        <f>VLOOKUP(W16,'[1]Sheet1'!$A$1088:$U$1110,18,FALSE)</f>
        <v>7</v>
      </c>
      <c r="T16" s="175">
        <f>VLOOKUP(W16,'[1]Sheet1'!$A$1088:$U$1110,19,FALSE)/100</f>
        <v>0.10606060606060605</v>
      </c>
      <c r="U16" s="251">
        <f>VLOOKUP(W16,'[1]Sheet1'!$A$1088:$U$1110,20,FALSE)</f>
        <v>11769</v>
      </c>
      <c r="V16" s="175">
        <f>VLOOKUP(W16,'[1]Sheet1'!$A$1088:$U$1110,21,FALSE)/100</f>
        <v>0.09817153534308737</v>
      </c>
      <c r="W16" s="290" t="s">
        <v>301</v>
      </c>
    </row>
    <row r="17" spans="1:23" ht="14.25">
      <c r="A17" s="26" t="s">
        <v>170</v>
      </c>
      <c r="B17" s="27" t="s">
        <v>171</v>
      </c>
      <c r="C17" s="225">
        <f>VLOOKUP(W17,'[1]Sheet1'!$A$1088:$U$1110,2,FALSE)</f>
        <v>5833</v>
      </c>
      <c r="D17" s="176">
        <f>VLOOKUP(W17,'[1]Sheet1'!$A$1088:$U$1110,3,FALSE)/100</f>
        <v>0.05403227300516887</v>
      </c>
      <c r="E17" s="225">
        <f>VLOOKUP(W17,'[1]Sheet1'!$A$1088:$U$1110,4,FALSE)</f>
        <v>428</v>
      </c>
      <c r="F17" s="175">
        <f>VLOOKUP(W17,'[1]Sheet1'!$A$1088:$U$1110,5,FALSE)/100</f>
        <v>0.06862273528940195</v>
      </c>
      <c r="G17" s="234">
        <f>VLOOKUP(W17,'[1]Sheet1'!$A$1088:$U$1110,6,FALSE)</f>
        <v>350</v>
      </c>
      <c r="H17" s="176">
        <f>VLOOKUP(W17,'[1]Sheet1'!$A$1088:$U$1110,7,FALSE)/100</f>
        <v>0.08371203061468548</v>
      </c>
      <c r="I17" s="225">
        <f>VLOOKUP(W17,'[1]Sheet1'!$A$1088:$U$1110,8,FALSE)</f>
        <v>106</v>
      </c>
      <c r="J17" s="230">
        <f>VLOOKUP(W17,'[1]Sheet1'!$A$1088:$U$1110,9,FALSE)/100</f>
        <v>0.09592760180995477</v>
      </c>
      <c r="K17" s="251">
        <f>VLOOKUP(W17,'[1]Sheet1'!$A$1088:$U$1110,10,FALSE)</f>
        <v>8</v>
      </c>
      <c r="L17" s="176">
        <f>VLOOKUP(W17,'[1]Sheet1'!$A$1088:$U$1110,11,FALSE)/100</f>
        <v>0.1</v>
      </c>
      <c r="M17" s="225">
        <f>VLOOKUP(W17,'[1]Sheet1'!$A$1088:$U$1110,12,FALSE)</f>
        <v>23</v>
      </c>
      <c r="N17" s="175">
        <f>VLOOKUP(W17,'[1]Sheet1'!$A$1088:$U$1110,13,FALSE)/100</f>
        <v>0.12299465240641712</v>
      </c>
      <c r="O17" s="234">
        <f>VLOOKUP(W17,'[1]Sheet1'!$A$1088:$U$1110,14,FALSE)</f>
        <v>3</v>
      </c>
      <c r="P17" s="176">
        <f>VLOOKUP(W17,'[1]Sheet1'!$A$1088:$U$1110,15,FALSE)/100</f>
        <v>0.061224489795918366</v>
      </c>
      <c r="Q17" s="225">
        <f>VLOOKUP(W17,'[1]Sheet1'!$A$1088:$U$1110,16,FALSE)</f>
        <v>5</v>
      </c>
      <c r="R17" s="176">
        <f>VLOOKUP(W17,'[1]Sheet1'!$A$1088:$U$1110,17,FALSE)/100</f>
        <v>0.21739130434782608</v>
      </c>
      <c r="S17" s="225">
        <f>VLOOKUP(W17,'[1]Sheet1'!$A$1088:$U$1110,18,FALSE)</f>
        <v>20</v>
      </c>
      <c r="T17" s="175">
        <f>VLOOKUP(W17,'[1]Sheet1'!$A$1088:$U$1110,19,FALSE)/100</f>
        <v>0.30303030303030304</v>
      </c>
      <c r="U17" s="251">
        <f>VLOOKUP(W17,'[1]Sheet1'!$A$1088:$U$1110,20,FALSE)</f>
        <v>6776</v>
      </c>
      <c r="V17" s="175">
        <f>VLOOKUP(W17,'[1]Sheet1'!$A$1088:$U$1110,21,FALSE)/100</f>
        <v>0.05652224687609483</v>
      </c>
      <c r="W17" s="290" t="s">
        <v>302</v>
      </c>
    </row>
    <row r="18" spans="1:23" ht="14.25">
      <c r="A18" s="26" t="s">
        <v>172</v>
      </c>
      <c r="B18" s="27" t="s">
        <v>173</v>
      </c>
      <c r="C18" s="225">
        <f>VLOOKUP(W18,'[1]Sheet1'!$A$1088:$U$1110,2,FALSE)</f>
        <v>476</v>
      </c>
      <c r="D18" s="176">
        <f>VLOOKUP(W18,'[1]Sheet1'!$A$1088:$U$1110,3,FALSE)/100</f>
        <v>0.0044092854363895735</v>
      </c>
      <c r="E18" s="225">
        <f>VLOOKUP(W18,'[1]Sheet1'!$A$1088:$U$1110,4,FALSE)</f>
        <v>35</v>
      </c>
      <c r="F18" s="175">
        <f>VLOOKUP(W18,'[1]Sheet1'!$A$1088:$U$1110,5,FALSE)/100</f>
        <v>0.005611672278338945</v>
      </c>
      <c r="G18" s="234">
        <f>VLOOKUP(W18,'[1]Sheet1'!$A$1088:$U$1110,6,FALSE)</f>
        <v>29</v>
      </c>
      <c r="H18" s="176">
        <f>VLOOKUP(W18,'[1]Sheet1'!$A$1088:$U$1110,7,FALSE)/100</f>
        <v>0.006936139679502511</v>
      </c>
      <c r="I18" s="225">
        <f>VLOOKUP(W18,'[1]Sheet1'!$A$1088:$U$1110,8,FALSE)</f>
        <v>5</v>
      </c>
      <c r="J18" s="230">
        <f>VLOOKUP(W18,'[1]Sheet1'!$A$1088:$U$1110,9,FALSE)/100</f>
        <v>0.004524886877828055</v>
      </c>
      <c r="K18" s="251">
        <f>VLOOKUP(W18,'[1]Sheet1'!$A$1088:$U$1110,10,FALSE)</f>
        <v>1</v>
      </c>
      <c r="L18" s="176">
        <f>VLOOKUP(W18,'[1]Sheet1'!$A$1088:$U$1110,11,FALSE)/100</f>
        <v>0.0125</v>
      </c>
      <c r="M18" s="225">
        <f>VLOOKUP(W18,'[1]Sheet1'!$A$1088:$U$1110,12,FALSE)</f>
        <v>0</v>
      </c>
      <c r="N18" s="175">
        <f>VLOOKUP(W18,'[1]Sheet1'!$A$1088:$U$1110,13,FALSE)/100</f>
        <v>0</v>
      </c>
      <c r="O18" s="234">
        <f>VLOOKUP(W18,'[1]Sheet1'!$A$1088:$U$1110,14,FALSE)</f>
        <v>0</v>
      </c>
      <c r="P18" s="176">
        <f>VLOOKUP(W18,'[1]Sheet1'!$A$1088:$U$1110,15,FALSE)/100</f>
        <v>0</v>
      </c>
      <c r="Q18" s="225">
        <f>VLOOKUP(W18,'[1]Sheet1'!$A$1088:$U$1110,16,FALSE)</f>
        <v>1</v>
      </c>
      <c r="R18" s="176">
        <f>VLOOKUP(W18,'[1]Sheet1'!$A$1088:$U$1110,17,FALSE)/100</f>
        <v>0.043478260869565216</v>
      </c>
      <c r="S18" s="225">
        <f>VLOOKUP(W18,'[1]Sheet1'!$A$1088:$U$1110,18,FALSE)</f>
        <v>4</v>
      </c>
      <c r="T18" s="175">
        <f>VLOOKUP(W18,'[1]Sheet1'!$A$1088:$U$1110,19,FALSE)/100</f>
        <v>0.060606060606060594</v>
      </c>
      <c r="U18" s="251">
        <f>VLOOKUP(W18,'[1]Sheet1'!$A$1088:$U$1110,20,FALSE)</f>
        <v>551</v>
      </c>
      <c r="V18" s="175">
        <f>VLOOKUP(W18,'[1]Sheet1'!$A$1088:$U$1110,21,FALSE)/100</f>
        <v>0.004596186249812315</v>
      </c>
      <c r="W18" s="290" t="s">
        <v>303</v>
      </c>
    </row>
    <row r="19" spans="1:23" ht="27">
      <c r="A19" s="26" t="s">
        <v>174</v>
      </c>
      <c r="B19" s="27" t="s">
        <v>175</v>
      </c>
      <c r="C19" s="225">
        <f>VLOOKUP(W19,'[1]Sheet1'!$A$1088:$U$1110,2,FALSE)</f>
        <v>18333</v>
      </c>
      <c r="D19" s="176">
        <f>VLOOKUP(W19,'[1]Sheet1'!$A$1088:$U$1110,3,FALSE)/100</f>
        <v>0.16982233173388667</v>
      </c>
      <c r="E19" s="225">
        <f>VLOOKUP(W19,'[1]Sheet1'!$A$1088:$U$1110,4,FALSE)</f>
        <v>987</v>
      </c>
      <c r="F19" s="175">
        <f>VLOOKUP(W19,'[1]Sheet1'!$A$1088:$U$1110,5,FALSE)/100</f>
        <v>0.15824915824915825</v>
      </c>
      <c r="G19" s="234">
        <f>VLOOKUP(W19,'[1]Sheet1'!$A$1088:$U$1110,6,FALSE)</f>
        <v>563</v>
      </c>
      <c r="H19" s="176">
        <f>VLOOKUP(W19,'[1]Sheet1'!$A$1088:$U$1110,7,FALSE)/100</f>
        <v>0.13465678067447975</v>
      </c>
      <c r="I19" s="225">
        <f>VLOOKUP(W19,'[1]Sheet1'!$A$1088:$U$1110,8,FALSE)</f>
        <v>120</v>
      </c>
      <c r="J19" s="230">
        <f>VLOOKUP(W19,'[1]Sheet1'!$A$1088:$U$1110,9,FALSE)/100</f>
        <v>0.1085972850678733</v>
      </c>
      <c r="K19" s="251">
        <f>VLOOKUP(W19,'[1]Sheet1'!$A$1088:$U$1110,10,FALSE)</f>
        <v>6</v>
      </c>
      <c r="L19" s="176">
        <f>VLOOKUP(W19,'[1]Sheet1'!$A$1088:$U$1110,11,FALSE)/100</f>
        <v>0.075</v>
      </c>
      <c r="M19" s="225">
        <f>VLOOKUP(W19,'[1]Sheet1'!$A$1088:$U$1110,12,FALSE)</f>
        <v>17</v>
      </c>
      <c r="N19" s="175">
        <f>VLOOKUP(W19,'[1]Sheet1'!$A$1088:$U$1110,13,FALSE)/100</f>
        <v>0.09090909090909091</v>
      </c>
      <c r="O19" s="234">
        <f>VLOOKUP(W19,'[1]Sheet1'!$A$1088:$U$1110,14,FALSE)</f>
        <v>5</v>
      </c>
      <c r="P19" s="176">
        <f>VLOOKUP(W19,'[1]Sheet1'!$A$1088:$U$1110,15,FALSE)/100</f>
        <v>0.10204081632653061</v>
      </c>
      <c r="Q19" s="225">
        <f>VLOOKUP(W19,'[1]Sheet1'!$A$1088:$U$1110,16,FALSE)</f>
        <v>1</v>
      </c>
      <c r="R19" s="176">
        <f>VLOOKUP(W19,'[1]Sheet1'!$A$1088:$U$1110,17,FALSE)/100</f>
        <v>0.043478260869565216</v>
      </c>
      <c r="S19" s="225">
        <f>VLOOKUP(W19,'[1]Sheet1'!$A$1088:$U$1110,18,FALSE)</f>
        <v>4</v>
      </c>
      <c r="T19" s="175">
        <f>VLOOKUP(W19,'[1]Sheet1'!$A$1088:$U$1110,19,FALSE)/100</f>
        <v>0.060606060606060594</v>
      </c>
      <c r="U19" s="251">
        <f>VLOOKUP(W19,'[1]Sheet1'!$A$1088:$U$1110,20,FALSE)</f>
        <v>20036</v>
      </c>
      <c r="V19" s="175">
        <f>VLOOKUP(W19,'[1]Sheet1'!$A$1088:$U$1110,21,FALSE)/100</f>
        <v>0.16713101216195925</v>
      </c>
      <c r="W19" s="290" t="s">
        <v>304</v>
      </c>
    </row>
    <row r="20" spans="1:23" ht="27">
      <c r="A20" s="26" t="s">
        <v>176</v>
      </c>
      <c r="B20" s="27" t="s">
        <v>177</v>
      </c>
      <c r="C20" s="225">
        <f>VLOOKUP(W20,'[1]Sheet1'!$A$1088:$U$1110,2,FALSE)</f>
        <v>2052</v>
      </c>
      <c r="D20" s="176">
        <f>VLOOKUP(W20,'[1]Sheet1'!$A$1088:$U$1110,3,FALSE)/100</f>
        <v>0.01900809604090631</v>
      </c>
      <c r="E20" s="225">
        <f>VLOOKUP(W20,'[1]Sheet1'!$A$1088:$U$1110,4,FALSE)</f>
        <v>48</v>
      </c>
      <c r="F20" s="175">
        <f>VLOOKUP(W20,'[1]Sheet1'!$A$1088:$U$1110,5,FALSE)/100</f>
        <v>0.007696007696007696</v>
      </c>
      <c r="G20" s="234">
        <f>VLOOKUP(W20,'[1]Sheet1'!$A$1088:$U$1110,6,FALSE)</f>
        <v>87</v>
      </c>
      <c r="H20" s="176">
        <f>VLOOKUP(W20,'[1]Sheet1'!$A$1088:$U$1110,7,FALSE)/100</f>
        <v>0.02080841903850754</v>
      </c>
      <c r="I20" s="225">
        <f>VLOOKUP(W20,'[1]Sheet1'!$A$1088:$U$1110,8,FALSE)</f>
        <v>45</v>
      </c>
      <c r="J20" s="230">
        <f>VLOOKUP(W20,'[1]Sheet1'!$A$1088:$U$1110,9,FALSE)/100</f>
        <v>0.04072398190045248</v>
      </c>
      <c r="K20" s="251">
        <f>VLOOKUP(W20,'[1]Sheet1'!$A$1088:$U$1110,10,FALSE)</f>
        <v>1</v>
      </c>
      <c r="L20" s="176">
        <f>VLOOKUP(W20,'[1]Sheet1'!$A$1088:$U$1110,11,FALSE)/100</f>
        <v>0.0125</v>
      </c>
      <c r="M20" s="225">
        <f>VLOOKUP(W20,'[1]Sheet1'!$A$1088:$U$1110,12,FALSE)</f>
        <v>7</v>
      </c>
      <c r="N20" s="175">
        <f>VLOOKUP(W20,'[1]Sheet1'!$A$1088:$U$1110,13,FALSE)/100</f>
        <v>0.0374331550802139</v>
      </c>
      <c r="O20" s="234">
        <f>VLOOKUP(W20,'[1]Sheet1'!$A$1088:$U$1110,14,FALSE)</f>
        <v>6</v>
      </c>
      <c r="P20" s="176">
        <f>VLOOKUP(W20,'[1]Sheet1'!$A$1088:$U$1110,15,FALSE)/100</f>
        <v>0.12244897959183673</v>
      </c>
      <c r="Q20" s="225">
        <f>VLOOKUP(W20,'[1]Sheet1'!$A$1088:$U$1110,16,FALSE)</f>
        <v>2</v>
      </c>
      <c r="R20" s="176">
        <f>VLOOKUP(W20,'[1]Sheet1'!$A$1088:$U$1110,17,FALSE)/100</f>
        <v>0.08695652173913043</v>
      </c>
      <c r="S20" s="225">
        <f>VLOOKUP(W20,'[1]Sheet1'!$A$1088:$U$1110,18,FALSE)</f>
        <v>2</v>
      </c>
      <c r="T20" s="175">
        <f>VLOOKUP(W20,'[1]Sheet1'!$A$1088:$U$1110,19,FALSE)/100</f>
        <v>0.030303030303030297</v>
      </c>
      <c r="U20" s="251">
        <f>VLOOKUP(W20,'[1]Sheet1'!$A$1088:$U$1110,20,FALSE)</f>
        <v>2250</v>
      </c>
      <c r="V20" s="175">
        <f>VLOOKUP(W20,'[1]Sheet1'!$A$1088:$U$1110,21,FALSE)/100</f>
        <v>0.01876845564805392</v>
      </c>
      <c r="W20" s="290" t="s">
        <v>305</v>
      </c>
    </row>
    <row r="21" spans="1:23" ht="14.25">
      <c r="A21" s="26" t="s">
        <v>178</v>
      </c>
      <c r="B21" s="27" t="s">
        <v>179</v>
      </c>
      <c r="C21" s="225">
        <f>VLOOKUP(W21,'[1]Sheet1'!$A$1088:$U$1110,2,FALSE)</f>
        <v>302</v>
      </c>
      <c r="D21" s="176">
        <f>VLOOKUP(W21,'[1]Sheet1'!$A$1088:$U$1110,3,FALSE)/100</f>
        <v>0.0027974878188858215</v>
      </c>
      <c r="E21" s="225">
        <f>VLOOKUP(W21,'[1]Sheet1'!$A$1088:$U$1110,4,FALSE)</f>
        <v>17</v>
      </c>
      <c r="F21" s="175">
        <f>VLOOKUP(W21,'[1]Sheet1'!$A$1088:$U$1110,5,FALSE)/100</f>
        <v>0.002725669392336059</v>
      </c>
      <c r="G21" s="234">
        <f>VLOOKUP(W21,'[1]Sheet1'!$A$1088:$U$1110,6,FALSE)</f>
        <v>11</v>
      </c>
      <c r="H21" s="176">
        <f>VLOOKUP(W21,'[1]Sheet1'!$A$1088:$U$1110,7,FALSE)/100</f>
        <v>0.0026309495336044007</v>
      </c>
      <c r="I21" s="225">
        <f>VLOOKUP(W21,'[1]Sheet1'!$A$1088:$U$1110,8,FALSE)</f>
        <v>1</v>
      </c>
      <c r="J21" s="230">
        <f>VLOOKUP(W21,'[1]Sheet1'!$A$1088:$U$1110,9,FALSE)/100</f>
        <v>0.0009049773755656108</v>
      </c>
      <c r="K21" s="251">
        <f>VLOOKUP(W21,'[1]Sheet1'!$A$1088:$U$1110,10,FALSE)</f>
        <v>1</v>
      </c>
      <c r="L21" s="176">
        <f>VLOOKUP(W21,'[1]Sheet1'!$A$1088:$U$1110,11,FALSE)/100</f>
        <v>0.0125</v>
      </c>
      <c r="M21" s="225">
        <f>VLOOKUP(W21,'[1]Sheet1'!$A$1088:$U$1110,12,FALSE)</f>
        <v>0</v>
      </c>
      <c r="N21" s="175">
        <f>VLOOKUP(W21,'[1]Sheet1'!$A$1088:$U$1110,13,FALSE)/100</f>
        <v>0</v>
      </c>
      <c r="O21" s="234">
        <f>VLOOKUP(W21,'[1]Sheet1'!$A$1088:$U$1110,14,FALSE)</f>
        <v>0</v>
      </c>
      <c r="P21" s="176">
        <f>VLOOKUP(W21,'[1]Sheet1'!$A$1088:$U$1110,15,FALSE)/100</f>
        <v>0</v>
      </c>
      <c r="Q21" s="225">
        <f>VLOOKUP(W21,'[1]Sheet1'!$A$1088:$U$1110,16,FALSE)</f>
        <v>0</v>
      </c>
      <c r="R21" s="176">
        <f>VLOOKUP(W21,'[1]Sheet1'!$A$1088:$U$1110,17,FALSE)/100</f>
        <v>0</v>
      </c>
      <c r="S21" s="225">
        <f>VLOOKUP(W21,'[1]Sheet1'!$A$1088:$U$1110,18,FALSE)</f>
        <v>0</v>
      </c>
      <c r="T21" s="175">
        <f>VLOOKUP(W21,'[1]Sheet1'!$A$1088:$U$1110,19,FALSE)/100</f>
        <v>0</v>
      </c>
      <c r="U21" s="251">
        <f>VLOOKUP(W21,'[1]Sheet1'!$A$1088:$U$1110,20,FALSE)</f>
        <v>332</v>
      </c>
      <c r="V21" s="175">
        <f>VLOOKUP(W21,'[1]Sheet1'!$A$1088:$U$1110,21,FALSE)/100</f>
        <v>0.0027693899000684006</v>
      </c>
      <c r="W21" s="290" t="s">
        <v>306</v>
      </c>
    </row>
    <row r="22" spans="1:23" ht="27">
      <c r="A22" s="26" t="s">
        <v>180</v>
      </c>
      <c r="B22" s="27" t="s">
        <v>181</v>
      </c>
      <c r="C22" s="225">
        <f>VLOOKUP(W22,'[1]Sheet1'!$A$1088:$U$1110,2,FALSE)</f>
        <v>5552</v>
      </c>
      <c r="D22" s="176">
        <f>VLOOKUP(W22,'[1]Sheet1'!$A$1088:$U$1110,3,FALSE)/100</f>
        <v>0.051429312484947295</v>
      </c>
      <c r="E22" s="225">
        <f>VLOOKUP(W22,'[1]Sheet1'!$A$1088:$U$1110,4,FALSE)</f>
        <v>243</v>
      </c>
      <c r="F22" s="175">
        <f>VLOOKUP(W22,'[1]Sheet1'!$A$1088:$U$1110,5,FALSE)/100</f>
        <v>0.03896103896103897</v>
      </c>
      <c r="G22" s="234">
        <f>VLOOKUP(W22,'[1]Sheet1'!$A$1088:$U$1110,6,FALSE)</f>
        <v>157</v>
      </c>
      <c r="H22" s="176">
        <f>VLOOKUP(W22,'[1]Sheet1'!$A$1088:$U$1110,7,FALSE)/100</f>
        <v>0.03755082516144463</v>
      </c>
      <c r="I22" s="225">
        <f>VLOOKUP(W22,'[1]Sheet1'!$A$1088:$U$1110,8,FALSE)</f>
        <v>36</v>
      </c>
      <c r="J22" s="230">
        <f>VLOOKUP(W22,'[1]Sheet1'!$A$1088:$U$1110,9,FALSE)/100</f>
        <v>0.03257918552036199</v>
      </c>
      <c r="K22" s="251">
        <f>VLOOKUP(W22,'[1]Sheet1'!$A$1088:$U$1110,10,FALSE)</f>
        <v>0</v>
      </c>
      <c r="L22" s="176">
        <f>VLOOKUP(W22,'[1]Sheet1'!$A$1088:$U$1110,11,FALSE)/100</f>
        <v>0</v>
      </c>
      <c r="M22" s="225">
        <f>VLOOKUP(W22,'[1]Sheet1'!$A$1088:$U$1110,12,FALSE)</f>
        <v>2</v>
      </c>
      <c r="N22" s="175">
        <f>VLOOKUP(W22,'[1]Sheet1'!$A$1088:$U$1110,13,FALSE)/100</f>
        <v>0.010695187165775399</v>
      </c>
      <c r="O22" s="234">
        <f>VLOOKUP(W22,'[1]Sheet1'!$A$1088:$U$1110,14,FALSE)</f>
        <v>1</v>
      </c>
      <c r="P22" s="176">
        <f>VLOOKUP(W22,'[1]Sheet1'!$A$1088:$U$1110,15,FALSE)/100</f>
        <v>0.020408163265306124</v>
      </c>
      <c r="Q22" s="225">
        <f>VLOOKUP(W22,'[1]Sheet1'!$A$1088:$U$1110,16,FALSE)</f>
        <v>0</v>
      </c>
      <c r="R22" s="176">
        <f>VLOOKUP(W22,'[1]Sheet1'!$A$1088:$U$1110,17,FALSE)/100</f>
        <v>0</v>
      </c>
      <c r="S22" s="225">
        <f>VLOOKUP(W22,'[1]Sheet1'!$A$1088:$U$1110,18,FALSE)</f>
        <v>1</v>
      </c>
      <c r="T22" s="175">
        <f>VLOOKUP(W22,'[1]Sheet1'!$A$1088:$U$1110,19,FALSE)/100</f>
        <v>0.015151515151515148</v>
      </c>
      <c r="U22" s="251">
        <f>VLOOKUP(W22,'[1]Sheet1'!$A$1088:$U$1110,20,FALSE)</f>
        <v>5992</v>
      </c>
      <c r="V22" s="175">
        <f>VLOOKUP(W22,'[1]Sheet1'!$A$1088:$U$1110,21,FALSE)/100</f>
        <v>0.049982482774728484</v>
      </c>
      <c r="W22" s="290" t="s">
        <v>307</v>
      </c>
    </row>
    <row r="23" spans="1:23" ht="14.25">
      <c r="A23" s="26" t="s">
        <v>182</v>
      </c>
      <c r="B23" s="27" t="s">
        <v>183</v>
      </c>
      <c r="C23" s="225">
        <f>VLOOKUP(W23,'[1]Sheet1'!$A$1088:$U$1110,2,FALSE)</f>
        <v>6335</v>
      </c>
      <c r="D23" s="176">
        <f>VLOOKUP(W23,'[1]Sheet1'!$A$1088:$U$1110,3,FALSE)/100</f>
        <v>0.05868240176371418</v>
      </c>
      <c r="E23" s="225">
        <f>VLOOKUP(W23,'[1]Sheet1'!$A$1088:$U$1110,4,FALSE)</f>
        <v>257</v>
      </c>
      <c r="F23" s="175">
        <f>VLOOKUP(W23,'[1]Sheet1'!$A$1088:$U$1110,5,FALSE)/100</f>
        <v>0.04120570787237455</v>
      </c>
      <c r="G23" s="234">
        <f>VLOOKUP(W23,'[1]Sheet1'!$A$1088:$U$1110,6,FALSE)</f>
        <v>274</v>
      </c>
      <c r="H23" s="176">
        <f>VLOOKUP(W23,'[1]Sheet1'!$A$1088:$U$1110,7,FALSE)/100</f>
        <v>0.06553456110978235</v>
      </c>
      <c r="I23" s="225">
        <f>VLOOKUP(W23,'[1]Sheet1'!$A$1088:$U$1110,8,FALSE)</f>
        <v>52</v>
      </c>
      <c r="J23" s="230">
        <f>VLOOKUP(W23,'[1]Sheet1'!$A$1088:$U$1110,9,FALSE)/100</f>
        <v>0.047058823529411764</v>
      </c>
      <c r="K23" s="251">
        <f>VLOOKUP(W23,'[1]Sheet1'!$A$1088:$U$1110,10,FALSE)</f>
        <v>2</v>
      </c>
      <c r="L23" s="176">
        <f>VLOOKUP(W23,'[1]Sheet1'!$A$1088:$U$1110,11,FALSE)/100</f>
        <v>0.025</v>
      </c>
      <c r="M23" s="225">
        <f>VLOOKUP(W23,'[1]Sheet1'!$A$1088:$U$1110,12,FALSE)</f>
        <v>3</v>
      </c>
      <c r="N23" s="175">
        <f>VLOOKUP(W23,'[1]Sheet1'!$A$1088:$U$1110,13,FALSE)/100</f>
        <v>0.016042780748663103</v>
      </c>
      <c r="O23" s="234">
        <f>VLOOKUP(W23,'[1]Sheet1'!$A$1088:$U$1110,14,FALSE)</f>
        <v>0</v>
      </c>
      <c r="P23" s="176">
        <f>VLOOKUP(W23,'[1]Sheet1'!$A$1088:$U$1110,15,FALSE)/100</f>
        <v>0</v>
      </c>
      <c r="Q23" s="225">
        <f>VLOOKUP(W23,'[1]Sheet1'!$A$1088:$U$1110,16,FALSE)</f>
        <v>0</v>
      </c>
      <c r="R23" s="176">
        <f>VLOOKUP(W23,'[1]Sheet1'!$A$1088:$U$1110,17,FALSE)/100</f>
        <v>0</v>
      </c>
      <c r="S23" s="225">
        <f>VLOOKUP(W23,'[1]Sheet1'!$A$1088:$U$1110,18,FALSE)</f>
        <v>0</v>
      </c>
      <c r="T23" s="175">
        <f>VLOOKUP(W23,'[1]Sheet1'!$A$1088:$U$1110,19,FALSE)/100</f>
        <v>0</v>
      </c>
      <c r="U23" s="251">
        <f>VLOOKUP(W23,'[1]Sheet1'!$A$1088:$U$1110,20,FALSE)</f>
        <v>6923</v>
      </c>
      <c r="V23" s="175">
        <f>VLOOKUP(W23,'[1]Sheet1'!$A$1088:$U$1110,21,FALSE)/100</f>
        <v>0.057748452645101006</v>
      </c>
      <c r="W23" s="290" t="s">
        <v>308</v>
      </c>
    </row>
    <row r="24" spans="1:23" ht="14.25">
      <c r="A24" s="26" t="s">
        <v>184</v>
      </c>
      <c r="B24" s="27" t="s">
        <v>185</v>
      </c>
      <c r="C24" s="225">
        <f>VLOOKUP(W24,'[1]Sheet1'!$A$1088:$U$1110,2,FALSE)</f>
        <v>577</v>
      </c>
      <c r="D24" s="176">
        <f>VLOOKUP(W24,'[1]Sheet1'!$A$1088:$U$1110,3,FALSE)/100</f>
        <v>0.005344869110917613</v>
      </c>
      <c r="E24" s="225">
        <f>VLOOKUP(W24,'[1]Sheet1'!$A$1088:$U$1110,4,FALSE)</f>
        <v>31</v>
      </c>
      <c r="F24" s="175">
        <f>VLOOKUP(W24,'[1]Sheet1'!$A$1088:$U$1110,5,FALSE)/100</f>
        <v>0.004970338303671637</v>
      </c>
      <c r="G24" s="234">
        <f>VLOOKUP(W24,'[1]Sheet1'!$A$1088:$U$1110,6,FALSE)</f>
        <v>12</v>
      </c>
      <c r="H24" s="176">
        <f>VLOOKUP(W24,'[1]Sheet1'!$A$1088:$U$1110,7,FALSE)/100</f>
        <v>0.0028701267639320736</v>
      </c>
      <c r="I24" s="225">
        <f>VLOOKUP(W24,'[1]Sheet1'!$A$1088:$U$1110,8,FALSE)</f>
        <v>4</v>
      </c>
      <c r="J24" s="230">
        <f>VLOOKUP(W24,'[1]Sheet1'!$A$1088:$U$1110,9,FALSE)/100</f>
        <v>0.003619909502262443</v>
      </c>
      <c r="K24" s="251">
        <f>VLOOKUP(W24,'[1]Sheet1'!$A$1088:$U$1110,10,FALSE)</f>
        <v>0</v>
      </c>
      <c r="L24" s="176">
        <f>VLOOKUP(W24,'[1]Sheet1'!$A$1088:$U$1110,11,FALSE)/100</f>
        <v>0</v>
      </c>
      <c r="M24" s="225">
        <f>VLOOKUP(W24,'[1]Sheet1'!$A$1088:$U$1110,12,FALSE)</f>
        <v>0</v>
      </c>
      <c r="N24" s="175">
        <f>VLOOKUP(W24,'[1]Sheet1'!$A$1088:$U$1110,13,FALSE)/100</f>
        <v>0</v>
      </c>
      <c r="O24" s="234">
        <f>VLOOKUP(W24,'[1]Sheet1'!$A$1088:$U$1110,14,FALSE)</f>
        <v>0</v>
      </c>
      <c r="P24" s="176">
        <f>VLOOKUP(W24,'[1]Sheet1'!$A$1088:$U$1110,15,FALSE)/100</f>
        <v>0</v>
      </c>
      <c r="Q24" s="225">
        <f>VLOOKUP(W24,'[1]Sheet1'!$A$1088:$U$1110,16,FALSE)</f>
        <v>1</v>
      </c>
      <c r="R24" s="176">
        <f>VLOOKUP(W24,'[1]Sheet1'!$A$1088:$U$1110,17,FALSE)/100</f>
        <v>0.043478260869565216</v>
      </c>
      <c r="S24" s="225">
        <f>VLOOKUP(W24,'[1]Sheet1'!$A$1088:$U$1110,18,FALSE)</f>
        <v>0</v>
      </c>
      <c r="T24" s="175">
        <f>VLOOKUP(W24,'[1]Sheet1'!$A$1088:$U$1110,19,FALSE)/100</f>
        <v>0</v>
      </c>
      <c r="U24" s="251">
        <f>VLOOKUP(W24,'[1]Sheet1'!$A$1088:$U$1110,20,FALSE)</f>
        <v>625</v>
      </c>
      <c r="V24" s="175">
        <f>VLOOKUP(W24,'[1]Sheet1'!$A$1088:$U$1110,21,FALSE)/100</f>
        <v>0.0052134599022372</v>
      </c>
      <c r="W24" s="290" t="s">
        <v>309</v>
      </c>
    </row>
    <row r="25" spans="1:23" ht="14.25">
      <c r="A25" s="26" t="s">
        <v>186</v>
      </c>
      <c r="B25" s="27" t="s">
        <v>187</v>
      </c>
      <c r="C25" s="225">
        <f>VLOOKUP(W25,'[1]Sheet1'!$A$1088:$U$1110,2,FALSE)</f>
        <v>695</v>
      </c>
      <c r="D25" s="176">
        <f>VLOOKUP(W25,'[1]Sheet1'!$A$1088:$U$1110,3,FALSE)/100</f>
        <v>0.00643792726531671</v>
      </c>
      <c r="E25" s="225">
        <f>VLOOKUP(W25,'[1]Sheet1'!$A$1088:$U$1110,4,FALSE)</f>
        <v>34</v>
      </c>
      <c r="F25" s="175">
        <f>VLOOKUP(W25,'[1]Sheet1'!$A$1088:$U$1110,5,FALSE)/100</f>
        <v>0.005451338784672118</v>
      </c>
      <c r="G25" s="234">
        <f>VLOOKUP(W25,'[1]Sheet1'!$A$1088:$U$1110,6,FALSE)</f>
        <v>27</v>
      </c>
      <c r="H25" s="176">
        <f>VLOOKUP(W25,'[1]Sheet1'!$A$1088:$U$1110,7,FALSE)/100</f>
        <v>0.006457785218847167</v>
      </c>
      <c r="I25" s="225">
        <f>VLOOKUP(W25,'[1]Sheet1'!$A$1088:$U$1110,8,FALSE)</f>
        <v>4</v>
      </c>
      <c r="J25" s="230">
        <f>VLOOKUP(W25,'[1]Sheet1'!$A$1088:$U$1110,9,FALSE)/100</f>
        <v>0.003619909502262443</v>
      </c>
      <c r="K25" s="251">
        <f>VLOOKUP(W25,'[1]Sheet1'!$A$1088:$U$1110,10,FALSE)</f>
        <v>2</v>
      </c>
      <c r="L25" s="176">
        <f>VLOOKUP(W25,'[1]Sheet1'!$A$1088:$U$1110,11,FALSE)/100</f>
        <v>0.025</v>
      </c>
      <c r="M25" s="225">
        <f>VLOOKUP(W25,'[1]Sheet1'!$A$1088:$U$1110,12,FALSE)</f>
        <v>1</v>
      </c>
      <c r="N25" s="175">
        <f>VLOOKUP(W25,'[1]Sheet1'!$A$1088:$U$1110,13,FALSE)/100</f>
        <v>0.005347593582887699</v>
      </c>
      <c r="O25" s="234">
        <f>VLOOKUP(W25,'[1]Sheet1'!$A$1088:$U$1110,14,FALSE)</f>
        <v>0</v>
      </c>
      <c r="P25" s="176">
        <f>VLOOKUP(W25,'[1]Sheet1'!$A$1088:$U$1110,15,FALSE)/100</f>
        <v>0</v>
      </c>
      <c r="Q25" s="225">
        <f>VLOOKUP(W25,'[1]Sheet1'!$A$1088:$U$1110,16,FALSE)</f>
        <v>0</v>
      </c>
      <c r="R25" s="176">
        <f>VLOOKUP(W25,'[1]Sheet1'!$A$1088:$U$1110,17,FALSE)/100</f>
        <v>0</v>
      </c>
      <c r="S25" s="225">
        <f>VLOOKUP(W25,'[1]Sheet1'!$A$1088:$U$1110,18,FALSE)</f>
        <v>0</v>
      </c>
      <c r="T25" s="175">
        <f>VLOOKUP(W25,'[1]Sheet1'!$A$1088:$U$1110,19,FALSE)/100</f>
        <v>0</v>
      </c>
      <c r="U25" s="251">
        <f>VLOOKUP(W25,'[1]Sheet1'!$A$1088:$U$1110,20,FALSE)</f>
        <v>763</v>
      </c>
      <c r="V25" s="175">
        <f>VLOOKUP(W25,'[1]Sheet1'!$A$1088:$U$1110,21,FALSE)/100</f>
        <v>0.006364591848651175</v>
      </c>
      <c r="W25" s="290" t="s">
        <v>290</v>
      </c>
    </row>
    <row r="26" spans="1:23" ht="27.75" thickBot="1">
      <c r="A26" s="26" t="s">
        <v>188</v>
      </c>
      <c r="B26" s="40" t="s">
        <v>189</v>
      </c>
      <c r="C26" s="225">
        <f>VLOOKUP(W26,'[1]Sheet1'!$A$1088:$U$1110,2,FALSE)</f>
        <v>4327</v>
      </c>
      <c r="D26" s="176">
        <f>VLOOKUP(W26,'[1]Sheet1'!$A$1088:$U$1110,3,FALSE)/100</f>
        <v>0.04008188672953295</v>
      </c>
      <c r="E26" s="225">
        <f>VLOOKUP(W26,'[1]Sheet1'!$A$1088:$U$1110,4,FALSE)</f>
        <v>241</v>
      </c>
      <c r="F26" s="175">
        <f>VLOOKUP(W26,'[1]Sheet1'!$A$1088:$U$1110,5,FALSE)/100</f>
        <v>0.038640371973705304</v>
      </c>
      <c r="G26" s="234">
        <f>VLOOKUP(W26,'[1]Sheet1'!$A$1088:$U$1110,6,FALSE)</f>
        <v>143</v>
      </c>
      <c r="H26" s="176">
        <f>VLOOKUP(W26,'[1]Sheet1'!$A$1088:$U$1110,7,FALSE)/100</f>
        <v>0.03420234393685721</v>
      </c>
      <c r="I26" s="225">
        <f>VLOOKUP(W26,'[1]Sheet1'!$A$1088:$U$1110,8,FALSE)</f>
        <v>40</v>
      </c>
      <c r="J26" s="230">
        <f>VLOOKUP(W26,'[1]Sheet1'!$A$1088:$U$1110,9,FALSE)/100</f>
        <v>0.03619909502262444</v>
      </c>
      <c r="K26" s="251">
        <f>VLOOKUP(W26,'[1]Sheet1'!$A$1088:$U$1110,10,FALSE)</f>
        <v>3</v>
      </c>
      <c r="L26" s="176">
        <f>VLOOKUP(W26,'[1]Sheet1'!$A$1088:$U$1110,11,FALSE)/100</f>
        <v>0.0375</v>
      </c>
      <c r="M26" s="225">
        <f>VLOOKUP(W26,'[1]Sheet1'!$A$1088:$U$1110,12,FALSE)</f>
        <v>8</v>
      </c>
      <c r="N26" s="175">
        <f>VLOOKUP(W26,'[1]Sheet1'!$A$1088:$U$1110,13,FALSE)/100</f>
        <v>0.042780748663101595</v>
      </c>
      <c r="O26" s="234">
        <f>VLOOKUP(W26,'[1]Sheet1'!$A$1088:$U$1110,14,FALSE)</f>
        <v>0</v>
      </c>
      <c r="P26" s="176">
        <f>VLOOKUP(W26,'[1]Sheet1'!$A$1088:$U$1110,15,FALSE)/100</f>
        <v>0</v>
      </c>
      <c r="Q26" s="225">
        <f>VLOOKUP(W26,'[1]Sheet1'!$A$1088:$U$1110,16,FALSE)</f>
        <v>1</v>
      </c>
      <c r="R26" s="176">
        <f>VLOOKUP(W26,'[1]Sheet1'!$A$1088:$U$1110,17,FALSE)/100</f>
        <v>0.043478260869565216</v>
      </c>
      <c r="S26" s="225">
        <f>VLOOKUP(W26,'[1]Sheet1'!$A$1088:$U$1110,18,FALSE)</f>
        <v>6</v>
      </c>
      <c r="T26" s="175">
        <f>VLOOKUP(W26,'[1]Sheet1'!$A$1088:$U$1110,19,FALSE)/100</f>
        <v>0.09090909090909091</v>
      </c>
      <c r="U26" s="251">
        <f>VLOOKUP(W26,'[1]Sheet1'!$A$1088:$U$1110,20,FALSE)</f>
        <v>4769</v>
      </c>
      <c r="V26" s="175">
        <f>VLOOKUP(W26,'[1]Sheet1'!$A$1088:$U$1110,21,FALSE)/100</f>
        <v>0.03978078443803073</v>
      </c>
      <c r="W26" s="290" t="s">
        <v>291</v>
      </c>
    </row>
    <row r="27" spans="1:23" ht="15" thickBot="1">
      <c r="A27" s="459" t="s">
        <v>56</v>
      </c>
      <c r="B27" s="470"/>
      <c r="C27" s="46">
        <f>VLOOKUP(W27,'[1]Sheet1'!$A$1088:$U$1110,2,FALSE)</f>
        <v>107954</v>
      </c>
      <c r="D27" s="47">
        <f>VLOOKUP(W27,'[1]Sheet1'!$A$1088:$U$1110,3,FALSE)/100</f>
        <v>1</v>
      </c>
      <c r="E27" s="46">
        <f>VLOOKUP(W27,'[1]Sheet1'!$A$1088:$U$1110,4,FALSE)</f>
        <v>6237</v>
      </c>
      <c r="F27" s="181">
        <f>VLOOKUP(W27,'[1]Sheet1'!$A$1088:$U$1110,5,FALSE)/100</f>
        <v>1</v>
      </c>
      <c r="G27" s="240">
        <f>VLOOKUP(W27,'[1]Sheet1'!$A$1088:$U$1110,6,FALSE)</f>
        <v>4181</v>
      </c>
      <c r="H27" s="47">
        <f>VLOOKUP(W27,'[1]Sheet1'!$A$1088:$U$1110,7,FALSE)/100</f>
        <v>1</v>
      </c>
      <c r="I27" s="46">
        <f>VLOOKUP(W27,'[1]Sheet1'!$A$1088:$U$1110,8,FALSE)</f>
        <v>1105</v>
      </c>
      <c r="J27" s="181">
        <f>VLOOKUP(W27,'[1]Sheet1'!$A$1088:$U$1110,9,FALSE)/100</f>
        <v>1</v>
      </c>
      <c r="K27" s="240">
        <f>VLOOKUP(W27,'[1]Sheet1'!$A$1088:$U$1110,10,FALSE)</f>
        <v>80</v>
      </c>
      <c r="L27" s="47">
        <f>VLOOKUP(W27,'[1]Sheet1'!$A$1088:$U$1110,11,FALSE)/100</f>
        <v>1</v>
      </c>
      <c r="M27" s="46">
        <f>VLOOKUP(W27,'[1]Sheet1'!$A$1088:$U$1110,12,FALSE)</f>
        <v>187</v>
      </c>
      <c r="N27" s="181">
        <f>VLOOKUP(W27,'[1]Sheet1'!$A$1088:$U$1110,13,FALSE)/100</f>
        <v>1</v>
      </c>
      <c r="O27" s="240">
        <f>VLOOKUP(W27,'[1]Sheet1'!$A$1088:$U$1110,14,FALSE)</f>
        <v>49</v>
      </c>
      <c r="P27" s="47">
        <f>VLOOKUP(W27,'[1]Sheet1'!$A$1088:$U$1110,15,FALSE)/100</f>
        <v>1</v>
      </c>
      <c r="Q27" s="46">
        <f>VLOOKUP(W27,'[1]Sheet1'!$A$1088:$U$1110,16,FALSE)</f>
        <v>23</v>
      </c>
      <c r="R27" s="47">
        <f>VLOOKUP(W27,'[1]Sheet1'!$A$1088:$U$1110,17,FALSE)/100</f>
        <v>1</v>
      </c>
      <c r="S27" s="46">
        <f>VLOOKUP(W27,'[1]Sheet1'!$A$1088:$U$1110,18,FALSE)</f>
        <v>66</v>
      </c>
      <c r="T27" s="181">
        <f>VLOOKUP(W27,'[1]Sheet1'!$A$1088:$U$1110,19,FALSE)/100</f>
        <v>1</v>
      </c>
      <c r="U27" s="240">
        <f>VLOOKUP(W27,'[1]Sheet1'!$A$1088:$U$1110,20,FALSE)</f>
        <v>119882</v>
      </c>
      <c r="V27" s="181">
        <f>VLOOKUP(W27,'[1]Sheet1'!$A$1088:$U$1110,21,FALSE)/100</f>
        <v>1</v>
      </c>
      <c r="W27" s="290" t="s">
        <v>69</v>
      </c>
    </row>
  </sheetData>
  <sheetProtection/>
  <mergeCells count="15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7:B27"/>
    <mergeCell ref="A1:V1"/>
    <mergeCell ref="A2:A4"/>
    <mergeCell ref="B2:B4"/>
    <mergeCell ref="C2:T2"/>
    <mergeCell ref="U2:V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7.7109375" style="290" customWidth="1"/>
    <col min="2" max="2" width="72.57421875" style="290" bestFit="1" customWidth="1"/>
    <col min="3" max="9" width="13.00390625" style="290" customWidth="1"/>
    <col min="10" max="16384" width="9.140625" style="290" customWidth="1"/>
  </cols>
  <sheetData>
    <row r="1" spans="1:9" ht="24.75" customHeight="1" thickBot="1" thickTop="1">
      <c r="A1" s="570" t="s">
        <v>490</v>
      </c>
      <c r="B1" s="571"/>
      <c r="C1" s="572"/>
      <c r="D1" s="572"/>
      <c r="E1" s="572"/>
      <c r="F1" s="572"/>
      <c r="G1" s="572"/>
      <c r="H1" s="572"/>
      <c r="I1" s="573"/>
    </row>
    <row r="2" spans="1:9" ht="24.75" customHeight="1" thickBot="1" thickTop="1">
      <c r="A2" s="570" t="s">
        <v>491</v>
      </c>
      <c r="B2" s="571"/>
      <c r="C2" s="572"/>
      <c r="D2" s="572"/>
      <c r="E2" s="572"/>
      <c r="F2" s="572"/>
      <c r="G2" s="572"/>
      <c r="H2" s="572"/>
      <c r="I2" s="573"/>
    </row>
    <row r="3" spans="1:9" ht="24.75" customHeight="1" thickBot="1" thickTop="1">
      <c r="A3" s="565" t="s">
        <v>676</v>
      </c>
      <c r="B3" s="564" t="s">
        <v>715</v>
      </c>
      <c r="C3" s="562" t="s">
        <v>677</v>
      </c>
      <c r="D3" s="562"/>
      <c r="E3" s="562"/>
      <c r="F3" s="562"/>
      <c r="G3" s="562"/>
      <c r="H3" s="563"/>
      <c r="I3" s="576" t="s">
        <v>678</v>
      </c>
    </row>
    <row r="4" spans="1:9" ht="24.75" customHeight="1">
      <c r="A4" s="493"/>
      <c r="B4" s="495"/>
      <c r="C4" s="566">
        <v>2014</v>
      </c>
      <c r="D4" s="567"/>
      <c r="E4" s="566">
        <v>2015</v>
      </c>
      <c r="F4" s="567"/>
      <c r="G4" s="574">
        <v>2016</v>
      </c>
      <c r="H4" s="575"/>
      <c r="I4" s="577"/>
    </row>
    <row r="5" spans="1:9" ht="24.75" customHeight="1" thickBot="1">
      <c r="A5" s="494"/>
      <c r="B5" s="496"/>
      <c r="C5" s="254" t="s">
        <v>10</v>
      </c>
      <c r="D5" s="257" t="s">
        <v>11</v>
      </c>
      <c r="E5" s="254" t="s">
        <v>10</v>
      </c>
      <c r="F5" s="255" t="s">
        <v>11</v>
      </c>
      <c r="G5" s="256" t="s">
        <v>10</v>
      </c>
      <c r="H5" s="255" t="s">
        <v>11</v>
      </c>
      <c r="I5" s="578"/>
    </row>
    <row r="6" spans="1:9" ht="15" thickBot="1">
      <c r="A6" s="259">
        <v>1</v>
      </c>
      <c r="B6" s="14" t="s">
        <v>621</v>
      </c>
      <c r="C6" s="15">
        <v>1626</v>
      </c>
      <c r="D6" s="17">
        <v>0.04395426161706269</v>
      </c>
      <c r="E6" s="15">
        <v>1641</v>
      </c>
      <c r="F6" s="17">
        <v>0.04499835472194801</v>
      </c>
      <c r="G6" s="15">
        <v>1573</v>
      </c>
      <c r="H6" s="17">
        <v>0.041869626553807666</v>
      </c>
      <c r="I6" s="19">
        <v>-0.04143814747105423</v>
      </c>
    </row>
    <row r="7" spans="1:10" ht="27">
      <c r="A7" s="260">
        <v>10</v>
      </c>
      <c r="B7" s="204" t="s">
        <v>622</v>
      </c>
      <c r="C7" s="78">
        <v>39</v>
      </c>
      <c r="D7" s="30">
        <v>0.0010542535074203228</v>
      </c>
      <c r="E7" s="78">
        <v>36</v>
      </c>
      <c r="F7" s="30">
        <v>0.0009871668311944718</v>
      </c>
      <c r="G7" s="78">
        <v>32</v>
      </c>
      <c r="H7" s="30">
        <v>0.0008517660837392533</v>
      </c>
      <c r="I7" s="32">
        <v>-0.1111111111111111</v>
      </c>
      <c r="J7" s="368"/>
    </row>
    <row r="8" spans="1:10" ht="14.25">
      <c r="A8" s="260">
        <v>11</v>
      </c>
      <c r="B8" s="204" t="s">
        <v>623</v>
      </c>
      <c r="C8" s="78">
        <v>26</v>
      </c>
      <c r="D8" s="30">
        <v>0.0007028356716135485</v>
      </c>
      <c r="E8" s="78">
        <v>21</v>
      </c>
      <c r="F8" s="30">
        <v>0.0005758473181967752</v>
      </c>
      <c r="G8" s="78">
        <v>25</v>
      </c>
      <c r="H8" s="30">
        <v>0.0006654422529212916</v>
      </c>
      <c r="I8" s="32">
        <v>0.19047619047619047</v>
      </c>
      <c r="J8" s="368"/>
    </row>
    <row r="9" spans="1:10" ht="27">
      <c r="A9" s="260">
        <v>12</v>
      </c>
      <c r="B9" s="204" t="s">
        <v>624</v>
      </c>
      <c r="C9" s="78">
        <v>26</v>
      </c>
      <c r="D9" s="30">
        <v>0.0007028356716135485</v>
      </c>
      <c r="E9" s="78">
        <v>29</v>
      </c>
      <c r="F9" s="30">
        <v>0.0007952177251288801</v>
      </c>
      <c r="G9" s="78">
        <v>32</v>
      </c>
      <c r="H9" s="30">
        <v>0.0008517660837392533</v>
      </c>
      <c r="I9" s="32">
        <v>0.10344827586206896</v>
      </c>
      <c r="J9" s="368"/>
    </row>
    <row r="10" spans="1:10" ht="27">
      <c r="A10" s="260">
        <v>13</v>
      </c>
      <c r="B10" s="204" t="s">
        <v>625</v>
      </c>
      <c r="C10" s="78">
        <v>251</v>
      </c>
      <c r="D10" s="30">
        <v>0.006785067445192334</v>
      </c>
      <c r="E10" s="78">
        <v>291</v>
      </c>
      <c r="F10" s="30">
        <v>0.007979598552155314</v>
      </c>
      <c r="G10" s="78">
        <v>283</v>
      </c>
      <c r="H10" s="30">
        <v>0.007532806303069021</v>
      </c>
      <c r="I10" s="32">
        <v>-0.027491408934707903</v>
      </c>
      <c r="J10" s="368"/>
    </row>
    <row r="11" spans="1:10" ht="14.25">
      <c r="A11" s="260">
        <v>14</v>
      </c>
      <c r="B11" s="204" t="s">
        <v>626</v>
      </c>
      <c r="C11" s="78">
        <v>213</v>
      </c>
      <c r="D11" s="30">
        <v>0.0057578460789879165</v>
      </c>
      <c r="E11" s="78">
        <v>181</v>
      </c>
      <c r="F11" s="30">
        <v>0.004963255456838872</v>
      </c>
      <c r="G11" s="78">
        <v>162</v>
      </c>
      <c r="H11" s="30">
        <v>0.0043120657989299685</v>
      </c>
      <c r="I11" s="32">
        <v>-0.10497237569060773</v>
      </c>
      <c r="J11" s="368"/>
    </row>
    <row r="12" spans="1:10" ht="14.25">
      <c r="A12" s="260">
        <v>15</v>
      </c>
      <c r="B12" s="204" t="s">
        <v>627</v>
      </c>
      <c r="C12" s="78">
        <v>158</v>
      </c>
      <c r="D12" s="30">
        <v>0.004271078312113102</v>
      </c>
      <c r="E12" s="78">
        <v>160</v>
      </c>
      <c r="F12" s="30">
        <v>0.0043874081386420976</v>
      </c>
      <c r="G12" s="78">
        <v>137</v>
      </c>
      <c r="H12" s="30">
        <v>0.003646623546008677</v>
      </c>
      <c r="I12" s="32">
        <v>-0.14375</v>
      </c>
      <c r="J12" s="368"/>
    </row>
    <row r="13" spans="1:10" ht="14.25">
      <c r="A13" s="260">
        <v>16</v>
      </c>
      <c r="B13" s="204" t="s">
        <v>628</v>
      </c>
      <c r="C13" s="78">
        <v>644</v>
      </c>
      <c r="D13" s="30">
        <v>0.01740869894304328</v>
      </c>
      <c r="E13" s="78">
        <v>688</v>
      </c>
      <c r="F13" s="30">
        <v>0.01886585499616102</v>
      </c>
      <c r="G13" s="78">
        <v>663</v>
      </c>
      <c r="H13" s="30">
        <v>0.017647528547472653</v>
      </c>
      <c r="I13" s="32">
        <v>-0.036337209302325583</v>
      </c>
      <c r="J13" s="368"/>
    </row>
    <row r="14" spans="1:10" ht="27">
      <c r="A14" s="260">
        <v>17</v>
      </c>
      <c r="B14" s="204" t="s">
        <v>629</v>
      </c>
      <c r="C14" s="78">
        <v>12</v>
      </c>
      <c r="D14" s="30">
        <v>0.00032438569459086855</v>
      </c>
      <c r="E14" s="78">
        <v>5</v>
      </c>
      <c r="F14" s="30">
        <v>0.00013710650433256555</v>
      </c>
      <c r="G14" s="78">
        <v>5</v>
      </c>
      <c r="H14" s="30">
        <v>0.0001330884505842583</v>
      </c>
      <c r="I14" s="32">
        <v>0</v>
      </c>
      <c r="J14" s="368"/>
    </row>
    <row r="15" spans="1:10" ht="27.75" thickBot="1">
      <c r="A15" s="261">
        <v>19</v>
      </c>
      <c r="B15" s="262" t="s">
        <v>630</v>
      </c>
      <c r="C15" s="83">
        <v>257</v>
      </c>
      <c r="D15" s="36">
        <v>0.006947260292487768</v>
      </c>
      <c r="E15" s="83">
        <v>230</v>
      </c>
      <c r="F15" s="36">
        <v>0.006306899199298015</v>
      </c>
      <c r="G15" s="78">
        <v>234</v>
      </c>
      <c r="H15" s="36">
        <v>0.006228539487343287</v>
      </c>
      <c r="I15" s="38">
        <v>0.017391304347826087</v>
      </c>
      <c r="J15" s="368"/>
    </row>
    <row r="16" spans="1:9" ht="15" thickBot="1">
      <c r="A16" s="259">
        <v>2</v>
      </c>
      <c r="B16" s="14" t="s">
        <v>631</v>
      </c>
      <c r="C16" s="15">
        <v>66</v>
      </c>
      <c r="D16" s="17">
        <v>0.001784121320249777</v>
      </c>
      <c r="E16" s="15">
        <v>63</v>
      </c>
      <c r="F16" s="17">
        <v>0.0017275419545903258</v>
      </c>
      <c r="G16" s="15">
        <v>75</v>
      </c>
      <c r="H16" s="17">
        <v>0.0019963267587638743</v>
      </c>
      <c r="I16" s="19">
        <v>0.19047619047619047</v>
      </c>
    </row>
    <row r="17" spans="1:10" ht="14.25">
      <c r="A17" s="283">
        <v>20</v>
      </c>
      <c r="B17" s="284" t="s">
        <v>632</v>
      </c>
      <c r="C17" s="193">
        <v>2</v>
      </c>
      <c r="D17" s="23">
        <v>5.406428243181142E-05</v>
      </c>
      <c r="E17" s="193">
        <v>5</v>
      </c>
      <c r="F17" s="23">
        <v>0.00013710650433256555</v>
      </c>
      <c r="G17" s="193">
        <v>2</v>
      </c>
      <c r="H17" s="23">
        <v>5.323538023370333E-05</v>
      </c>
      <c r="I17" s="25">
        <v>-0.6</v>
      </c>
      <c r="J17" s="368"/>
    </row>
    <row r="18" spans="1:10" ht="14.25">
      <c r="A18" s="260">
        <v>21</v>
      </c>
      <c r="B18" s="204" t="s">
        <v>633</v>
      </c>
      <c r="C18" s="78">
        <v>2</v>
      </c>
      <c r="D18" s="30">
        <v>5.406428243181142E-05</v>
      </c>
      <c r="E18" s="78">
        <v>2</v>
      </c>
      <c r="F18" s="30">
        <v>5.4842601733026214E-05</v>
      </c>
      <c r="G18" s="78">
        <v>3</v>
      </c>
      <c r="H18" s="30">
        <v>7.985307035055497E-05</v>
      </c>
      <c r="I18" s="32">
        <v>0.5</v>
      </c>
      <c r="J18" s="368"/>
    </row>
    <row r="19" spans="1:10" ht="14.25">
      <c r="A19" s="260">
        <v>22</v>
      </c>
      <c r="B19" s="204" t="s">
        <v>634</v>
      </c>
      <c r="C19" s="78">
        <v>4</v>
      </c>
      <c r="D19" s="30">
        <v>0.00010812856486362284</v>
      </c>
      <c r="E19" s="78">
        <v>1</v>
      </c>
      <c r="F19" s="30">
        <v>2.7421300866513107E-05</v>
      </c>
      <c r="G19" s="78">
        <v>4</v>
      </c>
      <c r="H19" s="30">
        <v>0.00010647076046740666</v>
      </c>
      <c r="I19" s="32">
        <v>3</v>
      </c>
      <c r="J19" s="368"/>
    </row>
    <row r="20" spans="1:10" ht="14.25">
      <c r="A20" s="260">
        <v>23</v>
      </c>
      <c r="B20" s="204" t="s">
        <v>635</v>
      </c>
      <c r="C20" s="78">
        <v>24</v>
      </c>
      <c r="D20" s="30">
        <v>0.0006487713891817371</v>
      </c>
      <c r="E20" s="78">
        <v>32</v>
      </c>
      <c r="F20" s="30">
        <v>0.0008774816277284194</v>
      </c>
      <c r="G20" s="78">
        <v>31</v>
      </c>
      <c r="H20" s="30">
        <v>0.0008251483936224014</v>
      </c>
      <c r="I20" s="32">
        <v>-0.03125</v>
      </c>
      <c r="J20" s="368"/>
    </row>
    <row r="21" spans="1:10" ht="27.75" thickBot="1">
      <c r="A21" s="261">
        <v>29</v>
      </c>
      <c r="B21" s="262" t="s">
        <v>636</v>
      </c>
      <c r="C21" s="83">
        <v>34</v>
      </c>
      <c r="D21" s="36">
        <v>0.0009190928013407942</v>
      </c>
      <c r="E21" s="83">
        <v>23</v>
      </c>
      <c r="F21" s="36">
        <v>0.0006306899199298014</v>
      </c>
      <c r="G21" s="83">
        <v>35</v>
      </c>
      <c r="H21" s="36">
        <v>0.000931619154089808</v>
      </c>
      <c r="I21" s="38">
        <v>0.5217391304347826</v>
      </c>
      <c r="J21" s="368"/>
    </row>
    <row r="22" spans="1:9" ht="27.75" thickBot="1">
      <c r="A22" s="259">
        <v>3</v>
      </c>
      <c r="B22" s="14" t="s">
        <v>637</v>
      </c>
      <c r="C22" s="15">
        <v>6539</v>
      </c>
      <c r="D22" s="17">
        <v>0.17676317141080744</v>
      </c>
      <c r="E22" s="15">
        <v>6842</v>
      </c>
      <c r="F22" s="17">
        <v>0.18761654052868268</v>
      </c>
      <c r="G22" s="15">
        <v>7267</v>
      </c>
      <c r="H22" s="17">
        <v>0.19343075407916102</v>
      </c>
      <c r="I22" s="19">
        <v>0.062116340251388485</v>
      </c>
    </row>
    <row r="23" spans="1:10" ht="27">
      <c r="A23" s="260">
        <v>30</v>
      </c>
      <c r="B23" s="204" t="s">
        <v>638</v>
      </c>
      <c r="C23" s="78">
        <v>721</v>
      </c>
      <c r="D23" s="30">
        <v>0.019490173816668017</v>
      </c>
      <c r="E23" s="78">
        <v>662</v>
      </c>
      <c r="F23" s="30">
        <v>0.018152901173631678</v>
      </c>
      <c r="G23" s="78">
        <v>578</v>
      </c>
      <c r="H23" s="30">
        <v>0.015385024887540259</v>
      </c>
      <c r="I23" s="32">
        <v>-0.1268882175226586</v>
      </c>
      <c r="J23" s="368"/>
    </row>
    <row r="24" spans="1:10" ht="14.25">
      <c r="A24" s="260">
        <v>31</v>
      </c>
      <c r="B24" s="204" t="s">
        <v>639</v>
      </c>
      <c r="C24" s="78">
        <v>4262</v>
      </c>
      <c r="D24" s="30">
        <v>0.11521098586219014</v>
      </c>
      <c r="E24" s="78">
        <v>4678</v>
      </c>
      <c r="F24" s="30">
        <v>0.1282768454535483</v>
      </c>
      <c r="G24" s="78">
        <v>5324</v>
      </c>
      <c r="H24" s="30">
        <v>0.14171258218211824</v>
      </c>
      <c r="I24" s="32">
        <v>0.13809320222317228</v>
      </c>
      <c r="J24" s="368"/>
    </row>
    <row r="25" spans="1:10" ht="14.25">
      <c r="A25" s="260">
        <v>32</v>
      </c>
      <c r="B25" s="204" t="s">
        <v>640</v>
      </c>
      <c r="C25" s="78">
        <v>1148</v>
      </c>
      <c r="D25" s="30">
        <v>0.031032898115859756</v>
      </c>
      <c r="E25" s="78">
        <v>1163</v>
      </c>
      <c r="F25" s="30">
        <v>0.03189097290775474</v>
      </c>
      <c r="G25" s="78">
        <v>1022</v>
      </c>
      <c r="H25" s="30">
        <v>0.027203279299422397</v>
      </c>
      <c r="I25" s="32">
        <v>-0.12123817712811694</v>
      </c>
      <c r="J25" s="368"/>
    </row>
    <row r="26" spans="1:10" ht="27.75" thickBot="1">
      <c r="A26" s="261">
        <v>39</v>
      </c>
      <c r="B26" s="262" t="s">
        <v>641</v>
      </c>
      <c r="C26" s="83">
        <v>408</v>
      </c>
      <c r="D26" s="36">
        <v>0.01102911361608953</v>
      </c>
      <c r="E26" s="83">
        <v>339</v>
      </c>
      <c r="F26" s="36">
        <v>0.009295820993747943</v>
      </c>
      <c r="G26" s="83">
        <v>343</v>
      </c>
      <c r="H26" s="36">
        <v>0.00912986771008012</v>
      </c>
      <c r="I26" s="38">
        <v>0.011799410029498525</v>
      </c>
      <c r="J26" s="368"/>
    </row>
    <row r="27" spans="1:9" ht="15" thickBot="1">
      <c r="A27" s="259">
        <v>4</v>
      </c>
      <c r="B27" s="14" t="s">
        <v>642</v>
      </c>
      <c r="C27" s="15">
        <v>4666</v>
      </c>
      <c r="D27" s="17">
        <v>0.12613197091341605</v>
      </c>
      <c r="E27" s="15">
        <v>4714</v>
      </c>
      <c r="F27" s="17">
        <v>0.1292640122847428</v>
      </c>
      <c r="G27" s="15">
        <v>4755</v>
      </c>
      <c r="H27" s="17">
        <v>0.12656711650562963</v>
      </c>
      <c r="I27" s="19">
        <v>0.008697496817988969</v>
      </c>
    </row>
    <row r="28" spans="1:10" ht="14.25">
      <c r="A28" s="260">
        <v>40</v>
      </c>
      <c r="B28" s="204" t="s">
        <v>643</v>
      </c>
      <c r="C28" s="78">
        <v>807</v>
      </c>
      <c r="D28" s="30">
        <v>0.02181493796123591</v>
      </c>
      <c r="E28" s="78">
        <v>816</v>
      </c>
      <c r="F28" s="30">
        <v>0.022375781507074696</v>
      </c>
      <c r="G28" s="78">
        <v>951</v>
      </c>
      <c r="H28" s="30">
        <v>0.025313423301125928</v>
      </c>
      <c r="I28" s="32">
        <v>0.16544117647058823</v>
      </c>
      <c r="J28" s="368"/>
    </row>
    <row r="29" spans="1:10" ht="14.25">
      <c r="A29" s="260">
        <v>41</v>
      </c>
      <c r="B29" s="204" t="s">
        <v>644</v>
      </c>
      <c r="C29" s="78">
        <v>618</v>
      </c>
      <c r="D29" s="30">
        <v>0.01670586327142973</v>
      </c>
      <c r="E29" s="78">
        <v>603</v>
      </c>
      <c r="F29" s="30">
        <v>0.016535044422507403</v>
      </c>
      <c r="G29" s="78">
        <v>580</v>
      </c>
      <c r="H29" s="30">
        <v>0.015438260267773962</v>
      </c>
      <c r="I29" s="32">
        <v>-0.03814262023217247</v>
      </c>
      <c r="J29" s="368"/>
    </row>
    <row r="30" spans="1:10" ht="14.25">
      <c r="A30" s="260">
        <v>42</v>
      </c>
      <c r="B30" s="204" t="s">
        <v>645</v>
      </c>
      <c r="C30" s="78">
        <v>1213</v>
      </c>
      <c r="D30" s="30">
        <v>0.03278998729489363</v>
      </c>
      <c r="E30" s="78">
        <v>1164</v>
      </c>
      <c r="F30" s="30">
        <v>0.031918394208621255</v>
      </c>
      <c r="G30" s="78">
        <v>1178</v>
      </c>
      <c r="H30" s="30">
        <v>0.031355638957651255</v>
      </c>
      <c r="I30" s="32">
        <v>0.012027491408934709</v>
      </c>
      <c r="J30" s="368"/>
    </row>
    <row r="31" spans="1:10" ht="14.25">
      <c r="A31" s="260">
        <v>43</v>
      </c>
      <c r="B31" s="204" t="s">
        <v>646</v>
      </c>
      <c r="C31" s="78">
        <v>377</v>
      </c>
      <c r="D31" s="30">
        <v>0.010191117238396453</v>
      </c>
      <c r="E31" s="78">
        <v>392</v>
      </c>
      <c r="F31" s="30">
        <v>0.010749149939673137</v>
      </c>
      <c r="G31" s="78">
        <v>404</v>
      </c>
      <c r="H31" s="30">
        <v>0.01075354680720807</v>
      </c>
      <c r="I31" s="32">
        <v>0.030612244897959183</v>
      </c>
      <c r="J31" s="368"/>
    </row>
    <row r="32" spans="1:10" ht="27">
      <c r="A32" s="260">
        <v>44</v>
      </c>
      <c r="B32" s="204" t="s">
        <v>647</v>
      </c>
      <c r="C32" s="78">
        <v>453</v>
      </c>
      <c r="D32" s="30">
        <v>0.012245559970805288</v>
      </c>
      <c r="E32" s="78">
        <v>489</v>
      </c>
      <c r="F32" s="30">
        <v>0.01340901612372491</v>
      </c>
      <c r="G32" s="78">
        <v>491</v>
      </c>
      <c r="H32" s="30">
        <v>0.013069285847374166</v>
      </c>
      <c r="I32" s="32">
        <v>0.00408997955010225</v>
      </c>
      <c r="J32" s="368"/>
    </row>
    <row r="33" spans="1:10" ht="27">
      <c r="A33" s="260">
        <v>45</v>
      </c>
      <c r="B33" s="204" t="s">
        <v>648</v>
      </c>
      <c r="C33" s="78">
        <v>926</v>
      </c>
      <c r="D33" s="30">
        <v>0.025031762765928688</v>
      </c>
      <c r="E33" s="78">
        <v>956</v>
      </c>
      <c r="F33" s="30">
        <v>0.026214763628386532</v>
      </c>
      <c r="G33" s="78">
        <v>913</v>
      </c>
      <c r="H33" s="30">
        <v>0.024301951076685566</v>
      </c>
      <c r="I33" s="32">
        <v>-0.04497907949790795</v>
      </c>
      <c r="J33" s="368"/>
    </row>
    <row r="34" spans="1:10" ht="27.75" thickBot="1">
      <c r="A34" s="261">
        <v>49</v>
      </c>
      <c r="B34" s="262" t="s">
        <v>649</v>
      </c>
      <c r="C34" s="83">
        <v>272</v>
      </c>
      <c r="D34" s="36">
        <v>0.007352742410726354</v>
      </c>
      <c r="E34" s="83">
        <v>294</v>
      </c>
      <c r="F34" s="36">
        <v>0.008061862454754853</v>
      </c>
      <c r="G34" s="83">
        <v>238</v>
      </c>
      <c r="H34" s="36">
        <v>0.006335010247810695</v>
      </c>
      <c r="I34" s="38">
        <v>-0.19047619047619047</v>
      </c>
      <c r="J34" s="368"/>
    </row>
    <row r="35" spans="1:9" ht="15" thickBot="1">
      <c r="A35" s="259">
        <v>5</v>
      </c>
      <c r="B35" s="14" t="s">
        <v>650</v>
      </c>
      <c r="C35" s="15">
        <v>7865</v>
      </c>
      <c r="D35" s="17">
        <v>0.21260779066309843</v>
      </c>
      <c r="E35" s="15">
        <v>7161</v>
      </c>
      <c r="F35" s="17">
        <v>0.19636393550510037</v>
      </c>
      <c r="G35" s="15">
        <v>6789</v>
      </c>
      <c r="H35" s="17">
        <v>0.1807074982033059</v>
      </c>
      <c r="I35" s="19">
        <v>-0.05194805194805195</v>
      </c>
    </row>
    <row r="36" spans="1:10" ht="27">
      <c r="A36" s="260">
        <v>50</v>
      </c>
      <c r="B36" s="204" t="s">
        <v>651</v>
      </c>
      <c r="C36" s="78">
        <v>894</v>
      </c>
      <c r="D36" s="30">
        <v>0.024166734247019706</v>
      </c>
      <c r="E36" s="78">
        <v>828</v>
      </c>
      <c r="F36" s="30">
        <v>0.022704837117472853</v>
      </c>
      <c r="G36" s="78">
        <v>814</v>
      </c>
      <c r="H36" s="30">
        <v>0.02166679975511725</v>
      </c>
      <c r="I36" s="32">
        <v>-0.016908212560386472</v>
      </c>
      <c r="J36" s="368"/>
    </row>
    <row r="37" spans="1:10" ht="14.25">
      <c r="A37" s="260">
        <v>51</v>
      </c>
      <c r="B37" s="204" t="s">
        <v>652</v>
      </c>
      <c r="C37" s="78">
        <v>1179</v>
      </c>
      <c r="D37" s="30">
        <v>0.031870894493552834</v>
      </c>
      <c r="E37" s="78">
        <v>1111</v>
      </c>
      <c r="F37" s="30">
        <v>0.030465065262696062</v>
      </c>
      <c r="G37" s="78">
        <v>1116</v>
      </c>
      <c r="H37" s="30">
        <v>0.029705342170406452</v>
      </c>
      <c r="I37" s="32">
        <v>0.004500450045004501</v>
      </c>
      <c r="J37" s="368"/>
    </row>
    <row r="38" spans="1:10" ht="14.25">
      <c r="A38" s="260">
        <v>52</v>
      </c>
      <c r="B38" s="204" t="s">
        <v>653</v>
      </c>
      <c r="C38" s="78">
        <v>1343</v>
      </c>
      <c r="D38" s="30">
        <v>0.03630416565296137</v>
      </c>
      <c r="E38" s="78">
        <v>1171</v>
      </c>
      <c r="F38" s="30">
        <v>0.032110343314686846</v>
      </c>
      <c r="G38" s="78">
        <v>1166</v>
      </c>
      <c r="H38" s="30">
        <v>0.03103622667624903</v>
      </c>
      <c r="I38" s="32">
        <v>-0.004269854824935952</v>
      </c>
      <c r="J38" s="368"/>
    </row>
    <row r="39" spans="1:10" ht="14.25">
      <c r="A39" s="260">
        <v>53</v>
      </c>
      <c r="B39" s="204" t="s">
        <v>654</v>
      </c>
      <c r="C39" s="78">
        <v>4041</v>
      </c>
      <c r="D39" s="30">
        <v>0.10923688265347498</v>
      </c>
      <c r="E39" s="78">
        <v>3639</v>
      </c>
      <c r="F39" s="30">
        <v>0.0997861138532412</v>
      </c>
      <c r="G39" s="78">
        <v>3292</v>
      </c>
      <c r="H39" s="30">
        <v>0.08762543586467567</v>
      </c>
      <c r="I39" s="32">
        <v>-0.09535586699642759</v>
      </c>
      <c r="J39" s="368"/>
    </row>
    <row r="40" spans="1:10" ht="27.75" thickBot="1">
      <c r="A40" s="261">
        <v>59</v>
      </c>
      <c r="B40" s="262" t="s">
        <v>655</v>
      </c>
      <c r="C40" s="83">
        <v>408</v>
      </c>
      <c r="D40" s="36">
        <v>0.01102911361608953</v>
      </c>
      <c r="E40" s="83">
        <v>412</v>
      </c>
      <c r="F40" s="36">
        <v>0.0112975759570034</v>
      </c>
      <c r="G40" s="83">
        <v>401</v>
      </c>
      <c r="H40" s="36">
        <v>0.010673693736857514</v>
      </c>
      <c r="I40" s="38">
        <v>-0.02669902912621359</v>
      </c>
      <c r="J40" s="368"/>
    </row>
    <row r="41" spans="1:9" ht="15" thickBot="1">
      <c r="A41" s="259">
        <v>6</v>
      </c>
      <c r="B41" s="14" t="s">
        <v>656</v>
      </c>
      <c r="C41" s="15">
        <v>1948</v>
      </c>
      <c r="D41" s="17">
        <v>0.05265861108858433</v>
      </c>
      <c r="E41" s="15">
        <v>1899</v>
      </c>
      <c r="F41" s="17">
        <v>0.05207305034550839</v>
      </c>
      <c r="G41" s="15">
        <v>1911</v>
      </c>
      <c r="H41" s="17">
        <v>0.050866405813303525</v>
      </c>
      <c r="I41" s="19">
        <v>0.00631911532385466</v>
      </c>
    </row>
    <row r="42" spans="1:10" ht="14.25">
      <c r="A42" s="260">
        <v>60</v>
      </c>
      <c r="B42" s="204" t="s">
        <v>657</v>
      </c>
      <c r="C42" s="78">
        <v>362</v>
      </c>
      <c r="D42" s="30">
        <v>0.009785635120157867</v>
      </c>
      <c r="E42" s="78">
        <v>386</v>
      </c>
      <c r="F42" s="30">
        <v>0.010584622134474059</v>
      </c>
      <c r="G42" s="78">
        <v>407</v>
      </c>
      <c r="H42" s="30">
        <v>0.010833399877558625</v>
      </c>
      <c r="I42" s="32">
        <v>0.054404145077720206</v>
      </c>
      <c r="J42" s="368"/>
    </row>
    <row r="43" spans="1:10" ht="14.25">
      <c r="A43" s="260">
        <v>61</v>
      </c>
      <c r="B43" s="204" t="s">
        <v>658</v>
      </c>
      <c r="C43" s="78">
        <v>110</v>
      </c>
      <c r="D43" s="30">
        <v>0.0029735355337496285</v>
      </c>
      <c r="E43" s="78">
        <v>113</v>
      </c>
      <c r="F43" s="30">
        <v>0.003098606997915981</v>
      </c>
      <c r="G43" s="78">
        <v>108</v>
      </c>
      <c r="H43" s="30">
        <v>0.0028747105326199797</v>
      </c>
      <c r="I43" s="32">
        <v>-0.04424778761061947</v>
      </c>
      <c r="J43" s="368"/>
    </row>
    <row r="44" spans="1:10" ht="14.25">
      <c r="A44" s="260">
        <v>62</v>
      </c>
      <c r="B44" s="204" t="s">
        <v>659</v>
      </c>
      <c r="C44" s="78">
        <v>357</v>
      </c>
      <c r="D44" s="30">
        <v>0.009650474414078338</v>
      </c>
      <c r="E44" s="78">
        <v>377</v>
      </c>
      <c r="F44" s="30">
        <v>0.01033783042667544</v>
      </c>
      <c r="G44" s="78">
        <v>326</v>
      </c>
      <c r="H44" s="30">
        <v>0.008677366978093641</v>
      </c>
      <c r="I44" s="32">
        <v>-0.13527851458885942</v>
      </c>
      <c r="J44" s="368"/>
    </row>
    <row r="45" spans="1:10" ht="14.25">
      <c r="A45" s="260">
        <v>63</v>
      </c>
      <c r="B45" s="204" t="s">
        <v>660</v>
      </c>
      <c r="C45" s="78">
        <v>989</v>
      </c>
      <c r="D45" s="30">
        <v>0.02673478766253075</v>
      </c>
      <c r="E45" s="78">
        <v>898</v>
      </c>
      <c r="F45" s="30">
        <v>0.02462432817812877</v>
      </c>
      <c r="G45" s="78">
        <v>948</v>
      </c>
      <c r="H45" s="30">
        <v>0.025233570230775375</v>
      </c>
      <c r="I45" s="32">
        <v>0.0556792873051225</v>
      </c>
      <c r="J45" s="368"/>
    </row>
    <row r="46" spans="1:10" ht="14.25">
      <c r="A46" s="260">
        <v>64</v>
      </c>
      <c r="B46" s="204" t="s">
        <v>661</v>
      </c>
      <c r="C46" s="78">
        <v>26</v>
      </c>
      <c r="D46" s="30">
        <v>0.0007028356716135485</v>
      </c>
      <c r="E46" s="78">
        <v>22</v>
      </c>
      <c r="F46" s="30">
        <v>0.0006032686190632884</v>
      </c>
      <c r="G46" s="78">
        <v>28</v>
      </c>
      <c r="H46" s="30">
        <v>0.0007452953232718465</v>
      </c>
      <c r="I46" s="32">
        <v>0.2727272727272727</v>
      </c>
      <c r="J46" s="368"/>
    </row>
    <row r="47" spans="1:10" ht="27.75" thickBot="1">
      <c r="A47" s="261">
        <v>69</v>
      </c>
      <c r="B47" s="262" t="s">
        <v>662</v>
      </c>
      <c r="C47" s="83">
        <v>104</v>
      </c>
      <c r="D47" s="36">
        <v>0.002811342686454194</v>
      </c>
      <c r="E47" s="83">
        <v>103</v>
      </c>
      <c r="F47" s="36">
        <v>0.00282439398925085</v>
      </c>
      <c r="G47" s="83">
        <v>94</v>
      </c>
      <c r="H47" s="36">
        <v>0.002502062870984056</v>
      </c>
      <c r="I47" s="38">
        <v>-0.08737864077669903</v>
      </c>
      <c r="J47" s="368"/>
    </row>
    <row r="48" spans="1:9" ht="15" thickBot="1">
      <c r="A48" s="259">
        <v>7</v>
      </c>
      <c r="B48" s="14" t="s">
        <v>663</v>
      </c>
      <c r="C48" s="15">
        <v>7190</v>
      </c>
      <c r="D48" s="17">
        <v>0.19436109534236207</v>
      </c>
      <c r="E48" s="15">
        <v>7822</v>
      </c>
      <c r="F48" s="17">
        <v>0.21448941537786553</v>
      </c>
      <c r="G48" s="15">
        <v>8738</v>
      </c>
      <c r="H48" s="17">
        <v>0.23258537624104983</v>
      </c>
      <c r="I48" s="19">
        <v>0.11710559959089747</v>
      </c>
    </row>
    <row r="49" spans="1:10" ht="27">
      <c r="A49" s="260">
        <v>70</v>
      </c>
      <c r="B49" s="204" t="s">
        <v>664</v>
      </c>
      <c r="C49" s="78">
        <v>1367</v>
      </c>
      <c r="D49" s="30">
        <v>0.03695293704214311</v>
      </c>
      <c r="E49" s="78">
        <v>1464</v>
      </c>
      <c r="F49" s="30">
        <v>0.04014478446857519</v>
      </c>
      <c r="G49" s="78">
        <v>1649</v>
      </c>
      <c r="H49" s="30">
        <v>0.04389257100268839</v>
      </c>
      <c r="I49" s="32">
        <v>0.12636612021857924</v>
      </c>
      <c r="J49" s="368"/>
    </row>
    <row r="50" spans="1:10" ht="14.25">
      <c r="A50" s="260">
        <v>71</v>
      </c>
      <c r="B50" s="204" t="s">
        <v>665</v>
      </c>
      <c r="C50" s="78">
        <v>4806</v>
      </c>
      <c r="D50" s="30">
        <v>0.12991647068364284</v>
      </c>
      <c r="E50" s="78">
        <v>5364</v>
      </c>
      <c r="F50" s="30">
        <v>0.14708785784797632</v>
      </c>
      <c r="G50" s="78">
        <v>5898</v>
      </c>
      <c r="H50" s="30">
        <v>0.1569911363091911</v>
      </c>
      <c r="I50" s="32">
        <v>0.09955257270693513</v>
      </c>
      <c r="J50" s="368"/>
    </row>
    <row r="51" spans="1:10" ht="14.25">
      <c r="A51" s="260">
        <v>72</v>
      </c>
      <c r="B51" s="204" t="s">
        <v>666</v>
      </c>
      <c r="C51" s="78">
        <v>94</v>
      </c>
      <c r="D51" s="30">
        <v>0.002541021274295137</v>
      </c>
      <c r="E51" s="78">
        <v>116</v>
      </c>
      <c r="F51" s="30">
        <v>0.0031808709005155204</v>
      </c>
      <c r="G51" s="78">
        <v>145</v>
      </c>
      <c r="H51" s="30">
        <v>0.0038595650669434904</v>
      </c>
      <c r="I51" s="32">
        <v>0.25</v>
      </c>
      <c r="J51" s="368"/>
    </row>
    <row r="52" spans="1:10" ht="14.25">
      <c r="A52" s="260">
        <v>73</v>
      </c>
      <c r="B52" s="204" t="s">
        <v>667</v>
      </c>
      <c r="C52" s="78">
        <v>703</v>
      </c>
      <c r="D52" s="30">
        <v>0.019003595274781716</v>
      </c>
      <c r="E52" s="78">
        <v>616</v>
      </c>
      <c r="F52" s="30">
        <v>0.016891521333772076</v>
      </c>
      <c r="G52" s="78">
        <v>821</v>
      </c>
      <c r="H52" s="30">
        <v>0.021853123585935212</v>
      </c>
      <c r="I52" s="32">
        <v>0.3327922077922078</v>
      </c>
      <c r="J52" s="368"/>
    </row>
    <row r="53" spans="1:10" ht="27.75" thickBot="1">
      <c r="A53" s="261">
        <v>79</v>
      </c>
      <c r="B53" s="262" t="s">
        <v>668</v>
      </c>
      <c r="C53" s="83">
        <v>220</v>
      </c>
      <c r="D53" s="36">
        <v>0.005947071067499257</v>
      </c>
      <c r="E53" s="83">
        <v>262</v>
      </c>
      <c r="F53" s="36">
        <v>0.007184380827026434</v>
      </c>
      <c r="G53" s="83">
        <v>225</v>
      </c>
      <c r="H53" s="36">
        <v>0.005988980276291623</v>
      </c>
      <c r="I53" s="38">
        <v>-0.14122137404580154</v>
      </c>
      <c r="J53" s="368"/>
    </row>
    <row r="54" spans="1:9" ht="15" thickBot="1">
      <c r="A54" s="259">
        <v>8</v>
      </c>
      <c r="B54" s="14" t="s">
        <v>669</v>
      </c>
      <c r="C54" s="15">
        <v>3182</v>
      </c>
      <c r="D54" s="17">
        <v>0.08601627334901198</v>
      </c>
      <c r="E54" s="15">
        <v>3184</v>
      </c>
      <c r="F54" s="17">
        <v>0.08730942195897773</v>
      </c>
      <c r="G54" s="15">
        <v>3231</v>
      </c>
      <c r="H54" s="17">
        <v>0.0860017567675477</v>
      </c>
      <c r="I54" s="19">
        <v>0.1987405321047442</v>
      </c>
    </row>
    <row r="55" spans="1:10" ht="14.25">
      <c r="A55" s="260">
        <v>80</v>
      </c>
      <c r="B55" s="204" t="s">
        <v>670</v>
      </c>
      <c r="C55" s="78">
        <v>326</v>
      </c>
      <c r="D55" s="30">
        <v>0.008812478036385261</v>
      </c>
      <c r="E55" s="78">
        <v>301</v>
      </c>
      <c r="F55" s="30">
        <v>0.008253811560820445</v>
      </c>
      <c r="G55" s="78">
        <v>363</v>
      </c>
      <c r="H55" s="30">
        <v>0.009662221512417152</v>
      </c>
      <c r="I55" s="32">
        <v>0.2059800664451827</v>
      </c>
      <c r="J55" s="368"/>
    </row>
    <row r="56" spans="1:10" ht="14.25">
      <c r="A56" s="260">
        <v>81</v>
      </c>
      <c r="B56" s="204" t="s">
        <v>671</v>
      </c>
      <c r="C56" s="78">
        <v>272</v>
      </c>
      <c r="D56" s="30">
        <v>0.007352742410726354</v>
      </c>
      <c r="E56" s="78">
        <v>268</v>
      </c>
      <c r="F56" s="30">
        <v>0.007348908632225513</v>
      </c>
      <c r="G56" s="78">
        <v>322</v>
      </c>
      <c r="H56" s="30">
        <v>0.008570896217626234</v>
      </c>
      <c r="I56" s="32">
        <v>0.20149253731343283</v>
      </c>
      <c r="J56" s="368"/>
    </row>
    <row r="57" spans="1:10" ht="14.25">
      <c r="A57" s="260">
        <v>82</v>
      </c>
      <c r="B57" s="204" t="s">
        <v>672</v>
      </c>
      <c r="C57" s="78">
        <v>273</v>
      </c>
      <c r="D57" s="30">
        <v>0.00737977455194226</v>
      </c>
      <c r="E57" s="78">
        <v>288</v>
      </c>
      <c r="F57" s="30">
        <v>0.007897334649555774</v>
      </c>
      <c r="G57" s="78">
        <v>268</v>
      </c>
      <c r="H57" s="30">
        <v>0.007133540951316245</v>
      </c>
      <c r="I57" s="32">
        <v>-0.06944444444444445</v>
      </c>
      <c r="J57" s="368"/>
    </row>
    <row r="58" spans="1:10" ht="14.25">
      <c r="A58" s="260">
        <v>83</v>
      </c>
      <c r="B58" s="204" t="s">
        <v>673</v>
      </c>
      <c r="C58" s="78">
        <v>1899</v>
      </c>
      <c r="D58" s="30">
        <v>0.05133403616900495</v>
      </c>
      <c r="E58" s="78">
        <v>1867</v>
      </c>
      <c r="F58" s="30">
        <v>0.05119556871777997</v>
      </c>
      <c r="G58" s="78">
        <v>1887</v>
      </c>
      <c r="H58" s="30">
        <v>0.05022758125049908</v>
      </c>
      <c r="I58" s="32">
        <v>0.010712372790573112</v>
      </c>
      <c r="J58" s="368"/>
    </row>
    <row r="59" spans="1:10" ht="27.75" thickBot="1">
      <c r="A59" s="261">
        <v>89</v>
      </c>
      <c r="B59" s="262" t="s">
        <v>674</v>
      </c>
      <c r="C59" s="83">
        <v>412</v>
      </c>
      <c r="D59" s="36">
        <v>0.011137242180953154</v>
      </c>
      <c r="E59" s="83">
        <v>460</v>
      </c>
      <c r="F59" s="36">
        <v>0.01261379839859603</v>
      </c>
      <c r="G59" s="83">
        <v>391</v>
      </c>
      <c r="H59" s="36">
        <v>0.010407516835689</v>
      </c>
      <c r="I59" s="38">
        <v>-0.15</v>
      </c>
      <c r="J59" s="368"/>
    </row>
    <row r="60" spans="1:10" ht="15" thickBot="1">
      <c r="A60" s="259">
        <v>99</v>
      </c>
      <c r="B60" s="14" t="s">
        <v>675</v>
      </c>
      <c r="C60" s="15">
        <v>2032</v>
      </c>
      <c r="D60" s="17">
        <v>0.05492931095072041</v>
      </c>
      <c r="E60" s="15">
        <v>1834</v>
      </c>
      <c r="F60" s="17">
        <v>0.05029066578918504</v>
      </c>
      <c r="G60" s="15">
        <v>1914</v>
      </c>
      <c r="H60" s="17">
        <v>0.050946258883654075</v>
      </c>
      <c r="I60" s="19">
        <v>0.04362050163576881</v>
      </c>
      <c r="J60" s="368"/>
    </row>
    <row r="61" spans="1:10" ht="15" thickBot="1">
      <c r="A61" s="259" t="s">
        <v>54</v>
      </c>
      <c r="B61" s="14" t="s">
        <v>679</v>
      </c>
      <c r="C61" s="15">
        <v>1879</v>
      </c>
      <c r="D61" s="17">
        <v>0.050793393344686834</v>
      </c>
      <c r="E61" s="15">
        <v>1308</v>
      </c>
      <c r="F61" s="17">
        <v>0.03586706153339914</v>
      </c>
      <c r="G61" s="15">
        <v>1316</v>
      </c>
      <c r="H61" s="17">
        <v>0.035028880193776785</v>
      </c>
      <c r="I61" s="19">
        <v>0.0061162079510703364</v>
      </c>
      <c r="J61" s="368"/>
    </row>
    <row r="62" spans="1:10" ht="15" thickBot="1">
      <c r="A62" s="568" t="s">
        <v>410</v>
      </c>
      <c r="B62" s="569"/>
      <c r="C62" s="153">
        <v>36993</v>
      </c>
      <c r="D62" s="154">
        <v>1</v>
      </c>
      <c r="E62" s="153">
        <v>36468</v>
      </c>
      <c r="F62" s="154">
        <v>1</v>
      </c>
      <c r="G62" s="153">
        <v>37569</v>
      </c>
      <c r="H62" s="154">
        <v>1</v>
      </c>
      <c r="I62" s="156">
        <v>0.030190852254030932</v>
      </c>
      <c r="J62" s="369"/>
    </row>
    <row r="63" spans="1:9" ht="14.25">
      <c r="A63" s="143"/>
      <c r="B63" s="143"/>
      <c r="C63" s="97"/>
      <c r="D63" s="142"/>
      <c r="E63" s="142"/>
      <c r="F63" s="142"/>
      <c r="G63" s="142"/>
      <c r="H63" s="142"/>
      <c r="I63" s="142"/>
    </row>
    <row r="64" spans="1:9" ht="14.25" hidden="1">
      <c r="A64" s="99" t="s">
        <v>57</v>
      </c>
      <c r="B64" s="66"/>
      <c r="C64" s="258"/>
      <c r="D64" s="438"/>
      <c r="E64" s="258"/>
      <c r="F64" s="258"/>
      <c r="G64" s="258"/>
      <c r="H64" s="258"/>
      <c r="I64" s="258"/>
    </row>
    <row r="65" spans="1:9" ht="32.25" customHeight="1" hidden="1">
      <c r="A65" s="452" t="s">
        <v>247</v>
      </c>
      <c r="B65" s="452"/>
      <c r="C65" s="452"/>
      <c r="D65" s="452"/>
      <c r="E65" s="452"/>
      <c r="F65" s="452"/>
      <c r="G65" s="452"/>
      <c r="H65" s="452"/>
      <c r="I65" s="452"/>
    </row>
    <row r="66" spans="1:9" ht="14.25">
      <c r="A66" s="132"/>
      <c r="B66" s="132"/>
      <c r="C66" s="132"/>
      <c r="D66" s="132"/>
      <c r="E66" s="132"/>
      <c r="F66" s="132"/>
      <c r="G66" s="132"/>
      <c r="H66" s="132"/>
      <c r="I66" s="132"/>
    </row>
    <row r="67" spans="1:9" ht="14.25">
      <c r="A67" s="132"/>
      <c r="B67" s="132"/>
      <c r="C67" s="132"/>
      <c r="D67" s="132"/>
      <c r="E67" s="132"/>
      <c r="F67" s="132"/>
      <c r="G67" s="132"/>
      <c r="H67" s="132"/>
      <c r="I67" s="132"/>
    </row>
  </sheetData>
  <sheetProtection/>
  <mergeCells count="11">
    <mergeCell ref="A1:I1"/>
    <mergeCell ref="A2:I2"/>
    <mergeCell ref="E4:F4"/>
    <mergeCell ref="G4:H4"/>
    <mergeCell ref="I3:I5"/>
    <mergeCell ref="C3:H3"/>
    <mergeCell ref="B3:B5"/>
    <mergeCell ref="A3:A5"/>
    <mergeCell ref="C4:D4"/>
    <mergeCell ref="A62:B62"/>
    <mergeCell ref="A65:I6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6"/>
  <sheetViews>
    <sheetView zoomScalePageLayoutView="0" workbookViewId="0" topLeftCell="A33">
      <selection activeCell="A1" sqref="A1:H61"/>
    </sheetView>
  </sheetViews>
  <sheetFormatPr defaultColWidth="9.140625" defaultRowHeight="15"/>
  <cols>
    <col min="1" max="1" width="7.7109375" style="290" customWidth="1"/>
    <col min="2" max="2" width="111.7109375" style="290" customWidth="1"/>
    <col min="3" max="8" width="13.7109375" style="290" customWidth="1"/>
    <col min="9" max="16384" width="9.140625" style="290" customWidth="1"/>
  </cols>
  <sheetData>
    <row r="1" spans="1:8" ht="24.75" customHeight="1" thickBot="1" thickTop="1">
      <c r="A1" s="453" t="s">
        <v>492</v>
      </c>
      <c r="B1" s="454"/>
      <c r="C1" s="454"/>
      <c r="D1" s="454"/>
      <c r="E1" s="454"/>
      <c r="F1" s="454"/>
      <c r="G1" s="454"/>
      <c r="H1" s="471"/>
    </row>
    <row r="2" spans="1:8" ht="24.75" customHeight="1" thickBot="1" thickTop="1">
      <c r="A2" s="466" t="s">
        <v>676</v>
      </c>
      <c r="B2" s="478" t="s">
        <v>716</v>
      </c>
      <c r="C2" s="520" t="s">
        <v>680</v>
      </c>
      <c r="D2" s="520"/>
      <c r="E2" s="520"/>
      <c r="F2" s="521"/>
      <c r="G2" s="464" t="s">
        <v>410</v>
      </c>
      <c r="H2" s="465"/>
    </row>
    <row r="3" spans="1:8" ht="24.75" customHeight="1">
      <c r="A3" s="466"/>
      <c r="B3" s="473"/>
      <c r="C3" s="468" t="s">
        <v>717</v>
      </c>
      <c r="D3" s="519"/>
      <c r="E3" s="468" t="s">
        <v>682</v>
      </c>
      <c r="F3" s="519"/>
      <c r="G3" s="466"/>
      <c r="H3" s="467"/>
    </row>
    <row r="4" spans="1:8" ht="24.75" customHeight="1" thickBot="1">
      <c r="A4" s="543"/>
      <c r="B4" s="516"/>
      <c r="C4" s="220" t="s">
        <v>10</v>
      </c>
      <c r="D4" s="9" t="s">
        <v>11</v>
      </c>
      <c r="E4" s="228" t="s">
        <v>10</v>
      </c>
      <c r="F4" s="9" t="s">
        <v>11</v>
      </c>
      <c r="G4" s="220" t="s">
        <v>10</v>
      </c>
      <c r="H4" s="9" t="s">
        <v>11</v>
      </c>
    </row>
    <row r="5" spans="1:8" ht="15" thickBot="1">
      <c r="A5" s="259">
        <v>1</v>
      </c>
      <c r="B5" s="14" t="s">
        <v>621</v>
      </c>
      <c r="C5" s="355">
        <v>853</v>
      </c>
      <c r="D5" s="376">
        <v>0.04854589949348358</v>
      </c>
      <c r="E5" s="383">
        <v>720</v>
      </c>
      <c r="F5" s="376">
        <v>0.036003600360036</v>
      </c>
      <c r="G5" s="355">
        <v>1573</v>
      </c>
      <c r="H5" s="376">
        <v>0.041869626553807666</v>
      </c>
    </row>
    <row r="6" spans="1:8" ht="14.25">
      <c r="A6" s="260">
        <v>10</v>
      </c>
      <c r="B6" s="204" t="s">
        <v>622</v>
      </c>
      <c r="C6" s="82">
        <v>16</v>
      </c>
      <c r="D6" s="377">
        <v>0.000910591315235331</v>
      </c>
      <c r="E6" s="384">
        <v>16</v>
      </c>
      <c r="F6" s="377">
        <v>0.0008000800080008002</v>
      </c>
      <c r="G6" s="82">
        <v>32</v>
      </c>
      <c r="H6" s="377">
        <v>0.0008517660837392533</v>
      </c>
    </row>
    <row r="7" spans="1:8" ht="14.25">
      <c r="A7" s="260">
        <v>11</v>
      </c>
      <c r="B7" s="204" t="s">
        <v>623</v>
      </c>
      <c r="C7" s="82">
        <v>2</v>
      </c>
      <c r="D7" s="377">
        <v>0.00011382391440441637</v>
      </c>
      <c r="E7" s="384">
        <v>23</v>
      </c>
      <c r="F7" s="377">
        <v>0.00115011501150115</v>
      </c>
      <c r="G7" s="82">
        <v>25</v>
      </c>
      <c r="H7" s="377">
        <v>0.0006654422529212916</v>
      </c>
    </row>
    <row r="8" spans="1:8" ht="14.25">
      <c r="A8" s="260">
        <v>12</v>
      </c>
      <c r="B8" s="204" t="s">
        <v>624</v>
      </c>
      <c r="C8" s="82">
        <v>11</v>
      </c>
      <c r="D8" s="377">
        <v>0.00062603152922429</v>
      </c>
      <c r="E8" s="384">
        <v>21</v>
      </c>
      <c r="F8" s="377">
        <v>0.00105010501050105</v>
      </c>
      <c r="G8" s="82">
        <v>32</v>
      </c>
      <c r="H8" s="377">
        <v>0.0008517660837392533</v>
      </c>
    </row>
    <row r="9" spans="1:8" ht="14.25">
      <c r="A9" s="260">
        <v>13</v>
      </c>
      <c r="B9" s="204" t="s">
        <v>625</v>
      </c>
      <c r="C9" s="82">
        <v>161</v>
      </c>
      <c r="D9" s="377">
        <v>0.009162825109555517</v>
      </c>
      <c r="E9" s="384">
        <v>122</v>
      </c>
      <c r="F9" s="377">
        <v>0.006100610061006101</v>
      </c>
      <c r="G9" s="82">
        <v>283</v>
      </c>
      <c r="H9" s="377">
        <v>0.007532806303069021</v>
      </c>
    </row>
    <row r="10" spans="1:8" ht="14.25">
      <c r="A10" s="260">
        <v>14</v>
      </c>
      <c r="B10" s="204" t="s">
        <v>626</v>
      </c>
      <c r="C10" s="82">
        <v>75</v>
      </c>
      <c r="D10" s="377">
        <v>0.004268396790165614</v>
      </c>
      <c r="E10" s="384">
        <v>87</v>
      </c>
      <c r="F10" s="377">
        <v>0.00435043504350435</v>
      </c>
      <c r="G10" s="82">
        <v>162</v>
      </c>
      <c r="H10" s="377">
        <v>0.0043120657989299685</v>
      </c>
    </row>
    <row r="11" spans="1:8" ht="14.25">
      <c r="A11" s="260">
        <v>15</v>
      </c>
      <c r="B11" s="204" t="s">
        <v>627</v>
      </c>
      <c r="C11" s="82">
        <v>55</v>
      </c>
      <c r="D11" s="377">
        <v>0.00313015764612145</v>
      </c>
      <c r="E11" s="384">
        <v>82</v>
      </c>
      <c r="F11" s="377">
        <v>0.004100410041004101</v>
      </c>
      <c r="G11" s="82">
        <v>137</v>
      </c>
      <c r="H11" s="377">
        <v>0.003646623546008677</v>
      </c>
    </row>
    <row r="12" spans="1:8" ht="14.25">
      <c r="A12" s="260">
        <v>16</v>
      </c>
      <c r="B12" s="204" t="s">
        <v>628</v>
      </c>
      <c r="C12" s="82">
        <v>425</v>
      </c>
      <c r="D12" s="377">
        <v>0.02418758181093848</v>
      </c>
      <c r="E12" s="384">
        <v>238</v>
      </c>
      <c r="F12" s="377">
        <v>0.011901190119011902</v>
      </c>
      <c r="G12" s="82">
        <v>663</v>
      </c>
      <c r="H12" s="377">
        <v>0.017647528547472653</v>
      </c>
    </row>
    <row r="13" spans="1:8" ht="14.25">
      <c r="A13" s="260">
        <v>17</v>
      </c>
      <c r="B13" s="204" t="s">
        <v>629</v>
      </c>
      <c r="C13" s="82">
        <v>4</v>
      </c>
      <c r="D13" s="377">
        <v>0.00022764782880883275</v>
      </c>
      <c r="E13" s="384">
        <v>1</v>
      </c>
      <c r="F13" s="377">
        <v>5.0005000500050013E-05</v>
      </c>
      <c r="G13" s="82">
        <v>5</v>
      </c>
      <c r="H13" s="377">
        <v>0.0001330884505842583</v>
      </c>
    </row>
    <row r="14" spans="1:8" ht="15" thickBot="1">
      <c r="A14" s="261">
        <v>19</v>
      </c>
      <c r="B14" s="262" t="s">
        <v>630</v>
      </c>
      <c r="C14" s="332">
        <v>104</v>
      </c>
      <c r="D14" s="378">
        <v>0.005918843549029651</v>
      </c>
      <c r="E14" s="385">
        <v>130</v>
      </c>
      <c r="F14" s="378">
        <v>0.0065006500650065</v>
      </c>
      <c r="G14" s="332">
        <v>234</v>
      </c>
      <c r="H14" s="378">
        <v>0.006228539487343287</v>
      </c>
    </row>
    <row r="15" spans="1:8" ht="15" thickBot="1">
      <c r="A15" s="259">
        <v>2</v>
      </c>
      <c r="B15" s="14" t="s">
        <v>631</v>
      </c>
      <c r="C15" s="355">
        <v>21</v>
      </c>
      <c r="D15" s="376">
        <v>0.001195151101246372</v>
      </c>
      <c r="E15" s="383">
        <v>54</v>
      </c>
      <c r="F15" s="376">
        <v>0.0027002700270027</v>
      </c>
      <c r="G15" s="355">
        <v>75</v>
      </c>
      <c r="H15" s="376">
        <v>0.0019963267587638743</v>
      </c>
    </row>
    <row r="16" spans="1:8" ht="14.25">
      <c r="A16" s="260">
        <v>20</v>
      </c>
      <c r="B16" s="204" t="s">
        <v>632</v>
      </c>
      <c r="C16" s="379">
        <v>1</v>
      </c>
      <c r="D16" s="380">
        <v>5.6911957202208187E-05</v>
      </c>
      <c r="E16" s="386">
        <v>1</v>
      </c>
      <c r="F16" s="380">
        <v>5.0005000500050013E-05</v>
      </c>
      <c r="G16" s="379">
        <v>2</v>
      </c>
      <c r="H16" s="380">
        <v>5.323538023370333E-05</v>
      </c>
    </row>
    <row r="17" spans="1:8" ht="14.25">
      <c r="A17" s="260">
        <v>21</v>
      </c>
      <c r="B17" s="204" t="s">
        <v>633</v>
      </c>
      <c r="C17" s="82">
        <v>1</v>
      </c>
      <c r="D17" s="377">
        <v>5.6911957202208187E-05</v>
      </c>
      <c r="E17" s="384">
        <v>2</v>
      </c>
      <c r="F17" s="377">
        <v>0.00010001000100010003</v>
      </c>
      <c r="G17" s="82">
        <v>3</v>
      </c>
      <c r="H17" s="377">
        <v>7.985307035055497E-05</v>
      </c>
    </row>
    <row r="18" spans="1:8" ht="14.25">
      <c r="A18" s="260">
        <v>22</v>
      </c>
      <c r="B18" s="204" t="s">
        <v>634</v>
      </c>
      <c r="C18" s="82">
        <v>0</v>
      </c>
      <c r="D18" s="377">
        <v>0</v>
      </c>
      <c r="E18" s="384">
        <v>4</v>
      </c>
      <c r="F18" s="377">
        <v>0.00020002000200020005</v>
      </c>
      <c r="G18" s="82">
        <v>4</v>
      </c>
      <c r="H18" s="377">
        <v>0.00010647076046740666</v>
      </c>
    </row>
    <row r="19" spans="1:8" ht="14.25">
      <c r="A19" s="260">
        <v>23</v>
      </c>
      <c r="B19" s="204" t="s">
        <v>635</v>
      </c>
      <c r="C19" s="82">
        <v>4</v>
      </c>
      <c r="D19" s="377">
        <v>0.00022764782880883275</v>
      </c>
      <c r="E19" s="384">
        <v>27</v>
      </c>
      <c r="F19" s="377">
        <v>0.0013501350135013501</v>
      </c>
      <c r="G19" s="82">
        <v>31</v>
      </c>
      <c r="H19" s="377">
        <v>0.0008251483936224014</v>
      </c>
    </row>
    <row r="20" spans="1:8" ht="15" thickBot="1">
      <c r="A20" s="261">
        <v>29</v>
      </c>
      <c r="B20" s="262" t="s">
        <v>636</v>
      </c>
      <c r="C20" s="332">
        <v>15</v>
      </c>
      <c r="D20" s="378">
        <v>0.0008536793580331229</v>
      </c>
      <c r="E20" s="385">
        <v>20</v>
      </c>
      <c r="F20" s="378">
        <v>0.0010001000100009999</v>
      </c>
      <c r="G20" s="332">
        <v>35</v>
      </c>
      <c r="H20" s="378">
        <v>0.000931619154089808</v>
      </c>
    </row>
    <row r="21" spans="1:8" ht="27.75" thickBot="1">
      <c r="A21" s="259">
        <v>3</v>
      </c>
      <c r="B21" s="14" t="s">
        <v>637</v>
      </c>
      <c r="C21" s="355">
        <v>4140</v>
      </c>
      <c r="D21" s="376">
        <v>0.23561550281714186</v>
      </c>
      <c r="E21" s="383">
        <v>3127</v>
      </c>
      <c r="F21" s="376">
        <v>0.15636563656365637</v>
      </c>
      <c r="G21" s="355">
        <v>7267</v>
      </c>
      <c r="H21" s="376">
        <v>0.19343075407916102</v>
      </c>
    </row>
    <row r="22" spans="1:8" ht="27">
      <c r="A22" s="260">
        <v>30</v>
      </c>
      <c r="B22" s="204" t="s">
        <v>638</v>
      </c>
      <c r="C22" s="82">
        <v>301</v>
      </c>
      <c r="D22" s="377">
        <v>0.017130499117864663</v>
      </c>
      <c r="E22" s="384">
        <v>277</v>
      </c>
      <c r="F22" s="377">
        <v>0.01385138513851385</v>
      </c>
      <c r="G22" s="82">
        <v>578</v>
      </c>
      <c r="H22" s="377">
        <v>0.015385024887540259</v>
      </c>
    </row>
    <row r="23" spans="1:8" ht="14.25">
      <c r="A23" s="260">
        <v>31</v>
      </c>
      <c r="B23" s="204" t="s">
        <v>639</v>
      </c>
      <c r="C23" s="82">
        <v>3164</v>
      </c>
      <c r="D23" s="377">
        <v>0.18006943258778668</v>
      </c>
      <c r="E23" s="384">
        <v>2160</v>
      </c>
      <c r="F23" s="377">
        <v>0.10801080108010801</v>
      </c>
      <c r="G23" s="82">
        <v>5324</v>
      </c>
      <c r="H23" s="377">
        <v>0.14171258218211824</v>
      </c>
    </row>
    <row r="24" spans="1:8" ht="14.25">
      <c r="A24" s="260">
        <v>32</v>
      </c>
      <c r="B24" s="204" t="s">
        <v>640</v>
      </c>
      <c r="C24" s="82">
        <v>526</v>
      </c>
      <c r="D24" s="377">
        <v>0.02993568948836151</v>
      </c>
      <c r="E24" s="384">
        <v>496</v>
      </c>
      <c r="F24" s="377">
        <v>0.024802480248024804</v>
      </c>
      <c r="G24" s="82">
        <v>1022</v>
      </c>
      <c r="H24" s="377">
        <v>0.027203279299422397</v>
      </c>
    </row>
    <row r="25" spans="1:8" ht="15" thickBot="1">
      <c r="A25" s="261">
        <v>39</v>
      </c>
      <c r="B25" s="262" t="s">
        <v>641</v>
      </c>
      <c r="C25" s="332">
        <v>149</v>
      </c>
      <c r="D25" s="378">
        <v>0.008479881623129019</v>
      </c>
      <c r="E25" s="385">
        <v>194</v>
      </c>
      <c r="F25" s="378">
        <v>0.0097009700970097</v>
      </c>
      <c r="G25" s="332">
        <v>343</v>
      </c>
      <c r="H25" s="378">
        <v>0.00912986771008012</v>
      </c>
    </row>
    <row r="26" spans="1:8" ht="15" thickBot="1">
      <c r="A26" s="259">
        <v>4</v>
      </c>
      <c r="B26" s="14" t="s">
        <v>642</v>
      </c>
      <c r="C26" s="355">
        <v>2051</v>
      </c>
      <c r="D26" s="376">
        <v>0.11672642422172898</v>
      </c>
      <c r="E26" s="383">
        <v>2704</v>
      </c>
      <c r="F26" s="376">
        <v>0.1352135213521352</v>
      </c>
      <c r="G26" s="355">
        <v>4755</v>
      </c>
      <c r="H26" s="376">
        <v>0.12656711650562963</v>
      </c>
    </row>
    <row r="27" spans="1:8" ht="14.25">
      <c r="A27" s="260">
        <v>40</v>
      </c>
      <c r="B27" s="204" t="s">
        <v>643</v>
      </c>
      <c r="C27" s="82">
        <v>457</v>
      </c>
      <c r="D27" s="377">
        <v>0.02600876444140914</v>
      </c>
      <c r="E27" s="384">
        <v>494</v>
      </c>
      <c r="F27" s="377">
        <v>0.024702470247024703</v>
      </c>
      <c r="G27" s="82">
        <v>951</v>
      </c>
      <c r="H27" s="377">
        <v>0.025313423301125928</v>
      </c>
    </row>
    <row r="28" spans="1:8" ht="14.25">
      <c r="A28" s="260">
        <v>41</v>
      </c>
      <c r="B28" s="204" t="s">
        <v>644</v>
      </c>
      <c r="C28" s="82">
        <v>198</v>
      </c>
      <c r="D28" s="377">
        <v>0.011268567526037221</v>
      </c>
      <c r="E28" s="384">
        <v>382</v>
      </c>
      <c r="F28" s="377">
        <v>0.0191019101910191</v>
      </c>
      <c r="G28" s="82">
        <v>580</v>
      </c>
      <c r="H28" s="377">
        <v>0.015438260267773962</v>
      </c>
    </row>
    <row r="29" spans="1:8" ht="14.25">
      <c r="A29" s="260">
        <v>42</v>
      </c>
      <c r="B29" s="204" t="s">
        <v>645</v>
      </c>
      <c r="C29" s="82">
        <v>536</v>
      </c>
      <c r="D29" s="377">
        <v>0.030504809060383588</v>
      </c>
      <c r="E29" s="384">
        <v>642</v>
      </c>
      <c r="F29" s="377">
        <v>0.03210321032103211</v>
      </c>
      <c r="G29" s="82">
        <v>1178</v>
      </c>
      <c r="H29" s="377">
        <v>0.031355638957651255</v>
      </c>
    </row>
    <row r="30" spans="1:8" ht="14.25">
      <c r="A30" s="260">
        <v>43</v>
      </c>
      <c r="B30" s="204" t="s">
        <v>646</v>
      </c>
      <c r="C30" s="82">
        <v>155</v>
      </c>
      <c r="D30" s="377">
        <v>0.008821353366342268</v>
      </c>
      <c r="E30" s="384">
        <v>249</v>
      </c>
      <c r="F30" s="377">
        <v>0.01245124512451245</v>
      </c>
      <c r="G30" s="82">
        <v>404</v>
      </c>
      <c r="H30" s="377">
        <v>0.01075354680720807</v>
      </c>
    </row>
    <row r="31" spans="1:8" ht="14.25">
      <c r="A31" s="260">
        <v>44</v>
      </c>
      <c r="B31" s="204" t="s">
        <v>647</v>
      </c>
      <c r="C31" s="82">
        <v>196</v>
      </c>
      <c r="D31" s="377">
        <v>0.011154743611632802</v>
      </c>
      <c r="E31" s="384">
        <v>295</v>
      </c>
      <c r="F31" s="377">
        <v>0.014751475147514754</v>
      </c>
      <c r="G31" s="82">
        <v>491</v>
      </c>
      <c r="H31" s="377">
        <v>0.013069285847374166</v>
      </c>
    </row>
    <row r="32" spans="1:8" ht="27">
      <c r="A32" s="260">
        <v>45</v>
      </c>
      <c r="B32" s="204" t="s">
        <v>648</v>
      </c>
      <c r="C32" s="82">
        <v>419</v>
      </c>
      <c r="D32" s="377">
        <v>0.023846110067725232</v>
      </c>
      <c r="E32" s="384">
        <v>494</v>
      </c>
      <c r="F32" s="377">
        <v>0.024702470247024703</v>
      </c>
      <c r="G32" s="82">
        <v>913</v>
      </c>
      <c r="H32" s="377">
        <v>0.024301951076685566</v>
      </c>
    </row>
    <row r="33" spans="1:8" ht="15" thickBot="1">
      <c r="A33" s="261">
        <v>49</v>
      </c>
      <c r="B33" s="262" t="s">
        <v>649</v>
      </c>
      <c r="C33" s="332">
        <v>90</v>
      </c>
      <c r="D33" s="378">
        <v>0.005122076148198737</v>
      </c>
      <c r="E33" s="385">
        <v>148</v>
      </c>
      <c r="F33" s="378">
        <v>0.007400740074007401</v>
      </c>
      <c r="G33" s="332">
        <v>238</v>
      </c>
      <c r="H33" s="378">
        <v>0.006335010247810695</v>
      </c>
    </row>
    <row r="34" spans="1:8" ht="15" thickBot="1">
      <c r="A34" s="259">
        <v>5</v>
      </c>
      <c r="B34" s="14" t="s">
        <v>650</v>
      </c>
      <c r="C34" s="355">
        <v>3220</v>
      </c>
      <c r="D34" s="376">
        <v>0.18325650219111034</v>
      </c>
      <c r="E34" s="383">
        <v>3569</v>
      </c>
      <c r="F34" s="376">
        <v>0.17846784678467845</v>
      </c>
      <c r="G34" s="355">
        <v>6789</v>
      </c>
      <c r="H34" s="376">
        <v>0.1807074982033059</v>
      </c>
    </row>
    <row r="35" spans="1:8" ht="14.25">
      <c r="A35" s="260">
        <v>50</v>
      </c>
      <c r="B35" s="204" t="s">
        <v>651</v>
      </c>
      <c r="C35" s="82">
        <v>330</v>
      </c>
      <c r="D35" s="377">
        <v>0.0187809458767287</v>
      </c>
      <c r="E35" s="384">
        <v>484</v>
      </c>
      <c r="F35" s="377">
        <v>0.0242024202420242</v>
      </c>
      <c r="G35" s="82">
        <v>814</v>
      </c>
      <c r="H35" s="377">
        <v>0.02166679975511725</v>
      </c>
    </row>
    <row r="36" spans="1:8" ht="14.25">
      <c r="A36" s="260">
        <v>51</v>
      </c>
      <c r="B36" s="204" t="s">
        <v>652</v>
      </c>
      <c r="C36" s="82">
        <v>421</v>
      </c>
      <c r="D36" s="377">
        <v>0.023959933982129648</v>
      </c>
      <c r="E36" s="384">
        <v>695</v>
      </c>
      <c r="F36" s="377">
        <v>0.03475347534753476</v>
      </c>
      <c r="G36" s="82">
        <v>1116</v>
      </c>
      <c r="H36" s="377">
        <v>0.029705342170406452</v>
      </c>
    </row>
    <row r="37" spans="1:8" ht="14.25">
      <c r="A37" s="260">
        <v>52</v>
      </c>
      <c r="B37" s="204" t="s">
        <v>653</v>
      </c>
      <c r="C37" s="82">
        <v>762</v>
      </c>
      <c r="D37" s="377">
        <v>0.043366911388082637</v>
      </c>
      <c r="E37" s="384">
        <v>404</v>
      </c>
      <c r="F37" s="377">
        <v>0.020202020202020204</v>
      </c>
      <c r="G37" s="82">
        <v>1166</v>
      </c>
      <c r="H37" s="377">
        <v>0.03103622667624903</v>
      </c>
    </row>
    <row r="38" spans="1:8" ht="14.25">
      <c r="A38" s="260">
        <v>53</v>
      </c>
      <c r="B38" s="204" t="s">
        <v>654</v>
      </c>
      <c r="C38" s="82">
        <v>1560</v>
      </c>
      <c r="D38" s="377">
        <v>0.08878265323544475</v>
      </c>
      <c r="E38" s="384">
        <v>1732</v>
      </c>
      <c r="F38" s="377">
        <v>0.0866086608660866</v>
      </c>
      <c r="G38" s="82">
        <v>3292</v>
      </c>
      <c r="H38" s="377">
        <v>0.08762543586467567</v>
      </c>
    </row>
    <row r="39" spans="1:8" ht="15" thickBot="1">
      <c r="A39" s="261">
        <v>59</v>
      </c>
      <c r="B39" s="262" t="s">
        <v>655</v>
      </c>
      <c r="C39" s="332">
        <v>147</v>
      </c>
      <c r="D39" s="378">
        <v>0.008366057708724603</v>
      </c>
      <c r="E39" s="385">
        <v>254</v>
      </c>
      <c r="F39" s="378">
        <v>0.0127012701270127</v>
      </c>
      <c r="G39" s="332">
        <v>401</v>
      </c>
      <c r="H39" s="378">
        <v>0.010673693736857514</v>
      </c>
    </row>
    <row r="40" spans="1:8" ht="15" thickBot="1">
      <c r="A40" s="259">
        <v>6</v>
      </c>
      <c r="B40" s="14" t="s">
        <v>656</v>
      </c>
      <c r="C40" s="355">
        <v>805</v>
      </c>
      <c r="D40" s="376">
        <v>0.04581412554777759</v>
      </c>
      <c r="E40" s="383">
        <v>1106</v>
      </c>
      <c r="F40" s="376">
        <v>0.0553055305530553</v>
      </c>
      <c r="G40" s="355">
        <v>1911</v>
      </c>
      <c r="H40" s="376">
        <v>0.050866405813303525</v>
      </c>
    </row>
    <row r="41" spans="1:8" ht="14.25">
      <c r="A41" s="260">
        <v>60</v>
      </c>
      <c r="B41" s="204" t="s">
        <v>657</v>
      </c>
      <c r="C41" s="82">
        <v>161</v>
      </c>
      <c r="D41" s="377">
        <v>0.009162825109555517</v>
      </c>
      <c r="E41" s="384">
        <v>246</v>
      </c>
      <c r="F41" s="377">
        <v>0.012301230123012302</v>
      </c>
      <c r="G41" s="82">
        <v>407</v>
      </c>
      <c r="H41" s="377">
        <v>0.010833399877558625</v>
      </c>
    </row>
    <row r="42" spans="1:8" ht="14.25">
      <c r="A42" s="260">
        <v>61</v>
      </c>
      <c r="B42" s="204" t="s">
        <v>658</v>
      </c>
      <c r="C42" s="82">
        <v>56</v>
      </c>
      <c r="D42" s="377">
        <v>0.0031870696033236582</v>
      </c>
      <c r="E42" s="384">
        <v>52</v>
      </c>
      <c r="F42" s="377">
        <v>0.0026002600260026003</v>
      </c>
      <c r="G42" s="82">
        <v>108</v>
      </c>
      <c r="H42" s="377">
        <v>0.0028747105326199797</v>
      </c>
    </row>
    <row r="43" spans="1:8" ht="14.25">
      <c r="A43" s="260">
        <v>62</v>
      </c>
      <c r="B43" s="204" t="s">
        <v>659</v>
      </c>
      <c r="C43" s="82">
        <v>138</v>
      </c>
      <c r="D43" s="377">
        <v>0.00785385009390473</v>
      </c>
      <c r="E43" s="384">
        <v>188</v>
      </c>
      <c r="F43" s="377">
        <v>0.009400940094009401</v>
      </c>
      <c r="G43" s="82">
        <v>326</v>
      </c>
      <c r="H43" s="377">
        <v>0.008677366978093641</v>
      </c>
    </row>
    <row r="44" spans="1:8" ht="14.25">
      <c r="A44" s="260">
        <v>63</v>
      </c>
      <c r="B44" s="204" t="s">
        <v>660</v>
      </c>
      <c r="C44" s="82">
        <v>403</v>
      </c>
      <c r="D44" s="377">
        <v>0.022935518752489902</v>
      </c>
      <c r="E44" s="384">
        <v>545</v>
      </c>
      <c r="F44" s="377">
        <v>0.027252725272527253</v>
      </c>
      <c r="G44" s="82">
        <v>948</v>
      </c>
      <c r="H44" s="377">
        <v>0.025233570230775375</v>
      </c>
    </row>
    <row r="45" spans="1:8" ht="14.25">
      <c r="A45" s="260">
        <v>64</v>
      </c>
      <c r="B45" s="204" t="s">
        <v>661</v>
      </c>
      <c r="C45" s="82">
        <v>11</v>
      </c>
      <c r="D45" s="377">
        <v>0.00062603152922429</v>
      </c>
      <c r="E45" s="384">
        <v>17</v>
      </c>
      <c r="F45" s="377">
        <v>0.0008500850085008499</v>
      </c>
      <c r="G45" s="82">
        <v>28</v>
      </c>
      <c r="H45" s="377">
        <v>0.0007452953232718465</v>
      </c>
    </row>
    <row r="46" spans="1:8" ht="15" thickBot="1">
      <c r="A46" s="261">
        <v>69</v>
      </c>
      <c r="B46" s="262" t="s">
        <v>662</v>
      </c>
      <c r="C46" s="332">
        <v>36</v>
      </c>
      <c r="D46" s="378">
        <v>0.002048830459279495</v>
      </c>
      <c r="E46" s="385">
        <v>58</v>
      </c>
      <c r="F46" s="378">
        <v>0.0029002900290028997</v>
      </c>
      <c r="G46" s="332">
        <v>94</v>
      </c>
      <c r="H46" s="378">
        <v>0.002502062870984056</v>
      </c>
    </row>
    <row r="47" spans="1:8" ht="15" thickBot="1">
      <c r="A47" s="259">
        <v>7</v>
      </c>
      <c r="B47" s="14" t="s">
        <v>663</v>
      </c>
      <c r="C47" s="355">
        <v>3890</v>
      </c>
      <c r="D47" s="376">
        <v>0.2213875135165898</v>
      </c>
      <c r="E47" s="383">
        <v>4848</v>
      </c>
      <c r="F47" s="376">
        <v>0.24242424242424243</v>
      </c>
      <c r="G47" s="355">
        <v>8738</v>
      </c>
      <c r="H47" s="376">
        <v>0.23258537624104983</v>
      </c>
    </row>
    <row r="48" spans="1:8" ht="14.25">
      <c r="A48" s="260">
        <v>70</v>
      </c>
      <c r="B48" s="204" t="s">
        <v>664</v>
      </c>
      <c r="C48" s="82">
        <v>686</v>
      </c>
      <c r="D48" s="377">
        <v>0.03904160264071481</v>
      </c>
      <c r="E48" s="384">
        <v>963</v>
      </c>
      <c r="F48" s="377">
        <v>0.04815481548154815</v>
      </c>
      <c r="G48" s="82">
        <v>1649</v>
      </c>
      <c r="H48" s="377">
        <v>0.04389257100268839</v>
      </c>
    </row>
    <row r="49" spans="1:8" ht="14.25">
      <c r="A49" s="260">
        <v>71</v>
      </c>
      <c r="B49" s="204" t="s">
        <v>665</v>
      </c>
      <c r="C49" s="82">
        <v>2807</v>
      </c>
      <c r="D49" s="377">
        <v>0.15975186386659834</v>
      </c>
      <c r="E49" s="384">
        <v>3091</v>
      </c>
      <c r="F49" s="377">
        <v>0.15456545654565457</v>
      </c>
      <c r="G49" s="82">
        <v>5898</v>
      </c>
      <c r="H49" s="377">
        <v>0.1569911363091911</v>
      </c>
    </row>
    <row r="50" spans="1:8" ht="14.25">
      <c r="A50" s="260">
        <v>72</v>
      </c>
      <c r="B50" s="204" t="s">
        <v>666</v>
      </c>
      <c r="C50" s="82">
        <v>58</v>
      </c>
      <c r="D50" s="377">
        <v>0.0033008935177280757</v>
      </c>
      <c r="E50" s="384">
        <v>87</v>
      </c>
      <c r="F50" s="377">
        <v>0.00435043504350435</v>
      </c>
      <c r="G50" s="82">
        <v>145</v>
      </c>
      <c r="H50" s="377">
        <v>0.0038595650669434904</v>
      </c>
    </row>
    <row r="51" spans="1:8" ht="14.25">
      <c r="A51" s="260">
        <v>73</v>
      </c>
      <c r="B51" s="204" t="s">
        <v>667</v>
      </c>
      <c r="C51" s="82">
        <v>248</v>
      </c>
      <c r="D51" s="377">
        <v>0.014114165386147631</v>
      </c>
      <c r="E51" s="384">
        <v>573</v>
      </c>
      <c r="F51" s="377">
        <v>0.02865286528652865</v>
      </c>
      <c r="G51" s="82">
        <v>821</v>
      </c>
      <c r="H51" s="377">
        <v>0.021853123585935212</v>
      </c>
    </row>
    <row r="52" spans="1:8" ht="15" thickBot="1">
      <c r="A52" s="261">
        <v>79</v>
      </c>
      <c r="B52" s="262" t="s">
        <v>668</v>
      </c>
      <c r="C52" s="332">
        <v>91</v>
      </c>
      <c r="D52" s="378">
        <v>0.005178988105400945</v>
      </c>
      <c r="E52" s="385">
        <v>134</v>
      </c>
      <c r="F52" s="378">
        <v>0.006700670067006701</v>
      </c>
      <c r="G52" s="332">
        <v>225</v>
      </c>
      <c r="H52" s="378">
        <v>0.005988980276291623</v>
      </c>
    </row>
    <row r="53" spans="1:8" ht="15" thickBot="1">
      <c r="A53" s="259">
        <v>8</v>
      </c>
      <c r="B53" s="14" t="s">
        <v>669</v>
      </c>
      <c r="C53" s="355">
        <v>1198</v>
      </c>
      <c r="D53" s="376">
        <v>0.0681805247282454</v>
      </c>
      <c r="E53" s="383">
        <v>2033</v>
      </c>
      <c r="F53" s="376">
        <v>0.10166016601660166</v>
      </c>
      <c r="G53" s="355">
        <v>3231</v>
      </c>
      <c r="H53" s="376">
        <v>0.0860017567675477</v>
      </c>
    </row>
    <row r="54" spans="1:8" ht="14.25">
      <c r="A54" s="260">
        <v>80</v>
      </c>
      <c r="B54" s="204" t="s">
        <v>670</v>
      </c>
      <c r="C54" s="82">
        <v>193</v>
      </c>
      <c r="D54" s="377">
        <v>0.01098400774002618</v>
      </c>
      <c r="E54" s="384">
        <v>170</v>
      </c>
      <c r="F54" s="377">
        <v>0.008500850085008501</v>
      </c>
      <c r="G54" s="82">
        <v>363</v>
      </c>
      <c r="H54" s="377">
        <v>0.009662221512417152</v>
      </c>
    </row>
    <row r="55" spans="1:8" ht="14.25">
      <c r="A55" s="260">
        <v>81</v>
      </c>
      <c r="B55" s="204" t="s">
        <v>671</v>
      </c>
      <c r="C55" s="165">
        <v>126</v>
      </c>
      <c r="D55" s="377">
        <v>0.007170906607478231</v>
      </c>
      <c r="E55" s="231">
        <v>196</v>
      </c>
      <c r="F55" s="377">
        <v>0.0098009800980098</v>
      </c>
      <c r="G55" s="165">
        <v>322</v>
      </c>
      <c r="H55" s="377">
        <v>0.008570896217626234</v>
      </c>
    </row>
    <row r="56" spans="1:8" ht="14.25">
      <c r="A56" s="260">
        <v>82</v>
      </c>
      <c r="B56" s="204" t="s">
        <v>672</v>
      </c>
      <c r="C56" s="165">
        <v>40</v>
      </c>
      <c r="D56" s="377">
        <v>0.0022764782880883272</v>
      </c>
      <c r="E56" s="231">
        <v>228</v>
      </c>
      <c r="F56" s="377">
        <v>0.011401140114011402</v>
      </c>
      <c r="G56" s="165">
        <v>268</v>
      </c>
      <c r="H56" s="377">
        <v>0.007133540951316245</v>
      </c>
    </row>
    <row r="57" spans="1:8" ht="14.25">
      <c r="A57" s="260">
        <v>83</v>
      </c>
      <c r="B57" s="204" t="s">
        <v>673</v>
      </c>
      <c r="C57" s="165">
        <v>661</v>
      </c>
      <c r="D57" s="377">
        <v>0.03761880371065961</v>
      </c>
      <c r="E57" s="231">
        <v>1226</v>
      </c>
      <c r="F57" s="377">
        <v>0.0613061306130613</v>
      </c>
      <c r="G57" s="165">
        <v>1887</v>
      </c>
      <c r="H57" s="377">
        <v>0.05022758125049908</v>
      </c>
    </row>
    <row r="58" spans="1:8" ht="15" thickBot="1">
      <c r="A58" s="261">
        <v>89</v>
      </c>
      <c r="B58" s="262" t="s">
        <v>674</v>
      </c>
      <c r="C58" s="166">
        <v>178</v>
      </c>
      <c r="D58" s="381">
        <v>0.010130328381993056</v>
      </c>
      <c r="E58" s="263">
        <v>213</v>
      </c>
      <c r="F58" s="381">
        <v>0.01065106510651065</v>
      </c>
      <c r="G58" s="166">
        <v>391</v>
      </c>
      <c r="H58" s="381">
        <v>0.010407516835689</v>
      </c>
    </row>
    <row r="59" spans="1:8" ht="15" thickBot="1">
      <c r="A59" s="259">
        <v>99</v>
      </c>
      <c r="B59" s="14" t="s">
        <v>675</v>
      </c>
      <c r="C59" s="355">
        <v>748</v>
      </c>
      <c r="D59" s="376">
        <v>0.042570143987251716</v>
      </c>
      <c r="E59" s="383">
        <v>1166</v>
      </c>
      <c r="F59" s="376">
        <v>0.0583058305830583</v>
      </c>
      <c r="G59" s="355">
        <v>1914</v>
      </c>
      <c r="H59" s="376">
        <v>0.050946258883654075</v>
      </c>
    </row>
    <row r="60" spans="1:8" ht="15" thickBot="1">
      <c r="A60" s="259" t="s">
        <v>54</v>
      </c>
      <c r="B60" s="14" t="s">
        <v>679</v>
      </c>
      <c r="C60" s="355">
        <v>645</v>
      </c>
      <c r="D60" s="376">
        <v>0.03670821239542428</v>
      </c>
      <c r="E60" s="383">
        <v>671</v>
      </c>
      <c r="F60" s="376">
        <v>0.03355335533553355</v>
      </c>
      <c r="G60" s="355">
        <v>1316</v>
      </c>
      <c r="H60" s="376">
        <v>0.035028880193776785</v>
      </c>
    </row>
    <row r="61" spans="1:8" ht="15" thickBot="1">
      <c r="A61" s="579" t="s">
        <v>410</v>
      </c>
      <c r="B61" s="460"/>
      <c r="C61" s="46">
        <v>17571</v>
      </c>
      <c r="D61" s="382">
        <v>1</v>
      </c>
      <c r="E61" s="240">
        <v>19998</v>
      </c>
      <c r="F61" s="382">
        <v>1</v>
      </c>
      <c r="G61" s="46">
        <v>37569</v>
      </c>
      <c r="H61" s="382">
        <v>1</v>
      </c>
    </row>
    <row r="62" spans="1:8" ht="14.25">
      <c r="A62" s="58"/>
      <c r="B62" s="58"/>
      <c r="C62" s="59"/>
      <c r="D62" s="268"/>
      <c r="E62" s="59"/>
      <c r="F62" s="268"/>
      <c r="G62" s="59"/>
      <c r="H62" s="268"/>
    </row>
    <row r="63" spans="1:8" ht="14.25">
      <c r="A63" s="99"/>
      <c r="B63" s="100"/>
      <c r="C63" s="66"/>
      <c r="D63" s="66"/>
      <c r="E63" s="66"/>
      <c r="F63" s="66"/>
      <c r="G63" s="66"/>
      <c r="H63" s="66"/>
    </row>
    <row r="64" spans="1:8" ht="37.5" customHeight="1">
      <c r="A64" s="452"/>
      <c r="B64" s="452"/>
      <c r="C64" s="452"/>
      <c r="D64" s="452"/>
      <c r="E64" s="452"/>
      <c r="F64" s="452"/>
      <c r="G64" s="452"/>
      <c r="H64" s="452"/>
    </row>
    <row r="65" spans="1:8" ht="14.25">
      <c r="A65" s="66"/>
      <c r="B65" s="100"/>
      <c r="C65" s="281"/>
      <c r="D65" s="281"/>
      <c r="E65" s="281"/>
      <c r="F65" s="281"/>
      <c r="G65" s="66"/>
      <c r="H65" s="66"/>
    </row>
    <row r="66" spans="1:8" ht="14.25">
      <c r="A66" s="101"/>
      <c r="B66" s="63"/>
      <c r="C66" s="64"/>
      <c r="D66" s="64"/>
      <c r="E66" s="64"/>
      <c r="F66" s="64"/>
      <c r="G66" s="62"/>
      <c r="H66" s="62"/>
    </row>
  </sheetData>
  <sheetProtection/>
  <mergeCells count="9">
    <mergeCell ref="A61:B61"/>
    <mergeCell ref="A64:H64"/>
    <mergeCell ref="E3:F3"/>
    <mergeCell ref="A1:H1"/>
    <mergeCell ref="A2:A4"/>
    <mergeCell ref="B2:B4"/>
    <mergeCell ref="G2:H3"/>
    <mergeCell ref="C3:D3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5"/>
  <sheetViews>
    <sheetView zoomScalePageLayoutView="0" workbookViewId="0" topLeftCell="A32">
      <selection activeCell="A1" sqref="A1:F60"/>
    </sheetView>
  </sheetViews>
  <sheetFormatPr defaultColWidth="9.140625" defaultRowHeight="15"/>
  <cols>
    <col min="1" max="1" width="7.7109375" style="290" customWidth="1"/>
    <col min="2" max="2" width="98.8515625" style="290" bestFit="1" customWidth="1"/>
    <col min="3" max="6" width="17.8515625" style="290" customWidth="1"/>
    <col min="7" max="16384" width="9.140625" style="290" customWidth="1"/>
  </cols>
  <sheetData>
    <row r="1" spans="1:6" ht="24.75" customHeight="1" thickBot="1" thickTop="1">
      <c r="A1" s="453" t="s">
        <v>493</v>
      </c>
      <c r="B1" s="454"/>
      <c r="C1" s="454"/>
      <c r="D1" s="454"/>
      <c r="E1" s="454"/>
      <c r="F1" s="471"/>
    </row>
    <row r="2" spans="1:6" ht="24.75" customHeight="1" thickBot="1" thickTop="1">
      <c r="A2" s="472" t="s">
        <v>676</v>
      </c>
      <c r="B2" s="473" t="s">
        <v>716</v>
      </c>
      <c r="C2" s="479" t="s">
        <v>683</v>
      </c>
      <c r="D2" s="479"/>
      <c r="E2" s="479"/>
      <c r="F2" s="448" t="s">
        <v>410</v>
      </c>
    </row>
    <row r="3" spans="1:6" ht="24.75" customHeight="1" thickBot="1">
      <c r="A3" s="477"/>
      <c r="B3" s="473"/>
      <c r="C3" s="420" t="s">
        <v>684</v>
      </c>
      <c r="D3" s="374" t="s">
        <v>685</v>
      </c>
      <c r="E3" s="374" t="s">
        <v>686</v>
      </c>
      <c r="F3" s="448"/>
    </row>
    <row r="4" spans="1:6" ht="15" thickBot="1">
      <c r="A4" s="259">
        <v>1</v>
      </c>
      <c r="B4" s="14" t="s">
        <v>621</v>
      </c>
      <c r="C4" s="174">
        <v>152</v>
      </c>
      <c r="D4" s="174">
        <v>1049</v>
      </c>
      <c r="E4" s="174">
        <v>372</v>
      </c>
      <c r="F4" s="174">
        <v>1573</v>
      </c>
    </row>
    <row r="5" spans="1:6" ht="14.25">
      <c r="A5" s="260">
        <v>10</v>
      </c>
      <c r="B5" s="204" t="s">
        <v>622</v>
      </c>
      <c r="C5" s="106">
        <v>5</v>
      </c>
      <c r="D5" s="106">
        <v>18</v>
      </c>
      <c r="E5" s="106">
        <v>9</v>
      </c>
      <c r="F5" s="106">
        <v>32</v>
      </c>
    </row>
    <row r="6" spans="1:6" ht="14.25">
      <c r="A6" s="260">
        <v>11</v>
      </c>
      <c r="B6" s="204" t="s">
        <v>623</v>
      </c>
      <c r="C6" s="106">
        <v>2</v>
      </c>
      <c r="D6" s="106">
        <v>13</v>
      </c>
      <c r="E6" s="106">
        <v>10</v>
      </c>
      <c r="F6" s="106">
        <v>25</v>
      </c>
    </row>
    <row r="7" spans="1:6" ht="14.25">
      <c r="A7" s="260">
        <v>12</v>
      </c>
      <c r="B7" s="204" t="s">
        <v>624</v>
      </c>
      <c r="C7" s="106">
        <v>3</v>
      </c>
      <c r="D7" s="106">
        <v>18</v>
      </c>
      <c r="E7" s="106">
        <v>11</v>
      </c>
      <c r="F7" s="106">
        <v>32</v>
      </c>
    </row>
    <row r="8" spans="1:6" ht="14.25">
      <c r="A8" s="260">
        <v>13</v>
      </c>
      <c r="B8" s="204" t="s">
        <v>625</v>
      </c>
      <c r="C8" s="106">
        <v>26</v>
      </c>
      <c r="D8" s="106">
        <v>184</v>
      </c>
      <c r="E8" s="106">
        <v>73</v>
      </c>
      <c r="F8" s="106">
        <v>283</v>
      </c>
    </row>
    <row r="9" spans="1:6" ht="14.25">
      <c r="A9" s="260">
        <v>14</v>
      </c>
      <c r="B9" s="204" t="s">
        <v>626</v>
      </c>
      <c r="C9" s="106">
        <v>7</v>
      </c>
      <c r="D9" s="106">
        <v>98</v>
      </c>
      <c r="E9" s="106">
        <v>57</v>
      </c>
      <c r="F9" s="106">
        <v>162</v>
      </c>
    </row>
    <row r="10" spans="1:6" ht="14.25">
      <c r="A10" s="260">
        <v>15</v>
      </c>
      <c r="B10" s="204" t="s">
        <v>627</v>
      </c>
      <c r="C10" s="106">
        <v>5</v>
      </c>
      <c r="D10" s="106">
        <v>96</v>
      </c>
      <c r="E10" s="106">
        <v>36</v>
      </c>
      <c r="F10" s="106">
        <v>137</v>
      </c>
    </row>
    <row r="11" spans="1:6" ht="14.25">
      <c r="A11" s="260">
        <v>16</v>
      </c>
      <c r="B11" s="204" t="s">
        <v>628</v>
      </c>
      <c r="C11" s="106">
        <v>84</v>
      </c>
      <c r="D11" s="106">
        <v>460</v>
      </c>
      <c r="E11" s="106">
        <v>119</v>
      </c>
      <c r="F11" s="106">
        <v>663</v>
      </c>
    </row>
    <row r="12" spans="1:6" ht="14.25">
      <c r="A12" s="260">
        <v>17</v>
      </c>
      <c r="B12" s="204" t="s">
        <v>629</v>
      </c>
      <c r="C12" s="106">
        <v>0</v>
      </c>
      <c r="D12" s="106">
        <v>3</v>
      </c>
      <c r="E12" s="106">
        <v>2</v>
      </c>
      <c r="F12" s="106">
        <v>5</v>
      </c>
    </row>
    <row r="13" spans="1:6" ht="15" thickBot="1">
      <c r="A13" s="261">
        <v>19</v>
      </c>
      <c r="B13" s="262" t="s">
        <v>630</v>
      </c>
      <c r="C13" s="107">
        <v>20</v>
      </c>
      <c r="D13" s="107">
        <v>159</v>
      </c>
      <c r="E13" s="107">
        <v>55</v>
      </c>
      <c r="F13" s="107">
        <v>234</v>
      </c>
    </row>
    <row r="14" spans="1:6" ht="15" thickBot="1">
      <c r="A14" s="259">
        <v>2</v>
      </c>
      <c r="B14" s="14" t="s">
        <v>631</v>
      </c>
      <c r="C14" s="174">
        <v>5</v>
      </c>
      <c r="D14" s="174">
        <v>47</v>
      </c>
      <c r="E14" s="174">
        <v>23</v>
      </c>
      <c r="F14" s="174">
        <v>75</v>
      </c>
    </row>
    <row r="15" spans="1:6" ht="14.25">
      <c r="A15" s="260">
        <v>20</v>
      </c>
      <c r="B15" s="204" t="s">
        <v>632</v>
      </c>
      <c r="C15" s="185">
        <v>0</v>
      </c>
      <c r="D15" s="185">
        <v>2</v>
      </c>
      <c r="E15" s="185">
        <v>0</v>
      </c>
      <c r="F15" s="185">
        <v>2</v>
      </c>
    </row>
    <row r="16" spans="1:6" ht="14.25">
      <c r="A16" s="260">
        <v>21</v>
      </c>
      <c r="B16" s="204" t="s">
        <v>633</v>
      </c>
      <c r="C16" s="106">
        <v>0</v>
      </c>
      <c r="D16" s="106">
        <v>2</v>
      </c>
      <c r="E16" s="106">
        <v>1</v>
      </c>
      <c r="F16" s="106">
        <v>3</v>
      </c>
    </row>
    <row r="17" spans="1:6" ht="14.25">
      <c r="A17" s="260">
        <v>22</v>
      </c>
      <c r="B17" s="204" t="s">
        <v>634</v>
      </c>
      <c r="C17" s="106">
        <v>0</v>
      </c>
      <c r="D17" s="106">
        <v>3</v>
      </c>
      <c r="E17" s="106">
        <v>1</v>
      </c>
      <c r="F17" s="106">
        <v>4</v>
      </c>
    </row>
    <row r="18" spans="1:6" ht="14.25">
      <c r="A18" s="260">
        <v>23</v>
      </c>
      <c r="B18" s="204" t="s">
        <v>635</v>
      </c>
      <c r="C18" s="106">
        <v>0</v>
      </c>
      <c r="D18" s="106">
        <v>23</v>
      </c>
      <c r="E18" s="106">
        <v>8</v>
      </c>
      <c r="F18" s="106">
        <v>31</v>
      </c>
    </row>
    <row r="19" spans="1:6" ht="15" thickBot="1">
      <c r="A19" s="261">
        <v>29</v>
      </c>
      <c r="B19" s="262" t="s">
        <v>636</v>
      </c>
      <c r="C19" s="108">
        <v>5</v>
      </c>
      <c r="D19" s="108">
        <v>17</v>
      </c>
      <c r="E19" s="108">
        <v>13</v>
      </c>
      <c r="F19" s="108">
        <v>35</v>
      </c>
    </row>
    <row r="20" spans="1:6" ht="27.75" thickBot="1">
      <c r="A20" s="259">
        <v>3</v>
      </c>
      <c r="B20" s="14" t="s">
        <v>637</v>
      </c>
      <c r="C20" s="174">
        <v>323</v>
      </c>
      <c r="D20" s="174">
        <v>4156</v>
      </c>
      <c r="E20" s="174">
        <v>2788</v>
      </c>
      <c r="F20" s="174">
        <v>7267</v>
      </c>
    </row>
    <row r="21" spans="1:6" ht="27">
      <c r="A21" s="260">
        <v>30</v>
      </c>
      <c r="B21" s="204" t="s">
        <v>638</v>
      </c>
      <c r="C21" s="106">
        <v>36</v>
      </c>
      <c r="D21" s="106">
        <v>355</v>
      </c>
      <c r="E21" s="106">
        <v>187</v>
      </c>
      <c r="F21" s="106">
        <v>578</v>
      </c>
    </row>
    <row r="22" spans="1:6" ht="14.25">
      <c r="A22" s="260">
        <v>31</v>
      </c>
      <c r="B22" s="204" t="s">
        <v>639</v>
      </c>
      <c r="C22" s="106">
        <v>206</v>
      </c>
      <c r="D22" s="106">
        <v>2991</v>
      </c>
      <c r="E22" s="106">
        <v>2127</v>
      </c>
      <c r="F22" s="106">
        <v>5324</v>
      </c>
    </row>
    <row r="23" spans="1:6" ht="14.25">
      <c r="A23" s="260">
        <v>32</v>
      </c>
      <c r="B23" s="204" t="s">
        <v>640</v>
      </c>
      <c r="C23" s="106">
        <v>56</v>
      </c>
      <c r="D23" s="106">
        <v>611</v>
      </c>
      <c r="E23" s="106">
        <v>355</v>
      </c>
      <c r="F23" s="106">
        <v>1022</v>
      </c>
    </row>
    <row r="24" spans="1:6" ht="15" thickBot="1">
      <c r="A24" s="261">
        <v>39</v>
      </c>
      <c r="B24" s="262" t="s">
        <v>641</v>
      </c>
      <c r="C24" s="107">
        <v>25</v>
      </c>
      <c r="D24" s="107">
        <v>199</v>
      </c>
      <c r="E24" s="107">
        <v>119</v>
      </c>
      <c r="F24" s="107">
        <v>343</v>
      </c>
    </row>
    <row r="25" spans="1:6" ht="15" thickBot="1">
      <c r="A25" s="259">
        <v>4</v>
      </c>
      <c r="B25" s="14" t="s">
        <v>642</v>
      </c>
      <c r="C25" s="174">
        <v>294</v>
      </c>
      <c r="D25" s="174">
        <v>3088</v>
      </c>
      <c r="E25" s="174">
        <v>1373</v>
      </c>
      <c r="F25" s="174">
        <v>4755</v>
      </c>
    </row>
    <row r="26" spans="1:6" ht="14.25">
      <c r="A26" s="260">
        <v>40</v>
      </c>
      <c r="B26" s="204" t="s">
        <v>643</v>
      </c>
      <c r="C26" s="106">
        <v>59</v>
      </c>
      <c r="D26" s="106">
        <v>597</v>
      </c>
      <c r="E26" s="106">
        <v>295</v>
      </c>
      <c r="F26" s="106">
        <v>951</v>
      </c>
    </row>
    <row r="27" spans="1:6" ht="14.25">
      <c r="A27" s="260">
        <v>41</v>
      </c>
      <c r="B27" s="204" t="s">
        <v>644</v>
      </c>
      <c r="C27" s="106">
        <v>34</v>
      </c>
      <c r="D27" s="106">
        <v>373</v>
      </c>
      <c r="E27" s="106">
        <v>173</v>
      </c>
      <c r="F27" s="106">
        <v>580</v>
      </c>
    </row>
    <row r="28" spans="1:6" ht="14.25">
      <c r="A28" s="260">
        <v>42</v>
      </c>
      <c r="B28" s="204" t="s">
        <v>645</v>
      </c>
      <c r="C28" s="106">
        <v>80</v>
      </c>
      <c r="D28" s="106">
        <v>732</v>
      </c>
      <c r="E28" s="106">
        <v>366</v>
      </c>
      <c r="F28" s="106">
        <v>1178</v>
      </c>
    </row>
    <row r="29" spans="1:6" ht="14.25">
      <c r="A29" s="260">
        <v>43</v>
      </c>
      <c r="B29" s="204" t="s">
        <v>646</v>
      </c>
      <c r="C29" s="106">
        <v>27</v>
      </c>
      <c r="D29" s="106">
        <v>262</v>
      </c>
      <c r="E29" s="106">
        <v>115</v>
      </c>
      <c r="F29" s="106">
        <v>404</v>
      </c>
    </row>
    <row r="30" spans="1:6" ht="14.25">
      <c r="A30" s="260">
        <v>44</v>
      </c>
      <c r="B30" s="204" t="s">
        <v>647</v>
      </c>
      <c r="C30" s="106">
        <v>24</v>
      </c>
      <c r="D30" s="106">
        <v>341</v>
      </c>
      <c r="E30" s="106">
        <v>126</v>
      </c>
      <c r="F30" s="106">
        <v>491</v>
      </c>
    </row>
    <row r="31" spans="1:6" ht="27">
      <c r="A31" s="260">
        <v>45</v>
      </c>
      <c r="B31" s="204" t="s">
        <v>648</v>
      </c>
      <c r="C31" s="106">
        <v>57</v>
      </c>
      <c r="D31" s="106">
        <v>627</v>
      </c>
      <c r="E31" s="106">
        <v>229</v>
      </c>
      <c r="F31" s="106">
        <v>913</v>
      </c>
    </row>
    <row r="32" spans="1:6" ht="15" thickBot="1">
      <c r="A32" s="261">
        <v>49</v>
      </c>
      <c r="B32" s="262" t="s">
        <v>649</v>
      </c>
      <c r="C32" s="108">
        <v>13</v>
      </c>
      <c r="D32" s="108">
        <v>156</v>
      </c>
      <c r="E32" s="108">
        <v>69</v>
      </c>
      <c r="F32" s="108">
        <v>238</v>
      </c>
    </row>
    <row r="33" spans="1:6" ht="15" thickBot="1">
      <c r="A33" s="259">
        <v>5</v>
      </c>
      <c r="B33" s="14" t="s">
        <v>650</v>
      </c>
      <c r="C33" s="174">
        <v>547</v>
      </c>
      <c r="D33" s="174">
        <v>4153</v>
      </c>
      <c r="E33" s="174">
        <v>2089</v>
      </c>
      <c r="F33" s="174">
        <v>6789</v>
      </c>
    </row>
    <row r="34" spans="1:6" ht="14.25">
      <c r="A34" s="260">
        <v>50</v>
      </c>
      <c r="B34" s="204" t="s">
        <v>651</v>
      </c>
      <c r="C34" s="106">
        <v>67</v>
      </c>
      <c r="D34" s="106">
        <v>500</v>
      </c>
      <c r="E34" s="106">
        <v>247</v>
      </c>
      <c r="F34" s="106">
        <v>814</v>
      </c>
    </row>
    <row r="35" spans="1:6" ht="14.25">
      <c r="A35" s="260">
        <v>51</v>
      </c>
      <c r="B35" s="204" t="s">
        <v>652</v>
      </c>
      <c r="C35" s="106">
        <v>100</v>
      </c>
      <c r="D35" s="106">
        <v>711</v>
      </c>
      <c r="E35" s="106">
        <v>305</v>
      </c>
      <c r="F35" s="106">
        <v>1116</v>
      </c>
    </row>
    <row r="36" spans="1:6" ht="14.25">
      <c r="A36" s="260">
        <v>52</v>
      </c>
      <c r="B36" s="204" t="s">
        <v>653</v>
      </c>
      <c r="C36" s="106">
        <v>141</v>
      </c>
      <c r="D36" s="106">
        <v>771</v>
      </c>
      <c r="E36" s="106">
        <v>254</v>
      </c>
      <c r="F36" s="106">
        <v>1166</v>
      </c>
    </row>
    <row r="37" spans="1:6" ht="14.25">
      <c r="A37" s="260">
        <v>53</v>
      </c>
      <c r="B37" s="204" t="s">
        <v>654</v>
      </c>
      <c r="C37" s="106">
        <v>205</v>
      </c>
      <c r="D37" s="106">
        <v>1927</v>
      </c>
      <c r="E37" s="106">
        <v>1160</v>
      </c>
      <c r="F37" s="106">
        <v>3292</v>
      </c>
    </row>
    <row r="38" spans="1:6" ht="15" thickBot="1">
      <c r="A38" s="261">
        <v>59</v>
      </c>
      <c r="B38" s="262" t="s">
        <v>655</v>
      </c>
      <c r="C38" s="107">
        <v>34</v>
      </c>
      <c r="D38" s="107">
        <v>244</v>
      </c>
      <c r="E38" s="107">
        <v>123</v>
      </c>
      <c r="F38" s="107">
        <v>401</v>
      </c>
    </row>
    <row r="39" spans="1:6" ht="15" thickBot="1">
      <c r="A39" s="259">
        <v>6</v>
      </c>
      <c r="B39" s="14" t="s">
        <v>656</v>
      </c>
      <c r="C39" s="174">
        <v>177</v>
      </c>
      <c r="D39" s="174">
        <v>1211</v>
      </c>
      <c r="E39" s="174">
        <v>523</v>
      </c>
      <c r="F39" s="174">
        <v>1911</v>
      </c>
    </row>
    <row r="40" spans="1:6" ht="14.25">
      <c r="A40" s="260">
        <v>60</v>
      </c>
      <c r="B40" s="204" t="s">
        <v>657</v>
      </c>
      <c r="C40" s="106">
        <v>50</v>
      </c>
      <c r="D40" s="106">
        <v>244</v>
      </c>
      <c r="E40" s="106">
        <v>113</v>
      </c>
      <c r="F40" s="106">
        <v>407</v>
      </c>
    </row>
    <row r="41" spans="1:6" ht="14.25">
      <c r="A41" s="260">
        <v>61</v>
      </c>
      <c r="B41" s="204" t="s">
        <v>658</v>
      </c>
      <c r="C41" s="106">
        <v>15</v>
      </c>
      <c r="D41" s="106">
        <v>69</v>
      </c>
      <c r="E41" s="106">
        <v>24</v>
      </c>
      <c r="F41" s="106">
        <v>108</v>
      </c>
    </row>
    <row r="42" spans="1:6" ht="14.25">
      <c r="A42" s="260">
        <v>62</v>
      </c>
      <c r="B42" s="204" t="s">
        <v>659</v>
      </c>
      <c r="C42" s="106">
        <v>22</v>
      </c>
      <c r="D42" s="106">
        <v>228</v>
      </c>
      <c r="E42" s="106">
        <v>76</v>
      </c>
      <c r="F42" s="106">
        <v>326</v>
      </c>
    </row>
    <row r="43" spans="1:6" ht="14.25">
      <c r="A43" s="260">
        <v>63</v>
      </c>
      <c r="B43" s="204" t="s">
        <v>660</v>
      </c>
      <c r="C43" s="106">
        <v>83</v>
      </c>
      <c r="D43" s="106">
        <v>592</v>
      </c>
      <c r="E43" s="106">
        <v>273</v>
      </c>
      <c r="F43" s="106">
        <v>948</v>
      </c>
    </row>
    <row r="44" spans="1:6" ht="14.25">
      <c r="A44" s="260">
        <v>64</v>
      </c>
      <c r="B44" s="204" t="s">
        <v>661</v>
      </c>
      <c r="C44" s="106">
        <v>3</v>
      </c>
      <c r="D44" s="106">
        <v>16</v>
      </c>
      <c r="E44" s="106">
        <v>9</v>
      </c>
      <c r="F44" s="106">
        <v>28</v>
      </c>
    </row>
    <row r="45" spans="1:6" ht="15" thickBot="1">
      <c r="A45" s="261">
        <v>69</v>
      </c>
      <c r="B45" s="262" t="s">
        <v>662</v>
      </c>
      <c r="C45" s="108">
        <v>4</v>
      </c>
      <c r="D45" s="108">
        <v>62</v>
      </c>
      <c r="E45" s="108">
        <v>28</v>
      </c>
      <c r="F45" s="108">
        <v>94</v>
      </c>
    </row>
    <row r="46" spans="1:6" ht="15" thickBot="1">
      <c r="A46" s="259">
        <v>7</v>
      </c>
      <c r="B46" s="14" t="s">
        <v>663</v>
      </c>
      <c r="C46" s="174">
        <v>442</v>
      </c>
      <c r="D46" s="174">
        <v>5764</v>
      </c>
      <c r="E46" s="174">
        <v>2532</v>
      </c>
      <c r="F46" s="174">
        <v>8738</v>
      </c>
    </row>
    <row r="47" spans="1:6" ht="14.25">
      <c r="A47" s="260">
        <v>70</v>
      </c>
      <c r="B47" s="204" t="s">
        <v>664</v>
      </c>
      <c r="C47" s="106">
        <v>91</v>
      </c>
      <c r="D47" s="106">
        <v>1049</v>
      </c>
      <c r="E47" s="106">
        <v>509</v>
      </c>
      <c r="F47" s="106">
        <v>1649</v>
      </c>
    </row>
    <row r="48" spans="1:6" ht="14.25">
      <c r="A48" s="260">
        <v>71</v>
      </c>
      <c r="B48" s="204" t="s">
        <v>665</v>
      </c>
      <c r="C48" s="106">
        <v>277</v>
      </c>
      <c r="D48" s="106">
        <v>3884</v>
      </c>
      <c r="E48" s="106">
        <v>1737</v>
      </c>
      <c r="F48" s="106">
        <v>5898</v>
      </c>
    </row>
    <row r="49" spans="1:6" ht="14.25">
      <c r="A49" s="260">
        <v>72</v>
      </c>
      <c r="B49" s="204" t="s">
        <v>666</v>
      </c>
      <c r="C49" s="106">
        <v>9</v>
      </c>
      <c r="D49" s="106">
        <v>98</v>
      </c>
      <c r="E49" s="106">
        <v>38</v>
      </c>
      <c r="F49" s="106">
        <v>145</v>
      </c>
    </row>
    <row r="50" spans="1:6" ht="14.25">
      <c r="A50" s="260">
        <v>73</v>
      </c>
      <c r="B50" s="204" t="s">
        <v>667</v>
      </c>
      <c r="C50" s="106">
        <v>49</v>
      </c>
      <c r="D50" s="106">
        <v>591</v>
      </c>
      <c r="E50" s="106">
        <v>181</v>
      </c>
      <c r="F50" s="106">
        <v>821</v>
      </c>
    </row>
    <row r="51" spans="1:6" ht="15" thickBot="1">
      <c r="A51" s="261">
        <v>79</v>
      </c>
      <c r="B51" s="262" t="s">
        <v>668</v>
      </c>
      <c r="C51" s="107">
        <v>16</v>
      </c>
      <c r="D51" s="107">
        <v>142</v>
      </c>
      <c r="E51" s="107">
        <v>67</v>
      </c>
      <c r="F51" s="107">
        <v>225</v>
      </c>
    </row>
    <row r="52" spans="1:6" ht="15" thickBot="1">
      <c r="A52" s="259">
        <v>8</v>
      </c>
      <c r="B52" s="14" t="s">
        <v>669</v>
      </c>
      <c r="C52" s="174">
        <v>212</v>
      </c>
      <c r="D52" s="174">
        <v>2426</v>
      </c>
      <c r="E52" s="174">
        <v>593</v>
      </c>
      <c r="F52" s="174">
        <v>3231</v>
      </c>
    </row>
    <row r="53" spans="1:6" ht="14.25">
      <c r="A53" s="260">
        <v>80</v>
      </c>
      <c r="B53" s="204" t="s">
        <v>670</v>
      </c>
      <c r="C53" s="106">
        <v>26</v>
      </c>
      <c r="D53" s="106">
        <v>255</v>
      </c>
      <c r="E53" s="106">
        <v>82</v>
      </c>
      <c r="F53" s="106">
        <v>363</v>
      </c>
    </row>
    <row r="54" spans="1:6" ht="14.25">
      <c r="A54" s="260">
        <v>81</v>
      </c>
      <c r="B54" s="204" t="s">
        <v>671</v>
      </c>
      <c r="C54" s="106">
        <v>19</v>
      </c>
      <c r="D54" s="106">
        <v>231</v>
      </c>
      <c r="E54" s="106">
        <v>72</v>
      </c>
      <c r="F54" s="106">
        <v>322</v>
      </c>
    </row>
    <row r="55" spans="1:6" ht="14.25">
      <c r="A55" s="260">
        <v>82</v>
      </c>
      <c r="B55" s="204" t="s">
        <v>672</v>
      </c>
      <c r="C55" s="106">
        <v>14</v>
      </c>
      <c r="D55" s="106">
        <v>184</v>
      </c>
      <c r="E55" s="106">
        <v>70</v>
      </c>
      <c r="F55" s="106">
        <v>268</v>
      </c>
    </row>
    <row r="56" spans="1:6" ht="14.25">
      <c r="A56" s="260">
        <v>83</v>
      </c>
      <c r="B56" s="204" t="s">
        <v>673</v>
      </c>
      <c r="C56" s="106">
        <v>122</v>
      </c>
      <c r="D56" s="106">
        <v>1466</v>
      </c>
      <c r="E56" s="106">
        <v>299</v>
      </c>
      <c r="F56" s="106">
        <v>1887</v>
      </c>
    </row>
    <row r="57" spans="1:6" ht="15" thickBot="1">
      <c r="A57" s="261">
        <v>89</v>
      </c>
      <c r="B57" s="262" t="s">
        <v>674</v>
      </c>
      <c r="C57" s="108">
        <v>31</v>
      </c>
      <c r="D57" s="108">
        <v>290</v>
      </c>
      <c r="E57" s="108">
        <v>70</v>
      </c>
      <c r="F57" s="108">
        <v>391</v>
      </c>
    </row>
    <row r="58" spans="1:6" ht="15" thickBot="1">
      <c r="A58" s="259">
        <v>99</v>
      </c>
      <c r="B58" s="14" t="s">
        <v>675</v>
      </c>
      <c r="C58" s="174">
        <v>119</v>
      </c>
      <c r="D58" s="174">
        <v>1218</v>
      </c>
      <c r="E58" s="174">
        <v>577</v>
      </c>
      <c r="F58" s="174">
        <v>1914</v>
      </c>
    </row>
    <row r="59" spans="1:8" ht="15" thickBot="1">
      <c r="A59" s="259" t="s">
        <v>54</v>
      </c>
      <c r="B59" s="14" t="s">
        <v>679</v>
      </c>
      <c r="C59" s="174">
        <v>73</v>
      </c>
      <c r="D59" s="174">
        <v>823</v>
      </c>
      <c r="E59" s="174">
        <v>420</v>
      </c>
      <c r="F59" s="174">
        <v>1316</v>
      </c>
      <c r="H59" s="371"/>
    </row>
    <row r="60" spans="1:6" ht="15" thickBot="1">
      <c r="A60" s="579" t="s">
        <v>410</v>
      </c>
      <c r="B60" s="460"/>
      <c r="C60" s="186">
        <v>2344</v>
      </c>
      <c r="D60" s="186">
        <v>23935</v>
      </c>
      <c r="E60" s="186">
        <v>11290</v>
      </c>
      <c r="F60" s="186">
        <v>37569</v>
      </c>
    </row>
    <row r="61" spans="1:6" ht="14.25">
      <c r="A61" s="58"/>
      <c r="B61" s="58"/>
      <c r="C61" s="59"/>
      <c r="D61" s="59"/>
      <c r="E61" s="59"/>
      <c r="F61" s="59"/>
    </row>
    <row r="62" spans="1:6" ht="14.25">
      <c r="A62" s="99"/>
      <c r="B62" s="66"/>
      <c r="C62" s="67"/>
      <c r="D62" s="67"/>
      <c r="E62" s="67"/>
      <c r="F62" s="67"/>
    </row>
    <row r="63" spans="1:6" ht="33.75" customHeight="1">
      <c r="A63" s="452"/>
      <c r="B63" s="452"/>
      <c r="C63" s="452"/>
      <c r="D63" s="452"/>
      <c r="E63" s="452"/>
      <c r="F63" s="62"/>
    </row>
    <row r="64" spans="1:6" ht="14.25">
      <c r="A64" s="66"/>
      <c r="B64" s="66"/>
      <c r="C64" s="66"/>
      <c r="D64" s="66"/>
      <c r="E64" s="66"/>
      <c r="F64" s="62"/>
    </row>
    <row r="65" spans="1:6" ht="14.25">
      <c r="A65" s="269"/>
      <c r="B65" s="132"/>
      <c r="C65" s="62"/>
      <c r="D65" s="62"/>
      <c r="E65" s="62"/>
      <c r="F65" s="62"/>
    </row>
  </sheetData>
  <sheetProtection/>
  <mergeCells count="7">
    <mergeCell ref="A63:E63"/>
    <mergeCell ref="F2:F3"/>
    <mergeCell ref="A60:B60"/>
    <mergeCell ref="A2:A3"/>
    <mergeCell ref="B2:B3"/>
    <mergeCell ref="A1:F1"/>
    <mergeCell ref="C2:E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7109375" style="290" customWidth="1"/>
    <col min="2" max="2" width="96.57421875" style="290" customWidth="1"/>
    <col min="3" max="3" width="0.2890625" style="290" customWidth="1"/>
    <col min="4" max="5" width="13.7109375" style="290" customWidth="1"/>
    <col min="6" max="6" width="17.57421875" style="290" customWidth="1"/>
    <col min="7" max="7" width="13.7109375" style="290" customWidth="1"/>
    <col min="8" max="16384" width="9.140625" style="290" customWidth="1"/>
  </cols>
  <sheetData>
    <row r="1" spans="1:7" ht="24.75" customHeight="1" thickBot="1" thickTop="1">
      <c r="A1" s="453" t="s">
        <v>494</v>
      </c>
      <c r="B1" s="454"/>
      <c r="C1" s="454"/>
      <c r="D1" s="454"/>
      <c r="E1" s="454"/>
      <c r="F1" s="454"/>
      <c r="G1" s="471"/>
    </row>
    <row r="2" spans="1:7" ht="24.75" customHeight="1" thickBot="1" thickTop="1">
      <c r="A2" s="472" t="s">
        <v>676</v>
      </c>
      <c r="B2" s="473" t="s">
        <v>716</v>
      </c>
      <c r="C2" s="479" t="s">
        <v>683</v>
      </c>
      <c r="D2" s="479"/>
      <c r="E2" s="479"/>
      <c r="F2" s="479"/>
      <c r="G2" s="448" t="s">
        <v>410</v>
      </c>
    </row>
    <row r="3" spans="1:7" ht="24.75" customHeight="1" thickBot="1">
      <c r="A3" s="477"/>
      <c r="B3" s="473"/>
      <c r="C3" s="420" t="s">
        <v>66</v>
      </c>
      <c r="D3" s="374" t="s">
        <v>684</v>
      </c>
      <c r="E3" s="374" t="s">
        <v>685</v>
      </c>
      <c r="F3" s="374" t="s">
        <v>686</v>
      </c>
      <c r="G3" s="448"/>
    </row>
    <row r="4" spans="1:7" ht="15" thickBot="1">
      <c r="A4" s="259">
        <v>1</v>
      </c>
      <c r="B4" s="14" t="s">
        <v>621</v>
      </c>
      <c r="C4" s="161">
        <f>_xlfn.IFERROR('6.4.3'!#REF!/'6.4.3'!#REF!,0)</f>
        <v>0</v>
      </c>
      <c r="D4" s="188">
        <v>0.06484641638225255</v>
      </c>
      <c r="E4" s="188">
        <v>0.04382703154376436</v>
      </c>
      <c r="F4" s="188">
        <v>0.03294951284322409</v>
      </c>
      <c r="G4" s="188">
        <v>0.041869626553807666</v>
      </c>
    </row>
    <row r="5" spans="1:7" ht="14.25">
      <c r="A5" s="260">
        <v>10</v>
      </c>
      <c r="B5" s="204" t="s">
        <v>622</v>
      </c>
      <c r="C5" s="335">
        <f>_xlfn.IFERROR('6.4.3'!#REF!/'6.4.3'!#REF!,0)</f>
        <v>0</v>
      </c>
      <c r="D5" s="270">
        <v>0.0021331058020477816</v>
      </c>
      <c r="E5" s="270">
        <v>0.0007520367662419052</v>
      </c>
      <c r="F5" s="270">
        <v>0.0007971656333038087</v>
      </c>
      <c r="G5" s="270">
        <v>0.0008517660837392533</v>
      </c>
    </row>
    <row r="6" spans="1:7" ht="14.25">
      <c r="A6" s="260">
        <v>11</v>
      </c>
      <c r="B6" s="204" t="s">
        <v>623</v>
      </c>
      <c r="C6" s="335">
        <f>_xlfn.IFERROR('6.4.3'!#REF!/'6.4.3'!#REF!,0)</f>
        <v>0</v>
      </c>
      <c r="D6" s="270">
        <v>0.0008532423208191125</v>
      </c>
      <c r="E6" s="270">
        <v>0.0005431376645080425</v>
      </c>
      <c r="F6" s="270">
        <v>0.0008857395925597874</v>
      </c>
      <c r="G6" s="270">
        <v>0.0006654422529212916</v>
      </c>
    </row>
    <row r="7" spans="1:7" ht="14.25">
      <c r="A7" s="260">
        <v>12</v>
      </c>
      <c r="B7" s="204" t="s">
        <v>624</v>
      </c>
      <c r="C7" s="335">
        <f>_xlfn.IFERROR('6.4.3'!#REF!/'6.4.3'!#REF!,0)</f>
        <v>0</v>
      </c>
      <c r="D7" s="270">
        <v>0.001279863481228669</v>
      </c>
      <c r="E7" s="270">
        <v>0.0007520367662419052</v>
      </c>
      <c r="F7" s="270">
        <v>0.0009743135518157661</v>
      </c>
      <c r="G7" s="270">
        <v>0.0008517660837392533</v>
      </c>
    </row>
    <row r="8" spans="1:7" ht="14.25">
      <c r="A8" s="260">
        <v>13</v>
      </c>
      <c r="B8" s="204" t="s">
        <v>625</v>
      </c>
      <c r="C8" s="335">
        <f>_xlfn.IFERROR('6.4.3'!#REF!/'6.4.3'!#REF!,0)</f>
        <v>0</v>
      </c>
      <c r="D8" s="270">
        <v>0.011092150170648464</v>
      </c>
      <c r="E8" s="270">
        <v>0.007687486943806142</v>
      </c>
      <c r="F8" s="270">
        <v>0.0064658990256864475</v>
      </c>
      <c r="G8" s="270">
        <v>0.007532806303069021</v>
      </c>
    </row>
    <row r="9" spans="1:7" ht="14.25">
      <c r="A9" s="260">
        <v>14</v>
      </c>
      <c r="B9" s="204" t="s">
        <v>626</v>
      </c>
      <c r="C9" s="335">
        <f>_xlfn.IFERROR('6.4.3'!#REF!/'6.4.3'!#REF!,0)</f>
        <v>0</v>
      </c>
      <c r="D9" s="270">
        <v>0.0029863481228668944</v>
      </c>
      <c r="E9" s="270">
        <v>0.004094422393983706</v>
      </c>
      <c r="F9" s="270">
        <v>0.005048715677590788</v>
      </c>
      <c r="G9" s="270">
        <v>0.0043120657989299685</v>
      </c>
    </row>
    <row r="10" spans="1:7" ht="14.25">
      <c r="A10" s="260">
        <v>15</v>
      </c>
      <c r="B10" s="204" t="s">
        <v>627</v>
      </c>
      <c r="C10" s="335">
        <f>_xlfn.IFERROR('6.4.3'!#REF!/'6.4.3'!#REF!,0)</f>
        <v>0</v>
      </c>
      <c r="D10" s="270">
        <v>0.0021331058020477816</v>
      </c>
      <c r="E10" s="270">
        <v>0.004010862753290161</v>
      </c>
      <c r="F10" s="270">
        <v>0.0031886625332152346</v>
      </c>
      <c r="G10" s="270">
        <v>0.003646623546008677</v>
      </c>
    </row>
    <row r="11" spans="1:7" ht="14.25">
      <c r="A11" s="260">
        <v>16</v>
      </c>
      <c r="B11" s="204" t="s">
        <v>628</v>
      </c>
      <c r="C11" s="335">
        <f>_xlfn.IFERROR('6.4.3'!#REF!/'6.4.3'!#REF!,0)</f>
        <v>0</v>
      </c>
      <c r="D11" s="270">
        <v>0.03583617747440273</v>
      </c>
      <c r="E11" s="270">
        <v>0.01921871735951535</v>
      </c>
      <c r="F11" s="270">
        <v>0.01054030115146147</v>
      </c>
      <c r="G11" s="270">
        <v>0.017647528547472653</v>
      </c>
    </row>
    <row r="12" spans="1:7" ht="14.25">
      <c r="A12" s="260">
        <v>17</v>
      </c>
      <c r="B12" s="204" t="s">
        <v>629</v>
      </c>
      <c r="C12" s="335">
        <f>_xlfn.IFERROR('6.4.3'!#REF!/'6.4.3'!#REF!,0)</f>
        <v>0</v>
      </c>
      <c r="D12" s="270">
        <v>0</v>
      </c>
      <c r="E12" s="270">
        <v>0.00012533946104031752</v>
      </c>
      <c r="F12" s="270">
        <v>0.0001771479185119575</v>
      </c>
      <c r="G12" s="270">
        <v>0.0001330884505842583</v>
      </c>
    </row>
    <row r="13" spans="1:7" ht="15" thickBot="1">
      <c r="A13" s="261">
        <v>19</v>
      </c>
      <c r="B13" s="262" t="s">
        <v>630</v>
      </c>
      <c r="C13" s="336">
        <f>_xlfn.IFERROR('6.4.3'!#REF!/'6.4.3'!#REF!,0)</f>
        <v>0</v>
      </c>
      <c r="D13" s="271">
        <v>0.008532423208191127</v>
      </c>
      <c r="E13" s="271">
        <v>0.006642991435136828</v>
      </c>
      <c r="F13" s="271">
        <v>0.00487156775907883</v>
      </c>
      <c r="G13" s="271">
        <v>0.006228539487343287</v>
      </c>
    </row>
    <row r="14" spans="1:7" ht="15" thickBot="1">
      <c r="A14" s="259">
        <v>2</v>
      </c>
      <c r="B14" s="14" t="s">
        <v>631</v>
      </c>
      <c r="C14" s="161">
        <f>_xlfn.IFERROR('6.4.3'!#REF!/'6.4.3'!#REF!,0)</f>
        <v>0</v>
      </c>
      <c r="D14" s="188">
        <v>0.0021331058020477816</v>
      </c>
      <c r="E14" s="188">
        <v>0.001963651556298308</v>
      </c>
      <c r="F14" s="188">
        <v>0.002037201062887511</v>
      </c>
      <c r="G14" s="188">
        <v>0.0019963267587638743</v>
      </c>
    </row>
    <row r="15" spans="1:7" ht="14.25">
      <c r="A15" s="260">
        <v>20</v>
      </c>
      <c r="B15" s="204" t="s">
        <v>632</v>
      </c>
      <c r="C15" s="337">
        <f>_xlfn.IFERROR('6.4.3'!#REF!/'6.4.3'!#REF!,0)</f>
        <v>0</v>
      </c>
      <c r="D15" s="272">
        <v>0</v>
      </c>
      <c r="E15" s="272">
        <v>8.355964069354502E-05</v>
      </c>
      <c r="F15" s="272">
        <v>0</v>
      </c>
      <c r="G15" s="272">
        <v>5.323538023370333E-05</v>
      </c>
    </row>
    <row r="16" spans="1:7" ht="14.25">
      <c r="A16" s="260">
        <v>21</v>
      </c>
      <c r="B16" s="204" t="s">
        <v>633</v>
      </c>
      <c r="C16" s="335">
        <f>_xlfn.IFERROR('6.4.3'!#REF!/'6.4.3'!#REF!,0)</f>
        <v>0</v>
      </c>
      <c r="D16" s="270">
        <v>0</v>
      </c>
      <c r="E16" s="270">
        <v>8.355964069354502E-05</v>
      </c>
      <c r="F16" s="270">
        <v>8.857395925597875E-05</v>
      </c>
      <c r="G16" s="270">
        <v>7.985307035055497E-05</v>
      </c>
    </row>
    <row r="17" spans="1:7" ht="14.25">
      <c r="A17" s="260">
        <v>22</v>
      </c>
      <c r="B17" s="204" t="s">
        <v>634</v>
      </c>
      <c r="C17" s="335">
        <f>_xlfn.IFERROR('6.4.3'!#REF!/'6.4.3'!#REF!,0)</f>
        <v>0</v>
      </c>
      <c r="D17" s="270">
        <v>0</v>
      </c>
      <c r="E17" s="270">
        <v>0.00012533946104031752</v>
      </c>
      <c r="F17" s="270">
        <v>8.857395925597875E-05</v>
      </c>
      <c r="G17" s="270">
        <v>0.00010647076046740666</v>
      </c>
    </row>
    <row r="18" spans="1:7" ht="14.25">
      <c r="A18" s="260">
        <v>23</v>
      </c>
      <c r="B18" s="204" t="s">
        <v>635</v>
      </c>
      <c r="C18" s="335">
        <f>_xlfn.IFERROR('6.4.3'!#REF!/'6.4.3'!#REF!,0)</f>
        <v>0</v>
      </c>
      <c r="D18" s="270">
        <v>0</v>
      </c>
      <c r="E18" s="270">
        <v>0.0009609358679757678</v>
      </c>
      <c r="F18" s="270">
        <v>0.00070859167404783</v>
      </c>
      <c r="G18" s="270">
        <v>0.0008251483936224014</v>
      </c>
    </row>
    <row r="19" spans="1:7" ht="15" thickBot="1">
      <c r="A19" s="261">
        <v>29</v>
      </c>
      <c r="B19" s="262" t="s">
        <v>636</v>
      </c>
      <c r="C19" s="338">
        <f>_xlfn.IFERROR('6.4.3'!#REF!/'6.4.3'!#REF!,0)</f>
        <v>0</v>
      </c>
      <c r="D19" s="273">
        <v>0.0021331058020477816</v>
      </c>
      <c r="E19" s="273">
        <v>0.0007102569458951328</v>
      </c>
      <c r="F19" s="273">
        <v>0.0011514614703277237</v>
      </c>
      <c r="G19" s="273">
        <v>0.000931619154089808</v>
      </c>
    </row>
    <row r="20" spans="1:7" ht="27.75" thickBot="1">
      <c r="A20" s="259">
        <v>3</v>
      </c>
      <c r="B20" s="14" t="s">
        <v>637</v>
      </c>
      <c r="C20" s="161">
        <f>_xlfn.IFERROR('6.4.3'!#REF!/'6.4.3'!#REF!,0)</f>
        <v>0</v>
      </c>
      <c r="D20" s="188">
        <v>0.13779863481228669</v>
      </c>
      <c r="E20" s="188">
        <v>0.17363693336118655</v>
      </c>
      <c r="F20" s="188">
        <v>0.24694419840566872</v>
      </c>
      <c r="G20" s="188">
        <v>0.19343075407916102</v>
      </c>
    </row>
    <row r="21" spans="1:7" ht="27">
      <c r="A21" s="260">
        <v>30</v>
      </c>
      <c r="B21" s="204" t="s">
        <v>638</v>
      </c>
      <c r="C21" s="335">
        <f>_xlfn.IFERROR('6.4.3'!#REF!/'6.4.3'!#REF!,0)</f>
        <v>0</v>
      </c>
      <c r="D21" s="270">
        <v>0.015358361774744025</v>
      </c>
      <c r="E21" s="270">
        <v>0.014831836223104237</v>
      </c>
      <c r="F21" s="270">
        <v>0.016563330380868026</v>
      </c>
      <c r="G21" s="270">
        <v>0.015385024887540259</v>
      </c>
    </row>
    <row r="22" spans="1:7" ht="14.25">
      <c r="A22" s="260">
        <v>31</v>
      </c>
      <c r="B22" s="204" t="s">
        <v>639</v>
      </c>
      <c r="C22" s="335">
        <f>_xlfn.IFERROR('6.4.3'!#REF!/'6.4.3'!#REF!,0)</f>
        <v>0</v>
      </c>
      <c r="D22" s="270">
        <v>0.0878839590443686</v>
      </c>
      <c r="E22" s="270">
        <v>0.12496344265719657</v>
      </c>
      <c r="F22" s="270">
        <v>0.18839681133746677</v>
      </c>
      <c r="G22" s="270">
        <v>0.14171258218211824</v>
      </c>
    </row>
    <row r="23" spans="1:7" ht="14.25">
      <c r="A23" s="260">
        <v>32</v>
      </c>
      <c r="B23" s="204" t="s">
        <v>640</v>
      </c>
      <c r="C23" s="335">
        <f>_xlfn.IFERROR('6.4.3'!#REF!/'6.4.3'!#REF!,0)</f>
        <v>0</v>
      </c>
      <c r="D23" s="270">
        <v>0.023890784982935155</v>
      </c>
      <c r="E23" s="270">
        <v>0.025527470231878003</v>
      </c>
      <c r="F23" s="270">
        <v>0.03144375553587246</v>
      </c>
      <c r="G23" s="270">
        <v>0.027203279299422397</v>
      </c>
    </row>
    <row r="24" spans="1:7" ht="15" thickBot="1">
      <c r="A24" s="261">
        <v>39</v>
      </c>
      <c r="B24" s="262" t="s">
        <v>641</v>
      </c>
      <c r="C24" s="336">
        <f>_xlfn.IFERROR('6.4.3'!#REF!/'6.4.3'!#REF!,0)</f>
        <v>0</v>
      </c>
      <c r="D24" s="271">
        <v>0.010665529010238907</v>
      </c>
      <c r="E24" s="271">
        <v>0.00831418424900773</v>
      </c>
      <c r="F24" s="271">
        <v>0.01054030115146147</v>
      </c>
      <c r="G24" s="271">
        <v>0.00912986771008012</v>
      </c>
    </row>
    <row r="25" spans="1:7" ht="15" thickBot="1">
      <c r="A25" s="259">
        <v>4</v>
      </c>
      <c r="B25" s="14" t="s">
        <v>642</v>
      </c>
      <c r="C25" s="161">
        <f>_xlfn.IFERROR('6.4.3'!#REF!/'6.4.3'!#REF!,0)</f>
        <v>0</v>
      </c>
      <c r="D25" s="188">
        <v>0.12542662116040956</v>
      </c>
      <c r="E25" s="188">
        <v>0.1290160852308335</v>
      </c>
      <c r="F25" s="188">
        <v>0.12161204605845881</v>
      </c>
      <c r="G25" s="188">
        <v>0.12656711650562963</v>
      </c>
    </row>
    <row r="26" spans="1:7" ht="14.25">
      <c r="A26" s="260">
        <v>40</v>
      </c>
      <c r="B26" s="204" t="s">
        <v>643</v>
      </c>
      <c r="C26" s="335">
        <f>_xlfn.IFERROR('6.4.3'!#REF!/'6.4.3'!#REF!,0)</f>
        <v>0</v>
      </c>
      <c r="D26" s="270">
        <v>0.025170648464163822</v>
      </c>
      <c r="E26" s="270">
        <v>0.024942552747023186</v>
      </c>
      <c r="F26" s="270">
        <v>0.02612931798051372</v>
      </c>
      <c r="G26" s="270">
        <v>0.025313423301125928</v>
      </c>
    </row>
    <row r="27" spans="1:7" ht="14.25">
      <c r="A27" s="260">
        <v>41</v>
      </c>
      <c r="B27" s="204" t="s">
        <v>644</v>
      </c>
      <c r="C27" s="335">
        <f>_xlfn.IFERROR('6.4.3'!#REF!/'6.4.3'!#REF!,0)</f>
        <v>0</v>
      </c>
      <c r="D27" s="270">
        <v>0.014505119453924914</v>
      </c>
      <c r="E27" s="270">
        <v>0.015583872989346145</v>
      </c>
      <c r="F27" s="270">
        <v>0.015323294951284323</v>
      </c>
      <c r="G27" s="270">
        <v>0.015438260267773962</v>
      </c>
    </row>
    <row r="28" spans="1:7" ht="14.25">
      <c r="A28" s="260">
        <v>42</v>
      </c>
      <c r="B28" s="204" t="s">
        <v>645</v>
      </c>
      <c r="C28" s="335">
        <f>_xlfn.IFERROR('6.4.3'!#REF!/'6.4.3'!#REF!,0)</f>
        <v>0</v>
      </c>
      <c r="D28" s="270">
        <v>0.034129692832764506</v>
      </c>
      <c r="E28" s="270">
        <v>0.030582828493837474</v>
      </c>
      <c r="F28" s="270">
        <v>0.03241806908768822</v>
      </c>
      <c r="G28" s="270">
        <v>0.031355638957651255</v>
      </c>
    </row>
    <row r="29" spans="1:7" ht="14.25">
      <c r="A29" s="260">
        <v>43</v>
      </c>
      <c r="B29" s="204" t="s">
        <v>646</v>
      </c>
      <c r="C29" s="335">
        <f>_xlfn.IFERROR('6.4.3'!#REF!/'6.4.3'!#REF!,0)</f>
        <v>0</v>
      </c>
      <c r="D29" s="270">
        <v>0.01151877133105802</v>
      </c>
      <c r="E29" s="270">
        <v>0.010946312930854397</v>
      </c>
      <c r="F29" s="270">
        <v>0.010186005314437556</v>
      </c>
      <c r="G29" s="270">
        <v>0.01075354680720807</v>
      </c>
    </row>
    <row r="30" spans="1:7" ht="27">
      <c r="A30" s="260">
        <v>44</v>
      </c>
      <c r="B30" s="204" t="s">
        <v>647</v>
      </c>
      <c r="C30" s="335">
        <f>_xlfn.IFERROR('6.4.3'!#REF!/'6.4.3'!#REF!,0)</f>
        <v>0</v>
      </c>
      <c r="D30" s="270">
        <v>0.010238907849829351</v>
      </c>
      <c r="E30" s="270">
        <v>0.014246918738249426</v>
      </c>
      <c r="F30" s="270">
        <v>0.011160318866253323</v>
      </c>
      <c r="G30" s="270">
        <v>0.013069285847374166</v>
      </c>
    </row>
    <row r="31" spans="1:7" ht="27">
      <c r="A31" s="260">
        <v>45</v>
      </c>
      <c r="B31" s="204" t="s">
        <v>648</v>
      </c>
      <c r="C31" s="335">
        <f>_xlfn.IFERROR('6.4.3'!#REF!/'6.4.3'!#REF!,0)</f>
        <v>0</v>
      </c>
      <c r="D31" s="270">
        <v>0.024317406143344707</v>
      </c>
      <c r="E31" s="270">
        <v>0.026195947357426363</v>
      </c>
      <c r="F31" s="270">
        <v>0.020283436669619133</v>
      </c>
      <c r="G31" s="270">
        <v>0.024301951076685566</v>
      </c>
    </row>
    <row r="32" spans="1:7" ht="15" thickBot="1">
      <c r="A32" s="261">
        <v>49</v>
      </c>
      <c r="B32" s="262" t="s">
        <v>649</v>
      </c>
      <c r="C32" s="338">
        <f>_xlfn.IFERROR('6.4.3'!#REF!/'6.4.3'!#REF!,0)</f>
        <v>0</v>
      </c>
      <c r="D32" s="273">
        <v>0.005546075085324232</v>
      </c>
      <c r="E32" s="273">
        <v>0.00651765197409651</v>
      </c>
      <c r="F32" s="273">
        <v>0.006111603188662534</v>
      </c>
      <c r="G32" s="273">
        <v>0.006335010247810695</v>
      </c>
    </row>
    <row r="33" spans="1:7" ht="15" thickBot="1">
      <c r="A33" s="259">
        <v>5</v>
      </c>
      <c r="B33" s="14" t="s">
        <v>650</v>
      </c>
      <c r="C33" s="161">
        <f>_xlfn.IFERROR('6.4.3'!#REF!/'6.4.3'!#REF!,0)</f>
        <v>0</v>
      </c>
      <c r="D33" s="188">
        <v>0.2333617747440273</v>
      </c>
      <c r="E33" s="188">
        <v>0.17351159390014623</v>
      </c>
      <c r="F33" s="188">
        <v>0.1850310008857396</v>
      </c>
      <c r="G33" s="188">
        <v>0.1807074982033059</v>
      </c>
    </row>
    <row r="34" spans="1:7" ht="14.25">
      <c r="A34" s="260">
        <v>50</v>
      </c>
      <c r="B34" s="204" t="s">
        <v>651</v>
      </c>
      <c r="C34" s="335">
        <f>_xlfn.IFERROR('6.4.3'!#REF!/'6.4.3'!#REF!,0)</f>
        <v>0</v>
      </c>
      <c r="D34" s="270">
        <v>0.02858361774744027</v>
      </c>
      <c r="E34" s="270">
        <v>0.02088991017338625</v>
      </c>
      <c r="F34" s="270">
        <v>0.021877767936226745</v>
      </c>
      <c r="G34" s="270">
        <v>0.02166679975511725</v>
      </c>
    </row>
    <row r="35" spans="1:7" ht="14.25">
      <c r="A35" s="260">
        <v>51</v>
      </c>
      <c r="B35" s="204" t="s">
        <v>652</v>
      </c>
      <c r="C35" s="335">
        <f>_xlfn.IFERROR('6.4.3'!#REF!/'6.4.3'!#REF!,0)</f>
        <v>0</v>
      </c>
      <c r="D35" s="270">
        <v>0.04266211604095563</v>
      </c>
      <c r="E35" s="270">
        <v>0.029705452266555254</v>
      </c>
      <c r="F35" s="270">
        <v>0.027015057573073525</v>
      </c>
      <c r="G35" s="270">
        <v>0.029705342170406452</v>
      </c>
    </row>
    <row r="36" spans="1:7" ht="14.25">
      <c r="A36" s="260">
        <v>52</v>
      </c>
      <c r="B36" s="204" t="s">
        <v>653</v>
      </c>
      <c r="C36" s="335">
        <f>_xlfn.IFERROR('6.4.3'!#REF!/'6.4.3'!#REF!,0)</f>
        <v>0</v>
      </c>
      <c r="D36" s="270">
        <v>0.060153583617747454</v>
      </c>
      <c r="E36" s="270">
        <v>0.032212241487361605</v>
      </c>
      <c r="F36" s="270">
        <v>0.0224977856510186</v>
      </c>
      <c r="G36" s="270">
        <v>0.03103622667624903</v>
      </c>
    </row>
    <row r="37" spans="1:7" ht="14.25">
      <c r="A37" s="260">
        <v>53</v>
      </c>
      <c r="B37" s="204" t="s">
        <v>654</v>
      </c>
      <c r="C37" s="335">
        <f>_xlfn.IFERROR('6.4.3'!#REF!/'6.4.3'!#REF!,0)</f>
        <v>0</v>
      </c>
      <c r="D37" s="270">
        <v>0.08745733788395904</v>
      </c>
      <c r="E37" s="270">
        <v>0.08050971380823063</v>
      </c>
      <c r="F37" s="270">
        <v>0.10274579273693533</v>
      </c>
      <c r="G37" s="270">
        <v>0.08762543586467567</v>
      </c>
    </row>
    <row r="38" spans="1:7" ht="15" thickBot="1">
      <c r="A38" s="261">
        <v>59</v>
      </c>
      <c r="B38" s="262" t="s">
        <v>655</v>
      </c>
      <c r="C38" s="336">
        <f>_xlfn.IFERROR('6.4.3'!#REF!/'6.4.3'!#REF!,0)</f>
        <v>0</v>
      </c>
      <c r="D38" s="271">
        <v>0.014505119453924914</v>
      </c>
      <c r="E38" s="271">
        <v>0.010194276164612492</v>
      </c>
      <c r="F38" s="271">
        <v>0.010894596988485385</v>
      </c>
      <c r="G38" s="271">
        <v>0.010673693736857514</v>
      </c>
    </row>
    <row r="39" spans="1:7" ht="15" thickBot="1">
      <c r="A39" s="259">
        <v>6</v>
      </c>
      <c r="B39" s="14" t="s">
        <v>656</v>
      </c>
      <c r="C39" s="161">
        <f>_xlfn.IFERROR('6.4.3'!#REF!/'6.4.3'!#REF!,0)</f>
        <v>0</v>
      </c>
      <c r="D39" s="188">
        <v>0.07551194539249147</v>
      </c>
      <c r="E39" s="188">
        <v>0.050595362439941505</v>
      </c>
      <c r="F39" s="188">
        <v>0.04632418069087688</v>
      </c>
      <c r="G39" s="188">
        <v>0.050866405813303525</v>
      </c>
    </row>
    <row r="40" spans="1:7" ht="14.25">
      <c r="A40" s="260">
        <v>60</v>
      </c>
      <c r="B40" s="204" t="s">
        <v>657</v>
      </c>
      <c r="C40" s="335">
        <f>_xlfn.IFERROR('6.4.3'!#REF!/'6.4.3'!#REF!,0)</f>
        <v>0</v>
      </c>
      <c r="D40" s="270">
        <v>0.021331058020477814</v>
      </c>
      <c r="E40" s="270">
        <v>0.010194276164612492</v>
      </c>
      <c r="F40" s="270">
        <v>0.010008857395925597</v>
      </c>
      <c r="G40" s="270">
        <v>0.010833399877558625</v>
      </c>
    </row>
    <row r="41" spans="1:7" ht="14.25">
      <c r="A41" s="260">
        <v>61</v>
      </c>
      <c r="B41" s="204" t="s">
        <v>658</v>
      </c>
      <c r="C41" s="335">
        <f>_xlfn.IFERROR('6.4.3'!#REF!/'6.4.3'!#REF!,0)</f>
        <v>0</v>
      </c>
      <c r="D41" s="270">
        <v>0.0063993174061433445</v>
      </c>
      <c r="E41" s="270">
        <v>0.0028828076039273034</v>
      </c>
      <c r="F41" s="270">
        <v>0.0021257750221434896</v>
      </c>
      <c r="G41" s="270">
        <v>0.0028747105326199797</v>
      </c>
    </row>
    <row r="42" spans="1:7" ht="14.25">
      <c r="A42" s="260">
        <v>62</v>
      </c>
      <c r="B42" s="204" t="s">
        <v>659</v>
      </c>
      <c r="C42" s="335">
        <f>_xlfn.IFERROR('6.4.3'!#REF!/'6.4.3'!#REF!,0)</f>
        <v>0</v>
      </c>
      <c r="D42" s="270">
        <v>0.00938566552901024</v>
      </c>
      <c r="E42" s="270">
        <v>0.009525799039064132</v>
      </c>
      <c r="F42" s="270">
        <v>0.006731620903454385</v>
      </c>
      <c r="G42" s="270">
        <v>0.008677366978093641</v>
      </c>
    </row>
    <row r="43" spans="1:7" ht="14.25">
      <c r="A43" s="260">
        <v>63</v>
      </c>
      <c r="B43" s="204" t="s">
        <v>660</v>
      </c>
      <c r="C43" s="335">
        <f>_xlfn.IFERROR('6.4.3'!#REF!/'6.4.3'!#REF!,0)</f>
        <v>0</v>
      </c>
      <c r="D43" s="270">
        <v>0.035409556313993173</v>
      </c>
      <c r="E43" s="270">
        <v>0.024733653645289327</v>
      </c>
      <c r="F43" s="270">
        <v>0.024180690876882197</v>
      </c>
      <c r="G43" s="270">
        <v>0.025233570230775375</v>
      </c>
    </row>
    <row r="44" spans="1:7" ht="14.25">
      <c r="A44" s="260">
        <v>64</v>
      </c>
      <c r="B44" s="204" t="s">
        <v>661</v>
      </c>
      <c r="C44" s="335">
        <f>_xlfn.IFERROR('6.4.3'!#REF!/'6.4.3'!#REF!,0)</f>
        <v>0</v>
      </c>
      <c r="D44" s="270">
        <v>0.001279863481228669</v>
      </c>
      <c r="E44" s="270">
        <v>0.0006684771255483601</v>
      </c>
      <c r="F44" s="270">
        <v>0.0007971656333038087</v>
      </c>
      <c r="G44" s="270">
        <v>0.0007452953232718465</v>
      </c>
    </row>
    <row r="45" spans="1:7" ht="15" thickBot="1">
      <c r="A45" s="261">
        <v>69</v>
      </c>
      <c r="B45" s="262" t="s">
        <v>662</v>
      </c>
      <c r="C45" s="338">
        <f>_xlfn.IFERROR('6.4.3'!#REF!/'6.4.3'!#REF!,0)</f>
        <v>0</v>
      </c>
      <c r="D45" s="273">
        <v>0.001706484641638225</v>
      </c>
      <c r="E45" s="273">
        <v>0.0025903488614998954</v>
      </c>
      <c r="F45" s="273">
        <v>0.0024800708591674048</v>
      </c>
      <c r="G45" s="273">
        <v>0.002502062870984056</v>
      </c>
    </row>
    <row r="46" spans="1:7" ht="15" thickBot="1">
      <c r="A46" s="259">
        <v>7</v>
      </c>
      <c r="B46" s="14" t="s">
        <v>663</v>
      </c>
      <c r="C46" s="161">
        <f>_xlfn.IFERROR('6.4.3'!#REF!/'6.4.3'!#REF!,0)</f>
        <v>0</v>
      </c>
      <c r="D46" s="188">
        <v>0.18856655290102387</v>
      </c>
      <c r="E46" s="188">
        <v>0.24081888447879676</v>
      </c>
      <c r="F46" s="188">
        <v>0.22426926483613815</v>
      </c>
      <c r="G46" s="188">
        <v>0.23258537624104983</v>
      </c>
    </row>
    <row r="47" spans="1:7" ht="14.25">
      <c r="A47" s="260">
        <v>70</v>
      </c>
      <c r="B47" s="204" t="s">
        <v>664</v>
      </c>
      <c r="C47" s="335">
        <f>_xlfn.IFERROR('6.4.3'!#REF!/'6.4.3'!#REF!,0)</f>
        <v>0</v>
      </c>
      <c r="D47" s="270">
        <v>0.038822525597269626</v>
      </c>
      <c r="E47" s="270">
        <v>0.04382703154376436</v>
      </c>
      <c r="F47" s="270">
        <v>0.04508414526129318</v>
      </c>
      <c r="G47" s="270">
        <v>0.04389257100268839</v>
      </c>
    </row>
    <row r="48" spans="1:7" ht="14.25">
      <c r="A48" s="260">
        <v>71</v>
      </c>
      <c r="B48" s="204" t="s">
        <v>665</v>
      </c>
      <c r="C48" s="335">
        <f>_xlfn.IFERROR('6.4.3'!#REF!/'6.4.3'!#REF!,0)</f>
        <v>0</v>
      </c>
      <c r="D48" s="270">
        <v>0.11817406143344708</v>
      </c>
      <c r="E48" s="270">
        <v>0.16227282222686445</v>
      </c>
      <c r="F48" s="270">
        <v>0.15385296722763508</v>
      </c>
      <c r="G48" s="270">
        <v>0.1569911363091911</v>
      </c>
    </row>
    <row r="49" spans="1:7" ht="14.25">
      <c r="A49" s="260">
        <v>72</v>
      </c>
      <c r="B49" s="204" t="s">
        <v>666</v>
      </c>
      <c r="C49" s="335">
        <f>_xlfn.IFERROR('6.4.3'!#REF!/'6.4.3'!#REF!,0)</f>
        <v>0</v>
      </c>
      <c r="D49" s="270">
        <v>0.0038395904436860063</v>
      </c>
      <c r="E49" s="270">
        <v>0.004094422393983706</v>
      </c>
      <c r="F49" s="270">
        <v>0.0033658104517271924</v>
      </c>
      <c r="G49" s="270">
        <v>0.0038595650669434904</v>
      </c>
    </row>
    <row r="50" spans="1:7" ht="14.25">
      <c r="A50" s="260">
        <v>73</v>
      </c>
      <c r="B50" s="204" t="s">
        <v>667</v>
      </c>
      <c r="C50" s="335">
        <f>_xlfn.IFERROR('6.4.3'!#REF!/'6.4.3'!#REF!,0)</f>
        <v>0</v>
      </c>
      <c r="D50" s="270">
        <v>0.020904436860068255</v>
      </c>
      <c r="E50" s="270">
        <v>0.02469187382494255</v>
      </c>
      <c r="F50" s="270">
        <v>0.016031886625332153</v>
      </c>
      <c r="G50" s="270">
        <v>0.021853123585935212</v>
      </c>
    </row>
    <row r="51" spans="1:7" ht="15" thickBot="1">
      <c r="A51" s="261">
        <v>79</v>
      </c>
      <c r="B51" s="262" t="s">
        <v>668</v>
      </c>
      <c r="C51" s="336">
        <f>_xlfn.IFERROR('6.4.3'!#REF!/'6.4.3'!#REF!,0)</f>
        <v>0</v>
      </c>
      <c r="D51" s="271">
        <v>0.0068259385665529</v>
      </c>
      <c r="E51" s="271">
        <v>0.005932734489241695</v>
      </c>
      <c r="F51" s="271">
        <v>0.005934455270150576</v>
      </c>
      <c r="G51" s="271">
        <v>0.005988980276291623</v>
      </c>
    </row>
    <row r="52" spans="1:7" ht="15" thickBot="1">
      <c r="A52" s="259">
        <v>8</v>
      </c>
      <c r="B52" s="14" t="s">
        <v>669</v>
      </c>
      <c r="C52" s="161">
        <f>_xlfn.IFERROR('6.4.3'!#REF!/'6.4.3'!#REF!,0)</f>
        <v>0</v>
      </c>
      <c r="D52" s="188">
        <v>0.09044368600682594</v>
      </c>
      <c r="E52" s="188">
        <v>0.10135784416127011</v>
      </c>
      <c r="F52" s="188">
        <v>0.052524357838795395</v>
      </c>
      <c r="G52" s="188">
        <v>0.0860017567675477</v>
      </c>
    </row>
    <row r="53" spans="1:7" ht="14.25">
      <c r="A53" s="260">
        <v>80</v>
      </c>
      <c r="B53" s="204" t="s">
        <v>670</v>
      </c>
      <c r="C53" s="335">
        <f>_xlfn.IFERROR('6.4.3'!#REF!/'6.4.3'!#REF!,0)</f>
        <v>0</v>
      </c>
      <c r="D53" s="270">
        <v>0.011092150170648464</v>
      </c>
      <c r="E53" s="270">
        <v>0.01065385418842699</v>
      </c>
      <c r="F53" s="270">
        <v>0.007263064658990257</v>
      </c>
      <c r="G53" s="270">
        <v>0.009662221512417152</v>
      </c>
    </row>
    <row r="54" spans="1:7" ht="14.25">
      <c r="A54" s="260">
        <v>81</v>
      </c>
      <c r="B54" s="204" t="s">
        <v>671</v>
      </c>
      <c r="C54" s="335">
        <f>_xlfn.IFERROR('6.4.3'!#REF!/'6.4.3'!#REF!,0)</f>
        <v>0</v>
      </c>
      <c r="D54" s="270">
        <v>0.008105802047781569</v>
      </c>
      <c r="E54" s="270">
        <v>0.00965113850010445</v>
      </c>
      <c r="F54" s="270">
        <v>0.006377325066430469</v>
      </c>
      <c r="G54" s="270">
        <v>0.008570896217626234</v>
      </c>
    </row>
    <row r="55" spans="1:7" ht="14.25">
      <c r="A55" s="260">
        <v>82</v>
      </c>
      <c r="B55" s="204" t="s">
        <v>672</v>
      </c>
      <c r="C55" s="335">
        <f>_xlfn.IFERROR('6.4.3'!#REF!/'6.4.3'!#REF!,0)</f>
        <v>0</v>
      </c>
      <c r="D55" s="270">
        <v>0.005972696245733789</v>
      </c>
      <c r="E55" s="270">
        <v>0.007687486943806142</v>
      </c>
      <c r="F55" s="270">
        <v>0.006200177147918512</v>
      </c>
      <c r="G55" s="270">
        <v>0.007133540951316245</v>
      </c>
    </row>
    <row r="56" spans="1:7" ht="14.25">
      <c r="A56" s="260">
        <v>83</v>
      </c>
      <c r="B56" s="204" t="s">
        <v>673</v>
      </c>
      <c r="C56" s="335">
        <f>_xlfn.IFERROR('6.4.3'!#REF!/'6.4.3'!#REF!,0)</f>
        <v>0</v>
      </c>
      <c r="D56" s="270">
        <v>0.05204778156996587</v>
      </c>
      <c r="E56" s="270">
        <v>0.061249216628368505</v>
      </c>
      <c r="F56" s="270">
        <v>0.026483613817537645</v>
      </c>
      <c r="G56" s="270">
        <v>0.05022758125049908</v>
      </c>
    </row>
    <row r="57" spans="1:7" ht="15" thickBot="1">
      <c r="A57" s="261">
        <v>89</v>
      </c>
      <c r="B57" s="262" t="s">
        <v>674</v>
      </c>
      <c r="C57" s="338">
        <f>_xlfn.IFERROR('6.4.3'!#REF!/'6.4.3'!#REF!,0)</f>
        <v>0</v>
      </c>
      <c r="D57" s="273">
        <v>0.013225255972696246</v>
      </c>
      <c r="E57" s="273">
        <v>0.012116147900564027</v>
      </c>
      <c r="F57" s="273">
        <v>0.006200177147918512</v>
      </c>
      <c r="G57" s="273">
        <v>0.010407516835689</v>
      </c>
    </row>
    <row r="58" spans="1:7" ht="15" thickBot="1">
      <c r="A58" s="259">
        <v>99</v>
      </c>
      <c r="B58" s="14" t="s">
        <v>675</v>
      </c>
      <c r="C58" s="161">
        <f>_xlfn.IFERROR('6.4.3'!#REF!/'6.4.3'!#REF!,0)</f>
        <v>0</v>
      </c>
      <c r="D58" s="188">
        <v>0.0507679180887372</v>
      </c>
      <c r="E58" s="188">
        <v>0.05088782118236892</v>
      </c>
      <c r="F58" s="188">
        <v>0.051107174490699736</v>
      </c>
      <c r="G58" s="188">
        <v>0.050946258883654075</v>
      </c>
    </row>
    <row r="59" spans="1:7" ht="15" thickBot="1">
      <c r="A59" s="259" t="s">
        <v>54</v>
      </c>
      <c r="B59" s="14" t="s">
        <v>679</v>
      </c>
      <c r="C59" s="161">
        <f>_xlfn.IFERROR('6.4.3'!#REF!/'6.4.3'!#REF!,0)</f>
        <v>0</v>
      </c>
      <c r="D59" s="188">
        <v>0.03114334470989761</v>
      </c>
      <c r="E59" s="188">
        <v>0.03438479214539378</v>
      </c>
      <c r="F59" s="188">
        <v>0.03720106288751107</v>
      </c>
      <c r="G59" s="188">
        <v>0.035028880193776785</v>
      </c>
    </row>
    <row r="60" spans="1:7" ht="15" thickBot="1">
      <c r="A60" s="579" t="s">
        <v>410</v>
      </c>
      <c r="B60" s="580"/>
      <c r="C60" s="339"/>
      <c r="D60" s="274">
        <v>1</v>
      </c>
      <c r="E60" s="274">
        <v>1</v>
      </c>
      <c r="F60" s="274">
        <v>1</v>
      </c>
      <c r="G60" s="274">
        <v>1</v>
      </c>
    </row>
    <row r="61" spans="1:7" ht="14.25">
      <c r="A61" s="58"/>
      <c r="B61" s="58"/>
      <c r="C61" s="275"/>
      <c r="D61" s="275"/>
      <c r="E61" s="275"/>
      <c r="F61" s="275"/>
      <c r="G61" s="275"/>
    </row>
    <row r="62" spans="1:7" ht="14.25">
      <c r="A62" s="99"/>
      <c r="B62" s="66"/>
      <c r="C62" s="66"/>
      <c r="D62" s="100"/>
      <c r="E62" s="100"/>
      <c r="F62" s="100"/>
      <c r="G62" s="64"/>
    </row>
    <row r="63" spans="1:7" ht="36.75" customHeight="1">
      <c r="A63" s="452"/>
      <c r="B63" s="452"/>
      <c r="C63" s="452"/>
      <c r="D63" s="452"/>
      <c r="E63" s="452"/>
      <c r="F63" s="452"/>
      <c r="G63" s="62"/>
    </row>
    <row r="64" spans="1:7" ht="14.25">
      <c r="A64" s="66"/>
      <c r="B64" s="66"/>
      <c r="C64" s="66"/>
      <c r="D64" s="100"/>
      <c r="E64" s="100"/>
      <c r="F64" s="100"/>
      <c r="G64" s="62"/>
    </row>
    <row r="65" spans="1:7" ht="14.25">
      <c r="A65" s="101"/>
      <c r="B65" s="62"/>
      <c r="C65" s="62"/>
      <c r="D65" s="63"/>
      <c r="E65" s="63"/>
      <c r="F65" s="63"/>
      <c r="G65" s="62"/>
    </row>
    <row r="66" spans="1:7" ht="14.25">
      <c r="A66" s="62"/>
      <c r="B66" s="62"/>
      <c r="C66" s="62"/>
      <c r="D66" s="63"/>
      <c r="E66" s="63"/>
      <c r="F66" s="63"/>
      <c r="G66" s="62"/>
    </row>
    <row r="67" spans="1:7" ht="14.25">
      <c r="A67" s="62"/>
      <c r="B67" s="62"/>
      <c r="C67" s="62"/>
      <c r="D67" s="63"/>
      <c r="E67" s="63"/>
      <c r="F67" s="63"/>
      <c r="G67" s="62"/>
    </row>
  </sheetData>
  <sheetProtection/>
  <mergeCells count="7">
    <mergeCell ref="A1:G1"/>
    <mergeCell ref="A2:A3"/>
    <mergeCell ref="B2:B3"/>
    <mergeCell ref="C2:F2"/>
    <mergeCell ref="G2:G3"/>
    <mergeCell ref="A63:F63"/>
    <mergeCell ref="A60:B6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.7109375" style="290" customWidth="1"/>
    <col min="2" max="2" width="83.28125" style="290" customWidth="1"/>
    <col min="3" max="9" width="13.7109375" style="290" customWidth="1"/>
    <col min="10" max="16384" width="9.140625" style="290" customWidth="1"/>
  </cols>
  <sheetData>
    <row r="1" spans="1:9" ht="24.75" customHeight="1" thickBot="1" thickTop="1">
      <c r="A1" s="453" t="s">
        <v>495</v>
      </c>
      <c r="B1" s="454"/>
      <c r="C1" s="454"/>
      <c r="D1" s="454"/>
      <c r="E1" s="454"/>
      <c r="F1" s="454"/>
      <c r="G1" s="454"/>
      <c r="H1" s="454"/>
      <c r="I1" s="471"/>
    </row>
    <row r="2" spans="1:9" ht="37.5" customHeight="1" thickBot="1" thickTop="1">
      <c r="A2" s="581" t="s">
        <v>676</v>
      </c>
      <c r="B2" s="583" t="s">
        <v>715</v>
      </c>
      <c r="C2" s="373" t="s">
        <v>689</v>
      </c>
      <c r="D2" s="373" t="s">
        <v>693</v>
      </c>
      <c r="E2" s="373" t="s">
        <v>690</v>
      </c>
      <c r="F2" s="373" t="s">
        <v>691</v>
      </c>
      <c r="G2" s="373" t="s">
        <v>412</v>
      </c>
      <c r="H2" s="373" t="s">
        <v>692</v>
      </c>
      <c r="I2" s="448" t="s">
        <v>410</v>
      </c>
    </row>
    <row r="3" spans="1:9" ht="24.75" customHeight="1" hidden="1" thickBot="1">
      <c r="A3" s="456"/>
      <c r="B3" s="458"/>
      <c r="C3" s="522" t="s">
        <v>56</v>
      </c>
      <c r="D3" s="522" t="s">
        <v>56</v>
      </c>
      <c r="E3" s="522" t="s">
        <v>56</v>
      </c>
      <c r="F3" s="522" t="s">
        <v>56</v>
      </c>
      <c r="G3" s="522" t="s">
        <v>56</v>
      </c>
      <c r="H3" s="522" t="s">
        <v>56</v>
      </c>
      <c r="I3" s="448"/>
    </row>
    <row r="4" spans="1:9" ht="5.25" customHeight="1" hidden="1" thickBot="1">
      <c r="A4" s="582"/>
      <c r="B4" s="584"/>
      <c r="C4" s="448" t="s">
        <v>69</v>
      </c>
      <c r="D4" s="448" t="s">
        <v>69</v>
      </c>
      <c r="E4" s="448" t="s">
        <v>69</v>
      </c>
      <c r="F4" s="448" t="s">
        <v>69</v>
      </c>
      <c r="G4" s="448" t="s">
        <v>69</v>
      </c>
      <c r="H4" s="448" t="s">
        <v>69</v>
      </c>
      <c r="I4" s="448"/>
    </row>
    <row r="5" spans="1:9" ht="15" thickBot="1">
      <c r="A5" s="259">
        <v>1</v>
      </c>
      <c r="B5" s="302" t="s">
        <v>621</v>
      </c>
      <c r="C5" s="276">
        <v>81</v>
      </c>
      <c r="D5" s="276">
        <v>528</v>
      </c>
      <c r="E5" s="276">
        <v>311</v>
      </c>
      <c r="F5" s="276">
        <v>450</v>
      </c>
      <c r="G5" s="276">
        <v>5</v>
      </c>
      <c r="H5" s="276">
        <v>198</v>
      </c>
      <c r="I5" s="276">
        <v>1573</v>
      </c>
    </row>
    <row r="6" spans="1:9" ht="27">
      <c r="A6" s="260">
        <v>10</v>
      </c>
      <c r="B6" s="409" t="s">
        <v>622</v>
      </c>
      <c r="C6" s="277">
        <v>0</v>
      </c>
      <c r="D6" s="277">
        <v>13</v>
      </c>
      <c r="E6" s="277">
        <v>9</v>
      </c>
      <c r="F6" s="277">
        <v>3</v>
      </c>
      <c r="G6" s="277">
        <v>0</v>
      </c>
      <c r="H6" s="277">
        <v>7</v>
      </c>
      <c r="I6" s="277">
        <v>32</v>
      </c>
    </row>
    <row r="7" spans="1:9" ht="14.25">
      <c r="A7" s="260">
        <v>11</v>
      </c>
      <c r="B7" s="409" t="s">
        <v>623</v>
      </c>
      <c r="C7" s="277">
        <v>5</v>
      </c>
      <c r="D7" s="277">
        <v>10</v>
      </c>
      <c r="E7" s="277">
        <v>2</v>
      </c>
      <c r="F7" s="277">
        <v>3</v>
      </c>
      <c r="G7" s="277">
        <v>0</v>
      </c>
      <c r="H7" s="277">
        <v>5</v>
      </c>
      <c r="I7" s="277">
        <v>25</v>
      </c>
    </row>
    <row r="8" spans="1:9" ht="14.25">
      <c r="A8" s="260">
        <v>12</v>
      </c>
      <c r="B8" s="409" t="s">
        <v>624</v>
      </c>
      <c r="C8" s="277">
        <v>4</v>
      </c>
      <c r="D8" s="277">
        <v>14</v>
      </c>
      <c r="E8" s="277">
        <v>8</v>
      </c>
      <c r="F8" s="277">
        <v>5</v>
      </c>
      <c r="G8" s="277">
        <v>0</v>
      </c>
      <c r="H8" s="277">
        <v>1</v>
      </c>
      <c r="I8" s="277">
        <v>32</v>
      </c>
    </row>
    <row r="9" spans="1:9" ht="14.25">
      <c r="A9" s="260">
        <v>13</v>
      </c>
      <c r="B9" s="409" t="s">
        <v>625</v>
      </c>
      <c r="C9" s="277">
        <v>12</v>
      </c>
      <c r="D9" s="277">
        <v>98</v>
      </c>
      <c r="E9" s="277">
        <v>74</v>
      </c>
      <c r="F9" s="277">
        <v>50</v>
      </c>
      <c r="G9" s="277">
        <v>2</v>
      </c>
      <c r="H9" s="277">
        <v>47</v>
      </c>
      <c r="I9" s="277">
        <v>283</v>
      </c>
    </row>
    <row r="10" spans="1:9" ht="14.25">
      <c r="A10" s="260">
        <v>14</v>
      </c>
      <c r="B10" s="409" t="s">
        <v>626</v>
      </c>
      <c r="C10" s="277">
        <v>32</v>
      </c>
      <c r="D10" s="277">
        <v>61</v>
      </c>
      <c r="E10" s="277">
        <v>18</v>
      </c>
      <c r="F10" s="277">
        <v>21</v>
      </c>
      <c r="G10" s="277">
        <v>0</v>
      </c>
      <c r="H10" s="277">
        <v>30</v>
      </c>
      <c r="I10" s="277">
        <v>162</v>
      </c>
    </row>
    <row r="11" spans="1:9" ht="14.25">
      <c r="A11" s="260">
        <v>15</v>
      </c>
      <c r="B11" s="409" t="s">
        <v>627</v>
      </c>
      <c r="C11" s="277">
        <v>2</v>
      </c>
      <c r="D11" s="277">
        <v>80</v>
      </c>
      <c r="E11" s="277">
        <v>29</v>
      </c>
      <c r="F11" s="277">
        <v>18</v>
      </c>
      <c r="G11" s="277">
        <v>1</v>
      </c>
      <c r="H11" s="277">
        <v>7</v>
      </c>
      <c r="I11" s="277">
        <v>137</v>
      </c>
    </row>
    <row r="12" spans="1:9" ht="14.25">
      <c r="A12" s="260">
        <v>16</v>
      </c>
      <c r="B12" s="409" t="s">
        <v>628</v>
      </c>
      <c r="C12" s="277">
        <v>14</v>
      </c>
      <c r="D12" s="277">
        <v>172</v>
      </c>
      <c r="E12" s="277">
        <v>99</v>
      </c>
      <c r="F12" s="277">
        <v>309</v>
      </c>
      <c r="G12" s="277">
        <v>1</v>
      </c>
      <c r="H12" s="277">
        <v>68</v>
      </c>
      <c r="I12" s="277">
        <v>663</v>
      </c>
    </row>
    <row r="13" spans="1:9" ht="14.25">
      <c r="A13" s="260">
        <v>17</v>
      </c>
      <c r="B13" s="409" t="s">
        <v>629</v>
      </c>
      <c r="C13" s="277">
        <v>0</v>
      </c>
      <c r="D13" s="277">
        <v>2</v>
      </c>
      <c r="E13" s="277">
        <v>2</v>
      </c>
      <c r="F13" s="277">
        <v>1</v>
      </c>
      <c r="G13" s="277">
        <v>0</v>
      </c>
      <c r="H13" s="277">
        <v>0</v>
      </c>
      <c r="I13" s="277">
        <v>5</v>
      </c>
    </row>
    <row r="14" spans="1:9" ht="27.75" thickBot="1">
      <c r="A14" s="261">
        <v>19</v>
      </c>
      <c r="B14" s="410" t="s">
        <v>630</v>
      </c>
      <c r="C14" s="278">
        <v>12</v>
      </c>
      <c r="D14" s="278">
        <v>78</v>
      </c>
      <c r="E14" s="278">
        <v>70</v>
      </c>
      <c r="F14" s="278">
        <v>40</v>
      </c>
      <c r="G14" s="278">
        <v>1</v>
      </c>
      <c r="H14" s="278">
        <v>33</v>
      </c>
      <c r="I14" s="278">
        <v>234</v>
      </c>
    </row>
    <row r="15" spans="1:9" ht="15" thickBot="1">
      <c r="A15" s="259">
        <v>2</v>
      </c>
      <c r="B15" s="302" t="s">
        <v>631</v>
      </c>
      <c r="C15" s="276">
        <v>2</v>
      </c>
      <c r="D15" s="276">
        <v>49</v>
      </c>
      <c r="E15" s="276">
        <v>10</v>
      </c>
      <c r="F15" s="276">
        <v>10</v>
      </c>
      <c r="G15" s="276">
        <v>0</v>
      </c>
      <c r="H15" s="276">
        <v>4</v>
      </c>
      <c r="I15" s="276">
        <v>75</v>
      </c>
    </row>
    <row r="16" spans="1:9" ht="14.25">
      <c r="A16" s="260">
        <v>20</v>
      </c>
      <c r="B16" s="409" t="s">
        <v>632</v>
      </c>
      <c r="C16" s="279">
        <v>0</v>
      </c>
      <c r="D16" s="279">
        <v>2</v>
      </c>
      <c r="E16" s="279">
        <v>0</v>
      </c>
      <c r="F16" s="279">
        <v>0</v>
      </c>
      <c r="G16" s="279">
        <v>0</v>
      </c>
      <c r="H16" s="279">
        <v>0</v>
      </c>
      <c r="I16" s="279">
        <v>2</v>
      </c>
    </row>
    <row r="17" spans="1:9" ht="14.25">
      <c r="A17" s="260">
        <v>21</v>
      </c>
      <c r="B17" s="409" t="s">
        <v>633</v>
      </c>
      <c r="C17" s="277">
        <v>0</v>
      </c>
      <c r="D17" s="277">
        <v>2</v>
      </c>
      <c r="E17" s="277">
        <v>0</v>
      </c>
      <c r="F17" s="277">
        <v>1</v>
      </c>
      <c r="G17" s="277">
        <v>0</v>
      </c>
      <c r="H17" s="277">
        <v>0</v>
      </c>
      <c r="I17" s="277">
        <v>3</v>
      </c>
    </row>
    <row r="18" spans="1:9" ht="14.25">
      <c r="A18" s="260">
        <v>22</v>
      </c>
      <c r="B18" s="409" t="s">
        <v>634</v>
      </c>
      <c r="C18" s="277">
        <v>1</v>
      </c>
      <c r="D18" s="277">
        <v>1</v>
      </c>
      <c r="E18" s="277">
        <v>1</v>
      </c>
      <c r="F18" s="277">
        <v>0</v>
      </c>
      <c r="G18" s="277">
        <v>0</v>
      </c>
      <c r="H18" s="277">
        <v>1</v>
      </c>
      <c r="I18" s="277">
        <v>4</v>
      </c>
    </row>
    <row r="19" spans="1:9" ht="14.25">
      <c r="A19" s="260">
        <v>23</v>
      </c>
      <c r="B19" s="409" t="s">
        <v>635</v>
      </c>
      <c r="C19" s="277">
        <v>0</v>
      </c>
      <c r="D19" s="277">
        <v>25</v>
      </c>
      <c r="E19" s="277">
        <v>4</v>
      </c>
      <c r="F19" s="277">
        <v>2</v>
      </c>
      <c r="G19" s="277">
        <v>0</v>
      </c>
      <c r="H19" s="277">
        <v>0</v>
      </c>
      <c r="I19" s="277">
        <v>31</v>
      </c>
    </row>
    <row r="20" spans="1:9" ht="27.75" thickBot="1">
      <c r="A20" s="261">
        <v>29</v>
      </c>
      <c r="B20" s="410" t="s">
        <v>636</v>
      </c>
      <c r="C20" s="278">
        <v>1</v>
      </c>
      <c r="D20" s="278">
        <v>19</v>
      </c>
      <c r="E20" s="278">
        <v>5</v>
      </c>
      <c r="F20" s="278">
        <v>7</v>
      </c>
      <c r="G20" s="278">
        <v>0</v>
      </c>
      <c r="H20" s="278">
        <v>3</v>
      </c>
      <c r="I20" s="278">
        <v>35</v>
      </c>
    </row>
    <row r="21" spans="1:9" ht="27.75" thickBot="1">
      <c r="A21" s="259">
        <v>3</v>
      </c>
      <c r="B21" s="302" t="s">
        <v>637</v>
      </c>
      <c r="C21" s="276">
        <v>280</v>
      </c>
      <c r="D21" s="276">
        <v>4200</v>
      </c>
      <c r="E21" s="276">
        <v>1062</v>
      </c>
      <c r="F21" s="276">
        <v>1043</v>
      </c>
      <c r="G21" s="276">
        <v>17</v>
      </c>
      <c r="H21" s="276">
        <v>665</v>
      </c>
      <c r="I21" s="276">
        <v>7267</v>
      </c>
    </row>
    <row r="22" spans="1:9" ht="27">
      <c r="A22" s="260">
        <v>30</v>
      </c>
      <c r="B22" s="409" t="s">
        <v>638</v>
      </c>
      <c r="C22" s="277">
        <v>1</v>
      </c>
      <c r="D22" s="277">
        <v>263</v>
      </c>
      <c r="E22" s="277">
        <v>117</v>
      </c>
      <c r="F22" s="277">
        <v>86</v>
      </c>
      <c r="G22" s="277">
        <v>0</v>
      </c>
      <c r="H22" s="277">
        <v>111</v>
      </c>
      <c r="I22" s="277">
        <v>578</v>
      </c>
    </row>
    <row r="23" spans="1:9" ht="14.25">
      <c r="A23" s="260">
        <v>31</v>
      </c>
      <c r="B23" s="409" t="s">
        <v>639</v>
      </c>
      <c r="C23" s="277">
        <v>177</v>
      </c>
      <c r="D23" s="277">
        <v>3272</v>
      </c>
      <c r="E23" s="277">
        <v>707</v>
      </c>
      <c r="F23" s="277">
        <v>740</v>
      </c>
      <c r="G23" s="277">
        <v>13</v>
      </c>
      <c r="H23" s="277">
        <v>415</v>
      </c>
      <c r="I23" s="277">
        <v>5324</v>
      </c>
    </row>
    <row r="24" spans="1:9" ht="14.25">
      <c r="A24" s="260">
        <v>32</v>
      </c>
      <c r="B24" s="409" t="s">
        <v>640</v>
      </c>
      <c r="C24" s="277">
        <v>52</v>
      </c>
      <c r="D24" s="277">
        <v>539</v>
      </c>
      <c r="E24" s="277">
        <v>178</v>
      </c>
      <c r="F24" s="277">
        <v>162</v>
      </c>
      <c r="G24" s="277">
        <v>4</v>
      </c>
      <c r="H24" s="277">
        <v>87</v>
      </c>
      <c r="I24" s="277">
        <v>1022</v>
      </c>
    </row>
    <row r="25" spans="1:9" ht="27.75" thickBot="1">
      <c r="A25" s="261">
        <v>39</v>
      </c>
      <c r="B25" s="410" t="s">
        <v>641</v>
      </c>
      <c r="C25" s="280">
        <v>50</v>
      </c>
      <c r="D25" s="280">
        <v>126</v>
      </c>
      <c r="E25" s="280">
        <v>60</v>
      </c>
      <c r="F25" s="280">
        <v>55</v>
      </c>
      <c r="G25" s="280">
        <v>0</v>
      </c>
      <c r="H25" s="280">
        <v>52</v>
      </c>
      <c r="I25" s="280">
        <v>343</v>
      </c>
    </row>
    <row r="26" spans="1:9" ht="15" thickBot="1">
      <c r="A26" s="259">
        <v>4</v>
      </c>
      <c r="B26" s="302" t="s">
        <v>642</v>
      </c>
      <c r="C26" s="276">
        <v>196</v>
      </c>
      <c r="D26" s="276">
        <v>2520</v>
      </c>
      <c r="E26" s="276">
        <v>804</v>
      </c>
      <c r="F26" s="276">
        <v>610</v>
      </c>
      <c r="G26" s="276">
        <v>5</v>
      </c>
      <c r="H26" s="276">
        <v>620</v>
      </c>
      <c r="I26" s="276">
        <v>4755</v>
      </c>
    </row>
    <row r="27" spans="1:9" ht="14.25">
      <c r="A27" s="260">
        <v>40</v>
      </c>
      <c r="B27" s="409" t="s">
        <v>643</v>
      </c>
      <c r="C27" s="277">
        <v>0</v>
      </c>
      <c r="D27" s="277">
        <v>516</v>
      </c>
      <c r="E27" s="277">
        <v>143</v>
      </c>
      <c r="F27" s="277">
        <v>109</v>
      </c>
      <c r="G27" s="277">
        <v>1</v>
      </c>
      <c r="H27" s="277">
        <v>182</v>
      </c>
      <c r="I27" s="277">
        <v>951</v>
      </c>
    </row>
    <row r="28" spans="1:9" ht="14.25">
      <c r="A28" s="260">
        <v>41</v>
      </c>
      <c r="B28" s="409" t="s">
        <v>644</v>
      </c>
      <c r="C28" s="277">
        <v>32</v>
      </c>
      <c r="D28" s="277">
        <v>326</v>
      </c>
      <c r="E28" s="277">
        <v>89</v>
      </c>
      <c r="F28" s="277">
        <v>58</v>
      </c>
      <c r="G28" s="277">
        <v>0</v>
      </c>
      <c r="H28" s="277">
        <v>75</v>
      </c>
      <c r="I28" s="277">
        <v>580</v>
      </c>
    </row>
    <row r="29" spans="1:9" ht="14.25">
      <c r="A29" s="260">
        <v>42</v>
      </c>
      <c r="B29" s="409" t="s">
        <v>645</v>
      </c>
      <c r="C29" s="277">
        <v>56</v>
      </c>
      <c r="D29" s="277">
        <v>535</v>
      </c>
      <c r="E29" s="277">
        <v>242</v>
      </c>
      <c r="F29" s="277">
        <v>182</v>
      </c>
      <c r="G29" s="277">
        <v>0</v>
      </c>
      <c r="H29" s="277">
        <v>163</v>
      </c>
      <c r="I29" s="277">
        <v>1178</v>
      </c>
    </row>
    <row r="30" spans="1:9" ht="14.25">
      <c r="A30" s="260">
        <v>43</v>
      </c>
      <c r="B30" s="409" t="s">
        <v>646</v>
      </c>
      <c r="C30" s="277">
        <v>23</v>
      </c>
      <c r="D30" s="277">
        <v>221</v>
      </c>
      <c r="E30" s="277">
        <v>78</v>
      </c>
      <c r="F30" s="277">
        <v>40</v>
      </c>
      <c r="G30" s="277">
        <v>1</v>
      </c>
      <c r="H30" s="277">
        <v>41</v>
      </c>
      <c r="I30" s="277">
        <v>404</v>
      </c>
    </row>
    <row r="31" spans="1:9" ht="27">
      <c r="A31" s="260">
        <v>44</v>
      </c>
      <c r="B31" s="409" t="s">
        <v>647</v>
      </c>
      <c r="C31" s="277">
        <v>24</v>
      </c>
      <c r="D31" s="277">
        <v>301</v>
      </c>
      <c r="E31" s="277">
        <v>66</v>
      </c>
      <c r="F31" s="277">
        <v>55</v>
      </c>
      <c r="G31" s="277">
        <v>2</v>
      </c>
      <c r="H31" s="277">
        <v>43</v>
      </c>
      <c r="I31" s="277">
        <v>491</v>
      </c>
    </row>
    <row r="32" spans="1:9" ht="27">
      <c r="A32" s="260">
        <v>45</v>
      </c>
      <c r="B32" s="409" t="s">
        <v>648</v>
      </c>
      <c r="C32" s="277">
        <v>25</v>
      </c>
      <c r="D32" s="277">
        <v>534</v>
      </c>
      <c r="E32" s="277">
        <v>138</v>
      </c>
      <c r="F32" s="277">
        <v>133</v>
      </c>
      <c r="G32" s="277">
        <v>1</v>
      </c>
      <c r="H32" s="277">
        <v>82</v>
      </c>
      <c r="I32" s="277">
        <v>913</v>
      </c>
    </row>
    <row r="33" spans="1:9" ht="27.75" thickBot="1">
      <c r="A33" s="261">
        <v>49</v>
      </c>
      <c r="B33" s="410" t="s">
        <v>649</v>
      </c>
      <c r="C33" s="278">
        <v>36</v>
      </c>
      <c r="D33" s="278">
        <v>87</v>
      </c>
      <c r="E33" s="278">
        <v>48</v>
      </c>
      <c r="F33" s="278">
        <v>33</v>
      </c>
      <c r="G33" s="278">
        <v>0</v>
      </c>
      <c r="H33" s="278">
        <v>34</v>
      </c>
      <c r="I33" s="278">
        <v>238</v>
      </c>
    </row>
    <row r="34" spans="1:9" ht="15" thickBot="1">
      <c r="A34" s="259">
        <v>5</v>
      </c>
      <c r="B34" s="302" t="s">
        <v>650</v>
      </c>
      <c r="C34" s="276">
        <v>269</v>
      </c>
      <c r="D34" s="276">
        <v>2659</v>
      </c>
      <c r="E34" s="276">
        <v>1525</v>
      </c>
      <c r="F34" s="276">
        <v>1407</v>
      </c>
      <c r="G34" s="276">
        <v>12</v>
      </c>
      <c r="H34" s="276">
        <v>917</v>
      </c>
      <c r="I34" s="276">
        <v>6789</v>
      </c>
    </row>
    <row r="35" spans="1:9" ht="14.25">
      <c r="A35" s="260">
        <v>50</v>
      </c>
      <c r="B35" s="409" t="s">
        <v>651</v>
      </c>
      <c r="C35" s="277">
        <v>0</v>
      </c>
      <c r="D35" s="277">
        <v>290</v>
      </c>
      <c r="E35" s="277">
        <v>225</v>
      </c>
      <c r="F35" s="277">
        <v>166</v>
      </c>
      <c r="G35" s="277">
        <v>4</v>
      </c>
      <c r="H35" s="277">
        <v>129</v>
      </c>
      <c r="I35" s="277">
        <v>814</v>
      </c>
    </row>
    <row r="36" spans="1:9" ht="14.25">
      <c r="A36" s="260">
        <v>51</v>
      </c>
      <c r="B36" s="409" t="s">
        <v>652</v>
      </c>
      <c r="C36" s="277">
        <v>52</v>
      </c>
      <c r="D36" s="277">
        <v>384</v>
      </c>
      <c r="E36" s="277">
        <v>298</v>
      </c>
      <c r="F36" s="277">
        <v>174</v>
      </c>
      <c r="G36" s="277">
        <v>1</v>
      </c>
      <c r="H36" s="277">
        <v>207</v>
      </c>
      <c r="I36" s="277">
        <v>1116</v>
      </c>
    </row>
    <row r="37" spans="1:9" ht="14.25">
      <c r="A37" s="260">
        <v>52</v>
      </c>
      <c r="B37" s="409" t="s">
        <v>653</v>
      </c>
      <c r="C37" s="277">
        <v>26</v>
      </c>
      <c r="D37" s="277">
        <v>341</v>
      </c>
      <c r="E37" s="277">
        <v>167</v>
      </c>
      <c r="F37" s="277">
        <v>547</v>
      </c>
      <c r="G37" s="277">
        <v>2</v>
      </c>
      <c r="H37" s="277">
        <v>83</v>
      </c>
      <c r="I37" s="277">
        <v>1166</v>
      </c>
    </row>
    <row r="38" spans="1:9" ht="14.25">
      <c r="A38" s="260">
        <v>53</v>
      </c>
      <c r="B38" s="409" t="s">
        <v>654</v>
      </c>
      <c r="C38" s="277">
        <v>143</v>
      </c>
      <c r="D38" s="277">
        <v>1520</v>
      </c>
      <c r="E38" s="277">
        <v>725</v>
      </c>
      <c r="F38" s="277">
        <v>458</v>
      </c>
      <c r="G38" s="277">
        <v>3</v>
      </c>
      <c r="H38" s="277">
        <v>443</v>
      </c>
      <c r="I38" s="277">
        <v>3292</v>
      </c>
    </row>
    <row r="39" spans="1:9" ht="27.75" thickBot="1">
      <c r="A39" s="261">
        <v>59</v>
      </c>
      <c r="B39" s="410" t="s">
        <v>655</v>
      </c>
      <c r="C39" s="278">
        <v>48</v>
      </c>
      <c r="D39" s="278">
        <v>124</v>
      </c>
      <c r="E39" s="278">
        <v>110</v>
      </c>
      <c r="F39" s="278">
        <v>62</v>
      </c>
      <c r="G39" s="278">
        <v>2</v>
      </c>
      <c r="H39" s="278">
        <v>55</v>
      </c>
      <c r="I39" s="278">
        <v>401</v>
      </c>
    </row>
    <row r="40" spans="1:9" ht="15" thickBot="1">
      <c r="A40" s="259">
        <v>6</v>
      </c>
      <c r="B40" s="302" t="s">
        <v>656</v>
      </c>
      <c r="C40" s="276">
        <v>126</v>
      </c>
      <c r="D40" s="276">
        <v>817</v>
      </c>
      <c r="E40" s="276">
        <v>402</v>
      </c>
      <c r="F40" s="276">
        <v>266</v>
      </c>
      <c r="G40" s="276">
        <v>9</v>
      </c>
      <c r="H40" s="276">
        <v>291</v>
      </c>
      <c r="I40" s="276">
        <v>1911</v>
      </c>
    </row>
    <row r="41" spans="1:9" ht="14.25">
      <c r="A41" s="260">
        <v>60</v>
      </c>
      <c r="B41" s="409" t="s">
        <v>657</v>
      </c>
      <c r="C41" s="277">
        <v>0</v>
      </c>
      <c r="D41" s="277">
        <v>155</v>
      </c>
      <c r="E41" s="277">
        <v>108</v>
      </c>
      <c r="F41" s="277">
        <v>47</v>
      </c>
      <c r="G41" s="277">
        <v>5</v>
      </c>
      <c r="H41" s="277">
        <v>92</v>
      </c>
      <c r="I41" s="277">
        <v>407</v>
      </c>
    </row>
    <row r="42" spans="1:9" ht="14.25">
      <c r="A42" s="260">
        <v>61</v>
      </c>
      <c r="B42" s="409" t="s">
        <v>658</v>
      </c>
      <c r="C42" s="277">
        <v>7</v>
      </c>
      <c r="D42" s="277">
        <v>53</v>
      </c>
      <c r="E42" s="277">
        <v>8</v>
      </c>
      <c r="F42" s="277">
        <v>24</v>
      </c>
      <c r="G42" s="277">
        <v>0</v>
      </c>
      <c r="H42" s="277">
        <v>16</v>
      </c>
      <c r="I42" s="277">
        <v>108</v>
      </c>
    </row>
    <row r="43" spans="1:9" ht="14.25">
      <c r="A43" s="260">
        <v>62</v>
      </c>
      <c r="B43" s="409" t="s">
        <v>659</v>
      </c>
      <c r="C43" s="277">
        <v>16</v>
      </c>
      <c r="D43" s="277">
        <v>183</v>
      </c>
      <c r="E43" s="277">
        <v>53</v>
      </c>
      <c r="F43" s="277">
        <v>39</v>
      </c>
      <c r="G43" s="277">
        <v>0</v>
      </c>
      <c r="H43" s="277">
        <v>35</v>
      </c>
      <c r="I43" s="277">
        <v>326</v>
      </c>
    </row>
    <row r="44" spans="1:9" ht="14.25">
      <c r="A44" s="260">
        <v>63</v>
      </c>
      <c r="B44" s="409" t="s">
        <v>660</v>
      </c>
      <c r="C44" s="277">
        <v>84</v>
      </c>
      <c r="D44" s="277">
        <v>379</v>
      </c>
      <c r="E44" s="277">
        <v>215</v>
      </c>
      <c r="F44" s="277">
        <v>142</v>
      </c>
      <c r="G44" s="277">
        <v>4</v>
      </c>
      <c r="H44" s="277">
        <v>124</v>
      </c>
      <c r="I44" s="277">
        <v>948</v>
      </c>
    </row>
    <row r="45" spans="1:9" ht="14.25">
      <c r="A45" s="260">
        <v>64</v>
      </c>
      <c r="B45" s="409" t="s">
        <v>661</v>
      </c>
      <c r="C45" s="277">
        <v>0</v>
      </c>
      <c r="D45" s="277">
        <v>13</v>
      </c>
      <c r="E45" s="277">
        <v>3</v>
      </c>
      <c r="F45" s="277">
        <v>3</v>
      </c>
      <c r="G45" s="277">
        <v>0</v>
      </c>
      <c r="H45" s="277">
        <v>9</v>
      </c>
      <c r="I45" s="277">
        <v>28</v>
      </c>
    </row>
    <row r="46" spans="1:9" ht="27.75" thickBot="1">
      <c r="A46" s="261">
        <v>69</v>
      </c>
      <c r="B46" s="410" t="s">
        <v>662</v>
      </c>
      <c r="C46" s="278">
        <v>19</v>
      </c>
      <c r="D46" s="278">
        <v>34</v>
      </c>
      <c r="E46" s="278">
        <v>15</v>
      </c>
      <c r="F46" s="278">
        <v>11</v>
      </c>
      <c r="G46" s="278">
        <v>0</v>
      </c>
      <c r="H46" s="278">
        <v>15</v>
      </c>
      <c r="I46" s="278">
        <v>94</v>
      </c>
    </row>
    <row r="47" spans="1:9" ht="15" thickBot="1">
      <c r="A47" s="259">
        <v>7</v>
      </c>
      <c r="B47" s="302" t="s">
        <v>663</v>
      </c>
      <c r="C47" s="276">
        <v>625</v>
      </c>
      <c r="D47" s="276">
        <v>4797</v>
      </c>
      <c r="E47" s="276">
        <v>1142</v>
      </c>
      <c r="F47" s="276">
        <v>1261</v>
      </c>
      <c r="G47" s="276">
        <v>16</v>
      </c>
      <c r="H47" s="276">
        <v>897</v>
      </c>
      <c r="I47" s="276">
        <v>8738</v>
      </c>
    </row>
    <row r="48" spans="1:9" ht="14.25">
      <c r="A48" s="260">
        <v>70</v>
      </c>
      <c r="B48" s="409" t="s">
        <v>664</v>
      </c>
      <c r="C48" s="277">
        <v>0</v>
      </c>
      <c r="D48" s="277">
        <v>853</v>
      </c>
      <c r="E48" s="277">
        <v>326</v>
      </c>
      <c r="F48" s="277">
        <v>242</v>
      </c>
      <c r="G48" s="277">
        <v>1</v>
      </c>
      <c r="H48" s="277">
        <v>227</v>
      </c>
      <c r="I48" s="277">
        <v>1649</v>
      </c>
    </row>
    <row r="49" spans="1:9" ht="14.25">
      <c r="A49" s="260">
        <v>71</v>
      </c>
      <c r="B49" s="409" t="s">
        <v>665</v>
      </c>
      <c r="C49" s="277">
        <v>228</v>
      </c>
      <c r="D49" s="277">
        <v>3406</v>
      </c>
      <c r="E49" s="277">
        <v>719</v>
      </c>
      <c r="F49" s="277">
        <v>919</v>
      </c>
      <c r="G49" s="277">
        <v>12</v>
      </c>
      <c r="H49" s="277">
        <v>614</v>
      </c>
      <c r="I49" s="277">
        <v>5898</v>
      </c>
    </row>
    <row r="50" spans="1:9" ht="14.25">
      <c r="A50" s="260">
        <v>72</v>
      </c>
      <c r="B50" s="409" t="s">
        <v>666</v>
      </c>
      <c r="C50" s="277">
        <v>22</v>
      </c>
      <c r="D50" s="277">
        <v>96</v>
      </c>
      <c r="E50" s="277">
        <v>7</v>
      </c>
      <c r="F50" s="277">
        <v>15</v>
      </c>
      <c r="G50" s="277">
        <v>0</v>
      </c>
      <c r="H50" s="277">
        <v>5</v>
      </c>
      <c r="I50" s="277">
        <v>145</v>
      </c>
    </row>
    <row r="51" spans="1:9" ht="14.25">
      <c r="A51" s="260">
        <v>73</v>
      </c>
      <c r="B51" s="409" t="s">
        <v>667</v>
      </c>
      <c r="C51" s="277">
        <v>341</v>
      </c>
      <c r="D51" s="277">
        <v>344</v>
      </c>
      <c r="E51" s="277">
        <v>57</v>
      </c>
      <c r="F51" s="277">
        <v>53</v>
      </c>
      <c r="G51" s="277">
        <v>1</v>
      </c>
      <c r="H51" s="277">
        <v>25</v>
      </c>
      <c r="I51" s="277">
        <v>821</v>
      </c>
    </row>
    <row r="52" spans="1:9" ht="27.75" thickBot="1">
      <c r="A52" s="261">
        <v>79</v>
      </c>
      <c r="B52" s="410" t="s">
        <v>668</v>
      </c>
      <c r="C52" s="280">
        <v>34</v>
      </c>
      <c r="D52" s="280">
        <v>98</v>
      </c>
      <c r="E52" s="280">
        <v>33</v>
      </c>
      <c r="F52" s="280">
        <v>32</v>
      </c>
      <c r="G52" s="280">
        <v>2</v>
      </c>
      <c r="H52" s="280">
        <v>26</v>
      </c>
      <c r="I52" s="280">
        <v>225</v>
      </c>
    </row>
    <row r="53" spans="1:9" ht="15" thickBot="1">
      <c r="A53" s="259">
        <v>8</v>
      </c>
      <c r="B53" s="302" t="s">
        <v>669</v>
      </c>
      <c r="C53" s="276">
        <v>90</v>
      </c>
      <c r="D53" s="276">
        <v>2108</v>
      </c>
      <c r="E53" s="276">
        <v>275</v>
      </c>
      <c r="F53" s="276">
        <v>540</v>
      </c>
      <c r="G53" s="276">
        <v>7</v>
      </c>
      <c r="H53" s="276">
        <v>211</v>
      </c>
      <c r="I53" s="276">
        <v>3231</v>
      </c>
    </row>
    <row r="54" spans="1:9" ht="14.25">
      <c r="A54" s="260">
        <v>80</v>
      </c>
      <c r="B54" s="409" t="s">
        <v>670</v>
      </c>
      <c r="C54" s="277">
        <v>0</v>
      </c>
      <c r="D54" s="277">
        <v>251</v>
      </c>
      <c r="E54" s="277">
        <v>16</v>
      </c>
      <c r="F54" s="277">
        <v>70</v>
      </c>
      <c r="G54" s="277">
        <v>0</v>
      </c>
      <c r="H54" s="277">
        <v>26</v>
      </c>
      <c r="I54" s="277">
        <v>363</v>
      </c>
    </row>
    <row r="55" spans="1:9" ht="14.25">
      <c r="A55" s="260">
        <v>81</v>
      </c>
      <c r="B55" s="409" t="s">
        <v>671</v>
      </c>
      <c r="C55" s="277">
        <v>3</v>
      </c>
      <c r="D55" s="277">
        <v>224</v>
      </c>
      <c r="E55" s="277">
        <v>34</v>
      </c>
      <c r="F55" s="277">
        <v>47</v>
      </c>
      <c r="G55" s="277">
        <v>1</v>
      </c>
      <c r="H55" s="277">
        <v>13</v>
      </c>
      <c r="I55" s="277">
        <v>322</v>
      </c>
    </row>
    <row r="56" spans="1:9" ht="14.25">
      <c r="A56" s="260">
        <v>82</v>
      </c>
      <c r="B56" s="409" t="s">
        <v>672</v>
      </c>
      <c r="C56" s="277">
        <v>3</v>
      </c>
      <c r="D56" s="277">
        <v>94</v>
      </c>
      <c r="E56" s="277">
        <v>101</v>
      </c>
      <c r="F56" s="277">
        <v>18</v>
      </c>
      <c r="G56" s="277">
        <v>1</v>
      </c>
      <c r="H56" s="277">
        <v>51</v>
      </c>
      <c r="I56" s="277">
        <v>268</v>
      </c>
    </row>
    <row r="57" spans="1:9" ht="14.25">
      <c r="A57" s="260">
        <v>83</v>
      </c>
      <c r="B57" s="409" t="s">
        <v>673</v>
      </c>
      <c r="C57" s="277">
        <v>74</v>
      </c>
      <c r="D57" s="277">
        <v>1297</v>
      </c>
      <c r="E57" s="277">
        <v>98</v>
      </c>
      <c r="F57" s="277">
        <v>308</v>
      </c>
      <c r="G57" s="277">
        <v>4</v>
      </c>
      <c r="H57" s="277">
        <v>106</v>
      </c>
      <c r="I57" s="277">
        <v>1887</v>
      </c>
    </row>
    <row r="58" spans="1:9" ht="27.75" thickBot="1">
      <c r="A58" s="261">
        <v>89</v>
      </c>
      <c r="B58" s="410" t="s">
        <v>674</v>
      </c>
      <c r="C58" s="278">
        <v>10</v>
      </c>
      <c r="D58" s="278">
        <v>242</v>
      </c>
      <c r="E58" s="278">
        <v>26</v>
      </c>
      <c r="F58" s="278">
        <v>97</v>
      </c>
      <c r="G58" s="278">
        <v>1</v>
      </c>
      <c r="H58" s="278">
        <v>15</v>
      </c>
      <c r="I58" s="278">
        <v>391</v>
      </c>
    </row>
    <row r="59" spans="1:9" ht="15" thickBot="1">
      <c r="A59" s="259">
        <v>99</v>
      </c>
      <c r="B59" s="302" t="s">
        <v>675</v>
      </c>
      <c r="C59" s="276">
        <v>323</v>
      </c>
      <c r="D59" s="276">
        <v>844</v>
      </c>
      <c r="E59" s="276">
        <v>303</v>
      </c>
      <c r="F59" s="276">
        <v>265</v>
      </c>
      <c r="G59" s="276">
        <v>2</v>
      </c>
      <c r="H59" s="276">
        <v>177</v>
      </c>
      <c r="I59" s="276">
        <v>1914</v>
      </c>
    </row>
    <row r="60" spans="1:10" ht="15" thickBot="1">
      <c r="A60" s="259" t="s">
        <v>54</v>
      </c>
      <c r="B60" s="302" t="s">
        <v>679</v>
      </c>
      <c r="C60" s="276">
        <v>154</v>
      </c>
      <c r="D60" s="276">
        <v>577</v>
      </c>
      <c r="E60" s="276">
        <v>217</v>
      </c>
      <c r="F60" s="276">
        <v>189</v>
      </c>
      <c r="G60" s="276">
        <v>5</v>
      </c>
      <c r="H60" s="276">
        <v>174</v>
      </c>
      <c r="I60" s="276">
        <v>1316</v>
      </c>
      <c r="J60" s="368"/>
    </row>
    <row r="61" spans="1:9" ht="15" thickBot="1">
      <c r="A61" s="579" t="s">
        <v>410</v>
      </c>
      <c r="B61" s="460"/>
      <c r="C61" s="241">
        <v>2146</v>
      </c>
      <c r="D61" s="241">
        <v>19099</v>
      </c>
      <c r="E61" s="241">
        <v>6051</v>
      </c>
      <c r="F61" s="241">
        <v>6041</v>
      </c>
      <c r="G61" s="241">
        <v>78</v>
      </c>
      <c r="H61" s="241">
        <v>4154</v>
      </c>
      <c r="I61" s="241">
        <v>37569</v>
      </c>
    </row>
    <row r="62" spans="1:9" ht="14.25">
      <c r="A62" s="58"/>
      <c r="B62" s="58"/>
      <c r="C62" s="59"/>
      <c r="D62" s="59"/>
      <c r="E62" s="59"/>
      <c r="F62" s="59"/>
      <c r="G62" s="59"/>
      <c r="H62" s="59"/>
      <c r="I62" s="59"/>
    </row>
    <row r="63" spans="1:9" ht="14.25">
      <c r="A63" s="63"/>
      <c r="B63" s="62"/>
      <c r="C63" s="62"/>
      <c r="D63" s="62"/>
      <c r="E63" s="62"/>
      <c r="F63" s="62"/>
      <c r="G63" s="62"/>
      <c r="H63" s="62"/>
      <c r="I63" s="62"/>
    </row>
    <row r="64" spans="1:9" ht="14.25">
      <c r="A64" s="63"/>
      <c r="B64" s="62"/>
      <c r="C64" s="125"/>
      <c r="D64" s="125"/>
      <c r="E64" s="125"/>
      <c r="F64" s="125"/>
      <c r="G64" s="125"/>
      <c r="H64" s="125"/>
      <c r="I64" s="62"/>
    </row>
    <row r="65" spans="1:9" ht="14.25">
      <c r="A65" s="63"/>
      <c r="B65" s="62"/>
      <c r="C65" s="125"/>
      <c r="D65" s="125"/>
      <c r="E65" s="125"/>
      <c r="F65" s="125"/>
      <c r="G65" s="125"/>
      <c r="H65" s="125"/>
      <c r="I65" s="62"/>
    </row>
    <row r="66" spans="1:9" ht="14.25">
      <c r="A66" s="63"/>
      <c r="B66" s="62"/>
      <c r="C66" s="62"/>
      <c r="D66" s="62"/>
      <c r="E66" s="62"/>
      <c r="F66" s="62"/>
      <c r="G66" s="62"/>
      <c r="H66" s="62"/>
      <c r="I66" s="62"/>
    </row>
    <row r="67" spans="1:9" ht="14.25">
      <c r="A67" s="63"/>
      <c r="B67" s="62"/>
      <c r="C67" s="62"/>
      <c r="D67" s="62"/>
      <c r="E67" s="62"/>
      <c r="F67" s="62"/>
      <c r="G67" s="62"/>
      <c r="H67" s="62"/>
      <c r="I67" s="62"/>
    </row>
    <row r="68" spans="1:9" ht="14.25">
      <c r="A68" s="63"/>
      <c r="B68" s="62"/>
      <c r="C68" s="62"/>
      <c r="D68" s="62"/>
      <c r="E68" s="62"/>
      <c r="F68" s="62"/>
      <c r="G68" s="62"/>
      <c r="H68" s="62"/>
      <c r="I68" s="62"/>
    </row>
    <row r="69" spans="1:9" ht="14.25">
      <c r="A69" s="63"/>
      <c r="B69" s="62"/>
      <c r="C69" s="62"/>
      <c r="D69" s="62"/>
      <c r="E69" s="62"/>
      <c r="F69" s="62"/>
      <c r="G69" s="62"/>
      <c r="H69" s="62"/>
      <c r="I69" s="62"/>
    </row>
    <row r="70" spans="1:9" ht="14.25">
      <c r="A70" s="63"/>
      <c r="B70" s="62"/>
      <c r="C70" s="62"/>
      <c r="D70" s="62"/>
      <c r="E70" s="62"/>
      <c r="F70" s="62"/>
      <c r="G70" s="62"/>
      <c r="H70" s="62"/>
      <c r="I70" s="62"/>
    </row>
    <row r="71" spans="1:9" ht="14.25">
      <c r="A71" s="63"/>
      <c r="B71" s="62"/>
      <c r="C71" s="62"/>
      <c r="D71" s="62"/>
      <c r="E71" s="62"/>
      <c r="F71" s="62"/>
      <c r="G71" s="62"/>
      <c r="H71" s="62"/>
      <c r="I71" s="62"/>
    </row>
    <row r="72" spans="1:9" ht="14.25">
      <c r="A72" s="63"/>
      <c r="B72" s="62"/>
      <c r="C72" s="62"/>
      <c r="D72" s="62"/>
      <c r="E72" s="62"/>
      <c r="F72" s="62"/>
      <c r="G72" s="62"/>
      <c r="H72" s="62"/>
      <c r="I72" s="62"/>
    </row>
    <row r="73" spans="1:9" ht="14.25">
      <c r="A73" s="63"/>
      <c r="B73" s="62"/>
      <c r="C73" s="62"/>
      <c r="D73" s="62"/>
      <c r="E73" s="62"/>
      <c r="F73" s="62"/>
      <c r="G73" s="62"/>
      <c r="H73" s="62"/>
      <c r="I73" s="62"/>
    </row>
    <row r="74" spans="1:9" ht="14.25">
      <c r="A74" s="63"/>
      <c r="B74" s="62"/>
      <c r="C74" s="62"/>
      <c r="D74" s="62"/>
      <c r="E74" s="62"/>
      <c r="F74" s="62"/>
      <c r="G74" s="62"/>
      <c r="H74" s="62"/>
      <c r="I74" s="62"/>
    </row>
    <row r="75" spans="1:9" ht="14.25">
      <c r="A75" s="63"/>
      <c r="B75" s="62"/>
      <c r="C75" s="62"/>
      <c r="D75" s="62"/>
      <c r="E75" s="62"/>
      <c r="F75" s="62"/>
      <c r="G75" s="62"/>
      <c r="H75" s="62"/>
      <c r="I75" s="62"/>
    </row>
    <row r="76" spans="1:9" ht="14.25">
      <c r="A76" s="63"/>
      <c r="B76" s="62"/>
      <c r="C76" s="62"/>
      <c r="D76" s="62"/>
      <c r="E76" s="62"/>
      <c r="F76" s="62"/>
      <c r="G76" s="62"/>
      <c r="H76" s="62"/>
      <c r="I76" s="62"/>
    </row>
    <row r="77" spans="1:9" ht="14.25">
      <c r="A77" s="63"/>
      <c r="B77" s="62"/>
      <c r="C77" s="62"/>
      <c r="D77" s="62"/>
      <c r="E77" s="62"/>
      <c r="F77" s="62"/>
      <c r="G77" s="62"/>
      <c r="H77" s="62"/>
      <c r="I77" s="62"/>
    </row>
    <row r="78" spans="1:9" ht="14.25">
      <c r="A78" s="63"/>
      <c r="B78" s="62"/>
      <c r="C78" s="62"/>
      <c r="D78" s="62"/>
      <c r="E78" s="62"/>
      <c r="F78" s="62"/>
      <c r="G78" s="62"/>
      <c r="H78" s="62"/>
      <c r="I78" s="62"/>
    </row>
    <row r="79" spans="1:9" ht="14.25">
      <c r="A79" s="63"/>
      <c r="B79" s="62"/>
      <c r="C79" s="62"/>
      <c r="D79" s="62"/>
      <c r="E79" s="62"/>
      <c r="F79" s="62"/>
      <c r="G79" s="62"/>
      <c r="H79" s="62"/>
      <c r="I79" s="62"/>
    </row>
    <row r="80" spans="1:9" ht="14.25">
      <c r="A80" s="63"/>
      <c r="B80" s="62"/>
      <c r="C80" s="62"/>
      <c r="D80" s="62"/>
      <c r="E80" s="62"/>
      <c r="F80" s="62"/>
      <c r="G80" s="62"/>
      <c r="H80" s="62"/>
      <c r="I80" s="62"/>
    </row>
    <row r="81" spans="1:9" ht="14.25">
      <c r="A81" s="63"/>
      <c r="B81" s="62"/>
      <c r="C81" s="62"/>
      <c r="D81" s="62"/>
      <c r="E81" s="62"/>
      <c r="F81" s="62"/>
      <c r="G81" s="62"/>
      <c r="H81" s="62"/>
      <c r="I81" s="62"/>
    </row>
    <row r="82" spans="1:9" ht="14.25">
      <c r="A82" s="63"/>
      <c r="B82" s="62"/>
      <c r="C82" s="62"/>
      <c r="D82" s="62"/>
      <c r="E82" s="62"/>
      <c r="F82" s="62"/>
      <c r="G82" s="62"/>
      <c r="H82" s="62"/>
      <c r="I82" s="62"/>
    </row>
    <row r="83" spans="1:9" ht="14.25">
      <c r="A83" s="63"/>
      <c r="B83" s="62"/>
      <c r="C83" s="62"/>
      <c r="D83" s="62"/>
      <c r="E83" s="62"/>
      <c r="F83" s="62"/>
      <c r="G83" s="62"/>
      <c r="H83" s="62"/>
      <c r="I83" s="62"/>
    </row>
    <row r="84" spans="1:9" ht="14.25">
      <c r="A84" s="63"/>
      <c r="B84" s="62"/>
      <c r="C84" s="62"/>
      <c r="D84" s="62"/>
      <c r="E84" s="62"/>
      <c r="F84" s="62"/>
      <c r="G84" s="62"/>
      <c r="H84" s="62"/>
      <c r="I84" s="62"/>
    </row>
    <row r="85" spans="1:9" ht="14.25">
      <c r="A85" s="63"/>
      <c r="B85" s="62"/>
      <c r="C85" s="62"/>
      <c r="D85" s="62"/>
      <c r="E85" s="62"/>
      <c r="F85" s="62"/>
      <c r="G85" s="62"/>
      <c r="H85" s="62"/>
      <c r="I85" s="62"/>
    </row>
    <row r="86" spans="1:9" ht="14.25">
      <c r="A86" s="63"/>
      <c r="B86" s="62"/>
      <c r="C86" s="62"/>
      <c r="D86" s="62"/>
      <c r="E86" s="62"/>
      <c r="F86" s="62"/>
      <c r="G86" s="62"/>
      <c r="H86" s="62"/>
      <c r="I86" s="62"/>
    </row>
    <row r="87" spans="1:9" ht="14.25">
      <c r="A87" s="63"/>
      <c r="B87" s="62"/>
      <c r="C87" s="62"/>
      <c r="D87" s="62"/>
      <c r="E87" s="62"/>
      <c r="F87" s="62"/>
      <c r="G87" s="62"/>
      <c r="H87" s="62"/>
      <c r="I87" s="62"/>
    </row>
    <row r="88" spans="1:9" ht="14.25">
      <c r="A88" s="63"/>
      <c r="B88" s="62"/>
      <c r="C88" s="62"/>
      <c r="D88" s="62"/>
      <c r="E88" s="62"/>
      <c r="F88" s="62"/>
      <c r="G88" s="62"/>
      <c r="H88" s="62"/>
      <c r="I88" s="62"/>
    </row>
    <row r="89" spans="1:9" ht="14.25">
      <c r="A89" s="63"/>
      <c r="B89" s="62"/>
      <c r="C89" s="62"/>
      <c r="D89" s="62"/>
      <c r="E89" s="62"/>
      <c r="F89" s="62"/>
      <c r="G89" s="62"/>
      <c r="H89" s="62"/>
      <c r="I89" s="62"/>
    </row>
    <row r="90" spans="1:9" ht="14.25">
      <c r="A90" s="63"/>
      <c r="B90" s="62"/>
      <c r="C90" s="62"/>
      <c r="D90" s="62"/>
      <c r="E90" s="62"/>
      <c r="F90" s="62"/>
      <c r="G90" s="62"/>
      <c r="H90" s="62"/>
      <c r="I90" s="62"/>
    </row>
    <row r="91" spans="1:9" ht="14.25">
      <c r="A91" s="63"/>
      <c r="B91" s="62"/>
      <c r="C91" s="62"/>
      <c r="D91" s="62"/>
      <c r="E91" s="62"/>
      <c r="F91" s="62"/>
      <c r="G91" s="62"/>
      <c r="H91" s="62"/>
      <c r="I91" s="62"/>
    </row>
    <row r="92" spans="1:9" ht="14.25">
      <c r="A92" s="63"/>
      <c r="B92" s="62"/>
      <c r="C92" s="62"/>
      <c r="D92" s="62"/>
      <c r="E92" s="62"/>
      <c r="F92" s="62"/>
      <c r="G92" s="62"/>
      <c r="H92" s="62"/>
      <c r="I92" s="62"/>
    </row>
    <row r="93" spans="1:9" ht="14.25">
      <c r="A93" s="63"/>
      <c r="B93" s="62"/>
      <c r="C93" s="62"/>
      <c r="D93" s="62"/>
      <c r="E93" s="62"/>
      <c r="F93" s="62"/>
      <c r="G93" s="62"/>
      <c r="H93" s="62"/>
      <c r="I93" s="62"/>
    </row>
    <row r="94" spans="1:9" ht="14.25">
      <c r="A94" s="63"/>
      <c r="B94" s="62"/>
      <c r="C94" s="62"/>
      <c r="D94" s="62"/>
      <c r="E94" s="62"/>
      <c r="F94" s="62"/>
      <c r="G94" s="62"/>
      <c r="H94" s="62"/>
      <c r="I94" s="62"/>
    </row>
    <row r="95" spans="1:9" ht="14.25">
      <c r="A95" s="63"/>
      <c r="B95" s="62"/>
      <c r="C95" s="62"/>
      <c r="D95" s="62"/>
      <c r="E95" s="62"/>
      <c r="F95" s="62"/>
      <c r="G95" s="62"/>
      <c r="H95" s="62"/>
      <c r="I95" s="62"/>
    </row>
    <row r="96" spans="1:9" ht="14.25">
      <c r="A96" s="63"/>
      <c r="B96" s="62"/>
      <c r="C96" s="62"/>
      <c r="D96" s="62"/>
      <c r="E96" s="62"/>
      <c r="F96" s="62"/>
      <c r="G96" s="62"/>
      <c r="H96" s="62"/>
      <c r="I96" s="62"/>
    </row>
    <row r="97" spans="1:9" ht="14.25">
      <c r="A97" s="63"/>
      <c r="B97" s="62"/>
      <c r="C97" s="62"/>
      <c r="D97" s="62"/>
      <c r="E97" s="62"/>
      <c r="F97" s="62"/>
      <c r="G97" s="62"/>
      <c r="H97" s="62"/>
      <c r="I97" s="62"/>
    </row>
    <row r="98" spans="1:9" ht="14.25">
      <c r="A98" s="63"/>
      <c r="B98" s="62"/>
      <c r="C98" s="62"/>
      <c r="D98" s="62"/>
      <c r="E98" s="62"/>
      <c r="F98" s="62"/>
      <c r="G98" s="62"/>
      <c r="H98" s="62"/>
      <c r="I98" s="62"/>
    </row>
    <row r="99" spans="1:9" ht="14.25">
      <c r="A99" s="63"/>
      <c r="B99" s="62"/>
      <c r="C99" s="62"/>
      <c r="D99" s="62"/>
      <c r="E99" s="62"/>
      <c r="F99" s="62"/>
      <c r="G99" s="62"/>
      <c r="H99" s="62"/>
      <c r="I99" s="62"/>
    </row>
    <row r="100" spans="1:9" ht="14.25">
      <c r="A100" s="63"/>
      <c r="B100" s="62"/>
      <c r="C100" s="62"/>
      <c r="D100" s="62"/>
      <c r="E100" s="62"/>
      <c r="F100" s="62"/>
      <c r="G100" s="62"/>
      <c r="H100" s="62"/>
      <c r="I100" s="62"/>
    </row>
    <row r="101" spans="1:9" ht="14.25">
      <c r="A101" s="63"/>
      <c r="B101" s="62"/>
      <c r="C101" s="62"/>
      <c r="D101" s="62"/>
      <c r="E101" s="62"/>
      <c r="F101" s="62"/>
      <c r="G101" s="62"/>
      <c r="H101" s="62"/>
      <c r="I101" s="62"/>
    </row>
    <row r="102" spans="1:9" ht="14.25">
      <c r="A102" s="63"/>
      <c r="B102" s="62"/>
      <c r="C102" s="62"/>
      <c r="D102" s="62"/>
      <c r="E102" s="62"/>
      <c r="F102" s="62"/>
      <c r="G102" s="62"/>
      <c r="H102" s="62"/>
      <c r="I102" s="62"/>
    </row>
    <row r="103" spans="1:9" ht="14.25">
      <c r="A103" s="63"/>
      <c r="B103" s="62"/>
      <c r="C103" s="62"/>
      <c r="D103" s="62"/>
      <c r="E103" s="62"/>
      <c r="F103" s="62"/>
      <c r="G103" s="62"/>
      <c r="H103" s="62"/>
      <c r="I103" s="62"/>
    </row>
    <row r="104" spans="1:9" ht="14.25">
      <c r="A104" s="63"/>
      <c r="B104" s="62"/>
      <c r="C104" s="62"/>
      <c r="D104" s="62"/>
      <c r="E104" s="62"/>
      <c r="F104" s="62"/>
      <c r="G104" s="62"/>
      <c r="H104" s="62"/>
      <c r="I104" s="62"/>
    </row>
    <row r="105" spans="1:9" ht="14.25">
      <c r="A105" s="63"/>
      <c r="B105" s="62"/>
      <c r="C105" s="62"/>
      <c r="D105" s="62"/>
      <c r="E105" s="62"/>
      <c r="F105" s="62"/>
      <c r="G105" s="62"/>
      <c r="H105" s="62"/>
      <c r="I105" s="62"/>
    </row>
    <row r="106" spans="1:9" ht="14.25">
      <c r="A106" s="63"/>
      <c r="B106" s="62"/>
      <c r="C106" s="62"/>
      <c r="D106" s="62"/>
      <c r="E106" s="62"/>
      <c r="F106" s="62"/>
      <c r="G106" s="62"/>
      <c r="H106" s="62"/>
      <c r="I106" s="62"/>
    </row>
    <row r="107" spans="1:9" ht="14.25">
      <c r="A107" s="63"/>
      <c r="B107" s="62"/>
      <c r="C107" s="62"/>
      <c r="D107" s="62"/>
      <c r="E107" s="62"/>
      <c r="F107" s="62"/>
      <c r="G107" s="62"/>
      <c r="H107" s="62"/>
      <c r="I107" s="62"/>
    </row>
    <row r="108" spans="1:9" ht="14.25">
      <c r="A108" s="63"/>
      <c r="B108" s="62"/>
      <c r="C108" s="62"/>
      <c r="D108" s="62"/>
      <c r="E108" s="62"/>
      <c r="F108" s="62"/>
      <c r="G108" s="62"/>
      <c r="H108" s="62"/>
      <c r="I108" s="62"/>
    </row>
    <row r="109" spans="1:9" ht="14.25">
      <c r="A109" s="63"/>
      <c r="B109" s="62"/>
      <c r="C109" s="62"/>
      <c r="D109" s="62"/>
      <c r="E109" s="62"/>
      <c r="F109" s="62"/>
      <c r="G109" s="62"/>
      <c r="H109" s="62"/>
      <c r="I109" s="62"/>
    </row>
    <row r="110" spans="1:9" ht="14.25">
      <c r="A110" s="63"/>
      <c r="B110" s="62"/>
      <c r="C110" s="62"/>
      <c r="D110" s="62"/>
      <c r="E110" s="62"/>
      <c r="F110" s="62"/>
      <c r="G110" s="62"/>
      <c r="H110" s="62"/>
      <c r="I110" s="62"/>
    </row>
    <row r="111" spans="1:9" ht="14.25">
      <c r="A111" s="63"/>
      <c r="B111" s="62"/>
      <c r="C111" s="62"/>
      <c r="D111" s="62"/>
      <c r="E111" s="62"/>
      <c r="F111" s="62"/>
      <c r="G111" s="62"/>
      <c r="H111" s="62"/>
      <c r="I111" s="62"/>
    </row>
    <row r="112" spans="1:9" ht="14.25">
      <c r="A112" s="63"/>
      <c r="B112" s="62"/>
      <c r="C112" s="62"/>
      <c r="D112" s="62"/>
      <c r="E112" s="62"/>
      <c r="F112" s="62"/>
      <c r="G112" s="62"/>
      <c r="H112" s="62"/>
      <c r="I112" s="62"/>
    </row>
    <row r="113" spans="1:9" ht="14.25">
      <c r="A113" s="63"/>
      <c r="B113" s="62"/>
      <c r="C113" s="62"/>
      <c r="D113" s="62"/>
      <c r="E113" s="62"/>
      <c r="F113" s="62"/>
      <c r="G113" s="62"/>
      <c r="H113" s="62"/>
      <c r="I113" s="62"/>
    </row>
    <row r="114" spans="1:9" ht="14.25">
      <c r="A114" s="63"/>
      <c r="B114" s="62"/>
      <c r="C114" s="125"/>
      <c r="D114" s="125"/>
      <c r="E114" s="125"/>
      <c r="F114" s="125"/>
      <c r="G114" s="125"/>
      <c r="H114" s="125"/>
      <c r="I114" s="125"/>
    </row>
    <row r="115" spans="1:9" ht="14.25">
      <c r="A115" s="63"/>
      <c r="B115" s="62"/>
      <c r="C115" s="125"/>
      <c r="D115" s="125"/>
      <c r="E115" s="125"/>
      <c r="F115" s="125"/>
      <c r="G115" s="125"/>
      <c r="H115" s="125"/>
      <c r="I115" s="125"/>
    </row>
    <row r="116" spans="1:9" ht="14.25">
      <c r="A116" s="63"/>
      <c r="B116" s="62"/>
      <c r="C116" s="125"/>
      <c r="D116" s="125"/>
      <c r="E116" s="125"/>
      <c r="F116" s="125"/>
      <c r="G116" s="125"/>
      <c r="H116" s="125"/>
      <c r="I116" s="125"/>
    </row>
    <row r="117" spans="1:9" ht="14.25">
      <c r="A117" s="63"/>
      <c r="B117" s="62"/>
      <c r="C117" s="125"/>
      <c r="D117" s="125"/>
      <c r="E117" s="125"/>
      <c r="F117" s="125"/>
      <c r="G117" s="125"/>
      <c r="H117" s="125"/>
      <c r="I117" s="125"/>
    </row>
    <row r="118" spans="1:9" ht="14.25">
      <c r="A118" s="63"/>
      <c r="B118" s="62"/>
      <c r="C118" s="125"/>
      <c r="D118" s="125"/>
      <c r="E118" s="125"/>
      <c r="F118" s="125"/>
      <c r="G118" s="125"/>
      <c r="H118" s="125"/>
      <c r="I118" s="125"/>
    </row>
    <row r="119" spans="1:9" ht="14.25">
      <c r="A119" s="63"/>
      <c r="B119" s="62"/>
      <c r="C119" s="62"/>
      <c r="D119" s="62"/>
      <c r="E119" s="62"/>
      <c r="F119" s="62"/>
      <c r="G119" s="62"/>
      <c r="H119" s="62"/>
      <c r="I119" s="62"/>
    </row>
    <row r="120" spans="1:9" ht="14.25">
      <c r="A120" s="63"/>
      <c r="B120" s="62"/>
      <c r="C120" s="62"/>
      <c r="D120" s="62"/>
      <c r="E120" s="62"/>
      <c r="F120" s="62"/>
      <c r="G120" s="62"/>
      <c r="H120" s="62"/>
      <c r="I120" s="62"/>
    </row>
    <row r="121" spans="1:9" ht="14.25">
      <c r="A121" s="63"/>
      <c r="B121" s="62"/>
      <c r="C121" s="62"/>
      <c r="D121" s="62"/>
      <c r="E121" s="62"/>
      <c r="F121" s="62"/>
      <c r="G121" s="62"/>
      <c r="H121" s="62"/>
      <c r="I121" s="62"/>
    </row>
    <row r="122" spans="1:9" ht="14.25">
      <c r="A122" s="63"/>
      <c r="B122" s="62"/>
      <c r="C122" s="62"/>
      <c r="D122" s="62"/>
      <c r="E122" s="62"/>
      <c r="F122" s="62"/>
      <c r="G122" s="62"/>
      <c r="H122" s="62"/>
      <c r="I122" s="62"/>
    </row>
    <row r="123" spans="1:9" ht="14.25">
      <c r="A123" s="63"/>
      <c r="B123" s="62"/>
      <c r="C123" s="62"/>
      <c r="D123" s="62"/>
      <c r="E123" s="62"/>
      <c r="F123" s="62"/>
      <c r="G123" s="62"/>
      <c r="H123" s="62"/>
      <c r="I123" s="62"/>
    </row>
    <row r="124" spans="1:9" ht="14.25">
      <c r="A124" s="63"/>
      <c r="B124" s="62"/>
      <c r="C124" s="62"/>
      <c r="D124" s="62"/>
      <c r="E124" s="62"/>
      <c r="F124" s="62"/>
      <c r="G124" s="62"/>
      <c r="H124" s="62"/>
      <c r="I124" s="62"/>
    </row>
    <row r="125" spans="1:9" ht="14.25">
      <c r="A125" s="63"/>
      <c r="B125" s="62"/>
      <c r="C125" s="62"/>
      <c r="D125" s="62"/>
      <c r="E125" s="62"/>
      <c r="F125" s="62"/>
      <c r="G125" s="62"/>
      <c r="H125" s="62"/>
      <c r="I125" s="62"/>
    </row>
    <row r="126" spans="1:9" ht="14.25">
      <c r="A126" s="63"/>
      <c r="B126" s="62"/>
      <c r="C126" s="62"/>
      <c r="D126" s="62"/>
      <c r="E126" s="62"/>
      <c r="F126" s="62"/>
      <c r="G126" s="62"/>
      <c r="H126" s="62"/>
      <c r="I126" s="62"/>
    </row>
    <row r="127" spans="1:9" ht="14.25">
      <c r="A127" s="63"/>
      <c r="B127" s="62"/>
      <c r="C127" s="62"/>
      <c r="D127" s="62"/>
      <c r="E127" s="62"/>
      <c r="F127" s="62"/>
      <c r="G127" s="62"/>
      <c r="H127" s="62"/>
      <c r="I127" s="62"/>
    </row>
    <row r="128" spans="1:9" ht="14.25">
      <c r="A128" s="63"/>
      <c r="B128" s="62"/>
      <c r="C128" s="62"/>
      <c r="D128" s="62"/>
      <c r="E128" s="62"/>
      <c r="F128" s="62"/>
      <c r="G128" s="62"/>
      <c r="H128" s="62"/>
      <c r="I128" s="62"/>
    </row>
    <row r="129" spans="1:9" ht="14.25">
      <c r="A129" s="63"/>
      <c r="B129" s="62"/>
      <c r="C129" s="62"/>
      <c r="D129" s="62"/>
      <c r="E129" s="62"/>
      <c r="F129" s="62"/>
      <c r="G129" s="62"/>
      <c r="H129" s="62"/>
      <c r="I129" s="62"/>
    </row>
    <row r="130" spans="1:9" ht="14.25">
      <c r="A130" s="63"/>
      <c r="B130" s="62"/>
      <c r="C130" s="62"/>
      <c r="D130" s="62"/>
      <c r="E130" s="62"/>
      <c r="F130" s="62"/>
      <c r="G130" s="62"/>
      <c r="H130" s="62"/>
      <c r="I130" s="62"/>
    </row>
    <row r="131" spans="1:9" ht="14.25">
      <c r="A131" s="63"/>
      <c r="B131" s="62"/>
      <c r="C131" s="62"/>
      <c r="D131" s="62"/>
      <c r="E131" s="62"/>
      <c r="F131" s="62"/>
      <c r="G131" s="62"/>
      <c r="H131" s="62"/>
      <c r="I131" s="62"/>
    </row>
    <row r="132" spans="1:9" ht="14.25">
      <c r="A132" s="63"/>
      <c r="B132" s="62"/>
      <c r="C132" s="62"/>
      <c r="D132" s="62"/>
      <c r="E132" s="62"/>
      <c r="F132" s="62"/>
      <c r="G132" s="62"/>
      <c r="H132" s="62"/>
      <c r="I132" s="62"/>
    </row>
    <row r="133" spans="1:9" ht="14.25">
      <c r="A133" s="63"/>
      <c r="B133" s="62"/>
      <c r="C133" s="62"/>
      <c r="D133" s="62"/>
      <c r="E133" s="62"/>
      <c r="F133" s="62"/>
      <c r="G133" s="62"/>
      <c r="H133" s="62"/>
      <c r="I133" s="62"/>
    </row>
    <row r="134" spans="1:9" ht="14.25">
      <c r="A134" s="63"/>
      <c r="B134" s="62"/>
      <c r="C134" s="62"/>
      <c r="D134" s="62"/>
      <c r="E134" s="62"/>
      <c r="F134" s="62"/>
      <c r="G134" s="62"/>
      <c r="H134" s="62"/>
      <c r="I134" s="62"/>
    </row>
    <row r="135" spans="1:9" ht="14.25">
      <c r="A135" s="63"/>
      <c r="B135" s="62"/>
      <c r="C135" s="62"/>
      <c r="D135" s="62"/>
      <c r="E135" s="62"/>
      <c r="F135" s="62"/>
      <c r="G135" s="62"/>
      <c r="H135" s="62"/>
      <c r="I135" s="62"/>
    </row>
    <row r="136" spans="1:9" ht="14.25">
      <c r="A136" s="63"/>
      <c r="B136" s="62"/>
      <c r="C136" s="62"/>
      <c r="D136" s="62"/>
      <c r="E136" s="62"/>
      <c r="F136" s="62"/>
      <c r="G136" s="62"/>
      <c r="H136" s="62"/>
      <c r="I136" s="62"/>
    </row>
    <row r="137" spans="1:9" ht="14.25">
      <c r="A137" s="63"/>
      <c r="B137" s="62"/>
      <c r="C137" s="62"/>
      <c r="D137" s="62"/>
      <c r="E137" s="62"/>
      <c r="F137" s="62"/>
      <c r="G137" s="62"/>
      <c r="H137" s="62"/>
      <c r="I137" s="62"/>
    </row>
    <row r="138" spans="1:9" ht="14.25">
      <c r="A138" s="63"/>
      <c r="B138" s="62"/>
      <c r="C138" s="62"/>
      <c r="D138" s="62"/>
      <c r="E138" s="62"/>
      <c r="F138" s="62"/>
      <c r="G138" s="62"/>
      <c r="H138" s="62"/>
      <c r="I138" s="62"/>
    </row>
    <row r="139" spans="1:9" ht="14.25">
      <c r="A139" s="63"/>
      <c r="B139" s="62"/>
      <c r="C139" s="62"/>
      <c r="D139" s="62"/>
      <c r="E139" s="62"/>
      <c r="F139" s="62"/>
      <c r="G139" s="62"/>
      <c r="H139" s="62"/>
      <c r="I139" s="62"/>
    </row>
    <row r="140" spans="1:9" ht="14.25">
      <c r="A140" s="63"/>
      <c r="B140" s="62"/>
      <c r="C140" s="62"/>
      <c r="D140" s="62"/>
      <c r="E140" s="62"/>
      <c r="F140" s="62"/>
      <c r="G140" s="62"/>
      <c r="H140" s="62"/>
      <c r="I140" s="62"/>
    </row>
    <row r="141" spans="1:9" ht="14.25">
      <c r="A141" s="63"/>
      <c r="B141" s="62"/>
      <c r="C141" s="62"/>
      <c r="D141" s="62"/>
      <c r="E141" s="62"/>
      <c r="F141" s="62"/>
      <c r="G141" s="62"/>
      <c r="H141" s="62"/>
      <c r="I141" s="62"/>
    </row>
    <row r="142" spans="1:9" ht="14.25">
      <c r="A142" s="63"/>
      <c r="B142" s="62"/>
      <c r="C142" s="62"/>
      <c r="D142" s="62"/>
      <c r="E142" s="62"/>
      <c r="F142" s="62"/>
      <c r="G142" s="62"/>
      <c r="H142" s="62"/>
      <c r="I142" s="62"/>
    </row>
    <row r="143" spans="1:9" ht="14.25">
      <c r="A143" s="63"/>
      <c r="B143" s="62"/>
      <c r="C143" s="62"/>
      <c r="D143" s="62"/>
      <c r="E143" s="62"/>
      <c r="F143" s="62"/>
      <c r="G143" s="62"/>
      <c r="H143" s="62"/>
      <c r="I143" s="62"/>
    </row>
    <row r="144" spans="1:9" ht="14.25">
      <c r="A144" s="63"/>
      <c r="B144" s="62"/>
      <c r="C144" s="62"/>
      <c r="D144" s="62"/>
      <c r="E144" s="62"/>
      <c r="F144" s="62"/>
      <c r="G144" s="62"/>
      <c r="H144" s="62"/>
      <c r="I144" s="62"/>
    </row>
    <row r="145" spans="1:9" ht="14.25">
      <c r="A145" s="63"/>
      <c r="B145" s="62"/>
      <c r="C145" s="62"/>
      <c r="D145" s="62"/>
      <c r="E145" s="62"/>
      <c r="F145" s="62"/>
      <c r="G145" s="62"/>
      <c r="H145" s="62"/>
      <c r="I145" s="62"/>
    </row>
    <row r="146" spans="1:9" ht="14.25">
      <c r="A146" s="63"/>
      <c r="B146" s="62"/>
      <c r="C146" s="62"/>
      <c r="D146" s="62"/>
      <c r="E146" s="62"/>
      <c r="F146" s="62"/>
      <c r="G146" s="62"/>
      <c r="H146" s="62"/>
      <c r="I146" s="62"/>
    </row>
    <row r="147" spans="1:9" ht="14.25">
      <c r="A147" s="63"/>
      <c r="B147" s="62"/>
      <c r="C147" s="62"/>
      <c r="D147" s="62"/>
      <c r="E147" s="62"/>
      <c r="F147" s="62"/>
      <c r="G147" s="62"/>
      <c r="H147" s="62"/>
      <c r="I147" s="62"/>
    </row>
    <row r="148" spans="1:9" ht="14.25">
      <c r="A148" s="63"/>
      <c r="B148" s="62"/>
      <c r="C148" s="62"/>
      <c r="D148" s="62"/>
      <c r="E148" s="62"/>
      <c r="F148" s="62"/>
      <c r="G148" s="62"/>
      <c r="H148" s="62"/>
      <c r="I148" s="62"/>
    </row>
    <row r="149" spans="1:9" ht="14.25">
      <c r="A149" s="63"/>
      <c r="B149" s="62"/>
      <c r="C149" s="62"/>
      <c r="D149" s="62"/>
      <c r="E149" s="62"/>
      <c r="F149" s="62"/>
      <c r="G149" s="62"/>
      <c r="H149" s="62"/>
      <c r="I149" s="62"/>
    </row>
    <row r="150" spans="1:9" ht="14.25">
      <c r="A150" s="63"/>
      <c r="B150" s="62"/>
      <c r="C150" s="62"/>
      <c r="D150" s="62"/>
      <c r="E150" s="62"/>
      <c r="F150" s="62"/>
      <c r="G150" s="62"/>
      <c r="H150" s="62"/>
      <c r="I150" s="62"/>
    </row>
    <row r="151" spans="1:9" ht="14.25">
      <c r="A151" s="63"/>
      <c r="B151" s="62"/>
      <c r="C151" s="62"/>
      <c r="D151" s="62"/>
      <c r="E151" s="62"/>
      <c r="F151" s="62"/>
      <c r="G151" s="62"/>
      <c r="H151" s="62"/>
      <c r="I151" s="62"/>
    </row>
    <row r="152" spans="1:9" ht="14.25">
      <c r="A152" s="63"/>
      <c r="B152" s="62"/>
      <c r="C152" s="62"/>
      <c r="D152" s="62"/>
      <c r="E152" s="62"/>
      <c r="F152" s="62"/>
      <c r="G152" s="62"/>
      <c r="H152" s="62"/>
      <c r="I152" s="62"/>
    </row>
    <row r="153" spans="1:9" ht="14.25">
      <c r="A153" s="63"/>
      <c r="B153" s="62"/>
      <c r="C153" s="62"/>
      <c r="D153" s="62"/>
      <c r="E153" s="62"/>
      <c r="F153" s="62"/>
      <c r="G153" s="62"/>
      <c r="H153" s="62"/>
      <c r="I153" s="62"/>
    </row>
    <row r="154" spans="1:9" ht="14.25">
      <c r="A154" s="63"/>
      <c r="B154" s="62"/>
      <c r="C154" s="62"/>
      <c r="D154" s="62"/>
      <c r="E154" s="62"/>
      <c r="F154" s="62"/>
      <c r="G154" s="62"/>
      <c r="H154" s="62"/>
      <c r="I154" s="62"/>
    </row>
    <row r="155" spans="1:9" ht="14.25">
      <c r="A155" s="63"/>
      <c r="B155" s="62"/>
      <c r="C155" s="62"/>
      <c r="D155" s="62"/>
      <c r="E155" s="62"/>
      <c r="F155" s="62"/>
      <c r="G155" s="62"/>
      <c r="H155" s="62"/>
      <c r="I155" s="62"/>
    </row>
    <row r="156" spans="1:9" ht="14.25">
      <c r="A156" s="63"/>
      <c r="B156" s="62"/>
      <c r="C156" s="62"/>
      <c r="D156" s="62"/>
      <c r="E156" s="62"/>
      <c r="F156" s="62"/>
      <c r="G156" s="62"/>
      <c r="H156" s="62"/>
      <c r="I156" s="62"/>
    </row>
    <row r="157" spans="1:9" ht="14.25">
      <c r="A157" s="63"/>
      <c r="B157" s="62"/>
      <c r="C157" s="62"/>
      <c r="D157" s="62"/>
      <c r="E157" s="62"/>
      <c r="F157" s="62"/>
      <c r="G157" s="62"/>
      <c r="H157" s="62"/>
      <c r="I157" s="62"/>
    </row>
    <row r="158" spans="1:9" ht="14.25">
      <c r="A158" s="63"/>
      <c r="B158" s="62"/>
      <c r="C158" s="62"/>
      <c r="D158" s="62"/>
      <c r="E158" s="62"/>
      <c r="F158" s="62"/>
      <c r="G158" s="62"/>
      <c r="H158" s="62"/>
      <c r="I158" s="62"/>
    </row>
    <row r="159" spans="1:9" ht="14.25">
      <c r="A159" s="63"/>
      <c r="B159" s="62"/>
      <c r="C159" s="62"/>
      <c r="D159" s="62"/>
      <c r="E159" s="62"/>
      <c r="F159" s="62"/>
      <c r="G159" s="62"/>
      <c r="H159" s="62"/>
      <c r="I159" s="62"/>
    </row>
    <row r="160" spans="1:9" ht="14.25">
      <c r="A160" s="63"/>
      <c r="B160" s="62"/>
      <c r="C160" s="62"/>
      <c r="D160" s="62"/>
      <c r="E160" s="62"/>
      <c r="F160" s="62"/>
      <c r="G160" s="62"/>
      <c r="H160" s="62"/>
      <c r="I160" s="62"/>
    </row>
    <row r="161" spans="1:9" ht="14.25">
      <c r="A161" s="63"/>
      <c r="B161" s="62"/>
      <c r="C161" s="62"/>
      <c r="D161" s="62"/>
      <c r="E161" s="62"/>
      <c r="F161" s="62"/>
      <c r="G161" s="62"/>
      <c r="H161" s="62"/>
      <c r="I161" s="62"/>
    </row>
    <row r="162" spans="1:9" ht="14.25">
      <c r="A162" s="63"/>
      <c r="B162" s="62"/>
      <c r="C162" s="62"/>
      <c r="D162" s="62"/>
      <c r="E162" s="62"/>
      <c r="F162" s="62"/>
      <c r="G162" s="62"/>
      <c r="H162" s="62"/>
      <c r="I162" s="62"/>
    </row>
    <row r="163" spans="1:9" ht="14.25">
      <c r="A163" s="63"/>
      <c r="B163" s="62"/>
      <c r="C163" s="62"/>
      <c r="D163" s="62"/>
      <c r="E163" s="62"/>
      <c r="F163" s="62"/>
      <c r="G163" s="62"/>
      <c r="H163" s="62"/>
      <c r="I163" s="62"/>
    </row>
    <row r="164" spans="1:9" ht="14.25">
      <c r="A164" s="63"/>
      <c r="B164" s="62"/>
      <c r="C164" s="62"/>
      <c r="D164" s="62"/>
      <c r="E164" s="62"/>
      <c r="F164" s="62"/>
      <c r="G164" s="62"/>
      <c r="H164" s="62"/>
      <c r="I164" s="62"/>
    </row>
    <row r="165" spans="1:9" ht="14.25">
      <c r="A165" s="63"/>
      <c r="B165" s="62"/>
      <c r="C165" s="62"/>
      <c r="D165" s="62"/>
      <c r="E165" s="62"/>
      <c r="F165" s="62"/>
      <c r="G165" s="62"/>
      <c r="H165" s="62"/>
      <c r="I165" s="62"/>
    </row>
    <row r="166" spans="1:9" ht="14.25">
      <c r="A166" s="63"/>
      <c r="B166" s="62"/>
      <c r="C166" s="62"/>
      <c r="D166" s="62"/>
      <c r="E166" s="62"/>
      <c r="F166" s="62"/>
      <c r="G166" s="62"/>
      <c r="H166" s="62"/>
      <c r="I166" s="62"/>
    </row>
    <row r="167" spans="1:9" ht="14.25">
      <c r="A167" s="63"/>
      <c r="B167" s="62"/>
      <c r="C167" s="62"/>
      <c r="D167" s="62"/>
      <c r="E167" s="62"/>
      <c r="F167" s="62"/>
      <c r="G167" s="62"/>
      <c r="H167" s="62"/>
      <c r="I167" s="62"/>
    </row>
    <row r="168" spans="1:9" ht="14.25">
      <c r="A168" s="63"/>
      <c r="B168" s="62"/>
      <c r="C168" s="62"/>
      <c r="D168" s="62"/>
      <c r="E168" s="62"/>
      <c r="F168" s="62"/>
      <c r="G168" s="62"/>
      <c r="H168" s="62"/>
      <c r="I168" s="62"/>
    </row>
    <row r="169" spans="1:9" ht="14.25">
      <c r="A169" s="63"/>
      <c r="B169" s="62"/>
      <c r="C169" s="62"/>
      <c r="D169" s="62"/>
      <c r="E169" s="62"/>
      <c r="F169" s="62"/>
      <c r="G169" s="62"/>
      <c r="H169" s="62"/>
      <c r="I169" s="62"/>
    </row>
    <row r="170" spans="1:9" ht="14.25">
      <c r="A170" s="63"/>
      <c r="B170" s="62"/>
      <c r="C170" s="62"/>
      <c r="D170" s="62"/>
      <c r="E170" s="62"/>
      <c r="F170" s="62"/>
      <c r="G170" s="62"/>
      <c r="H170" s="62"/>
      <c r="I170" s="62"/>
    </row>
    <row r="171" spans="1:9" ht="14.25">
      <c r="A171" s="63"/>
      <c r="B171" s="62"/>
      <c r="C171" s="63"/>
      <c r="D171" s="63"/>
      <c r="E171" s="63"/>
      <c r="F171" s="63"/>
      <c r="G171" s="63"/>
      <c r="H171" s="63"/>
      <c r="I171" s="62"/>
    </row>
    <row r="172" spans="1:9" ht="14.25">
      <c r="A172" s="63"/>
      <c r="B172" s="63"/>
      <c r="C172" s="63"/>
      <c r="D172" s="63"/>
      <c r="E172" s="63"/>
      <c r="F172" s="63"/>
      <c r="G172" s="63"/>
      <c r="H172" s="63"/>
      <c r="I172" s="62"/>
    </row>
    <row r="173" spans="1:9" ht="14.25">
      <c r="A173" s="63"/>
      <c r="B173" s="63"/>
      <c r="C173" s="63"/>
      <c r="D173" s="63"/>
      <c r="E173" s="63"/>
      <c r="F173" s="63"/>
      <c r="G173" s="63"/>
      <c r="H173" s="63"/>
      <c r="I173" s="62"/>
    </row>
    <row r="174" spans="1:9" ht="14.25">
      <c r="A174" s="63"/>
      <c r="B174" s="63"/>
      <c r="C174" s="63"/>
      <c r="D174" s="63"/>
      <c r="E174" s="63"/>
      <c r="F174" s="63"/>
      <c r="G174" s="63"/>
      <c r="H174" s="63"/>
      <c r="I174" s="62"/>
    </row>
    <row r="175" spans="1:9" ht="14.25">
      <c r="A175" s="63"/>
      <c r="B175" s="63"/>
      <c r="C175" s="63"/>
      <c r="D175" s="63"/>
      <c r="E175" s="63"/>
      <c r="F175" s="63"/>
      <c r="G175" s="63"/>
      <c r="H175" s="63"/>
      <c r="I175" s="62"/>
    </row>
    <row r="176" spans="1:9" ht="14.25">
      <c r="A176" s="63"/>
      <c r="B176" s="63"/>
      <c r="C176" s="63"/>
      <c r="D176" s="63"/>
      <c r="E176" s="63"/>
      <c r="F176" s="63"/>
      <c r="G176" s="63"/>
      <c r="H176" s="63"/>
      <c r="I176" s="62"/>
    </row>
    <row r="177" spans="1:9" ht="14.25">
      <c r="A177" s="63"/>
      <c r="B177" s="63"/>
      <c r="C177" s="63"/>
      <c r="D177" s="63"/>
      <c r="E177" s="63"/>
      <c r="F177" s="63"/>
      <c r="G177" s="63"/>
      <c r="H177" s="63"/>
      <c r="I177" s="62"/>
    </row>
    <row r="178" spans="1:9" ht="14.25">
      <c r="A178" s="63"/>
      <c r="B178" s="63"/>
      <c r="C178" s="63"/>
      <c r="D178" s="63"/>
      <c r="E178" s="63"/>
      <c r="F178" s="63"/>
      <c r="G178" s="63"/>
      <c r="H178" s="63"/>
      <c r="I178" s="62"/>
    </row>
    <row r="179" spans="1:9" ht="14.25">
      <c r="A179" s="63"/>
      <c r="B179" s="63"/>
      <c r="C179" s="63"/>
      <c r="D179" s="63"/>
      <c r="E179" s="63"/>
      <c r="F179" s="63"/>
      <c r="G179" s="63"/>
      <c r="H179" s="63"/>
      <c r="I179" s="62"/>
    </row>
    <row r="180" spans="1:9" ht="14.25">
      <c r="A180" s="63"/>
      <c r="B180" s="63"/>
      <c r="C180" s="63"/>
      <c r="D180" s="63"/>
      <c r="E180" s="63"/>
      <c r="F180" s="63"/>
      <c r="G180" s="63"/>
      <c r="H180" s="63"/>
      <c r="I180" s="62"/>
    </row>
    <row r="181" spans="1:9" ht="14.25">
      <c r="A181" s="63"/>
      <c r="B181" s="63"/>
      <c r="C181" s="63"/>
      <c r="D181" s="63"/>
      <c r="E181" s="63"/>
      <c r="F181" s="63"/>
      <c r="G181" s="63"/>
      <c r="H181" s="63"/>
      <c r="I181" s="62"/>
    </row>
    <row r="182" spans="1:9" ht="14.25">
      <c r="A182" s="63"/>
      <c r="B182" s="63"/>
      <c r="C182" s="63"/>
      <c r="D182" s="63"/>
      <c r="E182" s="63"/>
      <c r="F182" s="63"/>
      <c r="G182" s="63"/>
      <c r="H182" s="63"/>
      <c r="I182" s="62"/>
    </row>
    <row r="183" spans="1:9" ht="14.25">
      <c r="A183" s="63"/>
      <c r="B183" s="63"/>
      <c r="C183" s="63"/>
      <c r="D183" s="63"/>
      <c r="E183" s="63"/>
      <c r="F183" s="63"/>
      <c r="G183" s="63"/>
      <c r="H183" s="63"/>
      <c r="I183" s="62"/>
    </row>
    <row r="184" spans="1:9" ht="14.25">
      <c r="A184" s="63"/>
      <c r="B184" s="63"/>
      <c r="C184" s="63"/>
      <c r="D184" s="63"/>
      <c r="E184" s="63"/>
      <c r="F184" s="63"/>
      <c r="G184" s="63"/>
      <c r="H184" s="63"/>
      <c r="I184" s="62"/>
    </row>
    <row r="185" spans="1:9" ht="14.25">
      <c r="A185" s="63"/>
      <c r="B185" s="63"/>
      <c r="C185" s="63"/>
      <c r="D185" s="63"/>
      <c r="E185" s="63"/>
      <c r="F185" s="63"/>
      <c r="G185" s="63"/>
      <c r="H185" s="63"/>
      <c r="I185" s="62"/>
    </row>
  </sheetData>
  <sheetProtection/>
  <mergeCells count="11">
    <mergeCell ref="D3:D4"/>
    <mergeCell ref="A61:B61"/>
    <mergeCell ref="F3:F4"/>
    <mergeCell ref="I2:I4"/>
    <mergeCell ref="C3:C4"/>
    <mergeCell ref="E3:E4"/>
    <mergeCell ref="A1:I1"/>
    <mergeCell ref="A2:A4"/>
    <mergeCell ref="B2:B4"/>
    <mergeCell ref="H3:H4"/>
    <mergeCell ref="G3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4"/>
  <sheetViews>
    <sheetView zoomScalePageLayoutView="0" workbookViewId="0" topLeftCell="A30">
      <selection activeCell="A1" sqref="A1:H47"/>
    </sheetView>
  </sheetViews>
  <sheetFormatPr defaultColWidth="9.140625" defaultRowHeight="15"/>
  <cols>
    <col min="1" max="1" width="7.7109375" style="290" customWidth="1"/>
    <col min="2" max="2" width="60.7109375" style="290" customWidth="1"/>
    <col min="3" max="8" width="11.7109375" style="290" customWidth="1"/>
    <col min="9" max="16384" width="9.140625" style="290" customWidth="1"/>
  </cols>
  <sheetData>
    <row r="1" spans="1:8" ht="24.75" customHeight="1" thickBot="1" thickTop="1">
      <c r="A1" s="453" t="s">
        <v>469</v>
      </c>
      <c r="B1" s="454"/>
      <c r="C1" s="454"/>
      <c r="D1" s="454"/>
      <c r="E1" s="454"/>
      <c r="F1" s="454"/>
      <c r="G1" s="454"/>
      <c r="H1" s="471"/>
    </row>
    <row r="2" spans="1:8" ht="24.75" customHeight="1" thickBot="1" thickTop="1">
      <c r="A2" s="472" t="s">
        <v>676</v>
      </c>
      <c r="B2" s="473" t="s">
        <v>437</v>
      </c>
      <c r="C2" s="474" t="s">
        <v>680</v>
      </c>
      <c r="D2" s="475"/>
      <c r="E2" s="475"/>
      <c r="F2" s="476"/>
      <c r="G2" s="464" t="s">
        <v>410</v>
      </c>
      <c r="H2" s="465"/>
    </row>
    <row r="3" spans="1:8" ht="24.75" customHeight="1">
      <c r="A3" s="472"/>
      <c r="B3" s="473"/>
      <c r="C3" s="468" t="s">
        <v>681</v>
      </c>
      <c r="D3" s="469"/>
      <c r="E3" s="468" t="s">
        <v>682</v>
      </c>
      <c r="F3" s="469"/>
      <c r="G3" s="466"/>
      <c r="H3" s="467"/>
    </row>
    <row r="4" spans="1:9" ht="24.75" customHeight="1" thickBot="1">
      <c r="A4" s="472"/>
      <c r="B4" s="473"/>
      <c r="C4" s="8" t="s">
        <v>10</v>
      </c>
      <c r="D4" s="9" t="s">
        <v>11</v>
      </c>
      <c r="E4" s="8" t="s">
        <v>10</v>
      </c>
      <c r="F4" s="9" t="s">
        <v>11</v>
      </c>
      <c r="G4" s="8" t="s">
        <v>10</v>
      </c>
      <c r="H4" s="9" t="s">
        <v>11</v>
      </c>
      <c r="I4" s="367"/>
    </row>
    <row r="5" spans="1:9" ht="15" thickBot="1">
      <c r="A5" s="13">
        <v>1</v>
      </c>
      <c r="B5" s="14" t="s">
        <v>498</v>
      </c>
      <c r="C5" s="76">
        <v>152</v>
      </c>
      <c r="D5" s="75">
        <v>0.008650617494735644</v>
      </c>
      <c r="E5" s="76">
        <v>606</v>
      </c>
      <c r="F5" s="77">
        <v>0.0303030303030303</v>
      </c>
      <c r="G5" s="76">
        <v>758</v>
      </c>
      <c r="H5" s="77">
        <v>0.020176209108573553</v>
      </c>
      <c r="I5" s="367"/>
    </row>
    <row r="6" spans="1:9" ht="27">
      <c r="A6" s="7">
        <v>10</v>
      </c>
      <c r="B6" s="20" t="s">
        <v>499</v>
      </c>
      <c r="C6" s="82">
        <v>46</v>
      </c>
      <c r="D6" s="79">
        <v>0.0026179500313015763</v>
      </c>
      <c r="E6" s="78">
        <v>135</v>
      </c>
      <c r="F6" s="80">
        <v>0.0067506750675067504</v>
      </c>
      <c r="G6" s="78">
        <v>181</v>
      </c>
      <c r="H6" s="80">
        <v>0.004817801911150149</v>
      </c>
      <c r="I6" s="367"/>
    </row>
    <row r="7" spans="1:8" ht="14.25">
      <c r="A7" s="26">
        <v>11</v>
      </c>
      <c r="B7" s="27" t="s">
        <v>500</v>
      </c>
      <c r="C7" s="82">
        <v>67</v>
      </c>
      <c r="D7" s="79">
        <v>0.0038131011325479485</v>
      </c>
      <c r="E7" s="78">
        <v>250</v>
      </c>
      <c r="F7" s="80">
        <v>0.012501250125012499</v>
      </c>
      <c r="G7" s="78">
        <v>317</v>
      </c>
      <c r="H7" s="80">
        <v>0.008437807767041974</v>
      </c>
    </row>
    <row r="8" spans="1:8" ht="14.25">
      <c r="A8" s="26">
        <v>12</v>
      </c>
      <c r="B8" s="27" t="s">
        <v>501</v>
      </c>
      <c r="C8" s="82">
        <v>27</v>
      </c>
      <c r="D8" s="79">
        <v>0.001536622844459621</v>
      </c>
      <c r="E8" s="78">
        <v>166</v>
      </c>
      <c r="F8" s="80">
        <v>0.0083008300830083</v>
      </c>
      <c r="G8" s="78">
        <v>193</v>
      </c>
      <c r="H8" s="80">
        <v>0.005137214192552369</v>
      </c>
    </row>
    <row r="9" spans="1:8" ht="27.75" thickBot="1">
      <c r="A9" s="8">
        <v>19</v>
      </c>
      <c r="B9" s="33" t="s">
        <v>502</v>
      </c>
      <c r="C9" s="87">
        <v>12</v>
      </c>
      <c r="D9" s="84">
        <v>0.0006829434864264982</v>
      </c>
      <c r="E9" s="83">
        <v>55</v>
      </c>
      <c r="F9" s="85">
        <v>0.0027502750275027505</v>
      </c>
      <c r="G9" s="83">
        <v>67</v>
      </c>
      <c r="H9" s="85">
        <v>0.0017833852378290613</v>
      </c>
    </row>
    <row r="10" spans="1:8" ht="15" thickBot="1">
      <c r="A10" s="13">
        <v>2</v>
      </c>
      <c r="B10" s="14" t="s">
        <v>503</v>
      </c>
      <c r="C10" s="76">
        <v>62</v>
      </c>
      <c r="D10" s="75">
        <v>0.0035285413465369073</v>
      </c>
      <c r="E10" s="76">
        <v>1290</v>
      </c>
      <c r="F10" s="77">
        <v>0.06450645064506451</v>
      </c>
      <c r="G10" s="76">
        <v>1352</v>
      </c>
      <c r="H10" s="77">
        <v>0.03598711703798344</v>
      </c>
    </row>
    <row r="11" spans="1:8" ht="14.25">
      <c r="A11" s="26">
        <v>20</v>
      </c>
      <c r="B11" s="27" t="s">
        <v>504</v>
      </c>
      <c r="C11" s="82">
        <v>14</v>
      </c>
      <c r="D11" s="79">
        <v>0.0007967674008309146</v>
      </c>
      <c r="E11" s="78">
        <v>182</v>
      </c>
      <c r="F11" s="80">
        <v>0.009100910091009102</v>
      </c>
      <c r="G11" s="78">
        <v>196</v>
      </c>
      <c r="H11" s="80">
        <v>0.005217067262902926</v>
      </c>
    </row>
    <row r="12" spans="1:8" ht="14.25">
      <c r="A12" s="26">
        <v>21</v>
      </c>
      <c r="B12" s="27" t="s">
        <v>505</v>
      </c>
      <c r="C12" s="82">
        <v>1</v>
      </c>
      <c r="D12" s="79">
        <v>5.6911957202208187E-05</v>
      </c>
      <c r="E12" s="78">
        <v>84</v>
      </c>
      <c r="F12" s="80">
        <v>0.0042004200420042</v>
      </c>
      <c r="G12" s="78">
        <v>85</v>
      </c>
      <c r="H12" s="80">
        <v>0.002262503659932391</v>
      </c>
    </row>
    <row r="13" spans="1:8" ht="14.25">
      <c r="A13" s="26">
        <v>22</v>
      </c>
      <c r="B13" s="27" t="s">
        <v>506</v>
      </c>
      <c r="C13" s="82">
        <v>0</v>
      </c>
      <c r="D13" s="79">
        <v>0</v>
      </c>
      <c r="E13" s="78">
        <v>8</v>
      </c>
      <c r="F13" s="80">
        <v>0.0004000400040004001</v>
      </c>
      <c r="G13" s="78">
        <v>8</v>
      </c>
      <c r="H13" s="80">
        <v>0.00021294152093481332</v>
      </c>
    </row>
    <row r="14" spans="1:8" ht="27">
      <c r="A14" s="26">
        <v>23</v>
      </c>
      <c r="B14" s="27" t="s">
        <v>507</v>
      </c>
      <c r="C14" s="82">
        <v>3</v>
      </c>
      <c r="D14" s="79">
        <v>0.00017073587160662456</v>
      </c>
      <c r="E14" s="78">
        <v>33</v>
      </c>
      <c r="F14" s="80">
        <v>0.00165016501650165</v>
      </c>
      <c r="G14" s="78">
        <v>36</v>
      </c>
      <c r="H14" s="80">
        <v>0.0009582368442066597</v>
      </c>
    </row>
    <row r="15" spans="1:8" ht="27">
      <c r="A15" s="26">
        <v>24</v>
      </c>
      <c r="B15" s="27" t="s">
        <v>508</v>
      </c>
      <c r="C15" s="82">
        <v>41</v>
      </c>
      <c r="D15" s="79">
        <v>0.0023333902452905356</v>
      </c>
      <c r="E15" s="78">
        <v>847</v>
      </c>
      <c r="F15" s="80">
        <v>0.04235423542354235</v>
      </c>
      <c r="G15" s="78">
        <v>888</v>
      </c>
      <c r="H15" s="80">
        <v>0.023636508823764273</v>
      </c>
    </row>
    <row r="16" spans="1:8" ht="14.25">
      <c r="A16" s="26">
        <v>25</v>
      </c>
      <c r="B16" s="27" t="s">
        <v>509</v>
      </c>
      <c r="C16" s="82">
        <v>0</v>
      </c>
      <c r="D16" s="79">
        <v>0</v>
      </c>
      <c r="E16" s="78">
        <v>34</v>
      </c>
      <c r="F16" s="80">
        <v>0.0017001700170016997</v>
      </c>
      <c r="G16" s="78">
        <v>34</v>
      </c>
      <c r="H16" s="80">
        <v>0.0009050014639729564</v>
      </c>
    </row>
    <row r="17" spans="1:8" ht="27.75" thickBot="1">
      <c r="A17" s="8">
        <v>29</v>
      </c>
      <c r="B17" s="33" t="s">
        <v>510</v>
      </c>
      <c r="C17" s="87">
        <v>3</v>
      </c>
      <c r="D17" s="84">
        <v>0.00017073587160662456</v>
      </c>
      <c r="E17" s="83">
        <v>102</v>
      </c>
      <c r="F17" s="85">
        <v>0.0051005100510051</v>
      </c>
      <c r="G17" s="83">
        <v>105</v>
      </c>
      <c r="H17" s="85">
        <v>0.0027948574622694237</v>
      </c>
    </row>
    <row r="18" spans="1:8" ht="27.75" thickBot="1">
      <c r="A18" s="13">
        <v>3</v>
      </c>
      <c r="B18" s="14" t="s">
        <v>511</v>
      </c>
      <c r="C18" s="76">
        <v>113</v>
      </c>
      <c r="D18" s="75">
        <v>0.006431051163849525</v>
      </c>
      <c r="E18" s="76">
        <v>1296</v>
      </c>
      <c r="F18" s="77">
        <v>0.06480648064806481</v>
      </c>
      <c r="G18" s="76">
        <v>1409</v>
      </c>
      <c r="H18" s="77">
        <v>0.037504325374643994</v>
      </c>
    </row>
    <row r="19" spans="1:8" ht="27">
      <c r="A19" s="26">
        <v>30</v>
      </c>
      <c r="B19" s="27" t="s">
        <v>512</v>
      </c>
      <c r="C19" s="82">
        <v>19</v>
      </c>
      <c r="D19" s="79">
        <v>0.0010813271868419555</v>
      </c>
      <c r="E19" s="78">
        <v>420</v>
      </c>
      <c r="F19" s="80">
        <v>0.021002100210021003</v>
      </c>
      <c r="G19" s="78">
        <v>439</v>
      </c>
      <c r="H19" s="80">
        <v>0.011685165961297879</v>
      </c>
    </row>
    <row r="20" spans="1:8" ht="14.25">
      <c r="A20" s="26">
        <v>31</v>
      </c>
      <c r="B20" s="27" t="s">
        <v>513</v>
      </c>
      <c r="C20" s="82">
        <v>2</v>
      </c>
      <c r="D20" s="79">
        <v>0.00011382391440441637</v>
      </c>
      <c r="E20" s="78">
        <v>35</v>
      </c>
      <c r="F20" s="80">
        <v>0.0017501750175017503</v>
      </c>
      <c r="G20" s="78">
        <v>37</v>
      </c>
      <c r="H20" s="80">
        <v>0.0009848545343235117</v>
      </c>
    </row>
    <row r="21" spans="1:8" ht="14.25">
      <c r="A21" s="26">
        <v>32</v>
      </c>
      <c r="B21" s="27" t="s">
        <v>514</v>
      </c>
      <c r="C21" s="82">
        <v>23</v>
      </c>
      <c r="D21" s="79">
        <v>0.0013089750156507882</v>
      </c>
      <c r="E21" s="78">
        <v>364</v>
      </c>
      <c r="F21" s="80">
        <v>0.018201820182018203</v>
      </c>
      <c r="G21" s="78">
        <v>387</v>
      </c>
      <c r="H21" s="80">
        <v>0.010301046075221592</v>
      </c>
    </row>
    <row r="22" spans="1:8" ht="14.25">
      <c r="A22" s="26">
        <v>33</v>
      </c>
      <c r="B22" s="27" t="s">
        <v>515</v>
      </c>
      <c r="C22" s="82">
        <v>26</v>
      </c>
      <c r="D22" s="79">
        <v>0.0014797108872574127</v>
      </c>
      <c r="E22" s="78">
        <v>25</v>
      </c>
      <c r="F22" s="80">
        <v>0.0012501250125012504</v>
      </c>
      <c r="G22" s="78">
        <v>51</v>
      </c>
      <c r="H22" s="80">
        <v>0.0013575021959594347</v>
      </c>
    </row>
    <row r="23" spans="1:8" ht="14.25">
      <c r="A23" s="26">
        <v>34</v>
      </c>
      <c r="B23" s="27" t="s">
        <v>516</v>
      </c>
      <c r="C23" s="82">
        <v>2</v>
      </c>
      <c r="D23" s="79">
        <v>0.00011382391440441637</v>
      </c>
      <c r="E23" s="78">
        <v>263</v>
      </c>
      <c r="F23" s="80">
        <v>0.013151315131513151</v>
      </c>
      <c r="G23" s="78">
        <v>265</v>
      </c>
      <c r="H23" s="80">
        <v>0.00705368788096569</v>
      </c>
    </row>
    <row r="24" spans="1:8" ht="14.25">
      <c r="A24" s="26">
        <v>35</v>
      </c>
      <c r="B24" s="27" t="s">
        <v>517</v>
      </c>
      <c r="C24" s="82">
        <v>0</v>
      </c>
      <c r="D24" s="79">
        <v>0</v>
      </c>
      <c r="E24" s="78">
        <v>6</v>
      </c>
      <c r="F24" s="80">
        <v>0.00030003000300030005</v>
      </c>
      <c r="G24" s="78">
        <v>6</v>
      </c>
      <c r="H24" s="80">
        <v>0.00015970614070110993</v>
      </c>
    </row>
    <row r="25" spans="1:8" ht="27.75" thickBot="1">
      <c r="A25" s="8">
        <v>39</v>
      </c>
      <c r="B25" s="33" t="s">
        <v>518</v>
      </c>
      <c r="C25" s="87">
        <v>41</v>
      </c>
      <c r="D25" s="84">
        <v>0.0023333902452905356</v>
      </c>
      <c r="E25" s="83">
        <v>183</v>
      </c>
      <c r="F25" s="85">
        <v>0.009150915091509152</v>
      </c>
      <c r="G25" s="83">
        <v>224</v>
      </c>
      <c r="H25" s="85">
        <v>0.005962362586174772</v>
      </c>
    </row>
    <row r="26" spans="1:8" ht="27.75" thickBot="1">
      <c r="A26" s="13">
        <v>4</v>
      </c>
      <c r="B26" s="14" t="s">
        <v>519</v>
      </c>
      <c r="C26" s="76">
        <v>12822</v>
      </c>
      <c r="D26" s="75">
        <v>0.7297251152467134</v>
      </c>
      <c r="E26" s="76">
        <v>7011</v>
      </c>
      <c r="F26" s="77">
        <v>0.35058505850585064</v>
      </c>
      <c r="G26" s="76">
        <v>19833</v>
      </c>
      <c r="H26" s="77">
        <v>0.5279086480875189</v>
      </c>
    </row>
    <row r="27" spans="1:8" ht="27">
      <c r="A27" s="26">
        <v>40</v>
      </c>
      <c r="B27" s="27" t="s">
        <v>520</v>
      </c>
      <c r="C27" s="82">
        <v>515</v>
      </c>
      <c r="D27" s="79">
        <v>0.029309657959137213</v>
      </c>
      <c r="E27" s="78">
        <v>595</v>
      </c>
      <c r="F27" s="80">
        <v>0.029752975297529752</v>
      </c>
      <c r="G27" s="78">
        <v>1110</v>
      </c>
      <c r="H27" s="80">
        <v>0.029545636029705342</v>
      </c>
    </row>
    <row r="28" spans="1:8" ht="14.25">
      <c r="A28" s="26">
        <v>41</v>
      </c>
      <c r="B28" s="27" t="s">
        <v>521</v>
      </c>
      <c r="C28" s="82">
        <v>5041</v>
      </c>
      <c r="D28" s="79">
        <v>0.28689317625633143</v>
      </c>
      <c r="E28" s="78">
        <v>3203</v>
      </c>
      <c r="F28" s="80">
        <v>0.1601660166016602</v>
      </c>
      <c r="G28" s="78">
        <v>8244</v>
      </c>
      <c r="H28" s="80">
        <v>0.21943623732332507</v>
      </c>
    </row>
    <row r="29" spans="1:8" ht="27">
      <c r="A29" s="26">
        <v>42</v>
      </c>
      <c r="B29" s="27" t="s">
        <v>522</v>
      </c>
      <c r="C29" s="82">
        <v>6847</v>
      </c>
      <c r="D29" s="79">
        <v>0.3896761709635194</v>
      </c>
      <c r="E29" s="78">
        <v>2611</v>
      </c>
      <c r="F29" s="80">
        <v>0.13056305630563056</v>
      </c>
      <c r="G29" s="78">
        <v>9458</v>
      </c>
      <c r="H29" s="80">
        <v>0.2517501131251829</v>
      </c>
    </row>
    <row r="30" spans="1:8" ht="27">
      <c r="A30" s="26">
        <v>43</v>
      </c>
      <c r="B30" s="27" t="s">
        <v>523</v>
      </c>
      <c r="C30" s="82">
        <v>230</v>
      </c>
      <c r="D30" s="79">
        <v>0.013089750156507882</v>
      </c>
      <c r="E30" s="78">
        <v>325</v>
      </c>
      <c r="F30" s="80">
        <v>0.01625162516251625</v>
      </c>
      <c r="G30" s="78">
        <v>555</v>
      </c>
      <c r="H30" s="80">
        <v>0.014772818014852671</v>
      </c>
    </row>
    <row r="31" spans="1:8" ht="27.75" thickBot="1">
      <c r="A31" s="8">
        <v>49</v>
      </c>
      <c r="B31" s="33" t="s">
        <v>524</v>
      </c>
      <c r="C31" s="87">
        <v>189</v>
      </c>
      <c r="D31" s="84">
        <v>0.010756359911217346</v>
      </c>
      <c r="E31" s="83">
        <v>277</v>
      </c>
      <c r="F31" s="85">
        <v>0.01385138513851385</v>
      </c>
      <c r="G31" s="83">
        <v>466</v>
      </c>
      <c r="H31" s="85">
        <v>0.012403843594452875</v>
      </c>
    </row>
    <row r="32" spans="1:8" ht="27.75" thickBot="1">
      <c r="A32" s="13">
        <v>5</v>
      </c>
      <c r="B32" s="14" t="s">
        <v>525</v>
      </c>
      <c r="C32" s="76">
        <v>2249</v>
      </c>
      <c r="D32" s="75">
        <v>0.1279949917477662</v>
      </c>
      <c r="E32" s="76">
        <v>5026</v>
      </c>
      <c r="F32" s="77">
        <v>0.25132513251325134</v>
      </c>
      <c r="G32" s="76">
        <v>7275</v>
      </c>
      <c r="H32" s="77">
        <v>0.1936436956000958</v>
      </c>
    </row>
    <row r="33" spans="1:8" ht="27">
      <c r="A33" s="26">
        <v>50</v>
      </c>
      <c r="B33" s="27" t="s">
        <v>526</v>
      </c>
      <c r="C33" s="82">
        <v>27</v>
      </c>
      <c r="D33" s="79">
        <v>0.001536622844459621</v>
      </c>
      <c r="E33" s="78">
        <v>85</v>
      </c>
      <c r="F33" s="80">
        <v>0.0042504250425042505</v>
      </c>
      <c r="G33" s="78">
        <v>112</v>
      </c>
      <c r="H33" s="80">
        <v>0.002981181293087386</v>
      </c>
    </row>
    <row r="34" spans="1:8" ht="27">
      <c r="A34" s="26">
        <v>51</v>
      </c>
      <c r="B34" s="27" t="s">
        <v>527</v>
      </c>
      <c r="C34" s="82">
        <v>203</v>
      </c>
      <c r="D34" s="79">
        <v>0.011553127312048262</v>
      </c>
      <c r="E34" s="78">
        <v>1311</v>
      </c>
      <c r="F34" s="80">
        <v>0.06555655565556556</v>
      </c>
      <c r="G34" s="78">
        <v>1514</v>
      </c>
      <c r="H34" s="80">
        <v>0.04029918283691341</v>
      </c>
    </row>
    <row r="35" spans="1:8" ht="14.25">
      <c r="A35" s="26">
        <v>52</v>
      </c>
      <c r="B35" s="27" t="s">
        <v>528</v>
      </c>
      <c r="C35" s="82">
        <v>119</v>
      </c>
      <c r="D35" s="79">
        <v>0.006772522907062774</v>
      </c>
      <c r="E35" s="78">
        <v>1292</v>
      </c>
      <c r="F35" s="80">
        <v>0.06460646064606461</v>
      </c>
      <c r="G35" s="78">
        <v>1411</v>
      </c>
      <c r="H35" s="80">
        <v>0.03755756075487769</v>
      </c>
    </row>
    <row r="36" spans="1:8" ht="27">
      <c r="A36" s="26">
        <v>53</v>
      </c>
      <c r="B36" s="27" t="s">
        <v>529</v>
      </c>
      <c r="C36" s="82">
        <v>1532</v>
      </c>
      <c r="D36" s="79">
        <v>0.08718911843378294</v>
      </c>
      <c r="E36" s="78">
        <v>354</v>
      </c>
      <c r="F36" s="80">
        <v>0.0177017701770177</v>
      </c>
      <c r="G36" s="78">
        <v>1886</v>
      </c>
      <c r="H36" s="80">
        <v>0.05020096356038223</v>
      </c>
    </row>
    <row r="37" spans="1:8" ht="27">
      <c r="A37" s="26">
        <v>54</v>
      </c>
      <c r="B37" s="27" t="s">
        <v>530</v>
      </c>
      <c r="C37" s="82">
        <v>118</v>
      </c>
      <c r="D37" s="79">
        <v>0.0067156109498605655</v>
      </c>
      <c r="E37" s="78">
        <v>1234</v>
      </c>
      <c r="F37" s="80">
        <v>0.06170617061706171</v>
      </c>
      <c r="G37" s="78">
        <v>1352</v>
      </c>
      <c r="H37" s="80">
        <v>0.03598711703798344</v>
      </c>
    </row>
    <row r="38" spans="1:8" ht="41.25">
      <c r="A38" s="26">
        <v>55</v>
      </c>
      <c r="B38" s="27" t="s">
        <v>531</v>
      </c>
      <c r="C38" s="82">
        <v>173</v>
      </c>
      <c r="D38" s="79">
        <v>0.009845768595982015</v>
      </c>
      <c r="E38" s="78">
        <v>512</v>
      </c>
      <c r="F38" s="80">
        <v>0.025602560256025607</v>
      </c>
      <c r="G38" s="78">
        <v>685</v>
      </c>
      <c r="H38" s="80">
        <v>0.018233117730043387</v>
      </c>
    </row>
    <row r="39" spans="1:8" ht="27.75" thickBot="1">
      <c r="A39" s="8">
        <v>59</v>
      </c>
      <c r="B39" s="33" t="s">
        <v>532</v>
      </c>
      <c r="C39" s="87">
        <v>77</v>
      </c>
      <c r="D39" s="84">
        <v>0.00438222070457003</v>
      </c>
      <c r="E39" s="83">
        <v>238</v>
      </c>
      <c r="F39" s="85">
        <v>0.011901190119011902</v>
      </c>
      <c r="G39" s="83">
        <v>315</v>
      </c>
      <c r="H39" s="85">
        <v>0.008384572386808273</v>
      </c>
    </row>
    <row r="40" spans="1:8" ht="15" thickBot="1">
      <c r="A40" s="13">
        <v>6</v>
      </c>
      <c r="B40" s="14" t="s">
        <v>533</v>
      </c>
      <c r="C40" s="76">
        <v>994</v>
      </c>
      <c r="D40" s="75">
        <v>0.05657048545899493</v>
      </c>
      <c r="E40" s="76">
        <v>1784</v>
      </c>
      <c r="F40" s="77">
        <v>0.0892089208920892</v>
      </c>
      <c r="G40" s="76">
        <v>2778</v>
      </c>
      <c r="H40" s="77">
        <v>0.0739439431446139</v>
      </c>
    </row>
    <row r="41" spans="1:8" ht="14.25">
      <c r="A41" s="26">
        <v>60</v>
      </c>
      <c r="B41" s="27" t="s">
        <v>534</v>
      </c>
      <c r="C41" s="82">
        <v>84</v>
      </c>
      <c r="D41" s="79">
        <v>0.004780604404985487</v>
      </c>
      <c r="E41" s="78">
        <v>96</v>
      </c>
      <c r="F41" s="80">
        <v>0.004800480048004801</v>
      </c>
      <c r="G41" s="78">
        <v>180</v>
      </c>
      <c r="H41" s="80">
        <v>0.0047911842210333</v>
      </c>
    </row>
    <row r="42" spans="1:8" ht="14.25">
      <c r="A42" s="26">
        <v>61</v>
      </c>
      <c r="B42" s="27" t="s">
        <v>535</v>
      </c>
      <c r="C42" s="82">
        <v>506</v>
      </c>
      <c r="D42" s="79">
        <v>0.02879745034431734</v>
      </c>
      <c r="E42" s="78">
        <v>922</v>
      </c>
      <c r="F42" s="80">
        <v>0.0461046104610461</v>
      </c>
      <c r="G42" s="78">
        <v>1428</v>
      </c>
      <c r="H42" s="80">
        <v>0.03801006148686417</v>
      </c>
    </row>
    <row r="43" spans="1:8" ht="14.25">
      <c r="A43" s="26">
        <v>62</v>
      </c>
      <c r="B43" s="27" t="s">
        <v>536</v>
      </c>
      <c r="C43" s="82">
        <v>380</v>
      </c>
      <c r="D43" s="79">
        <v>0.02162654373683911</v>
      </c>
      <c r="E43" s="78">
        <v>740</v>
      </c>
      <c r="F43" s="80">
        <v>0.037003700370037</v>
      </c>
      <c r="G43" s="78">
        <v>1120</v>
      </c>
      <c r="H43" s="80">
        <v>0.029811812930873857</v>
      </c>
    </row>
    <row r="44" spans="1:8" ht="27.75" thickBot="1">
      <c r="A44" s="39">
        <v>69</v>
      </c>
      <c r="B44" s="40" t="s">
        <v>537</v>
      </c>
      <c r="C44" s="87">
        <v>24</v>
      </c>
      <c r="D44" s="84">
        <v>0.0013658869728529965</v>
      </c>
      <c r="E44" s="83">
        <v>26</v>
      </c>
      <c r="F44" s="85">
        <v>0.0013001300130013002</v>
      </c>
      <c r="G44" s="83">
        <v>50</v>
      </c>
      <c r="H44" s="85">
        <v>0.0013308845058425832</v>
      </c>
    </row>
    <row r="45" spans="1:8" ht="15" thickBot="1">
      <c r="A45" s="13">
        <v>99</v>
      </c>
      <c r="B45" s="14" t="s">
        <v>538</v>
      </c>
      <c r="C45" s="76">
        <v>1163</v>
      </c>
      <c r="D45" s="75">
        <v>0.04114734505719652</v>
      </c>
      <c r="E45" s="76">
        <v>2767</v>
      </c>
      <c r="F45" s="77">
        <v>0.08535853585358537</v>
      </c>
      <c r="G45" s="76">
        <v>3930</v>
      </c>
      <c r="H45" s="77">
        <v>0.06468098698394953</v>
      </c>
    </row>
    <row r="46" spans="1:8" ht="15" thickBot="1">
      <c r="A46" s="88" t="s">
        <v>54</v>
      </c>
      <c r="B46" s="89" t="s">
        <v>679</v>
      </c>
      <c r="C46" s="94">
        <v>456</v>
      </c>
      <c r="D46" s="91">
        <v>0.025951852484206932</v>
      </c>
      <c r="E46" s="90">
        <v>1278</v>
      </c>
      <c r="F46" s="92">
        <v>0.0639063906390639</v>
      </c>
      <c r="G46" s="90">
        <v>1734</v>
      </c>
      <c r="H46" s="92">
        <v>0.04615507466262078</v>
      </c>
    </row>
    <row r="47" spans="1:8" ht="15" thickBot="1">
      <c r="A47" s="459" t="s">
        <v>410</v>
      </c>
      <c r="B47" s="470"/>
      <c r="C47" s="94">
        <v>17571</v>
      </c>
      <c r="D47" s="95">
        <v>1</v>
      </c>
      <c r="E47" s="94">
        <v>19998</v>
      </c>
      <c r="F47" s="96">
        <v>1</v>
      </c>
      <c r="G47" s="94">
        <v>37569</v>
      </c>
      <c r="H47" s="96">
        <v>1</v>
      </c>
    </row>
    <row r="48" spans="1:8" ht="14.25">
      <c r="A48" s="57"/>
      <c r="B48" s="57"/>
      <c r="C48" s="97"/>
      <c r="D48" s="98"/>
      <c r="E48" s="97"/>
      <c r="F48" s="98"/>
      <c r="G48" s="97"/>
      <c r="H48" s="98"/>
    </row>
    <row r="49" spans="1:8" ht="14.25">
      <c r="A49" s="99"/>
      <c r="B49" s="100"/>
      <c r="C49" s="66"/>
      <c r="D49" s="66"/>
      <c r="E49" s="62"/>
      <c r="F49" s="62"/>
      <c r="G49" s="69"/>
      <c r="H49" s="62"/>
    </row>
    <row r="50" spans="1:8" ht="48" customHeight="1">
      <c r="A50" s="452"/>
      <c r="B50" s="452"/>
      <c r="C50" s="452"/>
      <c r="D50" s="452"/>
      <c r="E50" s="452"/>
      <c r="F50" s="452"/>
      <c r="G50" s="452"/>
      <c r="H50" s="452"/>
    </row>
    <row r="51" spans="1:8" ht="33.75" customHeight="1" hidden="1">
      <c r="A51" s="66"/>
      <c r="B51" s="100"/>
      <c r="C51" s="66"/>
      <c r="D51" s="66"/>
      <c r="E51" s="62"/>
      <c r="F51" s="62"/>
      <c r="G51" s="62"/>
      <c r="H51" s="62"/>
    </row>
    <row r="52" spans="1:8" ht="33.75" customHeight="1">
      <c r="A52" s="101"/>
      <c r="B52" s="63"/>
      <c r="C52" s="62"/>
      <c r="D52" s="62"/>
      <c r="E52" s="62"/>
      <c r="F52" s="62"/>
      <c r="G52" s="62"/>
      <c r="H52" s="62"/>
    </row>
    <row r="53" spans="1:8" ht="14.25">
      <c r="A53" s="101"/>
      <c r="B53" s="63"/>
      <c r="C53" s="102"/>
      <c r="D53" s="102"/>
      <c r="E53" s="62"/>
      <c r="F53" s="62"/>
      <c r="G53" s="62"/>
      <c r="H53" s="62"/>
    </row>
    <row r="54" spans="1:8" ht="14.25">
      <c r="A54" s="62"/>
      <c r="B54" s="63"/>
      <c r="C54" s="62"/>
      <c r="D54" s="62"/>
      <c r="E54" s="62"/>
      <c r="F54" s="62"/>
      <c r="G54" s="62"/>
      <c r="H54" s="62"/>
    </row>
  </sheetData>
  <sheetProtection/>
  <mergeCells count="9">
    <mergeCell ref="A50:H50"/>
    <mergeCell ref="G2:H3"/>
    <mergeCell ref="E3:F3"/>
    <mergeCell ref="A47:B47"/>
    <mergeCell ref="C3:D3"/>
    <mergeCell ref="A1:H1"/>
    <mergeCell ref="A2:A4"/>
    <mergeCell ref="B2:B4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8"/>
  <sheetViews>
    <sheetView zoomScalePageLayoutView="0" workbookViewId="0" topLeftCell="A1">
      <selection activeCell="G57" sqref="G57"/>
    </sheetView>
  </sheetViews>
  <sheetFormatPr defaultColWidth="9.140625" defaultRowHeight="15"/>
  <cols>
    <col min="1" max="1" width="7.7109375" style="290" customWidth="1"/>
    <col min="2" max="2" width="87.8515625" style="290" bestFit="1" customWidth="1"/>
    <col min="3" max="9" width="13.7109375" style="290" customWidth="1"/>
    <col min="10" max="16384" width="9.140625" style="290" customWidth="1"/>
  </cols>
  <sheetData>
    <row r="1" spans="1:9" ht="24.75" customHeight="1" thickBot="1" thickTop="1">
      <c r="A1" s="453" t="s">
        <v>496</v>
      </c>
      <c r="B1" s="454"/>
      <c r="C1" s="454"/>
      <c r="D1" s="454"/>
      <c r="E1" s="454"/>
      <c r="F1" s="454"/>
      <c r="G1" s="454"/>
      <c r="H1" s="454"/>
      <c r="I1" s="471"/>
    </row>
    <row r="2" spans="1:9" ht="30.75" customHeight="1" thickBot="1" thickTop="1">
      <c r="A2" s="456" t="s">
        <v>676</v>
      </c>
      <c r="B2" s="458" t="s">
        <v>715</v>
      </c>
      <c r="C2" s="373" t="s">
        <v>689</v>
      </c>
      <c r="D2" s="373" t="s">
        <v>693</v>
      </c>
      <c r="E2" s="373" t="s">
        <v>690</v>
      </c>
      <c r="F2" s="373" t="s">
        <v>691</v>
      </c>
      <c r="G2" s="373" t="s">
        <v>412</v>
      </c>
      <c r="H2" s="373" t="s">
        <v>692</v>
      </c>
      <c r="I2" s="448" t="s">
        <v>410</v>
      </c>
    </row>
    <row r="3" spans="1:9" ht="24.75" customHeight="1" hidden="1" thickBot="1">
      <c r="A3" s="456"/>
      <c r="B3" s="458"/>
      <c r="C3" s="522" t="s">
        <v>56</v>
      </c>
      <c r="D3" s="522" t="s">
        <v>56</v>
      </c>
      <c r="E3" s="522" t="s">
        <v>56</v>
      </c>
      <c r="F3" s="522" t="s">
        <v>56</v>
      </c>
      <c r="G3" s="522" t="s">
        <v>56</v>
      </c>
      <c r="H3" s="522" t="s">
        <v>56</v>
      </c>
      <c r="I3" s="448"/>
    </row>
    <row r="4" spans="1:9" ht="8.25" customHeight="1" hidden="1" thickBot="1">
      <c r="A4" s="582"/>
      <c r="B4" s="584"/>
      <c r="C4" s="448" t="s">
        <v>69</v>
      </c>
      <c r="D4" s="448" t="s">
        <v>69</v>
      </c>
      <c r="E4" s="448" t="s">
        <v>69</v>
      </c>
      <c r="F4" s="448" t="s">
        <v>69</v>
      </c>
      <c r="G4" s="448" t="s">
        <v>69</v>
      </c>
      <c r="H4" s="448" t="s">
        <v>69</v>
      </c>
      <c r="I4" s="448"/>
    </row>
    <row r="5" spans="1:9" ht="24.75" customHeight="1" thickBot="1">
      <c r="A5" s="259">
        <v>1</v>
      </c>
      <c r="B5" s="302" t="s">
        <v>621</v>
      </c>
      <c r="C5" s="282">
        <v>0.03774464119291706</v>
      </c>
      <c r="D5" s="282">
        <v>0.027645426462118435</v>
      </c>
      <c r="E5" s="282">
        <v>0.05139646339448026</v>
      </c>
      <c r="F5" s="282">
        <v>0.07449097831484854</v>
      </c>
      <c r="G5" s="282">
        <v>0.0641025641025641</v>
      </c>
      <c r="H5" s="282">
        <v>0.04766490129995185</v>
      </c>
      <c r="I5" s="282">
        <v>0.041869626553807666</v>
      </c>
    </row>
    <row r="6" spans="1:9" ht="14.25">
      <c r="A6" s="260">
        <v>10</v>
      </c>
      <c r="B6" s="409" t="s">
        <v>622</v>
      </c>
      <c r="C6" s="390">
        <v>0</v>
      </c>
      <c r="D6" s="390">
        <v>0.0006806639091051888</v>
      </c>
      <c r="E6" s="390">
        <v>0.001487357461576599</v>
      </c>
      <c r="F6" s="390">
        <v>0.0004966065220989904</v>
      </c>
      <c r="G6" s="390">
        <v>0</v>
      </c>
      <c r="H6" s="390">
        <v>0.0016851227732306215</v>
      </c>
      <c r="I6" s="390">
        <v>0.0008517660837392533</v>
      </c>
    </row>
    <row r="7" spans="1:9" ht="14.25">
      <c r="A7" s="260">
        <v>11</v>
      </c>
      <c r="B7" s="409" t="s">
        <v>623</v>
      </c>
      <c r="C7" s="390">
        <v>0.002329916123019571</v>
      </c>
      <c r="D7" s="390">
        <v>0.0005235876223886069</v>
      </c>
      <c r="E7" s="390">
        <v>0.0003305238803503553</v>
      </c>
      <c r="F7" s="390">
        <v>0.0004966065220989904</v>
      </c>
      <c r="G7" s="390">
        <v>0</v>
      </c>
      <c r="H7" s="390">
        <v>0.0012036591237361578</v>
      </c>
      <c r="I7" s="390">
        <v>0.0006654422529212916</v>
      </c>
    </row>
    <row r="8" spans="1:9" ht="14.25">
      <c r="A8" s="260">
        <v>12</v>
      </c>
      <c r="B8" s="409" t="s">
        <v>624</v>
      </c>
      <c r="C8" s="390">
        <v>0.001863932898415657</v>
      </c>
      <c r="D8" s="390">
        <v>0.0007330226713440493</v>
      </c>
      <c r="E8" s="390">
        <v>0.0013220955214014213</v>
      </c>
      <c r="F8" s="390">
        <v>0.0008276775368316504</v>
      </c>
      <c r="G8" s="390">
        <v>0</v>
      </c>
      <c r="H8" s="390">
        <v>0.00024073182474723163</v>
      </c>
      <c r="I8" s="390">
        <v>0.0008517660837392533</v>
      </c>
    </row>
    <row r="9" spans="1:9" ht="14.25">
      <c r="A9" s="260">
        <v>13</v>
      </c>
      <c r="B9" s="409" t="s">
        <v>625</v>
      </c>
      <c r="C9" s="390">
        <v>0.005591798695246971</v>
      </c>
      <c r="D9" s="390">
        <v>0.005131158699408346</v>
      </c>
      <c r="E9" s="390">
        <v>0.012229383572963149</v>
      </c>
      <c r="F9" s="390">
        <v>0.008276775368316504</v>
      </c>
      <c r="G9" s="390">
        <v>0.02564102564102564</v>
      </c>
      <c r="H9" s="390">
        <v>0.011314395763119885</v>
      </c>
      <c r="I9" s="390">
        <v>0.007532806303069021</v>
      </c>
    </row>
    <row r="10" spans="1:9" ht="14.25">
      <c r="A10" s="260">
        <v>14</v>
      </c>
      <c r="B10" s="409" t="s">
        <v>626</v>
      </c>
      <c r="C10" s="390">
        <v>0.014911463187325256</v>
      </c>
      <c r="D10" s="390">
        <v>0.003193884496570501</v>
      </c>
      <c r="E10" s="390">
        <v>0.002974714923153198</v>
      </c>
      <c r="F10" s="390">
        <v>0.0034762456546929316</v>
      </c>
      <c r="G10" s="390">
        <v>0</v>
      </c>
      <c r="H10" s="390">
        <v>0.007221954742416947</v>
      </c>
      <c r="I10" s="390">
        <v>0.0043120657989299685</v>
      </c>
    </row>
    <row r="11" spans="1:9" ht="14.25">
      <c r="A11" s="260">
        <v>15</v>
      </c>
      <c r="B11" s="409" t="s">
        <v>627</v>
      </c>
      <c r="C11" s="390">
        <v>0.0009319664492078285</v>
      </c>
      <c r="D11" s="390">
        <v>0.004188700979108855</v>
      </c>
      <c r="E11" s="390">
        <v>0.004792596265080152</v>
      </c>
      <c r="F11" s="390">
        <v>0.0029796391325939415</v>
      </c>
      <c r="G11" s="390">
        <v>0.01282051282051282</v>
      </c>
      <c r="H11" s="390">
        <v>0.0016851227732306215</v>
      </c>
      <c r="I11" s="390">
        <v>0.003646623546008677</v>
      </c>
    </row>
    <row r="12" spans="1:9" ht="14.25">
      <c r="A12" s="260">
        <v>16</v>
      </c>
      <c r="B12" s="409" t="s">
        <v>628</v>
      </c>
      <c r="C12" s="390">
        <v>0.0065237651444548</v>
      </c>
      <c r="D12" s="390">
        <v>0.009005707105084035</v>
      </c>
      <c r="E12" s="390">
        <v>0.016360932077342592</v>
      </c>
      <c r="F12" s="390">
        <v>0.051150471776196</v>
      </c>
      <c r="G12" s="390">
        <v>0.01282051282051282</v>
      </c>
      <c r="H12" s="390">
        <v>0.016369764082811745</v>
      </c>
      <c r="I12" s="390">
        <v>0.017647528547472653</v>
      </c>
    </row>
    <row r="13" spans="1:9" ht="14.25">
      <c r="A13" s="260">
        <v>17</v>
      </c>
      <c r="B13" s="409" t="s">
        <v>629</v>
      </c>
      <c r="C13" s="390">
        <v>0</v>
      </c>
      <c r="D13" s="390">
        <v>0.00010471752447772132</v>
      </c>
      <c r="E13" s="390">
        <v>0.0003305238803503553</v>
      </c>
      <c r="F13" s="390">
        <v>0.0001655355073663301</v>
      </c>
      <c r="G13" s="390">
        <v>0</v>
      </c>
      <c r="H13" s="390">
        <v>0</v>
      </c>
      <c r="I13" s="390">
        <v>0.0001330884505842583</v>
      </c>
    </row>
    <row r="14" spans="1:9" ht="27.75" thickBot="1">
      <c r="A14" s="261">
        <v>19</v>
      </c>
      <c r="B14" s="410" t="s">
        <v>630</v>
      </c>
      <c r="C14" s="391">
        <v>0.005591798695246971</v>
      </c>
      <c r="D14" s="391">
        <v>0.0040839834546311325</v>
      </c>
      <c r="E14" s="391">
        <v>0.011568335812262435</v>
      </c>
      <c r="F14" s="391">
        <v>0.006621420294653203</v>
      </c>
      <c r="G14" s="391">
        <v>0.01282051282051282</v>
      </c>
      <c r="H14" s="391">
        <v>0.007944150216658643</v>
      </c>
      <c r="I14" s="391">
        <v>0.006228539487343287</v>
      </c>
    </row>
    <row r="15" spans="1:9" ht="15" thickBot="1">
      <c r="A15" s="259">
        <v>2</v>
      </c>
      <c r="B15" s="302" t="s">
        <v>631</v>
      </c>
      <c r="C15" s="282">
        <v>0.0009319664492078285</v>
      </c>
      <c r="D15" s="282">
        <v>0.002565579349704173</v>
      </c>
      <c r="E15" s="282">
        <v>0.0016526194017517765</v>
      </c>
      <c r="F15" s="282">
        <v>0.0016553550736633008</v>
      </c>
      <c r="G15" s="282">
        <v>0</v>
      </c>
      <c r="H15" s="282">
        <v>0.0009629272989889264</v>
      </c>
      <c r="I15" s="282">
        <v>0.0019963267587638743</v>
      </c>
    </row>
    <row r="16" spans="1:9" ht="14.25">
      <c r="A16" s="260">
        <v>20</v>
      </c>
      <c r="B16" s="409" t="s">
        <v>632</v>
      </c>
      <c r="C16" s="411">
        <v>0</v>
      </c>
      <c r="D16" s="411">
        <v>0.00010471752447772132</v>
      </c>
      <c r="E16" s="411">
        <v>0</v>
      </c>
      <c r="F16" s="411">
        <v>0</v>
      </c>
      <c r="G16" s="411">
        <v>0</v>
      </c>
      <c r="H16" s="411">
        <v>0</v>
      </c>
      <c r="I16" s="411">
        <v>5.323538023370333E-05</v>
      </c>
    </row>
    <row r="17" spans="1:9" ht="14.25">
      <c r="A17" s="260">
        <v>21</v>
      </c>
      <c r="B17" s="409" t="s">
        <v>633</v>
      </c>
      <c r="C17" s="390">
        <v>0</v>
      </c>
      <c r="D17" s="390">
        <v>0.00010471752447772132</v>
      </c>
      <c r="E17" s="390">
        <v>0</v>
      </c>
      <c r="F17" s="390">
        <v>0.0001655355073663301</v>
      </c>
      <c r="G17" s="390">
        <v>0</v>
      </c>
      <c r="H17" s="390">
        <v>0</v>
      </c>
      <c r="I17" s="390">
        <v>7.985307035055497E-05</v>
      </c>
    </row>
    <row r="18" spans="1:9" ht="14.25">
      <c r="A18" s="260">
        <v>22</v>
      </c>
      <c r="B18" s="409" t="s">
        <v>634</v>
      </c>
      <c r="C18" s="390">
        <v>0.00046598322460391424</v>
      </c>
      <c r="D18" s="390">
        <v>5.235876223886066E-05</v>
      </c>
      <c r="E18" s="390">
        <v>0.00016526194017517766</v>
      </c>
      <c r="F18" s="390">
        <v>0</v>
      </c>
      <c r="G18" s="390">
        <v>0</v>
      </c>
      <c r="H18" s="390">
        <v>0.00024073182474723163</v>
      </c>
      <c r="I18" s="390">
        <v>0.00010647076046740666</v>
      </c>
    </row>
    <row r="19" spans="1:9" ht="14.25">
      <c r="A19" s="260">
        <v>23</v>
      </c>
      <c r="B19" s="409" t="s">
        <v>635</v>
      </c>
      <c r="C19" s="390">
        <v>0</v>
      </c>
      <c r="D19" s="390">
        <v>0.0013089690559715166</v>
      </c>
      <c r="E19" s="390">
        <v>0.0006610477607007106</v>
      </c>
      <c r="F19" s="390">
        <v>0.0003310710147326602</v>
      </c>
      <c r="G19" s="390">
        <v>0</v>
      </c>
      <c r="H19" s="390">
        <v>0</v>
      </c>
      <c r="I19" s="390">
        <v>0.0008251483936224014</v>
      </c>
    </row>
    <row r="20" spans="1:9" ht="27.75" thickBot="1">
      <c r="A20" s="261">
        <v>29</v>
      </c>
      <c r="B20" s="410" t="s">
        <v>636</v>
      </c>
      <c r="C20" s="391">
        <v>0.00046598322460391424</v>
      </c>
      <c r="D20" s="391">
        <v>0.0009948164825383527</v>
      </c>
      <c r="E20" s="391">
        <v>0.0008263097008758883</v>
      </c>
      <c r="F20" s="391">
        <v>0.0011587485515643105</v>
      </c>
      <c r="G20" s="391">
        <v>0</v>
      </c>
      <c r="H20" s="391">
        <v>0.0007221954742416948</v>
      </c>
      <c r="I20" s="391">
        <v>0.000931619154089808</v>
      </c>
    </row>
    <row r="21" spans="1:9" ht="27.75" thickBot="1">
      <c r="A21" s="259">
        <v>3</v>
      </c>
      <c r="B21" s="302" t="s">
        <v>637</v>
      </c>
      <c r="C21" s="282">
        <v>0.130475302889096</v>
      </c>
      <c r="D21" s="282">
        <v>0.2199068014032148</v>
      </c>
      <c r="E21" s="282">
        <v>0.1755081804660387</v>
      </c>
      <c r="F21" s="282">
        <v>0.1726535341830823</v>
      </c>
      <c r="G21" s="282">
        <v>0.2179487179487179</v>
      </c>
      <c r="H21" s="282">
        <v>0.16008666345690897</v>
      </c>
      <c r="I21" s="282">
        <v>0.19343075407916102</v>
      </c>
    </row>
    <row r="22" spans="1:9" ht="27">
      <c r="A22" s="260">
        <v>30</v>
      </c>
      <c r="B22" s="409" t="s">
        <v>638</v>
      </c>
      <c r="C22" s="390">
        <v>0.00046598322460391424</v>
      </c>
      <c r="D22" s="390">
        <v>0.013770354468820358</v>
      </c>
      <c r="E22" s="390">
        <v>0.019335647000495785</v>
      </c>
      <c r="F22" s="390">
        <v>0.014236053633504386</v>
      </c>
      <c r="G22" s="390">
        <v>0</v>
      </c>
      <c r="H22" s="390">
        <v>0.026721232546942707</v>
      </c>
      <c r="I22" s="390">
        <v>0.015385024887540259</v>
      </c>
    </row>
    <row r="23" spans="1:9" ht="14.25">
      <c r="A23" s="260">
        <v>31</v>
      </c>
      <c r="B23" s="409" t="s">
        <v>639</v>
      </c>
      <c r="C23" s="390">
        <v>0.08247903075489284</v>
      </c>
      <c r="D23" s="390">
        <v>0.17131787004555213</v>
      </c>
      <c r="E23" s="390">
        <v>0.11684019170385061</v>
      </c>
      <c r="F23" s="390">
        <v>0.12249627545108427</v>
      </c>
      <c r="G23" s="390">
        <v>0.16666666666666663</v>
      </c>
      <c r="H23" s="390">
        <v>0.09990370727010109</v>
      </c>
      <c r="I23" s="390">
        <v>0.14171258218211824</v>
      </c>
    </row>
    <row r="24" spans="1:9" ht="14.25">
      <c r="A24" s="260">
        <v>32</v>
      </c>
      <c r="B24" s="409" t="s">
        <v>640</v>
      </c>
      <c r="C24" s="390">
        <v>0.024231127679403542</v>
      </c>
      <c r="D24" s="390">
        <v>0.028221372846745904</v>
      </c>
      <c r="E24" s="390">
        <v>0.029416625351181617</v>
      </c>
      <c r="F24" s="390">
        <v>0.02681675219334547</v>
      </c>
      <c r="G24" s="390">
        <v>0.05128205128205128</v>
      </c>
      <c r="H24" s="390">
        <v>0.020943668753009147</v>
      </c>
      <c r="I24" s="390">
        <v>0.027203279299422397</v>
      </c>
    </row>
    <row r="25" spans="1:9" ht="27.75" thickBot="1">
      <c r="A25" s="261">
        <v>39</v>
      </c>
      <c r="B25" s="410" t="s">
        <v>641</v>
      </c>
      <c r="C25" s="392">
        <v>0.023299161230195712</v>
      </c>
      <c r="D25" s="392">
        <v>0.006597204042096445</v>
      </c>
      <c r="E25" s="392">
        <v>0.00991571641051066</v>
      </c>
      <c r="F25" s="392">
        <v>0.009104452905148155</v>
      </c>
      <c r="G25" s="392">
        <v>0</v>
      </c>
      <c r="H25" s="392">
        <v>0.012518054886856042</v>
      </c>
      <c r="I25" s="392">
        <v>0.00912986771008012</v>
      </c>
    </row>
    <row r="26" spans="1:9" ht="15" thickBot="1">
      <c r="A26" s="259">
        <v>4</v>
      </c>
      <c r="B26" s="302" t="s">
        <v>642</v>
      </c>
      <c r="C26" s="282">
        <v>0.09133271202236719</v>
      </c>
      <c r="D26" s="282">
        <v>0.13194408084192888</v>
      </c>
      <c r="E26" s="282">
        <v>0.13287059990084282</v>
      </c>
      <c r="F26" s="282">
        <v>0.10097665949346135</v>
      </c>
      <c r="G26" s="282">
        <v>0.0641025641025641</v>
      </c>
      <c r="H26" s="282">
        <v>0.1492537313432836</v>
      </c>
      <c r="I26" s="282">
        <v>0.12656711650562963</v>
      </c>
    </row>
    <row r="27" spans="1:9" ht="14.25">
      <c r="A27" s="260">
        <v>40</v>
      </c>
      <c r="B27" s="409" t="s">
        <v>643</v>
      </c>
      <c r="C27" s="390">
        <v>0</v>
      </c>
      <c r="D27" s="390">
        <v>0.027017121315252107</v>
      </c>
      <c r="E27" s="390">
        <v>0.023632457445050402</v>
      </c>
      <c r="F27" s="390">
        <v>0.01804337030292998</v>
      </c>
      <c r="G27" s="390">
        <v>0.01282051282051282</v>
      </c>
      <c r="H27" s="390">
        <v>0.043813192103996146</v>
      </c>
      <c r="I27" s="390">
        <v>0.025313423301125928</v>
      </c>
    </row>
    <row r="28" spans="1:9" ht="14.25">
      <c r="A28" s="260">
        <v>41</v>
      </c>
      <c r="B28" s="409" t="s">
        <v>644</v>
      </c>
      <c r="C28" s="390">
        <v>0.014911463187325256</v>
      </c>
      <c r="D28" s="390">
        <v>0.017068956489868576</v>
      </c>
      <c r="E28" s="390">
        <v>0.014708312675590808</v>
      </c>
      <c r="F28" s="390">
        <v>0.009601059427247144</v>
      </c>
      <c r="G28" s="390">
        <v>0</v>
      </c>
      <c r="H28" s="390">
        <v>0.018054886856042368</v>
      </c>
      <c r="I28" s="390">
        <v>0.015438260267773962</v>
      </c>
    </row>
    <row r="29" spans="1:9" ht="14.25">
      <c r="A29" s="260">
        <v>42</v>
      </c>
      <c r="B29" s="409" t="s">
        <v>645</v>
      </c>
      <c r="C29" s="390">
        <v>0.0260950605778192</v>
      </c>
      <c r="D29" s="390">
        <v>0.028011937797790463</v>
      </c>
      <c r="E29" s="390">
        <v>0.039993389522392994</v>
      </c>
      <c r="F29" s="390">
        <v>0.030127462340672068</v>
      </c>
      <c r="G29" s="390">
        <v>0</v>
      </c>
      <c r="H29" s="390">
        <v>0.03923928743379875</v>
      </c>
      <c r="I29" s="390">
        <v>0.031355638957651255</v>
      </c>
    </row>
    <row r="30" spans="1:9" ht="14.25">
      <c r="A30" s="260">
        <v>43</v>
      </c>
      <c r="B30" s="409" t="s">
        <v>646</v>
      </c>
      <c r="C30" s="390">
        <v>0.010717614165890028</v>
      </c>
      <c r="D30" s="390">
        <v>0.01157128645478821</v>
      </c>
      <c r="E30" s="390">
        <v>0.01289043133366386</v>
      </c>
      <c r="F30" s="390">
        <v>0.006621420294653203</v>
      </c>
      <c r="G30" s="390">
        <v>0.01282051282051282</v>
      </c>
      <c r="H30" s="390">
        <v>0.009870004814636495</v>
      </c>
      <c r="I30" s="390">
        <v>0.01075354680720807</v>
      </c>
    </row>
    <row r="31" spans="1:9" ht="27">
      <c r="A31" s="260">
        <v>44</v>
      </c>
      <c r="B31" s="409" t="s">
        <v>647</v>
      </c>
      <c r="C31" s="390">
        <v>0.011183597390493943</v>
      </c>
      <c r="D31" s="390">
        <v>0.015759987433897064</v>
      </c>
      <c r="E31" s="390">
        <v>0.010907288051561725</v>
      </c>
      <c r="F31" s="390">
        <v>0.009104452905148155</v>
      </c>
      <c r="G31" s="390">
        <v>0.02564102564102564</v>
      </c>
      <c r="H31" s="390">
        <v>0.010351468464130957</v>
      </c>
      <c r="I31" s="390">
        <v>0.013069285847374166</v>
      </c>
    </row>
    <row r="32" spans="1:9" ht="27">
      <c r="A32" s="260">
        <v>45</v>
      </c>
      <c r="B32" s="409" t="s">
        <v>648</v>
      </c>
      <c r="C32" s="390">
        <v>0.011649580615097856</v>
      </c>
      <c r="D32" s="390">
        <v>0.0279595790355516</v>
      </c>
      <c r="E32" s="390">
        <v>0.022806147744174513</v>
      </c>
      <c r="F32" s="390">
        <v>0.0220162224797219</v>
      </c>
      <c r="G32" s="390">
        <v>0.01282051282051282</v>
      </c>
      <c r="H32" s="390">
        <v>0.01974000962927299</v>
      </c>
      <c r="I32" s="390">
        <v>0.024301951076685566</v>
      </c>
    </row>
    <row r="33" spans="1:9" ht="27.75" thickBot="1">
      <c r="A33" s="261">
        <v>49</v>
      </c>
      <c r="B33" s="410" t="s">
        <v>649</v>
      </c>
      <c r="C33" s="391">
        <v>0.01677539608574091</v>
      </c>
      <c r="D33" s="391">
        <v>0.004555212314780879</v>
      </c>
      <c r="E33" s="391">
        <v>0.007932573128408527</v>
      </c>
      <c r="F33" s="391">
        <v>0.005462671743088893</v>
      </c>
      <c r="G33" s="391">
        <v>0</v>
      </c>
      <c r="H33" s="391">
        <v>0.008184882041405873</v>
      </c>
      <c r="I33" s="391">
        <v>0.006335010247810695</v>
      </c>
    </row>
    <row r="34" spans="1:9" ht="15" thickBot="1">
      <c r="A34" s="259">
        <v>5</v>
      </c>
      <c r="B34" s="302" t="s">
        <v>650</v>
      </c>
      <c r="C34" s="282">
        <v>0.12534948741845295</v>
      </c>
      <c r="D34" s="282">
        <v>0.13922194879313052</v>
      </c>
      <c r="E34" s="282">
        <v>0.2520244587671459</v>
      </c>
      <c r="F34" s="282">
        <v>0.23290845886442643</v>
      </c>
      <c r="G34" s="282">
        <v>0.15384615384615383</v>
      </c>
      <c r="H34" s="282">
        <v>0.2207510832932114</v>
      </c>
      <c r="I34" s="282">
        <v>0.1807074982033059</v>
      </c>
    </row>
    <row r="35" spans="1:9" ht="14.25">
      <c r="A35" s="260">
        <v>50</v>
      </c>
      <c r="B35" s="409" t="s">
        <v>651</v>
      </c>
      <c r="C35" s="390">
        <v>0</v>
      </c>
      <c r="D35" s="390">
        <v>0.015184041049269594</v>
      </c>
      <c r="E35" s="390">
        <v>0.037183936539414965</v>
      </c>
      <c r="F35" s="390">
        <v>0.02747889422281079</v>
      </c>
      <c r="G35" s="390">
        <v>0.05128205128205128</v>
      </c>
      <c r="H35" s="390">
        <v>0.031054405392392875</v>
      </c>
      <c r="I35" s="390">
        <v>0.02166679975511725</v>
      </c>
    </row>
    <row r="36" spans="1:9" ht="14.25">
      <c r="A36" s="260">
        <v>51</v>
      </c>
      <c r="B36" s="409" t="s">
        <v>652</v>
      </c>
      <c r="C36" s="390">
        <v>0.024231127679403542</v>
      </c>
      <c r="D36" s="390">
        <v>0.020105764699722493</v>
      </c>
      <c r="E36" s="390">
        <v>0.049248058172202944</v>
      </c>
      <c r="F36" s="390">
        <v>0.028803178281741438</v>
      </c>
      <c r="G36" s="390">
        <v>0.01282051282051282</v>
      </c>
      <c r="H36" s="390">
        <v>0.04983148772267694</v>
      </c>
      <c r="I36" s="390">
        <v>0.029705342170406452</v>
      </c>
    </row>
    <row r="37" spans="1:9" ht="14.25">
      <c r="A37" s="260">
        <v>52</v>
      </c>
      <c r="B37" s="409" t="s">
        <v>653</v>
      </c>
      <c r="C37" s="390">
        <v>0.012115563839701771</v>
      </c>
      <c r="D37" s="390">
        <v>0.01785433792345149</v>
      </c>
      <c r="E37" s="390">
        <v>0.02759874400925467</v>
      </c>
      <c r="F37" s="390">
        <v>0.09054792252938255</v>
      </c>
      <c r="G37" s="390">
        <v>0.02564102564102564</v>
      </c>
      <c r="H37" s="390">
        <v>0.01998074145402022</v>
      </c>
      <c r="I37" s="390">
        <v>0.03103622667624903</v>
      </c>
    </row>
    <row r="38" spans="1:9" ht="14.25">
      <c r="A38" s="260">
        <v>53</v>
      </c>
      <c r="B38" s="409" t="s">
        <v>654</v>
      </c>
      <c r="C38" s="390">
        <v>0.06663560111835974</v>
      </c>
      <c r="D38" s="390">
        <v>0.07958531860306822</v>
      </c>
      <c r="E38" s="390">
        <v>0.11981490662700377</v>
      </c>
      <c r="F38" s="390">
        <v>0.07581526237377918</v>
      </c>
      <c r="G38" s="390">
        <v>0.038461538461538464</v>
      </c>
      <c r="H38" s="390">
        <v>0.10664419836302359</v>
      </c>
      <c r="I38" s="390">
        <v>0.08762543586467567</v>
      </c>
    </row>
    <row r="39" spans="1:9" ht="27.75" thickBot="1">
      <c r="A39" s="261">
        <v>59</v>
      </c>
      <c r="B39" s="410" t="s">
        <v>655</v>
      </c>
      <c r="C39" s="391">
        <v>0.022367194780987885</v>
      </c>
      <c r="D39" s="391">
        <v>0.006492486517618723</v>
      </c>
      <c r="E39" s="391">
        <v>0.01817881341926954</v>
      </c>
      <c r="F39" s="391">
        <v>0.010263201456712466</v>
      </c>
      <c r="G39" s="391">
        <v>0.02564102564102564</v>
      </c>
      <c r="H39" s="391">
        <v>0.013240250361097737</v>
      </c>
      <c r="I39" s="391">
        <v>0.010673693736857514</v>
      </c>
    </row>
    <row r="40" spans="1:9" ht="15" thickBot="1">
      <c r="A40" s="259">
        <v>6</v>
      </c>
      <c r="B40" s="302" t="s">
        <v>656</v>
      </c>
      <c r="C40" s="282">
        <v>0.0587138863000932</v>
      </c>
      <c r="D40" s="282">
        <v>0.04277710874914917</v>
      </c>
      <c r="E40" s="282">
        <v>0.06643529995042141</v>
      </c>
      <c r="F40" s="282">
        <v>0.044032444959443806</v>
      </c>
      <c r="G40" s="282">
        <v>0.11538461538461538</v>
      </c>
      <c r="H40" s="282">
        <v>0.07005296100144438</v>
      </c>
      <c r="I40" s="282">
        <v>0.050866405813303525</v>
      </c>
    </row>
    <row r="41" spans="1:9" ht="14.25">
      <c r="A41" s="260">
        <v>60</v>
      </c>
      <c r="B41" s="409" t="s">
        <v>657</v>
      </c>
      <c r="C41" s="390">
        <v>0</v>
      </c>
      <c r="D41" s="390">
        <v>0.008115608147023404</v>
      </c>
      <c r="E41" s="390">
        <v>0.017848289538919187</v>
      </c>
      <c r="F41" s="390">
        <v>0.007780168846217513</v>
      </c>
      <c r="G41" s="390">
        <v>0.0641025641025641</v>
      </c>
      <c r="H41" s="390">
        <v>0.022147327876745306</v>
      </c>
      <c r="I41" s="390">
        <v>0.010833399877558625</v>
      </c>
    </row>
    <row r="42" spans="1:9" ht="14.25">
      <c r="A42" s="260">
        <v>61</v>
      </c>
      <c r="B42" s="409" t="s">
        <v>658</v>
      </c>
      <c r="C42" s="390">
        <v>0.0032618825722274</v>
      </c>
      <c r="D42" s="390">
        <v>0.002775014398659616</v>
      </c>
      <c r="E42" s="390">
        <v>0.0013220955214014213</v>
      </c>
      <c r="F42" s="390">
        <v>0.003972852176791923</v>
      </c>
      <c r="G42" s="390">
        <v>0</v>
      </c>
      <c r="H42" s="390">
        <v>0.003851709195955706</v>
      </c>
      <c r="I42" s="390">
        <v>0.0028747105326199797</v>
      </c>
    </row>
    <row r="43" spans="1:9" ht="14.25">
      <c r="A43" s="260">
        <v>62</v>
      </c>
      <c r="B43" s="409" t="s">
        <v>659</v>
      </c>
      <c r="C43" s="390">
        <v>0.007455731593662628</v>
      </c>
      <c r="D43" s="390">
        <v>0.009581653489711503</v>
      </c>
      <c r="E43" s="390">
        <v>0.008758882829284416</v>
      </c>
      <c r="F43" s="390">
        <v>0.006455884787286873</v>
      </c>
      <c r="G43" s="390">
        <v>0</v>
      </c>
      <c r="H43" s="390">
        <v>0.008425613866153106</v>
      </c>
      <c r="I43" s="390">
        <v>0.008677366978093641</v>
      </c>
    </row>
    <row r="44" spans="1:9" ht="14.25">
      <c r="A44" s="260">
        <v>63</v>
      </c>
      <c r="B44" s="409" t="s">
        <v>660</v>
      </c>
      <c r="C44" s="390">
        <v>0.0391425908667288</v>
      </c>
      <c r="D44" s="390">
        <v>0.019843970888528194</v>
      </c>
      <c r="E44" s="390">
        <v>0.03553131713766319</v>
      </c>
      <c r="F44" s="390">
        <v>0.02350604204601887</v>
      </c>
      <c r="G44" s="390">
        <v>0.05128205128205128</v>
      </c>
      <c r="H44" s="390">
        <v>0.029850746268656712</v>
      </c>
      <c r="I44" s="390">
        <v>0.025233570230775375</v>
      </c>
    </row>
    <row r="45" spans="1:9" ht="14.25">
      <c r="A45" s="260">
        <v>64</v>
      </c>
      <c r="B45" s="409" t="s">
        <v>661</v>
      </c>
      <c r="C45" s="390">
        <v>0</v>
      </c>
      <c r="D45" s="390">
        <v>0.0006806639091051888</v>
      </c>
      <c r="E45" s="390">
        <v>0.0004957858205255329</v>
      </c>
      <c r="F45" s="390">
        <v>0.0004966065220989904</v>
      </c>
      <c r="G45" s="390">
        <v>0</v>
      </c>
      <c r="H45" s="390">
        <v>0.002166586422725084</v>
      </c>
      <c r="I45" s="390">
        <v>0.0007452953232718465</v>
      </c>
    </row>
    <row r="46" spans="1:9" ht="27.75" thickBot="1">
      <c r="A46" s="261">
        <v>69</v>
      </c>
      <c r="B46" s="410" t="s">
        <v>662</v>
      </c>
      <c r="C46" s="391">
        <v>0.008853681267474371</v>
      </c>
      <c r="D46" s="391">
        <v>0.0017801979161212627</v>
      </c>
      <c r="E46" s="391">
        <v>0.002478929102627665</v>
      </c>
      <c r="F46" s="391">
        <v>0.0018208905810296308</v>
      </c>
      <c r="G46" s="391">
        <v>0</v>
      </c>
      <c r="H46" s="391">
        <v>0.0036109773712084737</v>
      </c>
      <c r="I46" s="391">
        <v>0.002502062870984056</v>
      </c>
    </row>
    <row r="47" spans="1:9" ht="15" thickBot="1">
      <c r="A47" s="259">
        <v>7</v>
      </c>
      <c r="B47" s="302" t="s">
        <v>663</v>
      </c>
      <c r="C47" s="282">
        <v>0.2912395153774464</v>
      </c>
      <c r="D47" s="282">
        <v>0.25116498245981467</v>
      </c>
      <c r="E47" s="282">
        <v>0.1887291356800529</v>
      </c>
      <c r="F47" s="282">
        <v>0.20874027478894225</v>
      </c>
      <c r="G47" s="282">
        <v>0.20512820512820515</v>
      </c>
      <c r="H47" s="282">
        <v>0.21593644679826673</v>
      </c>
      <c r="I47" s="282">
        <v>0.23258537624104983</v>
      </c>
    </row>
    <row r="48" spans="1:9" ht="14.25">
      <c r="A48" s="260">
        <v>70</v>
      </c>
      <c r="B48" s="409" t="s">
        <v>664</v>
      </c>
      <c r="C48" s="390">
        <v>0</v>
      </c>
      <c r="D48" s="390">
        <v>0.044662024189748156</v>
      </c>
      <c r="E48" s="390">
        <v>0.05387539249710792</v>
      </c>
      <c r="F48" s="390">
        <v>0.04005959278265188</v>
      </c>
      <c r="G48" s="390">
        <v>0.01282051282051282</v>
      </c>
      <c r="H48" s="390">
        <v>0.05464612421762158</v>
      </c>
      <c r="I48" s="390">
        <v>0.04389257100268839</v>
      </c>
    </row>
    <row r="49" spans="1:9" ht="14.25">
      <c r="A49" s="260">
        <v>71</v>
      </c>
      <c r="B49" s="409" t="s">
        <v>665</v>
      </c>
      <c r="C49" s="390">
        <v>0.10624417520969245</v>
      </c>
      <c r="D49" s="390">
        <v>0.17833394418555945</v>
      </c>
      <c r="E49" s="390">
        <v>0.11882333498595274</v>
      </c>
      <c r="F49" s="390">
        <v>0.15212713126965735</v>
      </c>
      <c r="G49" s="390">
        <v>0.15384615384615385</v>
      </c>
      <c r="H49" s="390">
        <v>0.1478093403948002</v>
      </c>
      <c r="I49" s="390">
        <v>0.1569911363091911</v>
      </c>
    </row>
    <row r="50" spans="1:9" ht="14.25">
      <c r="A50" s="260">
        <v>72</v>
      </c>
      <c r="B50" s="409" t="s">
        <v>666</v>
      </c>
      <c r="C50" s="390">
        <v>0.010251630941286114</v>
      </c>
      <c r="D50" s="390">
        <v>0.005026441174930623</v>
      </c>
      <c r="E50" s="390">
        <v>0.0011568335812262437</v>
      </c>
      <c r="F50" s="390">
        <v>0.002483032610494951</v>
      </c>
      <c r="G50" s="390">
        <v>0</v>
      </c>
      <c r="H50" s="390">
        <v>0.0012036591237361578</v>
      </c>
      <c r="I50" s="390">
        <v>0.0038595650669434904</v>
      </c>
    </row>
    <row r="51" spans="1:9" ht="14.25">
      <c r="A51" s="260">
        <v>73</v>
      </c>
      <c r="B51" s="409" t="s">
        <v>667</v>
      </c>
      <c r="C51" s="390">
        <v>0.15890027958993477</v>
      </c>
      <c r="D51" s="390">
        <v>0.01801141421016807</v>
      </c>
      <c r="E51" s="390">
        <v>0.009419930589985127</v>
      </c>
      <c r="F51" s="390">
        <v>0.008773381890415493</v>
      </c>
      <c r="G51" s="390">
        <v>0.01282051282051282</v>
      </c>
      <c r="H51" s="390">
        <v>0.0060182956186807905</v>
      </c>
      <c r="I51" s="390">
        <v>0.021853123585935212</v>
      </c>
    </row>
    <row r="52" spans="1:9" ht="27.75" thickBot="1">
      <c r="A52" s="261">
        <v>79</v>
      </c>
      <c r="B52" s="410" t="s">
        <v>668</v>
      </c>
      <c r="C52" s="392">
        <v>0.015843429636533086</v>
      </c>
      <c r="D52" s="392">
        <v>0.005131158699408346</v>
      </c>
      <c r="E52" s="392">
        <v>0.005453644025780862</v>
      </c>
      <c r="F52" s="392">
        <v>0.005297136235722563</v>
      </c>
      <c r="G52" s="392">
        <v>0.02564102564102564</v>
      </c>
      <c r="H52" s="392">
        <v>0.006259027443428021</v>
      </c>
      <c r="I52" s="392">
        <v>0.005988980276291623</v>
      </c>
    </row>
    <row r="53" spans="1:9" ht="15" thickBot="1">
      <c r="A53" s="259">
        <v>8</v>
      </c>
      <c r="B53" s="302" t="s">
        <v>669</v>
      </c>
      <c r="C53" s="282">
        <v>0.04193849021435228</v>
      </c>
      <c r="D53" s="282">
        <v>0.11037227079951831</v>
      </c>
      <c r="E53" s="282">
        <v>0.04544703354817386</v>
      </c>
      <c r="F53" s="282">
        <v>0.08938917397781825</v>
      </c>
      <c r="G53" s="282">
        <v>0.08974358974358974</v>
      </c>
      <c r="H53" s="282">
        <v>0.050794415021665866</v>
      </c>
      <c r="I53" s="282">
        <v>0.0860017567675477</v>
      </c>
    </row>
    <row r="54" spans="1:9" ht="14.25">
      <c r="A54" s="260">
        <v>80</v>
      </c>
      <c r="B54" s="409" t="s">
        <v>670</v>
      </c>
      <c r="C54" s="390">
        <v>0</v>
      </c>
      <c r="D54" s="390">
        <v>0.013142049321954029</v>
      </c>
      <c r="E54" s="390">
        <v>0.0026441910428028426</v>
      </c>
      <c r="F54" s="390">
        <v>0.011587485515643106</v>
      </c>
      <c r="G54" s="390">
        <v>0</v>
      </c>
      <c r="H54" s="390">
        <v>0.006259027443428021</v>
      </c>
      <c r="I54" s="390">
        <v>0.009662221512417152</v>
      </c>
    </row>
    <row r="55" spans="1:9" ht="14.25">
      <c r="A55" s="260">
        <v>81</v>
      </c>
      <c r="B55" s="409" t="s">
        <v>671</v>
      </c>
      <c r="C55" s="390">
        <v>0.0013979496738117428</v>
      </c>
      <c r="D55" s="390">
        <v>0.011728362741504789</v>
      </c>
      <c r="E55" s="390">
        <v>0.00561890596595604</v>
      </c>
      <c r="F55" s="390">
        <v>0.007780168846217513</v>
      </c>
      <c r="G55" s="390">
        <v>0.01282051282051282</v>
      </c>
      <c r="H55" s="390">
        <v>0.0031295137217140106</v>
      </c>
      <c r="I55" s="390">
        <v>0.008570896217626234</v>
      </c>
    </row>
    <row r="56" spans="1:9" ht="14.25">
      <c r="A56" s="260">
        <v>82</v>
      </c>
      <c r="B56" s="409" t="s">
        <v>672</v>
      </c>
      <c r="C56" s="390">
        <v>0.0013979496738117428</v>
      </c>
      <c r="D56" s="390">
        <v>0.004921723650452904</v>
      </c>
      <c r="E56" s="390">
        <v>0.016691455957692943</v>
      </c>
      <c r="F56" s="390">
        <v>0.0029796391325939415</v>
      </c>
      <c r="G56" s="390">
        <v>0.01282051282051282</v>
      </c>
      <c r="H56" s="390">
        <v>0.01227732306210881</v>
      </c>
      <c r="I56" s="390">
        <v>0.007133540951316245</v>
      </c>
    </row>
    <row r="57" spans="1:9" ht="14.25">
      <c r="A57" s="260">
        <v>83</v>
      </c>
      <c r="B57" s="409" t="s">
        <v>673</v>
      </c>
      <c r="C57" s="390">
        <v>0.034482758620689655</v>
      </c>
      <c r="D57" s="390">
        <v>0.0679093146238023</v>
      </c>
      <c r="E57" s="390">
        <v>0.01619567013716741</v>
      </c>
      <c r="F57" s="390">
        <v>0.05098493626882966</v>
      </c>
      <c r="G57" s="390">
        <v>0.05128205128205128</v>
      </c>
      <c r="H57" s="390">
        <v>0.025517573423206548</v>
      </c>
      <c r="I57" s="390">
        <v>0.05022758125049908</v>
      </c>
    </row>
    <row r="58" spans="1:9" ht="27.75" thickBot="1">
      <c r="A58" s="261">
        <v>89</v>
      </c>
      <c r="B58" s="410" t="s">
        <v>674</v>
      </c>
      <c r="C58" s="391">
        <v>0.004659832246039142</v>
      </c>
      <c r="D58" s="391">
        <v>0.012670820461804283</v>
      </c>
      <c r="E58" s="391">
        <v>0.004296810444554618</v>
      </c>
      <c r="F58" s="391">
        <v>0.01605694421453402</v>
      </c>
      <c r="G58" s="391">
        <v>0.01282051282051282</v>
      </c>
      <c r="H58" s="391">
        <v>0.0036109773712084737</v>
      </c>
      <c r="I58" s="391">
        <v>0.010407516835689</v>
      </c>
    </row>
    <row r="59" spans="1:9" ht="15" thickBot="1">
      <c r="A59" s="259">
        <v>99</v>
      </c>
      <c r="B59" s="302" t="s">
        <v>675</v>
      </c>
      <c r="C59" s="282">
        <v>0.15051258154706432</v>
      </c>
      <c r="D59" s="282">
        <v>0.04419079532959841</v>
      </c>
      <c r="E59" s="282">
        <v>0.05007436787307883</v>
      </c>
      <c r="F59" s="282">
        <v>0.04386690945207747</v>
      </c>
      <c r="G59" s="282">
        <v>0.02564102564102564</v>
      </c>
      <c r="H59" s="282">
        <v>0.04260953298025999</v>
      </c>
      <c r="I59" s="282">
        <v>0.050946258883654075</v>
      </c>
    </row>
    <row r="60" spans="1:10" ht="15" thickBot="1">
      <c r="A60" s="259" t="s">
        <v>54</v>
      </c>
      <c r="B60" s="302" t="s">
        <v>679</v>
      </c>
      <c r="C60" s="282">
        <v>0.0717614165890028</v>
      </c>
      <c r="D60" s="282">
        <v>0.030211005811822608</v>
      </c>
      <c r="E60" s="282">
        <v>0.03586184101801356</v>
      </c>
      <c r="F60" s="282">
        <v>0.031286210892236384</v>
      </c>
      <c r="G60" s="282">
        <v>0.0641025641025641</v>
      </c>
      <c r="H60" s="282">
        <v>0.04188733750601829</v>
      </c>
      <c r="I60" s="282">
        <v>0.035028880193776785</v>
      </c>
      <c r="J60" s="368"/>
    </row>
    <row r="61" spans="1:9" ht="15" thickBot="1">
      <c r="A61" s="579" t="s">
        <v>410</v>
      </c>
      <c r="B61" s="460"/>
      <c r="C61" s="395">
        <v>1</v>
      </c>
      <c r="D61" s="395">
        <v>1</v>
      </c>
      <c r="E61" s="395">
        <v>1</v>
      </c>
      <c r="F61" s="395">
        <v>1</v>
      </c>
      <c r="G61" s="395">
        <v>1</v>
      </c>
      <c r="H61" s="395">
        <v>1</v>
      </c>
      <c r="I61" s="395">
        <v>1</v>
      </c>
    </row>
    <row r="63" ht="14.25">
      <c r="C63" s="370"/>
    </row>
    <row r="64" spans="1:4" ht="14.25">
      <c r="A64" s="58"/>
      <c r="B64" s="58"/>
      <c r="C64" s="182"/>
      <c r="D64" s="182"/>
    </row>
    <row r="65" spans="1:4" ht="14.25">
      <c r="A65" s="285"/>
      <c r="B65" s="286"/>
      <c r="C65" s="288"/>
      <c r="D65" s="287"/>
    </row>
    <row r="66" spans="1:4" ht="32.25" customHeight="1">
      <c r="A66" s="585"/>
      <c r="B66" s="452"/>
      <c r="C66" s="452"/>
      <c r="D66" s="452"/>
    </row>
    <row r="67" spans="1:4" ht="14.25">
      <c r="A67" s="585"/>
      <c r="B67" s="452"/>
      <c r="C67" s="452"/>
      <c r="D67" s="452"/>
    </row>
    <row r="68" spans="1:4" ht="14.25">
      <c r="A68" s="63"/>
      <c r="B68" s="63"/>
      <c r="C68" s="289"/>
      <c r="D68" s="289"/>
    </row>
  </sheetData>
  <sheetProtection/>
  <mergeCells count="13">
    <mergeCell ref="A67:D67"/>
    <mergeCell ref="A2:A4"/>
    <mergeCell ref="B2:B4"/>
    <mergeCell ref="C3:C4"/>
    <mergeCell ref="D3:D4"/>
    <mergeCell ref="A66:D66"/>
    <mergeCell ref="G3:G4"/>
    <mergeCell ref="H3:H4"/>
    <mergeCell ref="A61:B61"/>
    <mergeCell ref="A1:I1"/>
    <mergeCell ref="I2:I4"/>
    <mergeCell ref="E3:E4"/>
    <mergeCell ref="F3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6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7109375" style="290" customWidth="1"/>
    <col min="2" max="2" width="98.8515625" style="290" bestFit="1" customWidth="1"/>
    <col min="3" max="9" width="10.7109375" style="290" customWidth="1"/>
    <col min="10" max="10" width="13.28125" style="290" customWidth="1"/>
    <col min="11" max="20" width="10.7109375" style="290" customWidth="1"/>
    <col min="21" max="16384" width="9.140625" style="290" customWidth="1"/>
  </cols>
  <sheetData>
    <row r="1" spans="1:20" ht="24.75" customHeight="1" thickBot="1" thickTop="1">
      <c r="A1" s="489" t="s">
        <v>497</v>
      </c>
      <c r="B1" s="490"/>
      <c r="C1" s="588"/>
      <c r="D1" s="588"/>
      <c r="E1" s="588"/>
      <c r="F1" s="588"/>
      <c r="G1" s="588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90"/>
    </row>
    <row r="2" spans="1:20" ht="24.75" customHeight="1" thickBot="1" thickTop="1">
      <c r="A2" s="466" t="s">
        <v>676</v>
      </c>
      <c r="B2" s="478" t="s">
        <v>718</v>
      </c>
      <c r="C2" s="543" t="s">
        <v>694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7"/>
    </row>
    <row r="3" spans="1:20" ht="24.75" customHeight="1">
      <c r="A3" s="530"/>
      <c r="B3" s="532"/>
      <c r="C3" s="525" t="s">
        <v>711</v>
      </c>
      <c r="D3" s="556"/>
      <c r="E3" s="523" t="s">
        <v>707</v>
      </c>
      <c r="F3" s="591"/>
      <c r="G3" s="525" t="s">
        <v>708</v>
      </c>
      <c r="H3" s="556"/>
      <c r="I3" s="523" t="s">
        <v>709</v>
      </c>
      <c r="J3" s="591"/>
      <c r="K3" s="525" t="s">
        <v>710</v>
      </c>
      <c r="L3" s="556"/>
      <c r="M3" s="523" t="s">
        <v>712</v>
      </c>
      <c r="N3" s="591"/>
      <c r="O3" s="525" t="s">
        <v>713</v>
      </c>
      <c r="P3" s="556"/>
      <c r="Q3" s="525" t="s">
        <v>714</v>
      </c>
      <c r="R3" s="556"/>
      <c r="S3" s="523" t="s">
        <v>695</v>
      </c>
      <c r="T3" s="556"/>
    </row>
    <row r="4" spans="1:20" ht="24.75" customHeight="1" thickBot="1">
      <c r="A4" s="530"/>
      <c r="B4" s="533"/>
      <c r="C4" s="39" t="s">
        <v>10</v>
      </c>
      <c r="D4" s="74" t="s">
        <v>11</v>
      </c>
      <c r="E4" s="10" t="s">
        <v>10</v>
      </c>
      <c r="F4" s="73" t="s">
        <v>11</v>
      </c>
      <c r="G4" s="39" t="s">
        <v>10</v>
      </c>
      <c r="H4" s="74" t="s">
        <v>11</v>
      </c>
      <c r="I4" s="10" t="s">
        <v>10</v>
      </c>
      <c r="J4" s="73" t="s">
        <v>11</v>
      </c>
      <c r="K4" s="39" t="s">
        <v>10</v>
      </c>
      <c r="L4" s="74" t="s">
        <v>11</v>
      </c>
      <c r="M4" s="10" t="s">
        <v>10</v>
      </c>
      <c r="N4" s="73" t="s">
        <v>11</v>
      </c>
      <c r="O4" s="221" t="s">
        <v>10</v>
      </c>
      <c r="P4" s="74" t="s">
        <v>11</v>
      </c>
      <c r="Q4" s="39" t="s">
        <v>10</v>
      </c>
      <c r="R4" s="74" t="s">
        <v>11</v>
      </c>
      <c r="S4" s="10" t="s">
        <v>10</v>
      </c>
      <c r="T4" s="74" t="s">
        <v>11</v>
      </c>
    </row>
    <row r="5" spans="1:20" ht="15" thickBot="1">
      <c r="A5" s="259">
        <v>1</v>
      </c>
      <c r="B5" s="14" t="s">
        <v>621</v>
      </c>
      <c r="C5" s="15">
        <v>1101</v>
      </c>
      <c r="D5" s="158">
        <v>0.057677196291057685</v>
      </c>
      <c r="E5" s="159">
        <v>172</v>
      </c>
      <c r="F5" s="160">
        <v>0.04836895388076491</v>
      </c>
      <c r="G5" s="15">
        <v>103</v>
      </c>
      <c r="H5" s="158">
        <v>0.026322514694607717</v>
      </c>
      <c r="I5" s="159">
        <v>101</v>
      </c>
      <c r="J5" s="160">
        <v>0.023239760699493787</v>
      </c>
      <c r="K5" s="15">
        <v>49</v>
      </c>
      <c r="L5" s="158">
        <v>0.021500658183413776</v>
      </c>
      <c r="M5" s="331">
        <v>30</v>
      </c>
      <c r="N5" s="16">
        <v>0.011516314779270632</v>
      </c>
      <c r="O5" s="191">
        <v>8</v>
      </c>
      <c r="P5" s="17">
        <v>0.007582938388625593</v>
      </c>
      <c r="Q5" s="191">
        <v>9</v>
      </c>
      <c r="R5" s="17">
        <v>0.012396694214876033</v>
      </c>
      <c r="S5" s="331">
        <v>1573</v>
      </c>
      <c r="T5" s="17">
        <v>0.041869626553807666</v>
      </c>
    </row>
    <row r="6" spans="1:20" ht="14.25">
      <c r="A6" s="260">
        <v>10</v>
      </c>
      <c r="B6" s="204" t="s">
        <v>622</v>
      </c>
      <c r="C6" s="78">
        <v>15</v>
      </c>
      <c r="D6" s="80">
        <v>0.0007857928650007858</v>
      </c>
      <c r="E6" s="81">
        <v>3</v>
      </c>
      <c r="F6" s="79">
        <v>0.000843644544431946</v>
      </c>
      <c r="G6" s="82">
        <v>5</v>
      </c>
      <c r="H6" s="80">
        <v>0.0012777919754663942</v>
      </c>
      <c r="I6" s="81">
        <v>6</v>
      </c>
      <c r="J6" s="79">
        <v>0.0013805798435342846</v>
      </c>
      <c r="K6" s="78">
        <v>1</v>
      </c>
      <c r="L6" s="80">
        <v>0.0004387889425186486</v>
      </c>
      <c r="M6" s="234">
        <v>1</v>
      </c>
      <c r="N6" s="176">
        <v>0.00038387715930902113</v>
      </c>
      <c r="O6" s="225">
        <v>1</v>
      </c>
      <c r="P6" s="175">
        <v>0.0009478672985781991</v>
      </c>
      <c r="Q6" s="225">
        <v>0</v>
      </c>
      <c r="R6" s="175">
        <v>0</v>
      </c>
      <c r="S6" s="234">
        <v>32</v>
      </c>
      <c r="T6" s="175">
        <v>0.0008517660837392533</v>
      </c>
    </row>
    <row r="7" spans="1:20" ht="14.25">
      <c r="A7" s="260">
        <v>11</v>
      </c>
      <c r="B7" s="204" t="s">
        <v>623</v>
      </c>
      <c r="C7" s="78">
        <v>15</v>
      </c>
      <c r="D7" s="80">
        <v>0.0007857928650007858</v>
      </c>
      <c r="E7" s="81">
        <v>4</v>
      </c>
      <c r="F7" s="79">
        <v>0.0011248593925759281</v>
      </c>
      <c r="G7" s="82">
        <v>3</v>
      </c>
      <c r="H7" s="80">
        <v>0.0007666751852798365</v>
      </c>
      <c r="I7" s="81">
        <v>0</v>
      </c>
      <c r="J7" s="79">
        <v>0</v>
      </c>
      <c r="K7" s="78">
        <v>0</v>
      </c>
      <c r="L7" s="80">
        <v>0</v>
      </c>
      <c r="M7" s="234">
        <v>3</v>
      </c>
      <c r="N7" s="176">
        <v>0.0011516314779270633</v>
      </c>
      <c r="O7" s="225">
        <v>0</v>
      </c>
      <c r="P7" s="175">
        <v>0</v>
      </c>
      <c r="Q7" s="225">
        <v>0</v>
      </c>
      <c r="R7" s="175">
        <v>0</v>
      </c>
      <c r="S7" s="234">
        <v>25</v>
      </c>
      <c r="T7" s="175">
        <v>0.0006654422529212916</v>
      </c>
    </row>
    <row r="8" spans="1:20" ht="14.25">
      <c r="A8" s="260">
        <v>12</v>
      </c>
      <c r="B8" s="204" t="s">
        <v>624</v>
      </c>
      <c r="C8" s="78">
        <v>27</v>
      </c>
      <c r="D8" s="80">
        <v>0.0014144271570014145</v>
      </c>
      <c r="E8" s="81">
        <v>3</v>
      </c>
      <c r="F8" s="79">
        <v>0.000843644544431946</v>
      </c>
      <c r="G8" s="82">
        <v>0</v>
      </c>
      <c r="H8" s="80">
        <v>0</v>
      </c>
      <c r="I8" s="81">
        <v>0</v>
      </c>
      <c r="J8" s="79">
        <v>0</v>
      </c>
      <c r="K8" s="78">
        <v>2</v>
      </c>
      <c r="L8" s="80">
        <v>0.0008775778850372972</v>
      </c>
      <c r="M8" s="234">
        <v>0</v>
      </c>
      <c r="N8" s="176">
        <v>0</v>
      </c>
      <c r="O8" s="225">
        <v>0</v>
      </c>
      <c r="P8" s="175">
        <v>0</v>
      </c>
      <c r="Q8" s="225">
        <v>0</v>
      </c>
      <c r="R8" s="175">
        <v>0</v>
      </c>
      <c r="S8" s="234">
        <v>32</v>
      </c>
      <c r="T8" s="175">
        <v>0.0008517660837392533</v>
      </c>
    </row>
    <row r="9" spans="1:20" ht="14.25">
      <c r="A9" s="260">
        <v>13</v>
      </c>
      <c r="B9" s="204" t="s">
        <v>625</v>
      </c>
      <c r="C9" s="78">
        <v>147</v>
      </c>
      <c r="D9" s="80">
        <v>0.007700770077007701</v>
      </c>
      <c r="E9" s="81">
        <v>36</v>
      </c>
      <c r="F9" s="79">
        <v>0.010123734533183352</v>
      </c>
      <c r="G9" s="82">
        <v>31</v>
      </c>
      <c r="H9" s="80">
        <v>0.007922310247891643</v>
      </c>
      <c r="I9" s="81">
        <v>36</v>
      </c>
      <c r="J9" s="79">
        <v>0.008283479061205707</v>
      </c>
      <c r="K9" s="78">
        <v>25</v>
      </c>
      <c r="L9" s="80">
        <v>0.01096972356296621</v>
      </c>
      <c r="M9" s="234">
        <v>5</v>
      </c>
      <c r="N9" s="176">
        <v>0.0019193857965451055</v>
      </c>
      <c r="O9" s="225">
        <v>1</v>
      </c>
      <c r="P9" s="175">
        <v>0.0009478672985781991</v>
      </c>
      <c r="Q9" s="225">
        <v>2</v>
      </c>
      <c r="R9" s="175">
        <v>0.0027548209366391185</v>
      </c>
      <c r="S9" s="234">
        <v>283</v>
      </c>
      <c r="T9" s="175">
        <v>0.007532806303069021</v>
      </c>
    </row>
    <row r="10" spans="1:20" ht="14.25">
      <c r="A10" s="260">
        <v>14</v>
      </c>
      <c r="B10" s="204" t="s">
        <v>626</v>
      </c>
      <c r="C10" s="78">
        <v>85</v>
      </c>
      <c r="D10" s="80">
        <v>0.0044528262350044525</v>
      </c>
      <c r="E10" s="81">
        <v>14</v>
      </c>
      <c r="F10" s="79">
        <v>0.003937007874015748</v>
      </c>
      <c r="G10" s="82">
        <v>16</v>
      </c>
      <c r="H10" s="80">
        <v>0.004088934321492461</v>
      </c>
      <c r="I10" s="81">
        <v>22</v>
      </c>
      <c r="J10" s="79">
        <v>0.0050621260929590425</v>
      </c>
      <c r="K10" s="78">
        <v>9</v>
      </c>
      <c r="L10" s="80">
        <v>0.003949100482667836</v>
      </c>
      <c r="M10" s="234">
        <v>9</v>
      </c>
      <c r="N10" s="176">
        <v>0.00345489443378119</v>
      </c>
      <c r="O10" s="225">
        <v>2</v>
      </c>
      <c r="P10" s="175">
        <v>0.0018957345971563982</v>
      </c>
      <c r="Q10" s="225">
        <v>5</v>
      </c>
      <c r="R10" s="175">
        <v>0.006887052341597797</v>
      </c>
      <c r="S10" s="234">
        <v>162</v>
      </c>
      <c r="T10" s="175">
        <v>0.0043120657989299685</v>
      </c>
    </row>
    <row r="11" spans="1:20" ht="14.25">
      <c r="A11" s="260">
        <v>15</v>
      </c>
      <c r="B11" s="204" t="s">
        <v>627</v>
      </c>
      <c r="C11" s="78">
        <v>102</v>
      </c>
      <c r="D11" s="80">
        <v>0.005343391482005343</v>
      </c>
      <c r="E11" s="81">
        <v>14</v>
      </c>
      <c r="F11" s="79">
        <v>0.003937007874015748</v>
      </c>
      <c r="G11" s="82">
        <v>6</v>
      </c>
      <c r="H11" s="80">
        <v>0.001533350370559673</v>
      </c>
      <c r="I11" s="81">
        <v>8</v>
      </c>
      <c r="J11" s="79">
        <v>0.0018407731247123793</v>
      </c>
      <c r="K11" s="78">
        <v>3</v>
      </c>
      <c r="L11" s="80">
        <v>0.0013163668275559457</v>
      </c>
      <c r="M11" s="234">
        <v>2</v>
      </c>
      <c r="N11" s="176">
        <v>0.0007677543186180423</v>
      </c>
      <c r="O11" s="225">
        <v>1</v>
      </c>
      <c r="P11" s="175">
        <v>0.0009478672985781991</v>
      </c>
      <c r="Q11" s="225">
        <v>1</v>
      </c>
      <c r="R11" s="175">
        <v>0.0013774104683195593</v>
      </c>
      <c r="S11" s="234">
        <v>137</v>
      </c>
      <c r="T11" s="175">
        <v>0.003646623546008677</v>
      </c>
    </row>
    <row r="12" spans="1:20" ht="14.25">
      <c r="A12" s="260">
        <v>16</v>
      </c>
      <c r="B12" s="204" t="s">
        <v>628</v>
      </c>
      <c r="C12" s="78">
        <v>560</v>
      </c>
      <c r="D12" s="80">
        <v>0.029336266960029337</v>
      </c>
      <c r="E12" s="81">
        <v>59</v>
      </c>
      <c r="F12" s="79">
        <v>0.016591676040494937</v>
      </c>
      <c r="G12" s="82">
        <v>21</v>
      </c>
      <c r="H12" s="80">
        <v>0.005366726296958855</v>
      </c>
      <c r="I12" s="81">
        <v>16</v>
      </c>
      <c r="J12" s="79">
        <v>0.0036815462494247586</v>
      </c>
      <c r="K12" s="78">
        <v>2</v>
      </c>
      <c r="L12" s="80">
        <v>0.0008775778850372972</v>
      </c>
      <c r="M12" s="234">
        <v>5</v>
      </c>
      <c r="N12" s="176">
        <v>0.0019193857965451055</v>
      </c>
      <c r="O12" s="225">
        <v>0</v>
      </c>
      <c r="P12" s="175">
        <v>0</v>
      </c>
      <c r="Q12" s="225">
        <v>0</v>
      </c>
      <c r="R12" s="175">
        <v>0</v>
      </c>
      <c r="S12" s="234">
        <v>663</v>
      </c>
      <c r="T12" s="175">
        <v>0.017647528547472653</v>
      </c>
    </row>
    <row r="13" spans="1:20" ht="14.25">
      <c r="A13" s="260">
        <v>17</v>
      </c>
      <c r="B13" s="204" t="s">
        <v>629</v>
      </c>
      <c r="C13" s="78">
        <v>3</v>
      </c>
      <c r="D13" s="80">
        <v>0.00015715857300015716</v>
      </c>
      <c r="E13" s="81">
        <v>1</v>
      </c>
      <c r="F13" s="79">
        <v>0.00028121484814398203</v>
      </c>
      <c r="G13" s="82">
        <v>0</v>
      </c>
      <c r="H13" s="80">
        <v>0</v>
      </c>
      <c r="I13" s="81">
        <v>0</v>
      </c>
      <c r="J13" s="79">
        <v>0</v>
      </c>
      <c r="K13" s="78">
        <v>0</v>
      </c>
      <c r="L13" s="80">
        <v>0</v>
      </c>
      <c r="M13" s="234">
        <v>0</v>
      </c>
      <c r="N13" s="176">
        <v>0</v>
      </c>
      <c r="O13" s="225">
        <v>0</v>
      </c>
      <c r="P13" s="175">
        <v>0</v>
      </c>
      <c r="Q13" s="225">
        <v>1</v>
      </c>
      <c r="R13" s="175">
        <v>0.0013774104683195593</v>
      </c>
      <c r="S13" s="234">
        <v>5</v>
      </c>
      <c r="T13" s="175">
        <v>0.0001330884505842583</v>
      </c>
    </row>
    <row r="14" spans="1:20" ht="15" thickBot="1">
      <c r="A14" s="261">
        <v>19</v>
      </c>
      <c r="B14" s="262" t="s">
        <v>630</v>
      </c>
      <c r="C14" s="83">
        <v>147</v>
      </c>
      <c r="D14" s="85">
        <v>0.007700770077007701</v>
      </c>
      <c r="E14" s="86">
        <v>38</v>
      </c>
      <c r="F14" s="84">
        <v>0.010686164229471318</v>
      </c>
      <c r="G14" s="87">
        <v>21</v>
      </c>
      <c r="H14" s="85">
        <v>0.005366726296958855</v>
      </c>
      <c r="I14" s="86">
        <v>13</v>
      </c>
      <c r="J14" s="84">
        <v>0.0029912563276576157</v>
      </c>
      <c r="K14" s="83">
        <v>7</v>
      </c>
      <c r="L14" s="85">
        <v>0.00307152259763054</v>
      </c>
      <c r="M14" s="321">
        <v>5</v>
      </c>
      <c r="N14" s="178">
        <v>0.0019193857965451055</v>
      </c>
      <c r="O14" s="323">
        <v>3</v>
      </c>
      <c r="P14" s="177">
        <v>0.002843601895734597</v>
      </c>
      <c r="Q14" s="323">
        <v>0</v>
      </c>
      <c r="R14" s="177">
        <v>0</v>
      </c>
      <c r="S14" s="321">
        <v>234</v>
      </c>
      <c r="T14" s="177">
        <v>0.006228539487343287</v>
      </c>
    </row>
    <row r="15" spans="1:20" ht="15" thickBot="1">
      <c r="A15" s="259">
        <v>2</v>
      </c>
      <c r="B15" s="14" t="s">
        <v>631</v>
      </c>
      <c r="C15" s="15">
        <v>38</v>
      </c>
      <c r="D15" s="158">
        <v>0.0019906752580019908</v>
      </c>
      <c r="E15" s="159">
        <v>25</v>
      </c>
      <c r="F15" s="160">
        <v>0.00703037120359955</v>
      </c>
      <c r="G15" s="15">
        <v>4</v>
      </c>
      <c r="H15" s="158">
        <v>0.0010222335803731152</v>
      </c>
      <c r="I15" s="159">
        <v>2</v>
      </c>
      <c r="J15" s="160">
        <v>0.0004601932811780948</v>
      </c>
      <c r="K15" s="15">
        <v>1</v>
      </c>
      <c r="L15" s="158">
        <v>0.0004387889425186486</v>
      </c>
      <c r="M15" s="331">
        <v>3</v>
      </c>
      <c r="N15" s="16">
        <v>0.0011516314779270633</v>
      </c>
      <c r="O15" s="191">
        <v>2</v>
      </c>
      <c r="P15" s="17">
        <v>0.0018957345971563982</v>
      </c>
      <c r="Q15" s="191">
        <v>0</v>
      </c>
      <c r="R15" s="17">
        <v>0</v>
      </c>
      <c r="S15" s="331">
        <v>75</v>
      </c>
      <c r="T15" s="17">
        <v>0.0019963267587638743</v>
      </c>
    </row>
    <row r="16" spans="1:20" ht="14.25">
      <c r="A16" s="283">
        <v>20</v>
      </c>
      <c r="B16" s="284" t="s">
        <v>632</v>
      </c>
      <c r="C16" s="78">
        <v>1</v>
      </c>
      <c r="D16" s="80">
        <v>5.2386191000052386E-05</v>
      </c>
      <c r="E16" s="81">
        <v>0</v>
      </c>
      <c r="F16" s="79">
        <v>0</v>
      </c>
      <c r="G16" s="82">
        <v>0</v>
      </c>
      <c r="H16" s="80">
        <v>0</v>
      </c>
      <c r="I16" s="81">
        <v>0</v>
      </c>
      <c r="J16" s="79">
        <v>0</v>
      </c>
      <c r="K16" s="78">
        <v>0</v>
      </c>
      <c r="L16" s="80">
        <v>0</v>
      </c>
      <c r="M16" s="234">
        <v>1</v>
      </c>
      <c r="N16" s="176">
        <v>0.00038387715930902113</v>
      </c>
      <c r="O16" s="225">
        <v>0</v>
      </c>
      <c r="P16" s="175">
        <v>0</v>
      </c>
      <c r="Q16" s="225">
        <v>0</v>
      </c>
      <c r="R16" s="175">
        <v>0</v>
      </c>
      <c r="S16" s="234">
        <v>2</v>
      </c>
      <c r="T16" s="175">
        <v>5.323538023370333E-05</v>
      </c>
    </row>
    <row r="17" spans="1:20" ht="14.25">
      <c r="A17" s="260">
        <v>21</v>
      </c>
      <c r="B17" s="204" t="s">
        <v>633</v>
      </c>
      <c r="C17" s="78">
        <v>2</v>
      </c>
      <c r="D17" s="80">
        <v>0.00010477238200010477</v>
      </c>
      <c r="E17" s="81">
        <v>0</v>
      </c>
      <c r="F17" s="79">
        <v>0</v>
      </c>
      <c r="G17" s="82">
        <v>0</v>
      </c>
      <c r="H17" s="80">
        <v>0</v>
      </c>
      <c r="I17" s="81">
        <v>0</v>
      </c>
      <c r="J17" s="79">
        <v>0</v>
      </c>
      <c r="K17" s="78">
        <v>0</v>
      </c>
      <c r="L17" s="80">
        <v>0</v>
      </c>
      <c r="M17" s="234">
        <v>0</v>
      </c>
      <c r="N17" s="176">
        <v>0</v>
      </c>
      <c r="O17" s="225">
        <v>1</v>
      </c>
      <c r="P17" s="175">
        <v>0.0009478672985781991</v>
      </c>
      <c r="Q17" s="225">
        <v>0</v>
      </c>
      <c r="R17" s="175">
        <v>0</v>
      </c>
      <c r="S17" s="234">
        <v>3</v>
      </c>
      <c r="T17" s="175">
        <v>7.985307035055497E-05</v>
      </c>
    </row>
    <row r="18" spans="1:20" ht="14.25">
      <c r="A18" s="260">
        <v>22</v>
      </c>
      <c r="B18" s="204" t="s">
        <v>634</v>
      </c>
      <c r="C18" s="78">
        <v>2</v>
      </c>
      <c r="D18" s="80">
        <v>0.00010477238200010477</v>
      </c>
      <c r="E18" s="81">
        <v>0</v>
      </c>
      <c r="F18" s="79">
        <v>0</v>
      </c>
      <c r="G18" s="82">
        <v>1</v>
      </c>
      <c r="H18" s="80">
        <v>0.0002555583950932788</v>
      </c>
      <c r="I18" s="81">
        <v>0</v>
      </c>
      <c r="J18" s="79">
        <v>0</v>
      </c>
      <c r="K18" s="78">
        <v>1</v>
      </c>
      <c r="L18" s="80">
        <v>0.0004387889425186486</v>
      </c>
      <c r="M18" s="234">
        <v>0</v>
      </c>
      <c r="N18" s="176">
        <v>0</v>
      </c>
      <c r="O18" s="225">
        <v>0</v>
      </c>
      <c r="P18" s="175">
        <v>0</v>
      </c>
      <c r="Q18" s="225">
        <v>0</v>
      </c>
      <c r="R18" s="175">
        <v>0</v>
      </c>
      <c r="S18" s="234">
        <v>4</v>
      </c>
      <c r="T18" s="175">
        <v>0.00010647076046740666</v>
      </c>
    </row>
    <row r="19" spans="1:20" ht="14.25">
      <c r="A19" s="260">
        <v>23</v>
      </c>
      <c r="B19" s="204" t="s">
        <v>635</v>
      </c>
      <c r="C19" s="78">
        <v>11</v>
      </c>
      <c r="D19" s="80">
        <v>0.0005762481010005763</v>
      </c>
      <c r="E19" s="81">
        <v>18</v>
      </c>
      <c r="F19" s="79">
        <v>0.005061867266591676</v>
      </c>
      <c r="G19" s="82">
        <v>1</v>
      </c>
      <c r="H19" s="80">
        <v>0.0002555583950932788</v>
      </c>
      <c r="I19" s="81">
        <v>1</v>
      </c>
      <c r="J19" s="79">
        <v>0.0002300966405890474</v>
      </c>
      <c r="K19" s="78">
        <v>0</v>
      </c>
      <c r="L19" s="80">
        <v>0</v>
      </c>
      <c r="M19" s="234">
        <v>0</v>
      </c>
      <c r="N19" s="176">
        <v>0</v>
      </c>
      <c r="O19" s="225">
        <v>0</v>
      </c>
      <c r="P19" s="175">
        <v>0</v>
      </c>
      <c r="Q19" s="225">
        <v>0</v>
      </c>
      <c r="R19" s="175">
        <v>0</v>
      </c>
      <c r="S19" s="234">
        <v>31</v>
      </c>
      <c r="T19" s="175">
        <v>0.0008251483936224014</v>
      </c>
    </row>
    <row r="20" spans="1:20" ht="15" thickBot="1">
      <c r="A20" s="261">
        <v>29</v>
      </c>
      <c r="B20" s="262" t="s">
        <v>636</v>
      </c>
      <c r="C20" s="83">
        <v>22</v>
      </c>
      <c r="D20" s="85">
        <v>0.0011524962020011526</v>
      </c>
      <c r="E20" s="86">
        <v>7</v>
      </c>
      <c r="F20" s="84">
        <v>0.001968503937007874</v>
      </c>
      <c r="G20" s="87">
        <v>2</v>
      </c>
      <c r="H20" s="85">
        <v>0.0005111167901865576</v>
      </c>
      <c r="I20" s="86">
        <v>1</v>
      </c>
      <c r="J20" s="84">
        <v>0.0002300966405890474</v>
      </c>
      <c r="K20" s="83">
        <v>0</v>
      </c>
      <c r="L20" s="85">
        <v>0</v>
      </c>
      <c r="M20" s="321">
        <v>2</v>
      </c>
      <c r="N20" s="178">
        <v>0.0007677543186180423</v>
      </c>
      <c r="O20" s="323">
        <v>1</v>
      </c>
      <c r="P20" s="177">
        <v>0.0009478672985781991</v>
      </c>
      <c r="Q20" s="323">
        <v>0</v>
      </c>
      <c r="R20" s="177">
        <v>0</v>
      </c>
      <c r="S20" s="321">
        <v>35</v>
      </c>
      <c r="T20" s="177">
        <v>0.000931619154089808</v>
      </c>
    </row>
    <row r="21" spans="1:20" ht="27.75" thickBot="1">
      <c r="A21" s="259">
        <v>3</v>
      </c>
      <c r="B21" s="14" t="s">
        <v>637</v>
      </c>
      <c r="C21" s="15">
        <v>3493</v>
      </c>
      <c r="D21" s="158">
        <v>0.182984965163183</v>
      </c>
      <c r="E21" s="159">
        <v>611</v>
      </c>
      <c r="F21" s="160">
        <v>0.171822272215973</v>
      </c>
      <c r="G21" s="15">
        <v>709</v>
      </c>
      <c r="H21" s="158">
        <v>0.18119090212113464</v>
      </c>
      <c r="I21" s="159">
        <v>826</v>
      </c>
      <c r="J21" s="160">
        <v>0.19005982512655314</v>
      </c>
      <c r="K21" s="15">
        <v>480</v>
      </c>
      <c r="L21" s="158">
        <v>0.21061869240895126</v>
      </c>
      <c r="M21" s="331">
        <v>668</v>
      </c>
      <c r="N21" s="16">
        <v>0.2564299424184261</v>
      </c>
      <c r="O21" s="191">
        <v>296</v>
      </c>
      <c r="P21" s="17">
        <v>0.28056872037914693</v>
      </c>
      <c r="Q21" s="191">
        <v>184</v>
      </c>
      <c r="R21" s="17">
        <v>0.2534435261707989</v>
      </c>
      <c r="S21" s="331">
        <v>7267</v>
      </c>
      <c r="T21" s="17">
        <v>0.19343075407916102</v>
      </c>
    </row>
    <row r="22" spans="1:20" ht="27">
      <c r="A22" s="260">
        <v>30</v>
      </c>
      <c r="B22" s="204" t="s">
        <v>638</v>
      </c>
      <c r="C22" s="78">
        <v>192</v>
      </c>
      <c r="D22" s="80">
        <v>0.010058148672010058</v>
      </c>
      <c r="E22" s="81">
        <v>74</v>
      </c>
      <c r="F22" s="79">
        <v>0.02080989876265467</v>
      </c>
      <c r="G22" s="82">
        <v>74</v>
      </c>
      <c r="H22" s="80">
        <v>0.01891132123690263</v>
      </c>
      <c r="I22" s="81">
        <v>118</v>
      </c>
      <c r="J22" s="79">
        <v>0.027151403589507597</v>
      </c>
      <c r="K22" s="78">
        <v>37</v>
      </c>
      <c r="L22" s="80">
        <v>0.016235190873189996</v>
      </c>
      <c r="M22" s="234">
        <v>46</v>
      </c>
      <c r="N22" s="176">
        <v>0.017658349328214973</v>
      </c>
      <c r="O22" s="225">
        <v>21</v>
      </c>
      <c r="P22" s="175">
        <v>0.01990521327014218</v>
      </c>
      <c r="Q22" s="225">
        <v>16</v>
      </c>
      <c r="R22" s="175">
        <v>0.02203856749311295</v>
      </c>
      <c r="S22" s="234">
        <v>578</v>
      </c>
      <c r="T22" s="175">
        <v>0.015385024887540259</v>
      </c>
    </row>
    <row r="23" spans="1:20" ht="14.25">
      <c r="A23" s="260">
        <v>31</v>
      </c>
      <c r="B23" s="204" t="s">
        <v>639</v>
      </c>
      <c r="C23" s="78">
        <v>2669</v>
      </c>
      <c r="D23" s="80">
        <v>0.13981874377913983</v>
      </c>
      <c r="E23" s="81">
        <v>410</v>
      </c>
      <c r="F23" s="79">
        <v>0.11529808773903262</v>
      </c>
      <c r="G23" s="82">
        <v>472</v>
      </c>
      <c r="H23" s="80">
        <v>0.12062356248402759</v>
      </c>
      <c r="I23" s="81">
        <v>543</v>
      </c>
      <c r="J23" s="79">
        <v>0.12494247583985275</v>
      </c>
      <c r="K23" s="78">
        <v>341</v>
      </c>
      <c r="L23" s="80">
        <v>0.1496270293988591</v>
      </c>
      <c r="M23" s="234">
        <v>500</v>
      </c>
      <c r="N23" s="176">
        <v>0.19193857965451055</v>
      </c>
      <c r="O23" s="225">
        <v>248</v>
      </c>
      <c r="P23" s="175">
        <v>0.23507109004739338</v>
      </c>
      <c r="Q23" s="225">
        <v>141</v>
      </c>
      <c r="R23" s="175">
        <v>0.19421487603305784</v>
      </c>
      <c r="S23" s="234">
        <v>5324</v>
      </c>
      <c r="T23" s="175">
        <v>0.14171258218211824</v>
      </c>
    </row>
    <row r="24" spans="1:20" ht="14.25">
      <c r="A24" s="260">
        <v>32</v>
      </c>
      <c r="B24" s="204" t="s">
        <v>640</v>
      </c>
      <c r="C24" s="78">
        <v>471</v>
      </c>
      <c r="D24" s="80">
        <v>0.02467389596102467</v>
      </c>
      <c r="E24" s="81">
        <v>90</v>
      </c>
      <c r="F24" s="79">
        <v>0.02530933633295838</v>
      </c>
      <c r="G24" s="82">
        <v>119</v>
      </c>
      <c r="H24" s="80">
        <v>0.030411449016100173</v>
      </c>
      <c r="I24" s="81">
        <v>130</v>
      </c>
      <c r="J24" s="79">
        <v>0.02991256327657616</v>
      </c>
      <c r="K24" s="78">
        <v>76</v>
      </c>
      <c r="L24" s="80">
        <v>0.03334795963141728</v>
      </c>
      <c r="M24" s="234">
        <v>97</v>
      </c>
      <c r="N24" s="176">
        <v>0.03723608445297505</v>
      </c>
      <c r="O24" s="225">
        <v>17</v>
      </c>
      <c r="P24" s="175">
        <v>0.016113744075829387</v>
      </c>
      <c r="Q24" s="225">
        <v>22</v>
      </c>
      <c r="R24" s="175">
        <v>0.030303030303030297</v>
      </c>
      <c r="S24" s="234">
        <v>1022</v>
      </c>
      <c r="T24" s="175">
        <v>0.027203279299422397</v>
      </c>
    </row>
    <row r="25" spans="1:20" ht="15" thickBot="1">
      <c r="A25" s="261">
        <v>39</v>
      </c>
      <c r="B25" s="262" t="s">
        <v>641</v>
      </c>
      <c r="C25" s="83">
        <v>161</v>
      </c>
      <c r="D25" s="85">
        <v>0.008434176751008434</v>
      </c>
      <c r="E25" s="86">
        <v>37</v>
      </c>
      <c r="F25" s="84">
        <v>0.010404949381327334</v>
      </c>
      <c r="G25" s="87">
        <v>44</v>
      </c>
      <c r="H25" s="85">
        <v>0.011244569384104269</v>
      </c>
      <c r="I25" s="86">
        <v>35</v>
      </c>
      <c r="J25" s="84">
        <v>0.00805338242061666</v>
      </c>
      <c r="K25" s="83">
        <v>26</v>
      </c>
      <c r="L25" s="85">
        <v>0.011408512505484863</v>
      </c>
      <c r="M25" s="321">
        <v>25</v>
      </c>
      <c r="N25" s="178">
        <v>0.009596928982725527</v>
      </c>
      <c r="O25" s="323">
        <v>10</v>
      </c>
      <c r="P25" s="177">
        <v>0.009478672985781991</v>
      </c>
      <c r="Q25" s="323">
        <v>5</v>
      </c>
      <c r="R25" s="177">
        <v>0.006887052341597797</v>
      </c>
      <c r="S25" s="321">
        <v>343</v>
      </c>
      <c r="T25" s="177">
        <v>0.00912986771008012</v>
      </c>
    </row>
    <row r="26" spans="1:20" ht="15" thickBot="1">
      <c r="A26" s="259">
        <v>4</v>
      </c>
      <c r="B26" s="14" t="s">
        <v>642</v>
      </c>
      <c r="C26" s="15">
        <v>2612</v>
      </c>
      <c r="D26" s="158">
        <v>0.13683273089213682</v>
      </c>
      <c r="E26" s="159">
        <v>532</v>
      </c>
      <c r="F26" s="160">
        <v>0.14960629921259844</v>
      </c>
      <c r="G26" s="15">
        <v>504</v>
      </c>
      <c r="H26" s="158">
        <v>0.1288014311270125</v>
      </c>
      <c r="I26" s="159">
        <v>458</v>
      </c>
      <c r="J26" s="160">
        <v>0.1053842613897837</v>
      </c>
      <c r="K26" s="15">
        <v>241</v>
      </c>
      <c r="L26" s="158">
        <v>0.1057481351469943</v>
      </c>
      <c r="M26" s="331">
        <v>248</v>
      </c>
      <c r="N26" s="16">
        <v>0.09520153550863723</v>
      </c>
      <c r="O26" s="191">
        <v>82</v>
      </c>
      <c r="P26" s="17">
        <v>0.07772511848341232</v>
      </c>
      <c r="Q26" s="191">
        <v>78</v>
      </c>
      <c r="R26" s="17">
        <v>0.10743801652892562</v>
      </c>
      <c r="S26" s="331">
        <v>4755</v>
      </c>
      <c r="T26" s="17">
        <v>0.12656711650562963</v>
      </c>
    </row>
    <row r="27" spans="1:20" ht="14.25">
      <c r="A27" s="260">
        <v>40</v>
      </c>
      <c r="B27" s="204" t="s">
        <v>643</v>
      </c>
      <c r="C27" s="78">
        <v>491</v>
      </c>
      <c r="D27" s="80">
        <v>0.02572161978102572</v>
      </c>
      <c r="E27" s="81">
        <v>98</v>
      </c>
      <c r="F27" s="79">
        <v>0.027559055118110236</v>
      </c>
      <c r="G27" s="82">
        <v>105</v>
      </c>
      <c r="H27" s="80">
        <v>0.026833631484794274</v>
      </c>
      <c r="I27" s="81">
        <v>106</v>
      </c>
      <c r="J27" s="79">
        <v>0.024390243902439025</v>
      </c>
      <c r="K27" s="78">
        <v>63</v>
      </c>
      <c r="L27" s="80">
        <v>0.027643703378674854</v>
      </c>
      <c r="M27" s="234">
        <v>54</v>
      </c>
      <c r="N27" s="176">
        <v>0.02072936660268714</v>
      </c>
      <c r="O27" s="225">
        <v>20</v>
      </c>
      <c r="P27" s="175">
        <v>0.018957345971563982</v>
      </c>
      <c r="Q27" s="225">
        <v>14</v>
      </c>
      <c r="R27" s="175">
        <v>0.01928374655647383</v>
      </c>
      <c r="S27" s="234">
        <v>951</v>
      </c>
      <c r="T27" s="175">
        <v>0.025313423301125928</v>
      </c>
    </row>
    <row r="28" spans="1:20" ht="14.25">
      <c r="A28" s="260">
        <v>41</v>
      </c>
      <c r="B28" s="204" t="s">
        <v>644</v>
      </c>
      <c r="C28" s="78">
        <v>375</v>
      </c>
      <c r="D28" s="80">
        <v>0.019644821625019647</v>
      </c>
      <c r="E28" s="81">
        <v>63</v>
      </c>
      <c r="F28" s="79">
        <v>0.017716535433070866</v>
      </c>
      <c r="G28" s="82">
        <v>53</v>
      </c>
      <c r="H28" s="80">
        <v>0.013544594939943777</v>
      </c>
      <c r="I28" s="81">
        <v>34</v>
      </c>
      <c r="J28" s="79">
        <v>0.007823285780027611</v>
      </c>
      <c r="K28" s="78">
        <v>19</v>
      </c>
      <c r="L28" s="80">
        <v>0.00833698990785432</v>
      </c>
      <c r="M28" s="234">
        <v>19</v>
      </c>
      <c r="N28" s="176">
        <v>0.007293666026871401</v>
      </c>
      <c r="O28" s="225">
        <v>9</v>
      </c>
      <c r="P28" s="175">
        <v>0.008530805687203791</v>
      </c>
      <c r="Q28" s="225">
        <v>8</v>
      </c>
      <c r="R28" s="175">
        <v>0.011019283746556474</v>
      </c>
      <c r="S28" s="234">
        <v>580</v>
      </c>
      <c r="T28" s="175">
        <v>0.015438260267773962</v>
      </c>
    </row>
    <row r="29" spans="1:20" ht="14.25">
      <c r="A29" s="260">
        <v>42</v>
      </c>
      <c r="B29" s="204" t="s">
        <v>645</v>
      </c>
      <c r="C29" s="78">
        <v>640</v>
      </c>
      <c r="D29" s="80">
        <v>0.03352716224003353</v>
      </c>
      <c r="E29" s="81">
        <v>137</v>
      </c>
      <c r="F29" s="79">
        <v>0.03852643419572553</v>
      </c>
      <c r="G29" s="82">
        <v>132</v>
      </c>
      <c r="H29" s="80">
        <v>0.0337337081523128</v>
      </c>
      <c r="I29" s="81">
        <v>124</v>
      </c>
      <c r="J29" s="79">
        <v>0.028531983433041877</v>
      </c>
      <c r="K29" s="78">
        <v>58</v>
      </c>
      <c r="L29" s="80">
        <v>0.025449758666081616</v>
      </c>
      <c r="M29" s="234">
        <v>59</v>
      </c>
      <c r="N29" s="176">
        <v>0.022648752399232242</v>
      </c>
      <c r="O29" s="225">
        <v>15</v>
      </c>
      <c r="P29" s="175">
        <v>0.014218009478672987</v>
      </c>
      <c r="Q29" s="225">
        <v>13</v>
      </c>
      <c r="R29" s="175">
        <v>0.01790633608815427</v>
      </c>
      <c r="S29" s="234">
        <v>1178</v>
      </c>
      <c r="T29" s="175">
        <v>0.031355638957651255</v>
      </c>
    </row>
    <row r="30" spans="1:20" ht="14.25">
      <c r="A30" s="260">
        <v>43</v>
      </c>
      <c r="B30" s="204" t="s">
        <v>646</v>
      </c>
      <c r="C30" s="78">
        <v>249</v>
      </c>
      <c r="D30" s="80">
        <v>0.013044161559013046</v>
      </c>
      <c r="E30" s="81">
        <v>52</v>
      </c>
      <c r="F30" s="79">
        <v>0.014623172103487065</v>
      </c>
      <c r="G30" s="82">
        <v>35</v>
      </c>
      <c r="H30" s="80">
        <v>0.008944543828264758</v>
      </c>
      <c r="I30" s="81">
        <v>34</v>
      </c>
      <c r="J30" s="79">
        <v>0.007823285780027611</v>
      </c>
      <c r="K30" s="78">
        <v>11</v>
      </c>
      <c r="L30" s="80">
        <v>0.004826678367705134</v>
      </c>
      <c r="M30" s="234">
        <v>14</v>
      </c>
      <c r="N30" s="176">
        <v>0.005374280230326296</v>
      </c>
      <c r="O30" s="225">
        <v>5</v>
      </c>
      <c r="P30" s="175">
        <v>0.004739336492890996</v>
      </c>
      <c r="Q30" s="225">
        <v>4</v>
      </c>
      <c r="R30" s="175">
        <v>0.005509641873278237</v>
      </c>
      <c r="S30" s="234">
        <v>404</v>
      </c>
      <c r="T30" s="175">
        <v>0.01075354680720807</v>
      </c>
    </row>
    <row r="31" spans="1:20" ht="14.25">
      <c r="A31" s="260">
        <v>44</v>
      </c>
      <c r="B31" s="204" t="s">
        <v>647</v>
      </c>
      <c r="C31" s="78">
        <v>244</v>
      </c>
      <c r="D31" s="80">
        <v>0.012782230604012783</v>
      </c>
      <c r="E31" s="81">
        <v>54</v>
      </c>
      <c r="F31" s="79">
        <v>0.015185601799775027</v>
      </c>
      <c r="G31" s="82">
        <v>54</v>
      </c>
      <c r="H31" s="80">
        <v>0.013800153335037056</v>
      </c>
      <c r="I31" s="81">
        <v>52</v>
      </c>
      <c r="J31" s="79">
        <v>0.011965025310630463</v>
      </c>
      <c r="K31" s="78">
        <v>29</v>
      </c>
      <c r="L31" s="80">
        <v>0.012724879333040808</v>
      </c>
      <c r="M31" s="234">
        <v>33</v>
      </c>
      <c r="N31" s="176">
        <v>0.012667946257197698</v>
      </c>
      <c r="O31" s="225">
        <v>13</v>
      </c>
      <c r="P31" s="175">
        <v>0.012322274881516588</v>
      </c>
      <c r="Q31" s="225">
        <v>12</v>
      </c>
      <c r="R31" s="175">
        <v>0.01652892561983471</v>
      </c>
      <c r="S31" s="234">
        <v>491</v>
      </c>
      <c r="T31" s="175">
        <v>0.013069285847374166</v>
      </c>
    </row>
    <row r="32" spans="1:20" ht="27">
      <c r="A32" s="260">
        <v>45</v>
      </c>
      <c r="B32" s="204" t="s">
        <v>648</v>
      </c>
      <c r="C32" s="78">
        <v>483</v>
      </c>
      <c r="D32" s="80">
        <v>0.025302530253025302</v>
      </c>
      <c r="E32" s="81">
        <v>101</v>
      </c>
      <c r="F32" s="79">
        <v>0.02840269966254218</v>
      </c>
      <c r="G32" s="82">
        <v>100</v>
      </c>
      <c r="H32" s="80">
        <v>0.02555583950932788</v>
      </c>
      <c r="I32" s="81">
        <v>87</v>
      </c>
      <c r="J32" s="79">
        <v>0.020018407731247124</v>
      </c>
      <c r="K32" s="78">
        <v>51</v>
      </c>
      <c r="L32" s="80">
        <v>0.02237823606845107</v>
      </c>
      <c r="M32" s="234">
        <v>51</v>
      </c>
      <c r="N32" s="176">
        <v>0.019577735124760076</v>
      </c>
      <c r="O32" s="225">
        <v>16</v>
      </c>
      <c r="P32" s="175">
        <v>0.015165876777251185</v>
      </c>
      <c r="Q32" s="225">
        <v>24</v>
      </c>
      <c r="R32" s="175">
        <v>0.03305785123966942</v>
      </c>
      <c r="S32" s="234">
        <v>913</v>
      </c>
      <c r="T32" s="175">
        <v>0.024301951076685566</v>
      </c>
    </row>
    <row r="33" spans="1:20" ht="15" thickBot="1">
      <c r="A33" s="261">
        <v>49</v>
      </c>
      <c r="B33" s="262" t="s">
        <v>649</v>
      </c>
      <c r="C33" s="83">
        <v>130</v>
      </c>
      <c r="D33" s="85">
        <v>0.00681020483000681</v>
      </c>
      <c r="E33" s="86">
        <v>27</v>
      </c>
      <c r="F33" s="84">
        <v>0.007592800899887514</v>
      </c>
      <c r="G33" s="87">
        <v>25</v>
      </c>
      <c r="H33" s="85">
        <v>0.00638895987733197</v>
      </c>
      <c r="I33" s="86">
        <v>21</v>
      </c>
      <c r="J33" s="84">
        <v>0.004832029452369995</v>
      </c>
      <c r="K33" s="83">
        <v>10</v>
      </c>
      <c r="L33" s="85">
        <v>0.004387889425186486</v>
      </c>
      <c r="M33" s="321">
        <v>18</v>
      </c>
      <c r="N33" s="178">
        <v>0.00690978886756238</v>
      </c>
      <c r="O33" s="323">
        <v>4</v>
      </c>
      <c r="P33" s="177">
        <v>0.0037914691943127963</v>
      </c>
      <c r="Q33" s="323">
        <v>3</v>
      </c>
      <c r="R33" s="177">
        <v>0.004132231404958678</v>
      </c>
      <c r="S33" s="321">
        <v>238</v>
      </c>
      <c r="T33" s="177">
        <v>0.006335010247810695</v>
      </c>
    </row>
    <row r="34" spans="1:20" ht="15" thickBot="1">
      <c r="A34" s="259">
        <v>5</v>
      </c>
      <c r="B34" s="14" t="s">
        <v>650</v>
      </c>
      <c r="C34" s="15">
        <v>3866</v>
      </c>
      <c r="D34" s="158">
        <v>0.20252501440620252</v>
      </c>
      <c r="E34" s="159">
        <v>694</v>
      </c>
      <c r="F34" s="160">
        <v>0.1951631046119235</v>
      </c>
      <c r="G34" s="15">
        <v>671</v>
      </c>
      <c r="H34" s="158">
        <v>0.1714796831075901</v>
      </c>
      <c r="I34" s="159">
        <v>780</v>
      </c>
      <c r="J34" s="160">
        <v>0.17947537965945698</v>
      </c>
      <c r="K34" s="15">
        <v>330</v>
      </c>
      <c r="L34" s="158">
        <v>0.144800351031154</v>
      </c>
      <c r="M34" s="331">
        <v>280</v>
      </c>
      <c r="N34" s="16">
        <v>0.10748560460652593</v>
      </c>
      <c r="O34" s="191">
        <v>105</v>
      </c>
      <c r="P34" s="17">
        <v>0.0995260663507109</v>
      </c>
      <c r="Q34" s="191">
        <v>63</v>
      </c>
      <c r="R34" s="17">
        <v>0.08677685950413222</v>
      </c>
      <c r="S34" s="331">
        <v>6789</v>
      </c>
      <c r="T34" s="17">
        <v>0.1807074982033059</v>
      </c>
    </row>
    <row r="35" spans="1:20" ht="14.25">
      <c r="A35" s="260">
        <v>50</v>
      </c>
      <c r="B35" s="204" t="s">
        <v>651</v>
      </c>
      <c r="C35" s="78">
        <v>485</v>
      </c>
      <c r="D35" s="80">
        <v>0.025407302635025407</v>
      </c>
      <c r="E35" s="81">
        <v>95</v>
      </c>
      <c r="F35" s="79">
        <v>0.02671541057367829</v>
      </c>
      <c r="G35" s="82">
        <v>76</v>
      </c>
      <c r="H35" s="80">
        <v>0.01942243802708919</v>
      </c>
      <c r="I35" s="81">
        <v>101</v>
      </c>
      <c r="J35" s="79">
        <v>0.023239760699493787</v>
      </c>
      <c r="K35" s="78">
        <v>27</v>
      </c>
      <c r="L35" s="80">
        <v>0.01184730144800351</v>
      </c>
      <c r="M35" s="234">
        <v>17</v>
      </c>
      <c r="N35" s="176">
        <v>0.006525911708253359</v>
      </c>
      <c r="O35" s="225">
        <v>11</v>
      </c>
      <c r="P35" s="175">
        <v>0.010426540284360191</v>
      </c>
      <c r="Q35" s="225">
        <v>2</v>
      </c>
      <c r="R35" s="175">
        <v>0.0027548209366391185</v>
      </c>
      <c r="S35" s="234">
        <v>814</v>
      </c>
      <c r="T35" s="175">
        <v>0.02166679975511725</v>
      </c>
    </row>
    <row r="36" spans="1:20" ht="14.25">
      <c r="A36" s="260">
        <v>51</v>
      </c>
      <c r="B36" s="204" t="s">
        <v>652</v>
      </c>
      <c r="C36" s="78">
        <v>586</v>
      </c>
      <c r="D36" s="80">
        <v>0.030698307926030694</v>
      </c>
      <c r="E36" s="81">
        <v>108</v>
      </c>
      <c r="F36" s="79">
        <v>0.030371203599550055</v>
      </c>
      <c r="G36" s="82">
        <v>121</v>
      </c>
      <c r="H36" s="80">
        <v>0.030922565806286738</v>
      </c>
      <c r="I36" s="81">
        <v>188</v>
      </c>
      <c r="J36" s="79">
        <v>0.04325816843074091</v>
      </c>
      <c r="K36" s="78">
        <v>71</v>
      </c>
      <c r="L36" s="80">
        <v>0.031154014918824045</v>
      </c>
      <c r="M36" s="234">
        <v>27</v>
      </c>
      <c r="N36" s="176">
        <v>0.01036468330134357</v>
      </c>
      <c r="O36" s="225">
        <v>10</v>
      </c>
      <c r="P36" s="175">
        <v>0.009478672985781991</v>
      </c>
      <c r="Q36" s="225">
        <v>5</v>
      </c>
      <c r="R36" s="175">
        <v>0.006887052341597797</v>
      </c>
      <c r="S36" s="234">
        <v>1116</v>
      </c>
      <c r="T36" s="175">
        <v>0.029705342170406452</v>
      </c>
    </row>
    <row r="37" spans="1:20" ht="14.25">
      <c r="A37" s="260">
        <v>52</v>
      </c>
      <c r="B37" s="204" t="s">
        <v>653</v>
      </c>
      <c r="C37" s="78">
        <v>1020</v>
      </c>
      <c r="D37" s="80">
        <v>0.053433914820053434</v>
      </c>
      <c r="E37" s="81">
        <v>53</v>
      </c>
      <c r="F37" s="79">
        <v>0.014904386951631049</v>
      </c>
      <c r="G37" s="82">
        <v>28</v>
      </c>
      <c r="H37" s="80">
        <v>0.007155635062611807</v>
      </c>
      <c r="I37" s="81">
        <v>46</v>
      </c>
      <c r="J37" s="79">
        <v>0.010584445467096183</v>
      </c>
      <c r="K37" s="78">
        <v>9</v>
      </c>
      <c r="L37" s="80">
        <v>0.003949100482667836</v>
      </c>
      <c r="M37" s="234">
        <v>6</v>
      </c>
      <c r="N37" s="176">
        <v>0.0023032629558541267</v>
      </c>
      <c r="O37" s="225">
        <v>2</v>
      </c>
      <c r="P37" s="175">
        <v>0.0018957345971563982</v>
      </c>
      <c r="Q37" s="225">
        <v>2</v>
      </c>
      <c r="R37" s="175">
        <v>0.0027548209366391185</v>
      </c>
      <c r="S37" s="234">
        <v>1166</v>
      </c>
      <c r="T37" s="175">
        <v>0.03103622667624903</v>
      </c>
    </row>
    <row r="38" spans="1:20" ht="14.25">
      <c r="A38" s="260">
        <v>53</v>
      </c>
      <c r="B38" s="204" t="s">
        <v>654</v>
      </c>
      <c r="C38" s="78">
        <v>1529</v>
      </c>
      <c r="D38" s="80">
        <v>0.0800984860390801</v>
      </c>
      <c r="E38" s="81">
        <v>397</v>
      </c>
      <c r="F38" s="79">
        <v>0.11164229471316084</v>
      </c>
      <c r="G38" s="82">
        <v>407</v>
      </c>
      <c r="H38" s="80">
        <v>0.10401226680296448</v>
      </c>
      <c r="I38" s="81">
        <v>417</v>
      </c>
      <c r="J38" s="79">
        <v>0.09595029912563277</v>
      </c>
      <c r="K38" s="78">
        <v>200</v>
      </c>
      <c r="L38" s="80">
        <v>0.08775778850372969</v>
      </c>
      <c r="M38" s="234">
        <v>212</v>
      </c>
      <c r="N38" s="176">
        <v>0.08138195777351248</v>
      </c>
      <c r="O38" s="225">
        <v>76</v>
      </c>
      <c r="P38" s="175">
        <v>0.07203791469194312</v>
      </c>
      <c r="Q38" s="225">
        <v>54</v>
      </c>
      <c r="R38" s="175">
        <v>0.07438016528925619</v>
      </c>
      <c r="S38" s="234">
        <v>3292</v>
      </c>
      <c r="T38" s="175">
        <v>0.08762543586467567</v>
      </c>
    </row>
    <row r="39" spans="1:20" ht="15" thickBot="1">
      <c r="A39" s="261">
        <v>59</v>
      </c>
      <c r="B39" s="262" t="s">
        <v>655</v>
      </c>
      <c r="C39" s="149">
        <v>246</v>
      </c>
      <c r="D39" s="167">
        <v>0.012887002986012887</v>
      </c>
      <c r="E39" s="291">
        <v>41</v>
      </c>
      <c r="F39" s="168">
        <v>0.01152980877390326</v>
      </c>
      <c r="G39" s="332">
        <v>39</v>
      </c>
      <c r="H39" s="167">
        <v>0.009966777408637875</v>
      </c>
      <c r="I39" s="291">
        <v>28</v>
      </c>
      <c r="J39" s="168">
        <v>0.006442705936493327</v>
      </c>
      <c r="K39" s="149">
        <v>23</v>
      </c>
      <c r="L39" s="167">
        <v>0.010092145677928916</v>
      </c>
      <c r="M39" s="238">
        <v>18</v>
      </c>
      <c r="N39" s="180">
        <v>0.00690978886756238</v>
      </c>
      <c r="O39" s="236">
        <v>6</v>
      </c>
      <c r="P39" s="179">
        <v>0.005687203791469194</v>
      </c>
      <c r="Q39" s="236">
        <v>0</v>
      </c>
      <c r="R39" s="179">
        <v>0</v>
      </c>
      <c r="S39" s="238">
        <v>401</v>
      </c>
      <c r="T39" s="179">
        <v>0.010673693736857514</v>
      </c>
    </row>
    <row r="40" spans="1:20" ht="15" thickBot="1">
      <c r="A40" s="259">
        <v>6</v>
      </c>
      <c r="B40" s="14" t="s">
        <v>656</v>
      </c>
      <c r="C40" s="15">
        <v>819</v>
      </c>
      <c r="D40" s="158">
        <v>0.04290429042904291</v>
      </c>
      <c r="E40" s="159">
        <v>216</v>
      </c>
      <c r="F40" s="160">
        <v>0.06074240719910011</v>
      </c>
      <c r="G40" s="15">
        <v>264</v>
      </c>
      <c r="H40" s="158">
        <v>0.0674674163046256</v>
      </c>
      <c r="I40" s="159">
        <v>256</v>
      </c>
      <c r="J40" s="160">
        <v>0.05890473999079614</v>
      </c>
      <c r="K40" s="15">
        <v>139</v>
      </c>
      <c r="L40" s="158">
        <v>0.06099166301009214</v>
      </c>
      <c r="M40" s="331">
        <v>155</v>
      </c>
      <c r="N40" s="16">
        <v>0.059500959692898266</v>
      </c>
      <c r="O40" s="191">
        <v>44</v>
      </c>
      <c r="P40" s="17">
        <v>0.041706161137440766</v>
      </c>
      <c r="Q40" s="191">
        <v>18</v>
      </c>
      <c r="R40" s="17">
        <v>0.024793388429752067</v>
      </c>
      <c r="S40" s="331">
        <v>1911</v>
      </c>
      <c r="T40" s="17">
        <v>0.050866405813303525</v>
      </c>
    </row>
    <row r="41" spans="1:20" ht="14.25">
      <c r="A41" s="260">
        <v>60</v>
      </c>
      <c r="B41" s="204" t="s">
        <v>657</v>
      </c>
      <c r="C41" s="78">
        <v>120</v>
      </c>
      <c r="D41" s="80">
        <v>0.006286342920006287</v>
      </c>
      <c r="E41" s="81">
        <v>57</v>
      </c>
      <c r="F41" s="79">
        <v>0.016029246344206972</v>
      </c>
      <c r="G41" s="82">
        <v>74</v>
      </c>
      <c r="H41" s="80">
        <v>0.01891132123690263</v>
      </c>
      <c r="I41" s="81">
        <v>70</v>
      </c>
      <c r="J41" s="79">
        <v>0.01610676484123332</v>
      </c>
      <c r="K41" s="78">
        <v>35</v>
      </c>
      <c r="L41" s="80">
        <v>0.015357612988152698</v>
      </c>
      <c r="M41" s="234">
        <v>38</v>
      </c>
      <c r="N41" s="176">
        <v>0.014587332053742802</v>
      </c>
      <c r="O41" s="225">
        <v>11</v>
      </c>
      <c r="P41" s="175">
        <v>0.010426540284360191</v>
      </c>
      <c r="Q41" s="225">
        <v>2</v>
      </c>
      <c r="R41" s="175">
        <v>0.0027548209366391185</v>
      </c>
      <c r="S41" s="234">
        <v>407</v>
      </c>
      <c r="T41" s="175">
        <v>0.010833399877558625</v>
      </c>
    </row>
    <row r="42" spans="1:20" ht="14.25">
      <c r="A42" s="260">
        <v>61</v>
      </c>
      <c r="B42" s="204" t="s">
        <v>658</v>
      </c>
      <c r="C42" s="78">
        <v>61</v>
      </c>
      <c r="D42" s="80">
        <v>0.0031955576510031957</v>
      </c>
      <c r="E42" s="81">
        <v>4</v>
      </c>
      <c r="F42" s="79">
        <v>0.0011248593925759281</v>
      </c>
      <c r="G42" s="82">
        <v>10</v>
      </c>
      <c r="H42" s="80">
        <v>0.0025555839509327884</v>
      </c>
      <c r="I42" s="81">
        <v>16</v>
      </c>
      <c r="J42" s="79">
        <v>0.0036815462494247586</v>
      </c>
      <c r="K42" s="78">
        <v>6</v>
      </c>
      <c r="L42" s="80">
        <v>0.0026327336551118913</v>
      </c>
      <c r="M42" s="234">
        <v>8</v>
      </c>
      <c r="N42" s="176">
        <v>0.003071017274472169</v>
      </c>
      <c r="O42" s="225">
        <v>3</v>
      </c>
      <c r="P42" s="175">
        <v>0.002843601895734597</v>
      </c>
      <c r="Q42" s="225">
        <v>0</v>
      </c>
      <c r="R42" s="175">
        <v>0</v>
      </c>
      <c r="S42" s="234">
        <v>108</v>
      </c>
      <c r="T42" s="175">
        <v>0.0028747105326199797</v>
      </c>
    </row>
    <row r="43" spans="1:20" ht="14.25">
      <c r="A43" s="260">
        <v>62</v>
      </c>
      <c r="B43" s="204" t="s">
        <v>659</v>
      </c>
      <c r="C43" s="78">
        <v>150</v>
      </c>
      <c r="D43" s="80">
        <v>0.007857928650007858</v>
      </c>
      <c r="E43" s="81">
        <v>32</v>
      </c>
      <c r="F43" s="79">
        <v>0.008998875140607425</v>
      </c>
      <c r="G43" s="82">
        <v>33</v>
      </c>
      <c r="H43" s="80">
        <v>0.0084334270380782</v>
      </c>
      <c r="I43" s="81">
        <v>41</v>
      </c>
      <c r="J43" s="79">
        <v>0.009433962264150943</v>
      </c>
      <c r="K43" s="78">
        <v>23</v>
      </c>
      <c r="L43" s="80">
        <v>0.010092145677928916</v>
      </c>
      <c r="M43" s="234">
        <v>34</v>
      </c>
      <c r="N43" s="176">
        <v>0.013051823416506719</v>
      </c>
      <c r="O43" s="225">
        <v>7</v>
      </c>
      <c r="P43" s="175">
        <v>0.006635071090047393</v>
      </c>
      <c r="Q43" s="225">
        <v>6</v>
      </c>
      <c r="R43" s="175">
        <v>0.008264462809917356</v>
      </c>
      <c r="S43" s="234">
        <v>326</v>
      </c>
      <c r="T43" s="175">
        <v>0.008677366978093641</v>
      </c>
    </row>
    <row r="44" spans="1:20" ht="14.25">
      <c r="A44" s="260">
        <v>63</v>
      </c>
      <c r="B44" s="204" t="s">
        <v>660</v>
      </c>
      <c r="C44" s="78">
        <v>435</v>
      </c>
      <c r="D44" s="80">
        <v>0.022787993085022787</v>
      </c>
      <c r="E44" s="81">
        <v>114</v>
      </c>
      <c r="F44" s="79">
        <v>0.032058492688413945</v>
      </c>
      <c r="G44" s="82">
        <v>137</v>
      </c>
      <c r="H44" s="80">
        <v>0.0350115001277792</v>
      </c>
      <c r="I44" s="81">
        <v>115</v>
      </c>
      <c r="J44" s="79">
        <v>0.02646111366774045</v>
      </c>
      <c r="K44" s="78">
        <v>62</v>
      </c>
      <c r="L44" s="80">
        <v>0.027204914436156205</v>
      </c>
      <c r="M44" s="234">
        <v>64</v>
      </c>
      <c r="N44" s="176">
        <v>0.024568138195777352</v>
      </c>
      <c r="O44" s="225">
        <v>15</v>
      </c>
      <c r="P44" s="175">
        <v>0.014218009478672987</v>
      </c>
      <c r="Q44" s="225">
        <v>6</v>
      </c>
      <c r="R44" s="175">
        <v>0.008264462809917356</v>
      </c>
      <c r="S44" s="234">
        <v>948</v>
      </c>
      <c r="T44" s="175">
        <v>0.025233570230775375</v>
      </c>
    </row>
    <row r="45" spans="1:20" ht="14.25">
      <c r="A45" s="260">
        <v>64</v>
      </c>
      <c r="B45" s="204" t="s">
        <v>661</v>
      </c>
      <c r="C45" s="78">
        <v>11</v>
      </c>
      <c r="D45" s="80">
        <v>0.0005762481010005763</v>
      </c>
      <c r="E45" s="81">
        <v>1</v>
      </c>
      <c r="F45" s="79">
        <v>0.00028121484814398203</v>
      </c>
      <c r="G45" s="82">
        <v>2</v>
      </c>
      <c r="H45" s="80">
        <v>0.0005111167901865576</v>
      </c>
      <c r="I45" s="81">
        <v>1</v>
      </c>
      <c r="J45" s="79">
        <v>0.0002300966405890474</v>
      </c>
      <c r="K45" s="78">
        <v>4</v>
      </c>
      <c r="L45" s="80">
        <v>0.0017551557700745944</v>
      </c>
      <c r="M45" s="234">
        <v>6</v>
      </c>
      <c r="N45" s="176">
        <v>0.0023032629558541267</v>
      </c>
      <c r="O45" s="225">
        <v>1</v>
      </c>
      <c r="P45" s="175">
        <v>0.0009478672985781991</v>
      </c>
      <c r="Q45" s="225">
        <v>2</v>
      </c>
      <c r="R45" s="175">
        <v>0.0027548209366391185</v>
      </c>
      <c r="S45" s="234">
        <v>28</v>
      </c>
      <c r="T45" s="175">
        <v>0.0007452953232718465</v>
      </c>
    </row>
    <row r="46" spans="1:20" ht="15" thickBot="1">
      <c r="A46" s="261">
        <v>69</v>
      </c>
      <c r="B46" s="262" t="s">
        <v>662</v>
      </c>
      <c r="C46" s="83">
        <v>42</v>
      </c>
      <c r="D46" s="85">
        <v>0.0022002200220022</v>
      </c>
      <c r="E46" s="86">
        <v>8</v>
      </c>
      <c r="F46" s="84">
        <v>0.0022497187851518562</v>
      </c>
      <c r="G46" s="87">
        <v>8</v>
      </c>
      <c r="H46" s="85">
        <v>0.0020444671607462305</v>
      </c>
      <c r="I46" s="86">
        <v>13</v>
      </c>
      <c r="J46" s="84">
        <v>0.0029912563276576157</v>
      </c>
      <c r="K46" s="83">
        <v>9</v>
      </c>
      <c r="L46" s="85">
        <v>0.003949100482667836</v>
      </c>
      <c r="M46" s="321">
        <v>5</v>
      </c>
      <c r="N46" s="178">
        <v>0.0019193857965451055</v>
      </c>
      <c r="O46" s="323">
        <v>7</v>
      </c>
      <c r="P46" s="177">
        <v>0.006635071090047393</v>
      </c>
      <c r="Q46" s="323">
        <v>2</v>
      </c>
      <c r="R46" s="177">
        <v>0.0027548209366391185</v>
      </c>
      <c r="S46" s="321">
        <v>94</v>
      </c>
      <c r="T46" s="177">
        <v>0.002502062870984056</v>
      </c>
    </row>
    <row r="47" spans="1:20" ht="15" thickBot="1">
      <c r="A47" s="259">
        <v>7</v>
      </c>
      <c r="B47" s="14" t="s">
        <v>663</v>
      </c>
      <c r="C47" s="15">
        <v>3759</v>
      </c>
      <c r="D47" s="158">
        <v>0.1969196919691969</v>
      </c>
      <c r="E47" s="159">
        <v>607</v>
      </c>
      <c r="F47" s="160">
        <v>0.1706974128233971</v>
      </c>
      <c r="G47" s="15">
        <v>993</v>
      </c>
      <c r="H47" s="158">
        <v>0.25376948632762586</v>
      </c>
      <c r="I47" s="159">
        <v>1289</v>
      </c>
      <c r="J47" s="160">
        <v>0.29659456971928205</v>
      </c>
      <c r="K47" s="15">
        <v>683</v>
      </c>
      <c r="L47" s="158">
        <v>0.2996928477402369</v>
      </c>
      <c r="M47" s="331">
        <v>811</v>
      </c>
      <c r="N47" s="16">
        <v>0.3113243761996161</v>
      </c>
      <c r="O47" s="191">
        <v>343</v>
      </c>
      <c r="P47" s="17">
        <v>0.32511848341232236</v>
      </c>
      <c r="Q47" s="191">
        <v>253</v>
      </c>
      <c r="R47" s="17">
        <v>0.34848484848484856</v>
      </c>
      <c r="S47" s="331">
        <v>8738</v>
      </c>
      <c r="T47" s="17">
        <v>0.23258537624104983</v>
      </c>
    </row>
    <row r="48" spans="1:20" ht="14.25">
      <c r="A48" s="260">
        <v>70</v>
      </c>
      <c r="B48" s="204" t="s">
        <v>664</v>
      </c>
      <c r="C48" s="78">
        <v>465</v>
      </c>
      <c r="D48" s="80">
        <v>0.02435957881502436</v>
      </c>
      <c r="E48" s="81">
        <v>143</v>
      </c>
      <c r="F48" s="79">
        <v>0.04021372328458943</v>
      </c>
      <c r="G48" s="82">
        <v>265</v>
      </c>
      <c r="H48" s="80">
        <v>0.06772297469971889</v>
      </c>
      <c r="I48" s="81">
        <v>328</v>
      </c>
      <c r="J48" s="79">
        <v>0.07547169811320754</v>
      </c>
      <c r="K48" s="78">
        <v>175</v>
      </c>
      <c r="L48" s="80">
        <v>0.0767880649407635</v>
      </c>
      <c r="M48" s="234">
        <v>153</v>
      </c>
      <c r="N48" s="176">
        <v>0.05873320537428023</v>
      </c>
      <c r="O48" s="225">
        <v>73</v>
      </c>
      <c r="P48" s="175">
        <v>0.06919431279620855</v>
      </c>
      <c r="Q48" s="225">
        <v>47</v>
      </c>
      <c r="R48" s="175">
        <v>0.06473829201101929</v>
      </c>
      <c r="S48" s="234">
        <v>1649</v>
      </c>
      <c r="T48" s="175">
        <v>0.04389257100268839</v>
      </c>
    </row>
    <row r="49" spans="1:20" ht="14.25">
      <c r="A49" s="260">
        <v>71</v>
      </c>
      <c r="B49" s="204" t="s">
        <v>665</v>
      </c>
      <c r="C49" s="78">
        <v>2575</v>
      </c>
      <c r="D49" s="80">
        <v>0.13489444182513488</v>
      </c>
      <c r="E49" s="81">
        <v>397</v>
      </c>
      <c r="F49" s="79">
        <v>0.11164229471316084</v>
      </c>
      <c r="G49" s="82">
        <v>659</v>
      </c>
      <c r="H49" s="80">
        <v>0.16841298236647073</v>
      </c>
      <c r="I49" s="81">
        <v>857</v>
      </c>
      <c r="J49" s="79">
        <v>0.1971928209848136</v>
      </c>
      <c r="K49" s="78">
        <v>449</v>
      </c>
      <c r="L49" s="80">
        <v>0.1970162351908732</v>
      </c>
      <c r="M49" s="234">
        <v>565</v>
      </c>
      <c r="N49" s="176">
        <v>0.21689059500959693</v>
      </c>
      <c r="O49" s="225">
        <v>236</v>
      </c>
      <c r="P49" s="175">
        <v>0.22369668246445498</v>
      </c>
      <c r="Q49" s="225">
        <v>160</v>
      </c>
      <c r="R49" s="175">
        <v>0.2203856749311295</v>
      </c>
      <c r="S49" s="234">
        <v>5898</v>
      </c>
      <c r="T49" s="175">
        <v>0.1569911363091911</v>
      </c>
    </row>
    <row r="50" spans="1:20" ht="14.25">
      <c r="A50" s="260">
        <v>72</v>
      </c>
      <c r="B50" s="204" t="s">
        <v>666</v>
      </c>
      <c r="C50" s="78">
        <v>107</v>
      </c>
      <c r="D50" s="80">
        <v>0.005605322437005606</v>
      </c>
      <c r="E50" s="81">
        <v>9</v>
      </c>
      <c r="F50" s="79">
        <v>0.002530933633295838</v>
      </c>
      <c r="G50" s="82">
        <v>10</v>
      </c>
      <c r="H50" s="80">
        <v>0.0025555839509327884</v>
      </c>
      <c r="I50" s="81">
        <v>8</v>
      </c>
      <c r="J50" s="79">
        <v>0.0018407731247123793</v>
      </c>
      <c r="K50" s="78">
        <v>2</v>
      </c>
      <c r="L50" s="80">
        <v>0.0008775778850372972</v>
      </c>
      <c r="M50" s="234">
        <v>6</v>
      </c>
      <c r="N50" s="176">
        <v>0.0023032629558541267</v>
      </c>
      <c r="O50" s="225">
        <v>2</v>
      </c>
      <c r="P50" s="175">
        <v>0.0018957345971563982</v>
      </c>
      <c r="Q50" s="225">
        <v>1</v>
      </c>
      <c r="R50" s="175">
        <v>0.0013774104683195593</v>
      </c>
      <c r="S50" s="234">
        <v>145</v>
      </c>
      <c r="T50" s="175">
        <v>0.0038595650669434904</v>
      </c>
    </row>
    <row r="51" spans="1:20" ht="14.25">
      <c r="A51" s="260">
        <v>73</v>
      </c>
      <c r="B51" s="204" t="s">
        <v>667</v>
      </c>
      <c r="C51" s="78">
        <v>516</v>
      </c>
      <c r="D51" s="80">
        <v>0.02703127455602703</v>
      </c>
      <c r="E51" s="81">
        <v>36</v>
      </c>
      <c r="F51" s="79">
        <v>0.010123734533183352</v>
      </c>
      <c r="G51" s="82">
        <v>38</v>
      </c>
      <c r="H51" s="80">
        <v>0.009711219013544594</v>
      </c>
      <c r="I51" s="81">
        <v>60</v>
      </c>
      <c r="J51" s="79">
        <v>0.013805798435342844</v>
      </c>
      <c r="K51" s="78">
        <v>45</v>
      </c>
      <c r="L51" s="80">
        <v>0.019745502413339184</v>
      </c>
      <c r="M51" s="234">
        <v>62</v>
      </c>
      <c r="N51" s="176">
        <v>0.02380038387715931</v>
      </c>
      <c r="O51" s="225">
        <v>24</v>
      </c>
      <c r="P51" s="175">
        <v>0.022748815165876776</v>
      </c>
      <c r="Q51" s="225">
        <v>40</v>
      </c>
      <c r="R51" s="175">
        <v>0.05509641873278238</v>
      </c>
      <c r="S51" s="234">
        <v>821</v>
      </c>
      <c r="T51" s="175">
        <v>0.021853123585935212</v>
      </c>
    </row>
    <row r="52" spans="1:20" ht="15" thickBot="1">
      <c r="A52" s="261">
        <v>79</v>
      </c>
      <c r="B52" s="262" t="s">
        <v>668</v>
      </c>
      <c r="C52" s="83">
        <v>96</v>
      </c>
      <c r="D52" s="85">
        <v>0.005029074336005029</v>
      </c>
      <c r="E52" s="86">
        <v>22</v>
      </c>
      <c r="F52" s="84">
        <v>0.006186726659167604</v>
      </c>
      <c r="G52" s="87">
        <v>21</v>
      </c>
      <c r="H52" s="85">
        <v>0.005366726296958855</v>
      </c>
      <c r="I52" s="86">
        <v>36</v>
      </c>
      <c r="J52" s="84">
        <v>0.008283479061205707</v>
      </c>
      <c r="K52" s="83">
        <v>12</v>
      </c>
      <c r="L52" s="85">
        <v>0.005265467310223783</v>
      </c>
      <c r="M52" s="321">
        <v>25</v>
      </c>
      <c r="N52" s="178">
        <v>0.009596928982725527</v>
      </c>
      <c r="O52" s="323">
        <v>8</v>
      </c>
      <c r="P52" s="177">
        <v>0.007582938388625593</v>
      </c>
      <c r="Q52" s="323">
        <v>5</v>
      </c>
      <c r="R52" s="177">
        <v>0.006887052341597797</v>
      </c>
      <c r="S52" s="321">
        <v>225</v>
      </c>
      <c r="T52" s="177">
        <v>0.005988980276291623</v>
      </c>
    </row>
    <row r="53" spans="1:20" ht="15" thickBot="1">
      <c r="A53" s="259">
        <v>8</v>
      </c>
      <c r="B53" s="14" t="s">
        <v>669</v>
      </c>
      <c r="C53" s="15">
        <v>1614</v>
      </c>
      <c r="D53" s="158">
        <v>0.08455131227408456</v>
      </c>
      <c r="E53" s="159">
        <v>400</v>
      </c>
      <c r="F53" s="160">
        <v>0.11248593925759279</v>
      </c>
      <c r="G53" s="15">
        <v>389</v>
      </c>
      <c r="H53" s="158">
        <v>0.09941221569128546</v>
      </c>
      <c r="I53" s="159">
        <v>294</v>
      </c>
      <c r="J53" s="160">
        <v>0.06764841233317992</v>
      </c>
      <c r="K53" s="15">
        <v>177</v>
      </c>
      <c r="L53" s="158">
        <v>0.07766564282580078</v>
      </c>
      <c r="M53" s="331">
        <v>196</v>
      </c>
      <c r="N53" s="16">
        <v>0.07523992322456814</v>
      </c>
      <c r="O53" s="191">
        <v>91</v>
      </c>
      <c r="P53" s="17">
        <v>0.08625592417061612</v>
      </c>
      <c r="Q53" s="191">
        <v>70</v>
      </c>
      <c r="R53" s="17">
        <v>0.09641873278236915</v>
      </c>
      <c r="S53" s="331">
        <v>3231</v>
      </c>
      <c r="T53" s="17">
        <v>0.0860017567675477</v>
      </c>
    </row>
    <row r="54" spans="1:20" ht="14.25">
      <c r="A54" s="260">
        <v>80</v>
      </c>
      <c r="B54" s="204" t="s">
        <v>670</v>
      </c>
      <c r="C54" s="78">
        <v>205</v>
      </c>
      <c r="D54" s="80">
        <v>0.01073916915501074</v>
      </c>
      <c r="E54" s="81">
        <v>33</v>
      </c>
      <c r="F54" s="79">
        <v>0.009280089988751405</v>
      </c>
      <c r="G54" s="82">
        <v>36</v>
      </c>
      <c r="H54" s="80">
        <v>0.009200102223358037</v>
      </c>
      <c r="I54" s="81">
        <v>30</v>
      </c>
      <c r="J54" s="79">
        <v>0.006902899217671422</v>
      </c>
      <c r="K54" s="78">
        <v>19</v>
      </c>
      <c r="L54" s="80">
        <v>0.00833698990785432</v>
      </c>
      <c r="M54" s="234">
        <v>21</v>
      </c>
      <c r="N54" s="176">
        <v>0.008061420345489444</v>
      </c>
      <c r="O54" s="225">
        <v>9</v>
      </c>
      <c r="P54" s="175">
        <v>0.008530805687203791</v>
      </c>
      <c r="Q54" s="225">
        <v>10</v>
      </c>
      <c r="R54" s="175">
        <v>0.013774104683195594</v>
      </c>
      <c r="S54" s="234">
        <v>363</v>
      </c>
      <c r="T54" s="175">
        <v>0.009662221512417152</v>
      </c>
    </row>
    <row r="55" spans="1:20" ht="14.25">
      <c r="A55" s="260">
        <v>81</v>
      </c>
      <c r="B55" s="204" t="s">
        <v>671</v>
      </c>
      <c r="C55" s="78">
        <v>212</v>
      </c>
      <c r="D55" s="80">
        <v>0.011105872492011106</v>
      </c>
      <c r="E55" s="81">
        <v>41</v>
      </c>
      <c r="F55" s="79">
        <v>0.01152980877390326</v>
      </c>
      <c r="G55" s="82">
        <v>32</v>
      </c>
      <c r="H55" s="80">
        <v>0.008177868642984922</v>
      </c>
      <c r="I55" s="81">
        <v>22</v>
      </c>
      <c r="J55" s="79">
        <v>0.0050621260929590425</v>
      </c>
      <c r="K55" s="78">
        <v>3</v>
      </c>
      <c r="L55" s="80">
        <v>0.0013163668275559457</v>
      </c>
      <c r="M55" s="234">
        <v>9</v>
      </c>
      <c r="N55" s="176">
        <v>0.00345489443378119</v>
      </c>
      <c r="O55" s="225">
        <v>2</v>
      </c>
      <c r="P55" s="175">
        <v>0.0018957345971563982</v>
      </c>
      <c r="Q55" s="225">
        <v>1</v>
      </c>
      <c r="R55" s="175">
        <v>0.0013774104683195593</v>
      </c>
      <c r="S55" s="234">
        <v>322</v>
      </c>
      <c r="T55" s="175">
        <v>0.008570896217626234</v>
      </c>
    </row>
    <row r="56" spans="1:20" ht="14.25">
      <c r="A56" s="260">
        <v>82</v>
      </c>
      <c r="B56" s="204" t="s">
        <v>672</v>
      </c>
      <c r="C56" s="78">
        <v>157</v>
      </c>
      <c r="D56" s="80">
        <v>0.008224631987008225</v>
      </c>
      <c r="E56" s="81">
        <v>83</v>
      </c>
      <c r="F56" s="79">
        <v>0.023340832395950507</v>
      </c>
      <c r="G56" s="82">
        <v>20</v>
      </c>
      <c r="H56" s="80">
        <v>0.005111167901865577</v>
      </c>
      <c r="I56" s="81">
        <v>6</v>
      </c>
      <c r="J56" s="79">
        <v>0.0013805798435342846</v>
      </c>
      <c r="K56" s="78">
        <v>2</v>
      </c>
      <c r="L56" s="80">
        <v>0.0008775778850372972</v>
      </c>
      <c r="M56" s="234">
        <v>0</v>
      </c>
      <c r="N56" s="176">
        <v>0</v>
      </c>
      <c r="O56" s="225">
        <v>0</v>
      </c>
      <c r="P56" s="175">
        <v>0</v>
      </c>
      <c r="Q56" s="225">
        <v>0</v>
      </c>
      <c r="R56" s="175">
        <v>0</v>
      </c>
      <c r="S56" s="234">
        <v>268</v>
      </c>
      <c r="T56" s="175">
        <v>0.007133540951316245</v>
      </c>
    </row>
    <row r="57" spans="1:20" ht="14.25">
      <c r="A57" s="260">
        <v>83</v>
      </c>
      <c r="B57" s="204" t="s">
        <v>673</v>
      </c>
      <c r="C57" s="78">
        <v>840</v>
      </c>
      <c r="D57" s="80">
        <v>0.04400440044004401</v>
      </c>
      <c r="E57" s="81">
        <v>203</v>
      </c>
      <c r="F57" s="79">
        <v>0.05708661417322835</v>
      </c>
      <c r="G57" s="82">
        <v>260</v>
      </c>
      <c r="H57" s="80">
        <v>0.0664451827242525</v>
      </c>
      <c r="I57" s="81">
        <v>196</v>
      </c>
      <c r="J57" s="79">
        <v>0.045098941555453284</v>
      </c>
      <c r="K57" s="78">
        <v>125</v>
      </c>
      <c r="L57" s="80">
        <v>0.05484861781483106</v>
      </c>
      <c r="M57" s="234">
        <v>141</v>
      </c>
      <c r="N57" s="176">
        <v>0.05412667946257198</v>
      </c>
      <c r="O57" s="225">
        <v>66</v>
      </c>
      <c r="P57" s="175">
        <v>0.06255924170616114</v>
      </c>
      <c r="Q57" s="225">
        <v>56</v>
      </c>
      <c r="R57" s="175">
        <v>0.07713498622589532</v>
      </c>
      <c r="S57" s="234">
        <v>1887</v>
      </c>
      <c r="T57" s="175">
        <v>0.05022758125049908</v>
      </c>
    </row>
    <row r="58" spans="1:20" ht="15" thickBot="1">
      <c r="A58" s="261">
        <v>89</v>
      </c>
      <c r="B58" s="262" t="s">
        <v>674</v>
      </c>
      <c r="C58" s="83">
        <v>200</v>
      </c>
      <c r="D58" s="85">
        <v>0.010477238200010477</v>
      </c>
      <c r="E58" s="86">
        <v>40</v>
      </c>
      <c r="F58" s="84">
        <v>0.011248593925759281</v>
      </c>
      <c r="G58" s="87">
        <v>41</v>
      </c>
      <c r="H58" s="85">
        <v>0.01047789419882443</v>
      </c>
      <c r="I58" s="86">
        <v>40</v>
      </c>
      <c r="J58" s="84">
        <v>0.009203865623561895</v>
      </c>
      <c r="K58" s="83">
        <v>28</v>
      </c>
      <c r="L58" s="85">
        <v>0.01228609039052216</v>
      </c>
      <c r="M58" s="321">
        <v>25</v>
      </c>
      <c r="N58" s="178">
        <v>0.009596928982725527</v>
      </c>
      <c r="O58" s="323">
        <v>14</v>
      </c>
      <c r="P58" s="177">
        <v>0.013270142180094787</v>
      </c>
      <c r="Q58" s="323">
        <v>3</v>
      </c>
      <c r="R58" s="177">
        <v>0.004132231404958678</v>
      </c>
      <c r="S58" s="321">
        <v>391</v>
      </c>
      <c r="T58" s="177">
        <v>0.010407516835689</v>
      </c>
    </row>
    <row r="59" spans="1:20" ht="15" thickBot="1">
      <c r="A59" s="259">
        <v>99</v>
      </c>
      <c r="B59" s="14" t="s">
        <v>675</v>
      </c>
      <c r="C59" s="15">
        <v>1048</v>
      </c>
      <c r="D59" s="158">
        <v>0.054900728168054906</v>
      </c>
      <c r="E59" s="159">
        <v>189</v>
      </c>
      <c r="F59" s="160">
        <v>0.0531496062992126</v>
      </c>
      <c r="G59" s="15">
        <v>170</v>
      </c>
      <c r="H59" s="158">
        <v>0.0434449271658574</v>
      </c>
      <c r="I59" s="159">
        <v>215</v>
      </c>
      <c r="J59" s="160">
        <v>0.04947077772664519</v>
      </c>
      <c r="K59" s="15">
        <v>109</v>
      </c>
      <c r="L59" s="158">
        <v>0.04782799473453269</v>
      </c>
      <c r="M59" s="331">
        <v>112</v>
      </c>
      <c r="N59" s="16">
        <v>0.042994241842610366</v>
      </c>
      <c r="O59" s="191">
        <v>47</v>
      </c>
      <c r="P59" s="17">
        <v>0.04454976303317536</v>
      </c>
      <c r="Q59" s="191">
        <v>24</v>
      </c>
      <c r="R59" s="17">
        <v>0.03305785123966942</v>
      </c>
      <c r="S59" s="331">
        <v>1914</v>
      </c>
      <c r="T59" s="17">
        <v>0.050946258883654075</v>
      </c>
    </row>
    <row r="60" spans="1:21" ht="15" thickBot="1">
      <c r="A60" s="259" t="s">
        <v>54</v>
      </c>
      <c r="B60" s="14" t="s">
        <v>679</v>
      </c>
      <c r="C60" s="15">
        <v>739</v>
      </c>
      <c r="D60" s="158">
        <v>0.03871339514903872</v>
      </c>
      <c r="E60" s="159">
        <v>110</v>
      </c>
      <c r="F60" s="160">
        <v>0.030933633295838026</v>
      </c>
      <c r="G60" s="15">
        <v>106</v>
      </c>
      <c r="H60" s="158">
        <v>0.027089189879887555</v>
      </c>
      <c r="I60" s="159">
        <v>125</v>
      </c>
      <c r="J60" s="160">
        <v>0.028762080073630923</v>
      </c>
      <c r="K60" s="15">
        <v>70</v>
      </c>
      <c r="L60" s="158">
        <v>0.030715225976305396</v>
      </c>
      <c r="M60" s="331">
        <v>102</v>
      </c>
      <c r="N60" s="16">
        <v>0.03915547024952015</v>
      </c>
      <c r="O60" s="191">
        <v>37</v>
      </c>
      <c r="P60" s="17">
        <v>0.035071090047393366</v>
      </c>
      <c r="Q60" s="191">
        <v>27</v>
      </c>
      <c r="R60" s="17">
        <v>0.03719008264462809</v>
      </c>
      <c r="S60" s="331">
        <v>1316</v>
      </c>
      <c r="T60" s="17">
        <v>0.035028880193776785</v>
      </c>
      <c r="U60" s="368"/>
    </row>
    <row r="61" spans="1:20" ht="15" thickBot="1">
      <c r="A61" s="586" t="s">
        <v>410</v>
      </c>
      <c r="B61" s="587"/>
      <c r="C61" s="207">
        <v>19089</v>
      </c>
      <c r="D61" s="266">
        <v>1</v>
      </c>
      <c r="E61" s="333">
        <v>3556</v>
      </c>
      <c r="F61" s="334">
        <v>0.9999999999999999</v>
      </c>
      <c r="G61" s="207">
        <v>3913</v>
      </c>
      <c r="H61" s="266">
        <v>0.9999999999999999</v>
      </c>
      <c r="I61" s="333">
        <v>4346</v>
      </c>
      <c r="J61" s="334">
        <v>1</v>
      </c>
      <c r="K61" s="207">
        <v>2279</v>
      </c>
      <c r="L61" s="266">
        <v>0.9999999999999999</v>
      </c>
      <c r="M61" s="333">
        <v>2605</v>
      </c>
      <c r="N61" s="334">
        <v>0.9999999999999999</v>
      </c>
      <c r="O61" s="207">
        <v>1055</v>
      </c>
      <c r="P61" s="266">
        <v>1.0000000000000002</v>
      </c>
      <c r="Q61" s="207">
        <v>726</v>
      </c>
      <c r="R61" s="266">
        <v>1.0000000000000002</v>
      </c>
      <c r="S61" s="333">
        <v>37569</v>
      </c>
      <c r="T61" s="266">
        <v>1</v>
      </c>
    </row>
    <row r="62" ht="14.25">
      <c r="C62" s="371"/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61:B61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63" sqref="A63"/>
    </sheetView>
  </sheetViews>
  <sheetFormatPr defaultColWidth="9.140625" defaultRowHeight="15"/>
  <cols>
    <col min="1" max="1" width="10.28125" style="290" customWidth="1"/>
    <col min="2" max="2" width="81.140625" style="290" customWidth="1"/>
    <col min="3" max="22" width="10.8515625" style="290" customWidth="1"/>
    <col min="23" max="16384" width="9.140625" style="290" customWidth="1"/>
  </cols>
  <sheetData>
    <row r="1" spans="1:22" ht="24.75" customHeight="1" thickBot="1" thickTop="1">
      <c r="A1" s="489" t="s">
        <v>251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  <c r="N1" s="491"/>
      <c r="O1" s="491"/>
      <c r="P1" s="491"/>
      <c r="Q1" s="491"/>
      <c r="R1" s="491"/>
      <c r="S1" s="491"/>
      <c r="T1" s="491"/>
      <c r="U1" s="592"/>
      <c r="V1" s="593"/>
    </row>
    <row r="2" spans="1:22" ht="19.5" customHeight="1" thickBot="1" thickTop="1">
      <c r="A2" s="472" t="s">
        <v>58</v>
      </c>
      <c r="B2" s="473" t="s">
        <v>8</v>
      </c>
      <c r="C2" s="479" t="s">
        <v>70</v>
      </c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66" t="s">
        <v>69</v>
      </c>
      <c r="V2" s="594"/>
    </row>
    <row r="3" spans="1:22" ht="19.5" customHeight="1">
      <c r="A3" s="477"/>
      <c r="B3" s="473"/>
      <c r="C3" s="537">
        <v>0</v>
      </c>
      <c r="D3" s="538"/>
      <c r="E3" s="523" t="s">
        <v>71</v>
      </c>
      <c r="F3" s="523"/>
      <c r="G3" s="525" t="s">
        <v>72</v>
      </c>
      <c r="H3" s="538"/>
      <c r="I3" s="523" t="s">
        <v>73</v>
      </c>
      <c r="J3" s="523"/>
      <c r="K3" s="525" t="s">
        <v>74</v>
      </c>
      <c r="L3" s="538"/>
      <c r="M3" s="523" t="s">
        <v>75</v>
      </c>
      <c r="N3" s="523"/>
      <c r="O3" s="525" t="s">
        <v>76</v>
      </c>
      <c r="P3" s="538"/>
      <c r="Q3" s="523" t="s">
        <v>77</v>
      </c>
      <c r="R3" s="523"/>
      <c r="S3" s="525" t="s">
        <v>63</v>
      </c>
      <c r="T3" s="538"/>
      <c r="U3" s="595"/>
      <c r="V3" s="594"/>
    </row>
    <row r="4" spans="1:22" ht="19.5" customHeight="1" thickBot="1">
      <c r="A4" s="477"/>
      <c r="B4" s="473"/>
      <c r="C4" s="39" t="s">
        <v>10</v>
      </c>
      <c r="D4" s="74" t="s">
        <v>11</v>
      </c>
      <c r="E4" s="10" t="s">
        <v>10</v>
      </c>
      <c r="F4" s="73" t="s">
        <v>11</v>
      </c>
      <c r="G4" s="221" t="s">
        <v>10</v>
      </c>
      <c r="H4" s="74" t="s">
        <v>11</v>
      </c>
      <c r="I4" s="10" t="s">
        <v>10</v>
      </c>
      <c r="J4" s="73" t="s">
        <v>11</v>
      </c>
      <c r="K4" s="39" t="s">
        <v>10</v>
      </c>
      <c r="L4" s="74" t="s">
        <v>11</v>
      </c>
      <c r="M4" s="10" t="s">
        <v>10</v>
      </c>
      <c r="N4" s="73" t="s">
        <v>11</v>
      </c>
      <c r="O4" s="39" t="s">
        <v>10</v>
      </c>
      <c r="P4" s="74" t="s">
        <v>11</v>
      </c>
      <c r="Q4" s="10" t="s">
        <v>10</v>
      </c>
      <c r="R4" s="73" t="s">
        <v>11</v>
      </c>
      <c r="S4" s="39" t="s">
        <v>10</v>
      </c>
      <c r="T4" s="247" t="s">
        <v>11</v>
      </c>
      <c r="U4" s="8" t="s">
        <v>10</v>
      </c>
      <c r="V4" s="9" t="s">
        <v>11</v>
      </c>
    </row>
    <row r="5" spans="1:22" ht="15" thickBot="1">
      <c r="A5" s="259">
        <v>1</v>
      </c>
      <c r="B5" s="14" t="s">
        <v>191</v>
      </c>
      <c r="C5" s="307">
        <f>SUM(C6:C14)</f>
        <v>7705</v>
      </c>
      <c r="D5" s="308">
        <f>C5/$C$60</f>
        <v>0.08216563226480687</v>
      </c>
      <c r="E5" s="309">
        <f>SUM(E6:E14)</f>
        <v>240</v>
      </c>
      <c r="F5" s="310">
        <f>E5/$E$60</f>
        <v>0.04066418163334463</v>
      </c>
      <c r="G5" s="307">
        <f>SUM(G6:G14)</f>
        <v>136</v>
      </c>
      <c r="H5" s="308">
        <f>G5/$G$60</f>
        <v>0.03413654618473896</v>
      </c>
      <c r="I5" s="309">
        <f>SUM(I6:I14)</f>
        <v>57</v>
      </c>
      <c r="J5" s="310">
        <f>I5/$I$60</f>
        <v>0.054285714285714284</v>
      </c>
      <c r="K5" s="307">
        <f>SUM(K6:K14)</f>
        <v>5</v>
      </c>
      <c r="L5" s="308">
        <f>K5/$K$60</f>
        <v>0.0641025641025641</v>
      </c>
      <c r="M5" s="311">
        <f>SUM(M6:M14)</f>
        <v>10</v>
      </c>
      <c r="N5" s="312">
        <f>M5/$M$60</f>
        <v>0.055248618784530384</v>
      </c>
      <c r="O5" s="313">
        <f>SUM(O6:O14)</f>
        <v>7</v>
      </c>
      <c r="P5" s="314">
        <f>O5/$O$60</f>
        <v>0.15217391304347827</v>
      </c>
      <c r="Q5" s="311">
        <f>SUM(Q6:Q14)</f>
        <v>1</v>
      </c>
      <c r="R5" s="312">
        <f>Q5/$Q$60</f>
        <v>0.047619047619047616</v>
      </c>
      <c r="S5" s="313">
        <f>SUM(S6:S14)</f>
        <v>6</v>
      </c>
      <c r="T5" s="314">
        <f>S5/$S$60</f>
        <v>0.09523809523809523</v>
      </c>
      <c r="U5" s="191">
        <f>SUM(U6:U14)</f>
        <v>8167</v>
      </c>
      <c r="V5" s="17">
        <f>U5/$U$60</f>
        <v>0.07770768513496798</v>
      </c>
    </row>
    <row r="6" spans="1:23" ht="27">
      <c r="A6" s="260">
        <v>10</v>
      </c>
      <c r="B6" s="204" t="s">
        <v>192</v>
      </c>
      <c r="C6" s="78">
        <f>VLOOKUP(W6,'[1]Sheet1'!$A$1544:$U$1592,2,FALSE)</f>
        <v>123</v>
      </c>
      <c r="D6" s="315">
        <f>C6/$C$60</f>
        <v>0.0013116642139612258</v>
      </c>
      <c r="E6" s="81">
        <f>VLOOKUP(W6,'[1]Sheet1'!$A$1544:$U$1592,4,FALSE)</f>
        <v>4</v>
      </c>
      <c r="F6" s="316">
        <f>E6/$E$60</f>
        <v>0.0006777363605557439</v>
      </c>
      <c r="G6" s="78">
        <f>VLOOKUP(W6,'[1]Sheet1'!$A$1544:$U$1592,6,FALSE)</f>
        <v>3</v>
      </c>
      <c r="H6" s="315">
        <f>G6/$G$60</f>
        <v>0.0007530120481927711</v>
      </c>
      <c r="I6" s="81">
        <f>VLOOKUP(W6,'[1]Sheet1'!$A$1544:$U$1592,8,FALSE)</f>
        <v>2</v>
      </c>
      <c r="J6" s="316">
        <f>I6/$I$60</f>
        <v>0.0019047619047619048</v>
      </c>
      <c r="K6" s="78">
        <f>VLOOKUP(W6,'[1]Sheet1'!$A$1544:$U$1592,10,FALSE)</f>
        <v>0</v>
      </c>
      <c r="L6" s="315">
        <f>K6/$K$60</f>
        <v>0</v>
      </c>
      <c r="M6" s="234">
        <f>VLOOKUP(W6,'[1]Sheet1'!$A$1544:$U$1592,12,FALSE)</f>
        <v>0</v>
      </c>
      <c r="N6" s="317">
        <f>M6/$M$60</f>
        <v>0</v>
      </c>
      <c r="O6" s="225">
        <f>VLOOKUP(W6,'[1]Sheet1'!$A$1544:$U$1592,14,FALSE)</f>
        <v>0</v>
      </c>
      <c r="P6" s="318">
        <f>O6/$O$60</f>
        <v>0</v>
      </c>
      <c r="Q6" s="234">
        <f>VLOOKUP(W6,'[1]Sheet1'!$A$1544:$U$1592,16,FALSE)</f>
        <v>0</v>
      </c>
      <c r="R6" s="317">
        <f>Q6/$Q$60</f>
        <v>0</v>
      </c>
      <c r="S6" s="225">
        <f>VLOOKUP(W6,'[1]Sheet1'!$A$1544:$U$1592,18,FALSE)</f>
        <v>1</v>
      </c>
      <c r="T6" s="318">
        <f>S6/$S$60</f>
        <v>0.015873015873015872</v>
      </c>
      <c r="U6" s="225">
        <f>VLOOKUP(W6,'[1]Sheet1'!$A$1544:$U$1592,20,FALSE)</f>
        <v>133</v>
      </c>
      <c r="V6" s="175">
        <f aca="true" t="shared" si="0" ref="V6:V61">U6/$U$60</f>
        <v>0.0012654735059325017</v>
      </c>
      <c r="W6" s="290" t="s">
        <v>362</v>
      </c>
    </row>
    <row r="7" spans="1:23" ht="14.25">
      <c r="A7" s="260">
        <v>11</v>
      </c>
      <c r="B7" s="204" t="s">
        <v>193</v>
      </c>
      <c r="C7" s="78">
        <f>VLOOKUP(W7,'[1]Sheet1'!$A$1544:$U$1592,2,FALSE)</f>
        <v>284</v>
      </c>
      <c r="D7" s="315">
        <f aca="true" t="shared" si="1" ref="D7:D14">C7/$C$60</f>
        <v>0.0030285580224795787</v>
      </c>
      <c r="E7" s="81">
        <f>VLOOKUP(W7,'[1]Sheet1'!$A$1544:$U$1592,4,FALSE)</f>
        <v>5</v>
      </c>
      <c r="F7" s="316">
        <f aca="true" t="shared" si="2" ref="F7:F14">E7/$E$60</f>
        <v>0.0008471704506946798</v>
      </c>
      <c r="G7" s="78">
        <f>VLOOKUP(W7,'[1]Sheet1'!$A$1544:$U$1592,6,FALSE)</f>
        <v>8</v>
      </c>
      <c r="H7" s="315">
        <f aca="true" t="shared" si="3" ref="H7:H14">G7/$G$60</f>
        <v>0.002008032128514056</v>
      </c>
      <c r="I7" s="81">
        <f>VLOOKUP(W7,'[1]Sheet1'!$A$1544:$U$1592,8,FALSE)</f>
        <v>0</v>
      </c>
      <c r="J7" s="316">
        <f aca="true" t="shared" si="4" ref="J7:J14">I7/$I$60</f>
        <v>0</v>
      </c>
      <c r="K7" s="78">
        <f>VLOOKUP(W7,'[1]Sheet1'!$A$1544:$U$1592,10,FALSE)</f>
        <v>0</v>
      </c>
      <c r="L7" s="315">
        <f aca="true" t="shared" si="5" ref="L7:L14">K7/$K$60</f>
        <v>0</v>
      </c>
      <c r="M7" s="234">
        <f>VLOOKUP(W7,'[1]Sheet1'!$A$1544:$U$1592,12,FALSE)</f>
        <v>0</v>
      </c>
      <c r="N7" s="317">
        <f aca="true" t="shared" si="6" ref="N7:N14">M7/$M$60</f>
        <v>0</v>
      </c>
      <c r="O7" s="225">
        <f>VLOOKUP(W7,'[1]Sheet1'!$A$1544:$U$1592,14,FALSE)</f>
        <v>1</v>
      </c>
      <c r="P7" s="318">
        <f aca="true" t="shared" si="7" ref="P7:P14">O7/$O$60</f>
        <v>0.021739130434782608</v>
      </c>
      <c r="Q7" s="234">
        <f>VLOOKUP(W7,'[1]Sheet1'!$A$1544:$U$1592,16,FALSE)</f>
        <v>0</v>
      </c>
      <c r="R7" s="317">
        <f aca="true" t="shared" si="8" ref="R7:R14">Q7/$Q$60</f>
        <v>0</v>
      </c>
      <c r="S7" s="225">
        <f>VLOOKUP(W7,'[1]Sheet1'!$A$1544:$U$1592,18,FALSE)</f>
        <v>0</v>
      </c>
      <c r="T7" s="318">
        <f aca="true" t="shared" si="9" ref="T7:T14">S7/$S$60</f>
        <v>0</v>
      </c>
      <c r="U7" s="225">
        <f>VLOOKUP(W7,'[1]Sheet1'!$A$1544:$U$1592,20,FALSE)</f>
        <v>298</v>
      </c>
      <c r="V7" s="175">
        <f t="shared" si="0"/>
        <v>0.0028354218403600414</v>
      </c>
      <c r="W7" s="290" t="s">
        <v>363</v>
      </c>
    </row>
    <row r="8" spans="1:23" ht="27">
      <c r="A8" s="260">
        <v>12</v>
      </c>
      <c r="B8" s="204" t="s">
        <v>194</v>
      </c>
      <c r="C8" s="78">
        <f>VLOOKUP(W8,'[1]Sheet1'!$A$1544:$U$1592,2,FALSE)</f>
        <v>134</v>
      </c>
      <c r="D8" s="315">
        <f t="shared" si="1"/>
        <v>0.0014289675176488153</v>
      </c>
      <c r="E8" s="81">
        <f>VLOOKUP(W8,'[1]Sheet1'!$A$1544:$U$1592,4,FALSE)</f>
        <v>5</v>
      </c>
      <c r="F8" s="316">
        <f t="shared" si="2"/>
        <v>0.0008471704506946798</v>
      </c>
      <c r="G8" s="78">
        <f>VLOOKUP(W8,'[1]Sheet1'!$A$1544:$U$1592,6,FALSE)</f>
        <v>6</v>
      </c>
      <c r="H8" s="315">
        <f t="shared" si="3"/>
        <v>0.0015060240963855422</v>
      </c>
      <c r="I8" s="81">
        <f>VLOOKUP(W8,'[1]Sheet1'!$A$1544:$U$1592,8,FALSE)</f>
        <v>1</v>
      </c>
      <c r="J8" s="316">
        <f t="shared" si="4"/>
        <v>0.0009523809523809524</v>
      </c>
      <c r="K8" s="78">
        <f>VLOOKUP(W8,'[1]Sheet1'!$A$1544:$U$1592,10,FALSE)</f>
        <v>0</v>
      </c>
      <c r="L8" s="315">
        <f t="shared" si="5"/>
        <v>0</v>
      </c>
      <c r="M8" s="234">
        <f>VLOOKUP(W8,'[1]Sheet1'!$A$1544:$U$1592,12,FALSE)</f>
        <v>0</v>
      </c>
      <c r="N8" s="317">
        <f t="shared" si="6"/>
        <v>0</v>
      </c>
      <c r="O8" s="225">
        <f>VLOOKUP(W8,'[1]Sheet1'!$A$1544:$U$1592,14,FALSE)</f>
        <v>0</v>
      </c>
      <c r="P8" s="318">
        <f t="shared" si="7"/>
        <v>0</v>
      </c>
      <c r="Q8" s="234">
        <f>VLOOKUP(W8,'[1]Sheet1'!$A$1544:$U$1592,16,FALSE)</f>
        <v>0</v>
      </c>
      <c r="R8" s="317">
        <f t="shared" si="8"/>
        <v>0</v>
      </c>
      <c r="S8" s="225">
        <f>VLOOKUP(W8,'[1]Sheet1'!$A$1544:$U$1592,18,FALSE)</f>
        <v>0</v>
      </c>
      <c r="T8" s="318">
        <f t="shared" si="9"/>
        <v>0</v>
      </c>
      <c r="U8" s="225">
        <f>VLOOKUP(W8,'[1]Sheet1'!$A$1544:$U$1592,20,FALSE)</f>
        <v>146</v>
      </c>
      <c r="V8" s="175">
        <f t="shared" si="0"/>
        <v>0.001389166405008611</v>
      </c>
      <c r="W8" s="290" t="s">
        <v>364</v>
      </c>
    </row>
    <row r="9" spans="1:23" ht="14.25">
      <c r="A9" s="260">
        <v>13</v>
      </c>
      <c r="B9" s="204" t="s">
        <v>195</v>
      </c>
      <c r="C9" s="78">
        <f>VLOOKUP(W9,'[1]Sheet1'!$A$1544:$U$1592,2,FALSE)</f>
        <v>1277</v>
      </c>
      <c r="D9" s="315">
        <f t="shared" si="1"/>
        <v>0.013617847164459232</v>
      </c>
      <c r="E9" s="81">
        <f>VLOOKUP(W9,'[1]Sheet1'!$A$1544:$U$1592,4,FALSE)</f>
        <v>38</v>
      </c>
      <c r="F9" s="316">
        <f t="shared" si="2"/>
        <v>0.006438495425279567</v>
      </c>
      <c r="G9" s="78">
        <f>VLOOKUP(W9,'[1]Sheet1'!$A$1544:$U$1592,6,FALSE)</f>
        <v>20</v>
      </c>
      <c r="H9" s="315">
        <f t="shared" si="3"/>
        <v>0.0050200803212851405</v>
      </c>
      <c r="I9" s="81">
        <f>VLOOKUP(W9,'[1]Sheet1'!$A$1544:$U$1592,8,FALSE)</f>
        <v>6</v>
      </c>
      <c r="J9" s="316">
        <f t="shared" si="4"/>
        <v>0.005714285714285714</v>
      </c>
      <c r="K9" s="78">
        <f>VLOOKUP(W9,'[1]Sheet1'!$A$1544:$U$1592,10,FALSE)</f>
        <v>0</v>
      </c>
      <c r="L9" s="315">
        <f t="shared" si="5"/>
        <v>0</v>
      </c>
      <c r="M9" s="234">
        <f>VLOOKUP(W9,'[1]Sheet1'!$A$1544:$U$1592,12,FALSE)</f>
        <v>4</v>
      </c>
      <c r="N9" s="317">
        <f t="shared" si="6"/>
        <v>0.022099447513812154</v>
      </c>
      <c r="O9" s="225">
        <f>VLOOKUP(W9,'[1]Sheet1'!$A$1544:$U$1592,14,FALSE)</f>
        <v>2</v>
      </c>
      <c r="P9" s="318">
        <f t="shared" si="7"/>
        <v>0.043478260869565216</v>
      </c>
      <c r="Q9" s="234">
        <f>VLOOKUP(W9,'[1]Sheet1'!$A$1544:$U$1592,16,FALSE)</f>
        <v>1</v>
      </c>
      <c r="R9" s="317">
        <f t="shared" si="8"/>
        <v>0.047619047619047616</v>
      </c>
      <c r="S9" s="225">
        <f>VLOOKUP(W9,'[1]Sheet1'!$A$1544:$U$1592,18,FALSE)</f>
        <v>1</v>
      </c>
      <c r="T9" s="318">
        <f t="shared" si="9"/>
        <v>0.015873015873015872</v>
      </c>
      <c r="U9" s="225">
        <f>VLOOKUP(W9,'[1]Sheet1'!$A$1544:$U$1592,20,FALSE)</f>
        <v>1349</v>
      </c>
      <c r="V9" s="175">
        <f t="shared" si="0"/>
        <v>0.012835516988743946</v>
      </c>
      <c r="W9" s="290" t="s">
        <v>365</v>
      </c>
    </row>
    <row r="10" spans="1:23" ht="14.25">
      <c r="A10" s="260">
        <v>14</v>
      </c>
      <c r="B10" s="204" t="s">
        <v>196</v>
      </c>
      <c r="C10" s="78">
        <f>VLOOKUP(W10,'[1]Sheet1'!$A$1544:$U$1592,2,FALSE)</f>
        <v>643</v>
      </c>
      <c r="D10" s="315">
        <f t="shared" si="1"/>
        <v>0.0068569112973745384</v>
      </c>
      <c r="E10" s="81">
        <f>VLOOKUP(W10,'[1]Sheet1'!$A$1544:$U$1592,4,FALSE)</f>
        <v>60</v>
      </c>
      <c r="F10" s="316">
        <f t="shared" si="2"/>
        <v>0.010166045408336157</v>
      </c>
      <c r="G10" s="78">
        <f>VLOOKUP(W10,'[1]Sheet1'!$A$1544:$U$1592,6,FALSE)</f>
        <v>22</v>
      </c>
      <c r="H10" s="315">
        <f t="shared" si="3"/>
        <v>0.005522088353413655</v>
      </c>
      <c r="I10" s="81">
        <f>VLOOKUP(W10,'[1]Sheet1'!$A$1544:$U$1592,8,FALSE)</f>
        <v>13</v>
      </c>
      <c r="J10" s="316">
        <f t="shared" si="4"/>
        <v>0.012380952380952381</v>
      </c>
      <c r="K10" s="78">
        <f>VLOOKUP(W10,'[1]Sheet1'!$A$1544:$U$1592,10,FALSE)</f>
        <v>0</v>
      </c>
      <c r="L10" s="315">
        <f t="shared" si="5"/>
        <v>0</v>
      </c>
      <c r="M10" s="234">
        <f>VLOOKUP(W10,'[1]Sheet1'!$A$1544:$U$1592,12,FALSE)</f>
        <v>1</v>
      </c>
      <c r="N10" s="317">
        <f t="shared" si="6"/>
        <v>0.0055248618784530384</v>
      </c>
      <c r="O10" s="225">
        <f>VLOOKUP(W10,'[1]Sheet1'!$A$1544:$U$1592,14,FALSE)</f>
        <v>2</v>
      </c>
      <c r="P10" s="318">
        <f t="shared" si="7"/>
        <v>0.043478260869565216</v>
      </c>
      <c r="Q10" s="234">
        <f>VLOOKUP(W10,'[1]Sheet1'!$A$1544:$U$1592,16,FALSE)</f>
        <v>0</v>
      </c>
      <c r="R10" s="317">
        <f t="shared" si="8"/>
        <v>0</v>
      </c>
      <c r="S10" s="225">
        <f>VLOOKUP(W10,'[1]Sheet1'!$A$1544:$U$1592,18,FALSE)</f>
        <v>1</v>
      </c>
      <c r="T10" s="318">
        <f t="shared" si="9"/>
        <v>0.015873015873015872</v>
      </c>
      <c r="U10" s="225">
        <f>VLOOKUP(W10,'[1]Sheet1'!$A$1544:$U$1592,20,FALSE)</f>
        <v>742</v>
      </c>
      <c r="V10" s="175">
        <f t="shared" si="0"/>
        <v>0.0070600100857286935</v>
      </c>
      <c r="W10" s="290" t="s">
        <v>366</v>
      </c>
    </row>
    <row r="11" spans="1:23" ht="14.25">
      <c r="A11" s="260">
        <v>15</v>
      </c>
      <c r="B11" s="204" t="s">
        <v>197</v>
      </c>
      <c r="C11" s="78">
        <f>VLOOKUP(W11,'[1]Sheet1'!$A$1544:$U$1592,2,FALSE)</f>
        <v>315</v>
      </c>
      <c r="D11" s="315">
        <f t="shared" si="1"/>
        <v>0.003359140060144603</v>
      </c>
      <c r="E11" s="81">
        <f>VLOOKUP(W11,'[1]Sheet1'!$A$1544:$U$1592,4,FALSE)</f>
        <v>5</v>
      </c>
      <c r="F11" s="316">
        <f t="shared" si="2"/>
        <v>0.0008471704506946798</v>
      </c>
      <c r="G11" s="78">
        <f>VLOOKUP(W11,'[1]Sheet1'!$A$1544:$U$1592,6,FALSE)</f>
        <v>2</v>
      </c>
      <c r="H11" s="315">
        <f t="shared" si="3"/>
        <v>0.000502008032128514</v>
      </c>
      <c r="I11" s="81">
        <f>VLOOKUP(W11,'[1]Sheet1'!$A$1544:$U$1592,8,FALSE)</f>
        <v>1</v>
      </c>
      <c r="J11" s="316">
        <f t="shared" si="4"/>
        <v>0.0009523809523809524</v>
      </c>
      <c r="K11" s="78">
        <f>VLOOKUP(W11,'[1]Sheet1'!$A$1544:$U$1592,10,FALSE)</f>
        <v>1</v>
      </c>
      <c r="L11" s="315">
        <f t="shared" si="5"/>
        <v>0.01282051282051282</v>
      </c>
      <c r="M11" s="234">
        <f>VLOOKUP(W11,'[1]Sheet1'!$A$1544:$U$1592,12,FALSE)</f>
        <v>0</v>
      </c>
      <c r="N11" s="317">
        <f t="shared" si="6"/>
        <v>0</v>
      </c>
      <c r="O11" s="225">
        <f>VLOOKUP(W11,'[1]Sheet1'!$A$1544:$U$1592,14,FALSE)</f>
        <v>0</v>
      </c>
      <c r="P11" s="318">
        <f t="shared" si="7"/>
        <v>0</v>
      </c>
      <c r="Q11" s="234">
        <f>VLOOKUP(W11,'[1]Sheet1'!$A$1544:$U$1592,16,FALSE)</f>
        <v>0</v>
      </c>
      <c r="R11" s="317">
        <f t="shared" si="8"/>
        <v>0</v>
      </c>
      <c r="S11" s="225">
        <f>VLOOKUP(W11,'[1]Sheet1'!$A$1544:$U$1592,18,FALSE)</f>
        <v>0</v>
      </c>
      <c r="T11" s="318">
        <f t="shared" si="9"/>
        <v>0</v>
      </c>
      <c r="U11" s="225">
        <f>VLOOKUP(W11,'[1]Sheet1'!$A$1544:$U$1592,20,FALSE)</f>
        <v>324</v>
      </c>
      <c r="V11" s="175">
        <f t="shared" si="0"/>
        <v>0.00308280763851226</v>
      </c>
      <c r="W11" s="290" t="s">
        <v>367</v>
      </c>
    </row>
    <row r="12" spans="1:23" ht="27">
      <c r="A12" s="260">
        <v>16</v>
      </c>
      <c r="B12" s="204" t="s">
        <v>198</v>
      </c>
      <c r="C12" s="78">
        <f>VLOOKUP(W12,'[1]Sheet1'!$A$1544:$U$1592,2,FALSE)</f>
        <v>4092</v>
      </c>
      <c r="D12" s="315">
        <f t="shared" si="1"/>
        <v>0.043636828971783226</v>
      </c>
      <c r="E12" s="81">
        <f>VLOOKUP(W12,'[1]Sheet1'!$A$1544:$U$1592,4,FALSE)</f>
        <v>28</v>
      </c>
      <c r="F12" s="316">
        <f t="shared" si="2"/>
        <v>0.004744154523890207</v>
      </c>
      <c r="G12" s="78">
        <f>VLOOKUP(W12,'[1]Sheet1'!$A$1544:$U$1592,6,FALSE)</f>
        <v>22</v>
      </c>
      <c r="H12" s="315">
        <f t="shared" si="3"/>
        <v>0.005522088353413655</v>
      </c>
      <c r="I12" s="81">
        <f>VLOOKUP(W12,'[1]Sheet1'!$A$1544:$U$1592,8,FALSE)</f>
        <v>11</v>
      </c>
      <c r="J12" s="316">
        <f t="shared" si="4"/>
        <v>0.010476190476190476</v>
      </c>
      <c r="K12" s="78">
        <f>VLOOKUP(W12,'[1]Sheet1'!$A$1544:$U$1592,10,FALSE)</f>
        <v>0</v>
      </c>
      <c r="L12" s="315">
        <f t="shared" si="5"/>
        <v>0</v>
      </c>
      <c r="M12" s="234">
        <f>VLOOKUP(W12,'[1]Sheet1'!$A$1544:$U$1592,12,FALSE)</f>
        <v>4</v>
      </c>
      <c r="N12" s="317">
        <f t="shared" si="6"/>
        <v>0.022099447513812154</v>
      </c>
      <c r="O12" s="225">
        <f>VLOOKUP(W12,'[1]Sheet1'!$A$1544:$U$1592,14,FALSE)</f>
        <v>0</v>
      </c>
      <c r="P12" s="318">
        <f t="shared" si="7"/>
        <v>0</v>
      </c>
      <c r="Q12" s="234">
        <f>VLOOKUP(W12,'[1]Sheet1'!$A$1544:$U$1592,16,FALSE)</f>
        <v>0</v>
      </c>
      <c r="R12" s="317">
        <f t="shared" si="8"/>
        <v>0</v>
      </c>
      <c r="S12" s="225">
        <f>VLOOKUP(W12,'[1]Sheet1'!$A$1544:$U$1592,18,FALSE)</f>
        <v>0</v>
      </c>
      <c r="T12" s="318">
        <f t="shared" si="9"/>
        <v>0</v>
      </c>
      <c r="U12" s="225">
        <f>VLOOKUP(W12,'[1]Sheet1'!$A$1544:$U$1592,20,FALSE)</f>
        <v>4157</v>
      </c>
      <c r="V12" s="175">
        <f t="shared" si="0"/>
        <v>0.03955318318918353</v>
      </c>
      <c r="W12" s="290" t="s">
        <v>368</v>
      </c>
    </row>
    <row r="13" spans="1:23" ht="27">
      <c r="A13" s="260">
        <v>17</v>
      </c>
      <c r="B13" s="204" t="s">
        <v>199</v>
      </c>
      <c r="C13" s="78">
        <f>VLOOKUP(W13,'[1]Sheet1'!$A$1544:$U$1592,2,FALSE)</f>
        <v>20</v>
      </c>
      <c r="D13" s="315">
        <f t="shared" si="1"/>
        <v>0.0002132787339774351</v>
      </c>
      <c r="E13" s="81">
        <f>VLOOKUP(W13,'[1]Sheet1'!$A$1544:$U$1592,4,FALSE)</f>
        <v>0</v>
      </c>
      <c r="F13" s="316">
        <f t="shared" si="2"/>
        <v>0</v>
      </c>
      <c r="G13" s="78">
        <f>VLOOKUP(W13,'[1]Sheet1'!$A$1544:$U$1592,6,FALSE)</f>
        <v>0</v>
      </c>
      <c r="H13" s="315">
        <f t="shared" si="3"/>
        <v>0</v>
      </c>
      <c r="I13" s="81">
        <f>VLOOKUP(W13,'[1]Sheet1'!$A$1544:$U$1592,8,FALSE)</f>
        <v>0</v>
      </c>
      <c r="J13" s="316">
        <f t="shared" si="4"/>
        <v>0</v>
      </c>
      <c r="K13" s="78">
        <f>VLOOKUP(W13,'[1]Sheet1'!$A$1544:$U$1592,10,FALSE)</f>
        <v>0</v>
      </c>
      <c r="L13" s="315">
        <f t="shared" si="5"/>
        <v>0</v>
      </c>
      <c r="M13" s="234">
        <f>VLOOKUP(W13,'[1]Sheet1'!$A$1544:$U$1592,12,FALSE)</f>
        <v>0</v>
      </c>
      <c r="N13" s="317">
        <f t="shared" si="6"/>
        <v>0</v>
      </c>
      <c r="O13" s="225">
        <f>VLOOKUP(W13,'[1]Sheet1'!$A$1544:$U$1592,14,FALSE)</f>
        <v>0</v>
      </c>
      <c r="P13" s="318">
        <f t="shared" si="7"/>
        <v>0</v>
      </c>
      <c r="Q13" s="234">
        <f>VLOOKUP(W13,'[1]Sheet1'!$A$1544:$U$1592,16,FALSE)</f>
        <v>0</v>
      </c>
      <c r="R13" s="317">
        <f t="shared" si="8"/>
        <v>0</v>
      </c>
      <c r="S13" s="225">
        <f>VLOOKUP(W13,'[1]Sheet1'!$A$1544:$U$1592,18,FALSE)</f>
        <v>0</v>
      </c>
      <c r="T13" s="318">
        <f t="shared" si="9"/>
        <v>0</v>
      </c>
      <c r="U13" s="225">
        <f>VLOOKUP(W13,'[1]Sheet1'!$A$1544:$U$1592,20,FALSE)</f>
        <v>20</v>
      </c>
      <c r="V13" s="175">
        <f t="shared" si="0"/>
        <v>0.00019029676780939875</v>
      </c>
      <c r="W13" s="290" t="s">
        <v>369</v>
      </c>
    </row>
    <row r="14" spans="1:23" ht="27.75" thickBot="1">
      <c r="A14" s="261">
        <v>19</v>
      </c>
      <c r="B14" s="262" t="s">
        <v>200</v>
      </c>
      <c r="C14" s="83">
        <f>VLOOKUP(W14,'[1]Sheet1'!$A$1544:$U$1592,2,FALSE)</f>
        <v>817</v>
      </c>
      <c r="D14" s="319">
        <f t="shared" si="1"/>
        <v>0.008712436282978225</v>
      </c>
      <c r="E14" s="86">
        <f>VLOOKUP(W14,'[1]Sheet1'!$A$1544:$U$1592,4,FALSE)</f>
        <v>95</v>
      </c>
      <c r="F14" s="320">
        <f t="shared" si="2"/>
        <v>0.016096238563198917</v>
      </c>
      <c r="G14" s="83">
        <f>VLOOKUP(W14,'[1]Sheet1'!$A$1544:$U$1592,6,FALSE)</f>
        <v>53</v>
      </c>
      <c r="H14" s="319">
        <f t="shared" si="3"/>
        <v>0.013303212851405623</v>
      </c>
      <c r="I14" s="86">
        <f>VLOOKUP(W14,'[1]Sheet1'!$A$1544:$U$1592,8,FALSE)</f>
        <v>23</v>
      </c>
      <c r="J14" s="320">
        <f t="shared" si="4"/>
        <v>0.021904761904761906</v>
      </c>
      <c r="K14" s="83">
        <f>VLOOKUP(W14,'[1]Sheet1'!$A$1544:$U$1592,10,FALSE)</f>
        <v>4</v>
      </c>
      <c r="L14" s="319">
        <f t="shared" si="5"/>
        <v>0.05128205128205128</v>
      </c>
      <c r="M14" s="321">
        <f>VLOOKUP(W14,'[1]Sheet1'!$A$1544:$U$1592,12,FALSE)</f>
        <v>1</v>
      </c>
      <c r="N14" s="322">
        <f t="shared" si="6"/>
        <v>0.0055248618784530384</v>
      </c>
      <c r="O14" s="323">
        <f>VLOOKUP(W14,'[1]Sheet1'!$A$1544:$U$1592,14,FALSE)</f>
        <v>2</v>
      </c>
      <c r="P14" s="324">
        <f t="shared" si="7"/>
        <v>0.043478260869565216</v>
      </c>
      <c r="Q14" s="321">
        <f>VLOOKUP(W14,'[1]Sheet1'!$A$1544:$U$1592,16,FALSE)</f>
        <v>0</v>
      </c>
      <c r="R14" s="322">
        <f t="shared" si="8"/>
        <v>0</v>
      </c>
      <c r="S14" s="323">
        <f>VLOOKUP(W14,'[1]Sheet1'!$A$1544:$U$1592,18,FALSE)</f>
        <v>3</v>
      </c>
      <c r="T14" s="324">
        <f t="shared" si="9"/>
        <v>0.047619047619047616</v>
      </c>
      <c r="U14" s="323">
        <f>VLOOKUP(W14,'[1]Sheet1'!$A$1544:$U$1592,20,FALSE)</f>
        <v>998</v>
      </c>
      <c r="V14" s="177">
        <f t="shared" si="0"/>
        <v>0.009495808713688998</v>
      </c>
      <c r="W14" s="290" t="s">
        <v>370</v>
      </c>
    </row>
    <row r="15" spans="1:22" ht="15" thickBot="1">
      <c r="A15" s="259">
        <v>2</v>
      </c>
      <c r="B15" s="14" t="s">
        <v>201</v>
      </c>
      <c r="C15" s="307">
        <f>SUM(C16:C20)</f>
        <v>186</v>
      </c>
      <c r="D15" s="308">
        <f aca="true" t="shared" si="10" ref="D15:D60">C15/$C$60</f>
        <v>0.0019834922259901466</v>
      </c>
      <c r="E15" s="309">
        <f>SUM(E16:E20)</f>
        <v>5</v>
      </c>
      <c r="F15" s="310">
        <f aca="true" t="shared" si="11" ref="F15:F60">E15/$E$60</f>
        <v>0.0008471704506946798</v>
      </c>
      <c r="G15" s="307">
        <f>SUM(G16:G20)</f>
        <v>2</v>
      </c>
      <c r="H15" s="308">
        <f aca="true" t="shared" si="12" ref="H15:H60">G15/$G$60</f>
        <v>0.000502008032128514</v>
      </c>
      <c r="I15" s="309">
        <f>SUM(I16:I20)</f>
        <v>3</v>
      </c>
      <c r="J15" s="310">
        <f aca="true" t="shared" si="13" ref="J15:J60">I15/$I$60</f>
        <v>0.002857142857142857</v>
      </c>
      <c r="K15" s="307">
        <f>SUM(K16:K20)</f>
        <v>0</v>
      </c>
      <c r="L15" s="308">
        <f aca="true" t="shared" si="14" ref="L15:L60">K15/$K$60</f>
        <v>0</v>
      </c>
      <c r="M15" s="311">
        <f>SUM(M16:M20)</f>
        <v>0</v>
      </c>
      <c r="N15" s="312">
        <f aca="true" t="shared" si="15" ref="N15:N60">M15/$M$60</f>
        <v>0</v>
      </c>
      <c r="O15" s="313">
        <f>SUM(O16:O20)</f>
        <v>0</v>
      </c>
      <c r="P15" s="314">
        <f aca="true" t="shared" si="16" ref="P15:P60">O15/$O$60</f>
        <v>0</v>
      </c>
      <c r="Q15" s="311">
        <f>SUM(Q16:Q20)</f>
        <v>0</v>
      </c>
      <c r="R15" s="312">
        <f aca="true" t="shared" si="17" ref="R15:R60">Q15/$Q$60</f>
        <v>0</v>
      </c>
      <c r="S15" s="313">
        <f>SUM(S16:S20)</f>
        <v>2</v>
      </c>
      <c r="T15" s="314">
        <f aca="true" t="shared" si="18" ref="T15:T21">S15/$S$60</f>
        <v>0.031746031746031744</v>
      </c>
      <c r="U15" s="191">
        <f>SUM(U16:U20)</f>
        <v>198</v>
      </c>
      <c r="V15" s="17">
        <f t="shared" si="0"/>
        <v>0.0018839380013130477</v>
      </c>
    </row>
    <row r="16" spans="1:23" ht="14.25">
      <c r="A16" s="283">
        <v>20</v>
      </c>
      <c r="B16" s="284" t="s">
        <v>202</v>
      </c>
      <c r="C16" s="78">
        <f>VLOOKUP(W16,'[1]Sheet1'!$A$1544:$U$1592,2,FALSE)</f>
        <v>7</v>
      </c>
      <c r="D16" s="315">
        <f t="shared" si="10"/>
        <v>7.464755689210229E-05</v>
      </c>
      <c r="E16" s="81">
        <f>VLOOKUP(W16,'[1]Sheet1'!$A$1544:$U$1592,4,FALSE)</f>
        <v>1</v>
      </c>
      <c r="F16" s="316">
        <f t="shared" si="11"/>
        <v>0.00016943409013893597</v>
      </c>
      <c r="G16" s="78">
        <f>VLOOKUP(W16,'[1]Sheet1'!$A$1544:$U$1592,6,FALSE)</f>
        <v>0</v>
      </c>
      <c r="H16" s="315">
        <f t="shared" si="12"/>
        <v>0</v>
      </c>
      <c r="I16" s="81">
        <f>VLOOKUP(W16,'[1]Sheet1'!$A$1544:$U$1592,8,FALSE)</f>
        <v>0</v>
      </c>
      <c r="J16" s="316">
        <f t="shared" si="13"/>
        <v>0</v>
      </c>
      <c r="K16" s="78">
        <f>VLOOKUP(W16,'[1]Sheet1'!$A$1544:$U$1592,10,FALSE)</f>
        <v>0</v>
      </c>
      <c r="L16" s="315">
        <f t="shared" si="14"/>
        <v>0</v>
      </c>
      <c r="M16" s="234">
        <f>VLOOKUP(W16,'[1]Sheet1'!$A$1544:$U$1592,12,FALSE)</f>
        <v>0</v>
      </c>
      <c r="N16" s="317">
        <f t="shared" si="15"/>
        <v>0</v>
      </c>
      <c r="O16" s="225">
        <f>VLOOKUP(W16,'[1]Sheet1'!$A$1544:$U$1592,14,FALSE)</f>
        <v>0</v>
      </c>
      <c r="P16" s="318">
        <f t="shared" si="16"/>
        <v>0</v>
      </c>
      <c r="Q16" s="234">
        <f>VLOOKUP(W16,'[1]Sheet1'!$A$1544:$U$1592,16,FALSE)</f>
        <v>0</v>
      </c>
      <c r="R16" s="317">
        <f t="shared" si="17"/>
        <v>0</v>
      </c>
      <c r="S16" s="225">
        <f>VLOOKUP(W16,'[1]Sheet1'!$A$1544:$U$1592,18,FALSE)</f>
        <v>0</v>
      </c>
      <c r="T16" s="318">
        <f t="shared" si="18"/>
        <v>0</v>
      </c>
      <c r="U16" s="225">
        <f>VLOOKUP(W16,'[1]Sheet1'!$A$1544:$U$1592,20,FALSE)</f>
        <v>8</v>
      </c>
      <c r="V16" s="175">
        <f t="shared" si="0"/>
        <v>7.611870712375951E-05</v>
      </c>
      <c r="W16" s="290" t="s">
        <v>371</v>
      </c>
    </row>
    <row r="17" spans="1:23" ht="14.25">
      <c r="A17" s="260">
        <v>21</v>
      </c>
      <c r="B17" s="204" t="s">
        <v>203</v>
      </c>
      <c r="C17" s="78">
        <f>VLOOKUP(W17,'[1]Sheet1'!$A$1544:$U$1592,2,FALSE)</f>
        <v>1</v>
      </c>
      <c r="D17" s="315">
        <f t="shared" si="10"/>
        <v>1.0663936698871755E-05</v>
      </c>
      <c r="E17" s="81">
        <f>VLOOKUP(W17,'[1]Sheet1'!$A$1544:$U$1592,4,FALSE)</f>
        <v>0</v>
      </c>
      <c r="F17" s="316">
        <f t="shared" si="11"/>
        <v>0</v>
      </c>
      <c r="G17" s="78">
        <f>VLOOKUP(W17,'[1]Sheet1'!$A$1544:$U$1592,6,FALSE)</f>
        <v>0</v>
      </c>
      <c r="H17" s="315">
        <f t="shared" si="12"/>
        <v>0</v>
      </c>
      <c r="I17" s="81">
        <f>VLOOKUP(W17,'[1]Sheet1'!$A$1544:$U$1592,8,FALSE)</f>
        <v>0</v>
      </c>
      <c r="J17" s="316">
        <f t="shared" si="13"/>
        <v>0</v>
      </c>
      <c r="K17" s="78">
        <f>VLOOKUP(W17,'[1]Sheet1'!$A$1544:$U$1592,10,FALSE)</f>
        <v>0</v>
      </c>
      <c r="L17" s="315">
        <f t="shared" si="14"/>
        <v>0</v>
      </c>
      <c r="M17" s="234">
        <f>VLOOKUP(W17,'[1]Sheet1'!$A$1544:$U$1592,12,FALSE)</f>
        <v>0</v>
      </c>
      <c r="N17" s="317">
        <f t="shared" si="15"/>
        <v>0</v>
      </c>
      <c r="O17" s="225">
        <f>VLOOKUP(W17,'[1]Sheet1'!$A$1544:$U$1592,14,FALSE)</f>
        <v>0</v>
      </c>
      <c r="P17" s="318">
        <f t="shared" si="16"/>
        <v>0</v>
      </c>
      <c r="Q17" s="234">
        <f>VLOOKUP(W17,'[1]Sheet1'!$A$1544:$U$1592,16,FALSE)</f>
        <v>0</v>
      </c>
      <c r="R17" s="317">
        <f t="shared" si="17"/>
        <v>0</v>
      </c>
      <c r="S17" s="225">
        <f>VLOOKUP(W17,'[1]Sheet1'!$A$1544:$U$1592,18,FALSE)</f>
        <v>2</v>
      </c>
      <c r="T17" s="318">
        <f t="shared" si="18"/>
        <v>0.031746031746031744</v>
      </c>
      <c r="U17" s="225">
        <f>VLOOKUP(W17,'[1]Sheet1'!$A$1544:$U$1592,20,FALSE)</f>
        <v>3</v>
      </c>
      <c r="V17" s="175">
        <f t="shared" si="0"/>
        <v>2.8544515171409814E-05</v>
      </c>
      <c r="W17" s="290" t="s">
        <v>372</v>
      </c>
    </row>
    <row r="18" spans="1:23" ht="14.25">
      <c r="A18" s="260">
        <v>22</v>
      </c>
      <c r="B18" s="204" t="s">
        <v>204</v>
      </c>
      <c r="C18" s="78">
        <f>VLOOKUP(W18,'[1]Sheet1'!$A$1544:$U$1592,2,FALSE)</f>
        <v>7</v>
      </c>
      <c r="D18" s="315">
        <f t="shared" si="10"/>
        <v>7.464755689210229E-05</v>
      </c>
      <c r="E18" s="81">
        <f>VLOOKUP(W18,'[1]Sheet1'!$A$1544:$U$1592,4,FALSE)</f>
        <v>0</v>
      </c>
      <c r="F18" s="316">
        <f t="shared" si="11"/>
        <v>0</v>
      </c>
      <c r="G18" s="78">
        <f>VLOOKUP(W18,'[1]Sheet1'!$A$1544:$U$1592,6,FALSE)</f>
        <v>0</v>
      </c>
      <c r="H18" s="315">
        <f t="shared" si="12"/>
        <v>0</v>
      </c>
      <c r="I18" s="81">
        <f>VLOOKUP(W18,'[1]Sheet1'!$A$1544:$U$1592,8,FALSE)</f>
        <v>1</v>
      </c>
      <c r="J18" s="316">
        <f t="shared" si="13"/>
        <v>0.0009523809523809524</v>
      </c>
      <c r="K18" s="78">
        <f>VLOOKUP(W18,'[1]Sheet1'!$A$1544:$U$1592,10,FALSE)</f>
        <v>0</v>
      </c>
      <c r="L18" s="315">
        <f t="shared" si="14"/>
        <v>0</v>
      </c>
      <c r="M18" s="234">
        <f>VLOOKUP(W18,'[1]Sheet1'!$A$1544:$U$1592,12,FALSE)</f>
        <v>0</v>
      </c>
      <c r="N18" s="317">
        <f t="shared" si="15"/>
        <v>0</v>
      </c>
      <c r="O18" s="225">
        <f>VLOOKUP(W18,'[1]Sheet1'!$A$1544:$U$1592,14,FALSE)</f>
        <v>0</v>
      </c>
      <c r="P18" s="318">
        <f t="shared" si="16"/>
        <v>0</v>
      </c>
      <c r="Q18" s="234">
        <f>VLOOKUP(W18,'[1]Sheet1'!$A$1544:$U$1592,16,FALSE)</f>
        <v>0</v>
      </c>
      <c r="R18" s="317">
        <f t="shared" si="17"/>
        <v>0</v>
      </c>
      <c r="S18" s="225">
        <f>VLOOKUP(W18,'[1]Sheet1'!$A$1544:$U$1592,18,FALSE)</f>
        <v>0</v>
      </c>
      <c r="T18" s="318">
        <f t="shared" si="18"/>
        <v>0</v>
      </c>
      <c r="U18" s="225">
        <f>VLOOKUP(W18,'[1]Sheet1'!$A$1544:$U$1592,20,FALSE)</f>
        <v>8</v>
      </c>
      <c r="V18" s="175">
        <f t="shared" si="0"/>
        <v>7.611870712375951E-05</v>
      </c>
      <c r="W18" s="290" t="s">
        <v>373</v>
      </c>
    </row>
    <row r="19" spans="1:23" ht="14.25">
      <c r="A19" s="260">
        <v>23</v>
      </c>
      <c r="B19" s="204" t="s">
        <v>205</v>
      </c>
      <c r="C19" s="78">
        <f>VLOOKUP(W19,'[1]Sheet1'!$A$1544:$U$1592,2,FALSE)</f>
        <v>68</v>
      </c>
      <c r="D19" s="315">
        <f t="shared" si="10"/>
        <v>0.0007251476955232794</v>
      </c>
      <c r="E19" s="81">
        <f>VLOOKUP(W19,'[1]Sheet1'!$A$1544:$U$1592,4,FALSE)</f>
        <v>0</v>
      </c>
      <c r="F19" s="316">
        <f t="shared" si="11"/>
        <v>0</v>
      </c>
      <c r="G19" s="78">
        <f>VLOOKUP(W19,'[1]Sheet1'!$A$1544:$U$1592,6,FALSE)</f>
        <v>0</v>
      </c>
      <c r="H19" s="315">
        <f t="shared" si="12"/>
        <v>0</v>
      </c>
      <c r="I19" s="81">
        <f>VLOOKUP(W19,'[1]Sheet1'!$A$1544:$U$1592,8,FALSE)</f>
        <v>0</v>
      </c>
      <c r="J19" s="316">
        <f t="shared" si="13"/>
        <v>0</v>
      </c>
      <c r="K19" s="78">
        <f>VLOOKUP(W19,'[1]Sheet1'!$A$1544:$U$1592,10,FALSE)</f>
        <v>0</v>
      </c>
      <c r="L19" s="315">
        <f t="shared" si="14"/>
        <v>0</v>
      </c>
      <c r="M19" s="234">
        <f>VLOOKUP(W19,'[1]Sheet1'!$A$1544:$U$1592,12,FALSE)</f>
        <v>0</v>
      </c>
      <c r="N19" s="317">
        <f t="shared" si="15"/>
        <v>0</v>
      </c>
      <c r="O19" s="225">
        <f>VLOOKUP(W19,'[1]Sheet1'!$A$1544:$U$1592,14,FALSE)</f>
        <v>0</v>
      </c>
      <c r="P19" s="318">
        <f t="shared" si="16"/>
        <v>0</v>
      </c>
      <c r="Q19" s="234">
        <f>VLOOKUP(W19,'[1]Sheet1'!$A$1544:$U$1592,16,FALSE)</f>
        <v>0</v>
      </c>
      <c r="R19" s="317">
        <f t="shared" si="17"/>
        <v>0</v>
      </c>
      <c r="S19" s="225">
        <f>VLOOKUP(W19,'[1]Sheet1'!$A$1544:$U$1592,18,FALSE)</f>
        <v>0</v>
      </c>
      <c r="T19" s="318">
        <f t="shared" si="18"/>
        <v>0</v>
      </c>
      <c r="U19" s="225">
        <f>VLOOKUP(W19,'[1]Sheet1'!$A$1544:$U$1592,20,FALSE)</f>
        <v>68</v>
      </c>
      <c r="V19" s="175">
        <f t="shared" si="0"/>
        <v>0.0006470090105519557</v>
      </c>
      <c r="W19" s="290" t="s">
        <v>374</v>
      </c>
    </row>
    <row r="20" spans="1:23" ht="27.75" thickBot="1">
      <c r="A20" s="261">
        <v>29</v>
      </c>
      <c r="B20" s="262" t="s">
        <v>206</v>
      </c>
      <c r="C20" s="83">
        <f>VLOOKUP(W20,'[1]Sheet1'!$A$1544:$U$1592,2,FALSE)</f>
        <v>103</v>
      </c>
      <c r="D20" s="319">
        <f t="shared" si="10"/>
        <v>0.001098385479983791</v>
      </c>
      <c r="E20" s="86">
        <f>VLOOKUP(W20,'[1]Sheet1'!$A$1544:$U$1592,4,FALSE)</f>
        <v>4</v>
      </c>
      <c r="F20" s="320">
        <f t="shared" si="11"/>
        <v>0.0006777363605557439</v>
      </c>
      <c r="G20" s="83">
        <f>VLOOKUP(W20,'[1]Sheet1'!$A$1544:$U$1592,6,FALSE)</f>
        <v>2</v>
      </c>
      <c r="H20" s="319">
        <f t="shared" si="12"/>
        <v>0.000502008032128514</v>
      </c>
      <c r="I20" s="86">
        <f>VLOOKUP(W20,'[1]Sheet1'!$A$1544:$U$1592,8,FALSE)</f>
        <v>2</v>
      </c>
      <c r="J20" s="320">
        <f t="shared" si="13"/>
        <v>0.0019047619047619048</v>
      </c>
      <c r="K20" s="83">
        <f>VLOOKUP(W20,'[1]Sheet1'!$A$1544:$U$1592,10,FALSE)</f>
        <v>0</v>
      </c>
      <c r="L20" s="319">
        <f t="shared" si="14"/>
        <v>0</v>
      </c>
      <c r="M20" s="321">
        <f>VLOOKUP(W20,'[1]Sheet1'!$A$1544:$U$1592,12,FALSE)</f>
        <v>0</v>
      </c>
      <c r="N20" s="322">
        <f t="shared" si="15"/>
        <v>0</v>
      </c>
      <c r="O20" s="323">
        <f>VLOOKUP(W20,'[1]Sheet1'!$A$1544:$U$1592,14,FALSE)</f>
        <v>0</v>
      </c>
      <c r="P20" s="324">
        <f t="shared" si="16"/>
        <v>0</v>
      </c>
      <c r="Q20" s="321">
        <f>VLOOKUP(W20,'[1]Sheet1'!$A$1544:$U$1592,16,FALSE)</f>
        <v>0</v>
      </c>
      <c r="R20" s="322">
        <f t="shared" si="17"/>
        <v>0</v>
      </c>
      <c r="S20" s="323">
        <f>VLOOKUP(W20,'[1]Sheet1'!$A$1544:$U$1592,18,FALSE)</f>
        <v>0</v>
      </c>
      <c r="T20" s="324">
        <f t="shared" si="18"/>
        <v>0</v>
      </c>
      <c r="U20" s="323">
        <f>VLOOKUP(W20,'[1]Sheet1'!$A$1544:$U$1592,20,FALSE)</f>
        <v>111</v>
      </c>
      <c r="V20" s="177">
        <f t="shared" si="0"/>
        <v>0.001056147061342163</v>
      </c>
      <c r="W20" s="290" t="s">
        <v>375</v>
      </c>
    </row>
    <row r="21" spans="1:22" ht="27.75" thickBot="1">
      <c r="A21" s="259">
        <v>3</v>
      </c>
      <c r="B21" s="14" t="s">
        <v>207</v>
      </c>
      <c r="C21" s="307">
        <f>SUM(C22:C25)</f>
        <v>17495</v>
      </c>
      <c r="D21" s="308">
        <f t="shared" si="10"/>
        <v>0.18656557254676137</v>
      </c>
      <c r="E21" s="309">
        <f>SUM(E22:E25)</f>
        <v>1553</v>
      </c>
      <c r="F21" s="310">
        <f t="shared" si="11"/>
        <v>0.26313114198576754</v>
      </c>
      <c r="G21" s="307">
        <f>SUM(G22:G25)</f>
        <v>1303</v>
      </c>
      <c r="H21" s="308">
        <f t="shared" si="12"/>
        <v>0.3270582329317269</v>
      </c>
      <c r="I21" s="309">
        <f>SUM(I22:I25)</f>
        <v>393</v>
      </c>
      <c r="J21" s="310">
        <f t="shared" si="13"/>
        <v>0.3742857142857143</v>
      </c>
      <c r="K21" s="307">
        <f>SUM(K22:K25)</f>
        <v>28</v>
      </c>
      <c r="L21" s="308">
        <f t="shared" si="14"/>
        <v>0.358974358974359</v>
      </c>
      <c r="M21" s="311">
        <f>SUM(M22:M25)</f>
        <v>67</v>
      </c>
      <c r="N21" s="312">
        <f t="shared" si="15"/>
        <v>0.3701657458563536</v>
      </c>
      <c r="O21" s="313">
        <f>SUM(O22:O25)</f>
        <v>8</v>
      </c>
      <c r="P21" s="314">
        <f t="shared" si="16"/>
        <v>0.17391304347826086</v>
      </c>
      <c r="Q21" s="311">
        <f>SUM(Q22:Q25)</f>
        <v>4</v>
      </c>
      <c r="R21" s="312">
        <f t="shared" si="17"/>
        <v>0.19047619047619047</v>
      </c>
      <c r="S21" s="313">
        <f>SUM(S22:S25)</f>
        <v>8</v>
      </c>
      <c r="T21" s="314">
        <f t="shared" si="18"/>
        <v>0.12698412698412698</v>
      </c>
      <c r="U21" s="191">
        <f>SUM(U22:U25)</f>
        <v>20859</v>
      </c>
      <c r="V21" s="17">
        <f t="shared" si="0"/>
        <v>0.19847001398681244</v>
      </c>
    </row>
    <row r="22" spans="1:23" ht="27">
      <c r="A22" s="260">
        <v>30</v>
      </c>
      <c r="B22" s="204" t="s">
        <v>208</v>
      </c>
      <c r="C22" s="78">
        <f>VLOOKUP(W22,'[1]Sheet1'!$A$1544:$U$1592,2,FALSE)</f>
        <v>1175</v>
      </c>
      <c r="D22" s="315">
        <f t="shared" si="10"/>
        <v>0.012530125621174313</v>
      </c>
      <c r="E22" s="81">
        <f>VLOOKUP(W22,'[1]Sheet1'!$A$1544:$U$1592,4,FALSE)</f>
        <v>95</v>
      </c>
      <c r="F22" s="316">
        <f t="shared" si="11"/>
        <v>0.016096238563198917</v>
      </c>
      <c r="G22" s="78">
        <f>VLOOKUP(W22,'[1]Sheet1'!$A$1544:$U$1592,6,FALSE)</f>
        <v>66</v>
      </c>
      <c r="H22" s="315">
        <f t="shared" si="12"/>
        <v>0.016566265060240965</v>
      </c>
      <c r="I22" s="81">
        <f>VLOOKUP(W22,'[1]Sheet1'!$A$1544:$U$1592,8,FALSE)</f>
        <v>20</v>
      </c>
      <c r="J22" s="316">
        <f t="shared" si="13"/>
        <v>0.01904761904761905</v>
      </c>
      <c r="K22" s="78">
        <f>VLOOKUP(W22,'[1]Sheet1'!$A$1544:$U$1592,10,FALSE)</f>
        <v>3</v>
      </c>
      <c r="L22" s="315">
        <f t="shared" si="14"/>
        <v>0.038461538461538464</v>
      </c>
      <c r="M22" s="234">
        <f>VLOOKUP(W22,'[1]Sheet1'!$A$1544:$U$1592,12,FALSE)</f>
        <v>1</v>
      </c>
      <c r="N22" s="317">
        <f t="shared" si="15"/>
        <v>0.0055248618784530384</v>
      </c>
      <c r="O22" s="225">
        <f>VLOOKUP(W22,'[1]Sheet1'!$A$1544:$U$1592,14,FALSE)</f>
        <v>0</v>
      </c>
      <c r="P22" s="318">
        <f t="shared" si="16"/>
        <v>0</v>
      </c>
      <c r="Q22" s="234">
        <f>VLOOKUP(W22,'[1]Sheet1'!$A$1544:$U$1592,16,FALSE)</f>
        <v>0</v>
      </c>
      <c r="R22" s="317">
        <f t="shared" si="17"/>
        <v>0</v>
      </c>
      <c r="S22" s="225">
        <f>VLOOKUP(W22,'[1]Sheet1'!$A$1544:$U$1592,18,FALSE)</f>
        <v>0</v>
      </c>
      <c r="T22" s="318">
        <f aca="true" t="shared" si="19" ref="T22:T33">S22/$S$60</f>
        <v>0</v>
      </c>
      <c r="U22" s="225">
        <f>VLOOKUP(W22,'[1]Sheet1'!$A$1544:$U$1592,20,FALSE)</f>
        <v>1360</v>
      </c>
      <c r="V22" s="175">
        <f t="shared" si="0"/>
        <v>0.012940180211039116</v>
      </c>
      <c r="W22" s="290" t="s">
        <v>376</v>
      </c>
    </row>
    <row r="23" spans="1:23" ht="14.25">
      <c r="A23" s="260">
        <v>31</v>
      </c>
      <c r="B23" s="204" t="s">
        <v>209</v>
      </c>
      <c r="C23" s="78">
        <f>VLOOKUP(W23,'[1]Sheet1'!$A$1544:$U$1592,2,FALSE)</f>
        <v>12826</v>
      </c>
      <c r="D23" s="315">
        <f t="shared" si="10"/>
        <v>0.13677565209972914</v>
      </c>
      <c r="E23" s="81">
        <f>VLOOKUP(W23,'[1]Sheet1'!$A$1544:$U$1592,4,FALSE)</f>
        <v>1175</v>
      </c>
      <c r="F23" s="316">
        <f t="shared" si="11"/>
        <v>0.19908505591324974</v>
      </c>
      <c r="G23" s="78">
        <f>VLOOKUP(W23,'[1]Sheet1'!$A$1544:$U$1592,6,FALSE)</f>
        <v>1074</v>
      </c>
      <c r="H23" s="315">
        <f t="shared" si="12"/>
        <v>0.26957831325301207</v>
      </c>
      <c r="I23" s="81">
        <f>VLOOKUP(W23,'[1]Sheet1'!$A$1544:$U$1592,8,FALSE)</f>
        <v>334</v>
      </c>
      <c r="J23" s="316">
        <f t="shared" si="13"/>
        <v>0.3180952380952381</v>
      </c>
      <c r="K23" s="78">
        <f>VLOOKUP(W23,'[1]Sheet1'!$A$1544:$U$1592,10,FALSE)</f>
        <v>22</v>
      </c>
      <c r="L23" s="315">
        <f t="shared" si="14"/>
        <v>0.28205128205128205</v>
      </c>
      <c r="M23" s="234">
        <f>VLOOKUP(W23,'[1]Sheet1'!$A$1544:$U$1592,12,FALSE)</f>
        <v>58</v>
      </c>
      <c r="N23" s="317">
        <f t="shared" si="15"/>
        <v>0.32044198895027626</v>
      </c>
      <c r="O23" s="225">
        <f>VLOOKUP(W23,'[1]Sheet1'!$A$1544:$U$1592,14,FALSE)</f>
        <v>8</v>
      </c>
      <c r="P23" s="318">
        <f t="shared" si="16"/>
        <v>0.17391304347826086</v>
      </c>
      <c r="Q23" s="234">
        <f>VLOOKUP(W23,'[1]Sheet1'!$A$1544:$U$1592,16,FALSE)</f>
        <v>4</v>
      </c>
      <c r="R23" s="317">
        <f t="shared" si="17"/>
        <v>0.19047619047619047</v>
      </c>
      <c r="S23" s="225">
        <f>VLOOKUP(W23,'[1]Sheet1'!$A$1544:$U$1592,18,FALSE)</f>
        <v>8</v>
      </c>
      <c r="T23" s="318">
        <f t="shared" si="19"/>
        <v>0.12698412698412698</v>
      </c>
      <c r="U23" s="225">
        <f>VLOOKUP(W23,'[1]Sheet1'!$A$1544:$U$1592,20,FALSE)</f>
        <v>15509</v>
      </c>
      <c r="V23" s="175">
        <f t="shared" si="0"/>
        <v>0.14756562859779826</v>
      </c>
      <c r="W23" s="290" t="s">
        <v>377</v>
      </c>
    </row>
    <row r="24" spans="1:23" ht="14.25">
      <c r="A24" s="260">
        <v>32</v>
      </c>
      <c r="B24" s="204" t="s">
        <v>210</v>
      </c>
      <c r="C24" s="78">
        <f>VLOOKUP(W24,'[1]Sheet1'!$A$1544:$U$1592,2,FALSE)</f>
        <v>2948</v>
      </c>
      <c r="D24" s="315">
        <f t="shared" si="10"/>
        <v>0.031437285388273936</v>
      </c>
      <c r="E24" s="81">
        <f>VLOOKUP(W24,'[1]Sheet1'!$A$1544:$U$1592,4,FALSE)</f>
        <v>242</v>
      </c>
      <c r="F24" s="316">
        <f t="shared" si="11"/>
        <v>0.0410030498136225</v>
      </c>
      <c r="G24" s="78">
        <f>VLOOKUP(W24,'[1]Sheet1'!$A$1544:$U$1592,6,FALSE)</f>
        <v>143</v>
      </c>
      <c r="H24" s="315">
        <f t="shared" si="12"/>
        <v>0.03589357429718876</v>
      </c>
      <c r="I24" s="81">
        <f>VLOOKUP(W24,'[1]Sheet1'!$A$1544:$U$1592,8,FALSE)</f>
        <v>34</v>
      </c>
      <c r="J24" s="316">
        <f t="shared" si="13"/>
        <v>0.03238095238095238</v>
      </c>
      <c r="K24" s="78">
        <f>VLOOKUP(W24,'[1]Sheet1'!$A$1544:$U$1592,10,FALSE)</f>
        <v>3</v>
      </c>
      <c r="L24" s="315">
        <f t="shared" si="14"/>
        <v>0.038461538461538464</v>
      </c>
      <c r="M24" s="234">
        <f>VLOOKUP(W24,'[1]Sheet1'!$A$1544:$U$1592,12,FALSE)</f>
        <v>8</v>
      </c>
      <c r="N24" s="317">
        <f t="shared" si="15"/>
        <v>0.04419889502762431</v>
      </c>
      <c r="O24" s="225">
        <f>VLOOKUP(W24,'[1]Sheet1'!$A$1544:$U$1592,14,FALSE)</f>
        <v>0</v>
      </c>
      <c r="P24" s="318">
        <f t="shared" si="16"/>
        <v>0</v>
      </c>
      <c r="Q24" s="234">
        <f>VLOOKUP(W24,'[1]Sheet1'!$A$1544:$U$1592,16,FALSE)</f>
        <v>0</v>
      </c>
      <c r="R24" s="317">
        <f t="shared" si="17"/>
        <v>0</v>
      </c>
      <c r="S24" s="225">
        <f>VLOOKUP(W24,'[1]Sheet1'!$A$1544:$U$1592,18,FALSE)</f>
        <v>0</v>
      </c>
      <c r="T24" s="318">
        <f t="shared" si="19"/>
        <v>0</v>
      </c>
      <c r="U24" s="225">
        <f>VLOOKUP(W24,'[1]Sheet1'!$A$1544:$U$1592,20,FALSE)</f>
        <v>3378</v>
      </c>
      <c r="V24" s="175">
        <f t="shared" si="0"/>
        <v>0.03214112408300745</v>
      </c>
      <c r="W24" s="290" t="s">
        <v>378</v>
      </c>
    </row>
    <row r="25" spans="1:23" ht="27.75" thickBot="1">
      <c r="A25" s="261">
        <v>39</v>
      </c>
      <c r="B25" s="262" t="s">
        <v>211</v>
      </c>
      <c r="C25" s="83">
        <f>VLOOKUP(W25,'[1]Sheet1'!$A$1544:$U$1592,2,FALSE)</f>
        <v>546</v>
      </c>
      <c r="D25" s="319">
        <f t="shared" si="10"/>
        <v>0.005822509437583979</v>
      </c>
      <c r="E25" s="86">
        <f>VLOOKUP(W25,'[1]Sheet1'!$A$1544:$U$1592,4,FALSE)</f>
        <v>41</v>
      </c>
      <c r="F25" s="320">
        <f t="shared" si="11"/>
        <v>0.006946797695696374</v>
      </c>
      <c r="G25" s="83">
        <f>VLOOKUP(W25,'[1]Sheet1'!$A$1544:$U$1592,6,FALSE)</f>
        <v>20</v>
      </c>
      <c r="H25" s="319">
        <f t="shared" si="12"/>
        <v>0.0050200803212851405</v>
      </c>
      <c r="I25" s="86">
        <f>VLOOKUP(W25,'[1]Sheet1'!$A$1544:$U$1592,8,FALSE)</f>
        <v>5</v>
      </c>
      <c r="J25" s="320">
        <f t="shared" si="13"/>
        <v>0.004761904761904762</v>
      </c>
      <c r="K25" s="83">
        <f>VLOOKUP(W25,'[1]Sheet1'!$A$1544:$U$1592,10,FALSE)</f>
        <v>0</v>
      </c>
      <c r="L25" s="319">
        <f t="shared" si="14"/>
        <v>0</v>
      </c>
      <c r="M25" s="321">
        <f>VLOOKUP(W25,'[1]Sheet1'!$A$1544:$U$1592,12,FALSE)</f>
        <v>0</v>
      </c>
      <c r="N25" s="322">
        <f t="shared" si="15"/>
        <v>0</v>
      </c>
      <c r="O25" s="323">
        <f>VLOOKUP(W25,'[1]Sheet1'!$A$1544:$U$1592,14,FALSE)</f>
        <v>0</v>
      </c>
      <c r="P25" s="324">
        <f t="shared" si="16"/>
        <v>0</v>
      </c>
      <c r="Q25" s="321">
        <f>VLOOKUP(W25,'[1]Sheet1'!$A$1544:$U$1592,16,FALSE)</f>
        <v>0</v>
      </c>
      <c r="R25" s="322">
        <f t="shared" si="17"/>
        <v>0</v>
      </c>
      <c r="S25" s="323">
        <f>VLOOKUP(W25,'[1]Sheet1'!$A$1544:$U$1592,18,FALSE)</f>
        <v>0</v>
      </c>
      <c r="T25" s="324">
        <f t="shared" si="19"/>
        <v>0</v>
      </c>
      <c r="U25" s="323">
        <f>VLOOKUP(W25,'[1]Sheet1'!$A$1544:$U$1592,20,FALSE)</f>
        <v>612</v>
      </c>
      <c r="V25" s="177">
        <f t="shared" si="0"/>
        <v>0.005823081094967602</v>
      </c>
      <c r="W25" s="290" t="s">
        <v>379</v>
      </c>
    </row>
    <row r="26" spans="1:22" ht="15" thickBot="1">
      <c r="A26" s="259">
        <v>4</v>
      </c>
      <c r="B26" s="14" t="s">
        <v>212</v>
      </c>
      <c r="C26" s="307">
        <f>SUM(C27:C33)</f>
        <v>14792</v>
      </c>
      <c r="D26" s="308">
        <f>C26/$C$60</f>
        <v>0.157740951649711</v>
      </c>
      <c r="E26" s="309">
        <f>SUM(E27:E33)</f>
        <v>863</v>
      </c>
      <c r="F26" s="310">
        <f>E26/$E$60</f>
        <v>0.14622161978990172</v>
      </c>
      <c r="G26" s="307">
        <f>SUM(G27:G33)</f>
        <v>468</v>
      </c>
      <c r="H26" s="308">
        <f>G26/$G$60</f>
        <v>0.11746987951807229</v>
      </c>
      <c r="I26" s="309">
        <f>SUM(I27:I33)</f>
        <v>136</v>
      </c>
      <c r="J26" s="310">
        <f>I26/$I$60</f>
        <v>0.1295238095238095</v>
      </c>
      <c r="K26" s="307">
        <f>SUM(K27:K33)</f>
        <v>12</v>
      </c>
      <c r="L26" s="308">
        <f>K26/$K$60</f>
        <v>0.15384615384615385</v>
      </c>
      <c r="M26" s="311">
        <f>SUM(M27:M33)</f>
        <v>23</v>
      </c>
      <c r="N26" s="312">
        <f>M26/$M$60</f>
        <v>0.1270718232044199</v>
      </c>
      <c r="O26" s="313">
        <f>SUM(O27:O33)</f>
        <v>6</v>
      </c>
      <c r="P26" s="314">
        <f>O26/$O$60</f>
        <v>0.13043478260869565</v>
      </c>
      <c r="Q26" s="311">
        <f>SUM(Q27:Q33)</f>
        <v>8</v>
      </c>
      <c r="R26" s="312">
        <f>Q26/$Q$60</f>
        <v>0.38095238095238093</v>
      </c>
      <c r="S26" s="313">
        <f>SUM(S27:S33)</f>
        <v>20</v>
      </c>
      <c r="T26" s="314">
        <f>S26/$S$60</f>
        <v>0.31746031746031744</v>
      </c>
      <c r="U26" s="191">
        <f>SUM(U27:U33)</f>
        <v>16328</v>
      </c>
      <c r="V26" s="17">
        <f t="shared" si="0"/>
        <v>0.15535828123959314</v>
      </c>
    </row>
    <row r="27" spans="1:23" ht="14.25">
      <c r="A27" s="260">
        <v>40</v>
      </c>
      <c r="B27" s="204" t="s">
        <v>213</v>
      </c>
      <c r="C27" s="78">
        <f>VLOOKUP(W27,'[1]Sheet1'!$A$1544:$U$1592,2,FALSE)</f>
        <v>1543</v>
      </c>
      <c r="D27" s="315">
        <f t="shared" si="10"/>
        <v>0.016454454326359117</v>
      </c>
      <c r="E27" s="81">
        <f>VLOOKUP(W27,'[1]Sheet1'!$A$1544:$U$1592,4,FALSE)</f>
        <v>106</v>
      </c>
      <c r="F27" s="316">
        <f t="shared" si="11"/>
        <v>0.017960013554727212</v>
      </c>
      <c r="G27" s="78">
        <f>VLOOKUP(W27,'[1]Sheet1'!$A$1544:$U$1592,6,FALSE)</f>
        <v>42</v>
      </c>
      <c r="H27" s="315">
        <f t="shared" si="12"/>
        <v>0.010542168674698794</v>
      </c>
      <c r="I27" s="81">
        <f>VLOOKUP(W27,'[1]Sheet1'!$A$1544:$U$1592,8,FALSE)</f>
        <v>13</v>
      </c>
      <c r="J27" s="316">
        <f t="shared" si="13"/>
        <v>0.012380952380952381</v>
      </c>
      <c r="K27" s="78">
        <f>VLOOKUP(W27,'[1]Sheet1'!$A$1544:$U$1592,10,FALSE)</f>
        <v>2</v>
      </c>
      <c r="L27" s="315">
        <f t="shared" si="14"/>
        <v>0.02564102564102564</v>
      </c>
      <c r="M27" s="234">
        <f>VLOOKUP(W27,'[1]Sheet1'!$A$1544:$U$1592,12,FALSE)</f>
        <v>1</v>
      </c>
      <c r="N27" s="317">
        <f t="shared" si="15"/>
        <v>0.0055248618784530384</v>
      </c>
      <c r="O27" s="225">
        <f>VLOOKUP(W27,'[1]Sheet1'!$A$1544:$U$1592,14,FALSE)</f>
        <v>0</v>
      </c>
      <c r="P27" s="318">
        <f t="shared" si="16"/>
        <v>0</v>
      </c>
      <c r="Q27" s="234">
        <f>VLOOKUP(W27,'[1]Sheet1'!$A$1544:$U$1592,16,FALSE)</f>
        <v>0</v>
      </c>
      <c r="R27" s="317">
        <f t="shared" si="17"/>
        <v>0</v>
      </c>
      <c r="S27" s="225">
        <f>VLOOKUP(W27,'[1]Sheet1'!$A$1544:$U$1592,18,FALSE)</f>
        <v>1</v>
      </c>
      <c r="T27" s="318">
        <f t="shared" si="19"/>
        <v>0.015873015873015872</v>
      </c>
      <c r="U27" s="225">
        <f>VLOOKUP(W27,'[1]Sheet1'!$A$1544:$U$1592,20,FALSE)</f>
        <v>1708</v>
      </c>
      <c r="V27" s="175">
        <f t="shared" si="0"/>
        <v>0.016251343970922653</v>
      </c>
      <c r="W27" s="290" t="s">
        <v>380</v>
      </c>
    </row>
    <row r="28" spans="1:23" ht="14.25">
      <c r="A28" s="260">
        <v>41</v>
      </c>
      <c r="B28" s="204" t="s">
        <v>214</v>
      </c>
      <c r="C28" s="78">
        <f>VLOOKUP(W28,'[1]Sheet1'!$A$1544:$U$1592,2,FALSE)</f>
        <v>1751</v>
      </c>
      <c r="D28" s="315">
        <f t="shared" si="10"/>
        <v>0.018672553159724443</v>
      </c>
      <c r="E28" s="81">
        <f>VLOOKUP(W28,'[1]Sheet1'!$A$1544:$U$1592,4,FALSE)</f>
        <v>65</v>
      </c>
      <c r="F28" s="316">
        <f t="shared" si="11"/>
        <v>0.011013215859030838</v>
      </c>
      <c r="G28" s="78">
        <f>VLOOKUP(W28,'[1]Sheet1'!$A$1544:$U$1592,6,FALSE)</f>
        <v>42</v>
      </c>
      <c r="H28" s="315">
        <f t="shared" si="12"/>
        <v>0.010542168674698794</v>
      </c>
      <c r="I28" s="81">
        <f>VLOOKUP(W28,'[1]Sheet1'!$A$1544:$U$1592,8,FALSE)</f>
        <v>13</v>
      </c>
      <c r="J28" s="316">
        <f t="shared" si="13"/>
        <v>0.012380952380952381</v>
      </c>
      <c r="K28" s="78">
        <f>VLOOKUP(W28,'[1]Sheet1'!$A$1544:$U$1592,10,FALSE)</f>
        <v>0</v>
      </c>
      <c r="L28" s="315">
        <f t="shared" si="14"/>
        <v>0</v>
      </c>
      <c r="M28" s="234">
        <f>VLOOKUP(W28,'[1]Sheet1'!$A$1544:$U$1592,12,FALSE)</f>
        <v>5</v>
      </c>
      <c r="N28" s="317">
        <f t="shared" si="15"/>
        <v>0.027624309392265192</v>
      </c>
      <c r="O28" s="225">
        <f>VLOOKUP(W28,'[1]Sheet1'!$A$1544:$U$1592,14,FALSE)</f>
        <v>0</v>
      </c>
      <c r="P28" s="318">
        <f t="shared" si="16"/>
        <v>0</v>
      </c>
      <c r="Q28" s="234">
        <f>VLOOKUP(W28,'[1]Sheet1'!$A$1544:$U$1592,16,FALSE)</f>
        <v>0</v>
      </c>
      <c r="R28" s="317">
        <f t="shared" si="17"/>
        <v>0</v>
      </c>
      <c r="S28" s="225">
        <f>VLOOKUP(W28,'[1]Sheet1'!$A$1544:$U$1592,18,FALSE)</f>
        <v>1</v>
      </c>
      <c r="T28" s="318">
        <f t="shared" si="19"/>
        <v>0.015873015873015872</v>
      </c>
      <c r="U28" s="225">
        <f>VLOOKUP(W28,'[1]Sheet1'!$A$1544:$U$1592,20,FALSE)</f>
        <v>1877</v>
      </c>
      <c r="V28" s="175">
        <f t="shared" si="0"/>
        <v>0.017859351658912073</v>
      </c>
      <c r="W28" s="290" t="s">
        <v>381</v>
      </c>
    </row>
    <row r="29" spans="1:23" ht="14.25">
      <c r="A29" s="260">
        <v>42</v>
      </c>
      <c r="B29" s="204" t="s">
        <v>215</v>
      </c>
      <c r="C29" s="78">
        <f>VLOOKUP(W29,'[1]Sheet1'!$A$1544:$U$1592,2,FALSE)</f>
        <v>6691</v>
      </c>
      <c r="D29" s="315">
        <f t="shared" si="10"/>
        <v>0.07135240045215091</v>
      </c>
      <c r="E29" s="81">
        <f>VLOOKUP(W29,'[1]Sheet1'!$A$1544:$U$1592,4,FALSE)</f>
        <v>408</v>
      </c>
      <c r="F29" s="316">
        <f t="shared" si="11"/>
        <v>0.06912910877668586</v>
      </c>
      <c r="G29" s="78">
        <f>VLOOKUP(W29,'[1]Sheet1'!$A$1544:$U$1592,6,FALSE)</f>
        <v>197</v>
      </c>
      <c r="H29" s="315">
        <f t="shared" si="12"/>
        <v>0.04944779116465863</v>
      </c>
      <c r="I29" s="81">
        <f>VLOOKUP(W29,'[1]Sheet1'!$A$1544:$U$1592,8,FALSE)</f>
        <v>53</v>
      </c>
      <c r="J29" s="316">
        <f t="shared" si="13"/>
        <v>0.05047619047619047</v>
      </c>
      <c r="K29" s="78">
        <f>VLOOKUP(W29,'[1]Sheet1'!$A$1544:$U$1592,10,FALSE)</f>
        <v>4</v>
      </c>
      <c r="L29" s="315">
        <f t="shared" si="14"/>
        <v>0.05128205128205128</v>
      </c>
      <c r="M29" s="234">
        <f>VLOOKUP(W29,'[1]Sheet1'!$A$1544:$U$1592,12,FALSE)</f>
        <v>6</v>
      </c>
      <c r="N29" s="317">
        <f t="shared" si="15"/>
        <v>0.03314917127071823</v>
      </c>
      <c r="O29" s="225">
        <f>VLOOKUP(W29,'[1]Sheet1'!$A$1544:$U$1592,14,FALSE)</f>
        <v>3</v>
      </c>
      <c r="P29" s="318">
        <f t="shared" si="16"/>
        <v>0.06521739130434782</v>
      </c>
      <c r="Q29" s="234">
        <f>VLOOKUP(W29,'[1]Sheet1'!$A$1544:$U$1592,16,FALSE)</f>
        <v>2</v>
      </c>
      <c r="R29" s="317">
        <f t="shared" si="17"/>
        <v>0.09523809523809523</v>
      </c>
      <c r="S29" s="225">
        <f>VLOOKUP(W29,'[1]Sheet1'!$A$1544:$U$1592,18,FALSE)</f>
        <v>2</v>
      </c>
      <c r="T29" s="318">
        <f t="shared" si="19"/>
        <v>0.031746031746031744</v>
      </c>
      <c r="U29" s="225">
        <f>VLOOKUP(W29,'[1]Sheet1'!$A$1544:$U$1592,20,FALSE)</f>
        <v>7366</v>
      </c>
      <c r="V29" s="175">
        <f t="shared" si="0"/>
        <v>0.07008629958420157</v>
      </c>
      <c r="W29" s="290" t="s">
        <v>382</v>
      </c>
    </row>
    <row r="30" spans="1:23" ht="14.25">
      <c r="A30" s="260">
        <v>43</v>
      </c>
      <c r="B30" s="204" t="s">
        <v>216</v>
      </c>
      <c r="C30" s="78">
        <f>VLOOKUP(W30,'[1]Sheet1'!$A$1544:$U$1592,2,FALSE)</f>
        <v>1216</v>
      </c>
      <c r="D30" s="315">
        <f t="shared" si="10"/>
        <v>0.012967347025828054</v>
      </c>
      <c r="E30" s="81">
        <f>VLOOKUP(W30,'[1]Sheet1'!$A$1544:$U$1592,4,FALSE)</f>
        <v>61</v>
      </c>
      <c r="F30" s="316">
        <f t="shared" si="11"/>
        <v>0.010335479498475093</v>
      </c>
      <c r="G30" s="78">
        <f>VLOOKUP(W30,'[1]Sheet1'!$A$1544:$U$1592,6,FALSE)</f>
        <v>15</v>
      </c>
      <c r="H30" s="315">
        <f t="shared" si="12"/>
        <v>0.0037650602409638554</v>
      </c>
      <c r="I30" s="81">
        <f>VLOOKUP(W30,'[1]Sheet1'!$A$1544:$U$1592,8,FALSE)</f>
        <v>9</v>
      </c>
      <c r="J30" s="316">
        <f t="shared" si="13"/>
        <v>0.008571428571428572</v>
      </c>
      <c r="K30" s="78">
        <f>VLOOKUP(W30,'[1]Sheet1'!$A$1544:$U$1592,10,FALSE)</f>
        <v>0</v>
      </c>
      <c r="L30" s="315">
        <f t="shared" si="14"/>
        <v>0</v>
      </c>
      <c r="M30" s="234">
        <f>VLOOKUP(W30,'[1]Sheet1'!$A$1544:$U$1592,12,FALSE)</f>
        <v>0</v>
      </c>
      <c r="N30" s="317">
        <f t="shared" si="15"/>
        <v>0</v>
      </c>
      <c r="O30" s="225">
        <f>VLOOKUP(W30,'[1]Sheet1'!$A$1544:$U$1592,14,FALSE)</f>
        <v>0</v>
      </c>
      <c r="P30" s="318">
        <f t="shared" si="16"/>
        <v>0</v>
      </c>
      <c r="Q30" s="234">
        <f>VLOOKUP(W30,'[1]Sheet1'!$A$1544:$U$1592,16,FALSE)</f>
        <v>1</v>
      </c>
      <c r="R30" s="317">
        <f t="shared" si="17"/>
        <v>0.047619047619047616</v>
      </c>
      <c r="S30" s="225">
        <f>VLOOKUP(W30,'[1]Sheet1'!$A$1544:$U$1592,18,FALSE)</f>
        <v>0</v>
      </c>
      <c r="T30" s="318">
        <f t="shared" si="19"/>
        <v>0</v>
      </c>
      <c r="U30" s="225">
        <f>VLOOKUP(W30,'[1]Sheet1'!$A$1544:$U$1592,20,FALSE)</f>
        <v>1302</v>
      </c>
      <c r="V30" s="175">
        <f t="shared" si="0"/>
        <v>0.01238831958439186</v>
      </c>
      <c r="W30" s="290" t="s">
        <v>383</v>
      </c>
    </row>
    <row r="31" spans="1:23" ht="14.25">
      <c r="A31" s="260">
        <v>44</v>
      </c>
      <c r="B31" s="204" t="s">
        <v>217</v>
      </c>
      <c r="C31" s="78">
        <f>VLOOKUP(W31,'[1]Sheet1'!$A$1544:$U$1592,2,FALSE)</f>
        <v>1646</v>
      </c>
      <c r="D31" s="315">
        <f t="shared" si="10"/>
        <v>0.01755283980634291</v>
      </c>
      <c r="E31" s="81">
        <f>VLOOKUP(W31,'[1]Sheet1'!$A$1544:$U$1592,4,FALSE)</f>
        <v>104</v>
      </c>
      <c r="F31" s="316">
        <f t="shared" si="11"/>
        <v>0.01762114537444934</v>
      </c>
      <c r="G31" s="78">
        <f>VLOOKUP(W31,'[1]Sheet1'!$A$1544:$U$1592,6,FALSE)</f>
        <v>83</v>
      </c>
      <c r="H31" s="315">
        <f t="shared" si="12"/>
        <v>0.020833333333333332</v>
      </c>
      <c r="I31" s="81">
        <f>VLOOKUP(W31,'[1]Sheet1'!$A$1544:$U$1592,8,FALSE)</f>
        <v>24</v>
      </c>
      <c r="J31" s="316">
        <f t="shared" si="13"/>
        <v>0.022857142857142857</v>
      </c>
      <c r="K31" s="78">
        <f>VLOOKUP(W31,'[1]Sheet1'!$A$1544:$U$1592,10,FALSE)</f>
        <v>3</v>
      </c>
      <c r="L31" s="315">
        <f t="shared" si="14"/>
        <v>0.038461538461538464</v>
      </c>
      <c r="M31" s="234">
        <f>VLOOKUP(W31,'[1]Sheet1'!$A$1544:$U$1592,12,FALSE)</f>
        <v>5</v>
      </c>
      <c r="N31" s="317">
        <f t="shared" si="15"/>
        <v>0.027624309392265192</v>
      </c>
      <c r="O31" s="225">
        <f>VLOOKUP(W31,'[1]Sheet1'!$A$1544:$U$1592,14,FALSE)</f>
        <v>1</v>
      </c>
      <c r="P31" s="318">
        <f t="shared" si="16"/>
        <v>0.021739130434782608</v>
      </c>
      <c r="Q31" s="234">
        <f>VLOOKUP(W31,'[1]Sheet1'!$A$1544:$U$1592,16,FALSE)</f>
        <v>1</v>
      </c>
      <c r="R31" s="317">
        <f t="shared" si="17"/>
        <v>0.047619047619047616</v>
      </c>
      <c r="S31" s="225">
        <f>VLOOKUP(W31,'[1]Sheet1'!$A$1544:$U$1592,18,FALSE)</f>
        <v>8</v>
      </c>
      <c r="T31" s="318">
        <f t="shared" si="19"/>
        <v>0.12698412698412698</v>
      </c>
      <c r="U31" s="225">
        <f>VLOOKUP(W31,'[1]Sheet1'!$A$1544:$U$1592,20,FALSE)</f>
        <v>1875</v>
      </c>
      <c r="V31" s="175">
        <f t="shared" si="0"/>
        <v>0.017840321982131133</v>
      </c>
      <c r="W31" s="290" t="s">
        <v>384</v>
      </c>
    </row>
    <row r="32" spans="1:23" ht="27">
      <c r="A32" s="260">
        <v>45</v>
      </c>
      <c r="B32" s="204" t="s">
        <v>218</v>
      </c>
      <c r="C32" s="78">
        <f>VLOOKUP(W32,'[1]Sheet1'!$A$1544:$U$1592,2,FALSE)</f>
        <v>1460</v>
      </c>
      <c r="D32" s="315">
        <f t="shared" si="10"/>
        <v>0.015569347580352763</v>
      </c>
      <c r="E32" s="81">
        <f>VLOOKUP(W32,'[1]Sheet1'!$A$1544:$U$1592,4,FALSE)</f>
        <v>94</v>
      </c>
      <c r="F32" s="316">
        <f t="shared" si="11"/>
        <v>0.01592680447305998</v>
      </c>
      <c r="G32" s="78">
        <f>VLOOKUP(W32,'[1]Sheet1'!$A$1544:$U$1592,6,FALSE)</f>
        <v>82</v>
      </c>
      <c r="H32" s="315">
        <f t="shared" si="12"/>
        <v>0.020582329317269075</v>
      </c>
      <c r="I32" s="81">
        <f>VLOOKUP(W32,'[1]Sheet1'!$A$1544:$U$1592,8,FALSE)</f>
        <v>18</v>
      </c>
      <c r="J32" s="316">
        <f t="shared" si="13"/>
        <v>0.017142857142857144</v>
      </c>
      <c r="K32" s="78">
        <f>VLOOKUP(W32,'[1]Sheet1'!$A$1544:$U$1592,10,FALSE)</f>
        <v>3</v>
      </c>
      <c r="L32" s="315">
        <f t="shared" si="14"/>
        <v>0.038461538461538464</v>
      </c>
      <c r="M32" s="234">
        <f>VLOOKUP(W32,'[1]Sheet1'!$A$1544:$U$1592,12,FALSE)</f>
        <v>6</v>
      </c>
      <c r="N32" s="317">
        <f t="shared" si="15"/>
        <v>0.03314917127071823</v>
      </c>
      <c r="O32" s="225">
        <f>VLOOKUP(W32,'[1]Sheet1'!$A$1544:$U$1592,14,FALSE)</f>
        <v>2</v>
      </c>
      <c r="P32" s="318">
        <f t="shared" si="16"/>
        <v>0.043478260869565216</v>
      </c>
      <c r="Q32" s="234">
        <f>VLOOKUP(W32,'[1]Sheet1'!$A$1544:$U$1592,16,FALSE)</f>
        <v>4</v>
      </c>
      <c r="R32" s="317">
        <f t="shared" si="17"/>
        <v>0.19047619047619047</v>
      </c>
      <c r="S32" s="225">
        <f>VLOOKUP(W32,'[1]Sheet1'!$A$1544:$U$1592,18,FALSE)</f>
        <v>8</v>
      </c>
      <c r="T32" s="318">
        <f t="shared" si="19"/>
        <v>0.12698412698412698</v>
      </c>
      <c r="U32" s="225">
        <f>VLOOKUP(W32,'[1]Sheet1'!$A$1544:$U$1592,20,FALSE)</f>
        <v>1677</v>
      </c>
      <c r="V32" s="175">
        <f t="shared" si="0"/>
        <v>0.015956383980818088</v>
      </c>
      <c r="W32" s="290" t="s">
        <v>385</v>
      </c>
    </row>
    <row r="33" spans="1:23" ht="27.75" thickBot="1">
      <c r="A33" s="261">
        <v>49</v>
      </c>
      <c r="B33" s="262" t="s">
        <v>219</v>
      </c>
      <c r="C33" s="83">
        <f>VLOOKUP(W33,'[1]Sheet1'!$A$1544:$U$1592,2,FALSE)</f>
        <v>485</v>
      </c>
      <c r="D33" s="319">
        <f t="shared" si="10"/>
        <v>0.005172009298952802</v>
      </c>
      <c r="E33" s="86">
        <f>VLOOKUP(W33,'[1]Sheet1'!$A$1544:$U$1592,4,FALSE)</f>
        <v>25</v>
      </c>
      <c r="F33" s="320">
        <f t="shared" si="11"/>
        <v>0.0042358522534733985</v>
      </c>
      <c r="G33" s="83">
        <f>VLOOKUP(W33,'[1]Sheet1'!$A$1544:$U$1592,6,FALSE)</f>
        <v>7</v>
      </c>
      <c r="H33" s="319">
        <f t="shared" si="12"/>
        <v>0.0017570281124497991</v>
      </c>
      <c r="I33" s="86">
        <f>VLOOKUP(W33,'[1]Sheet1'!$A$1544:$U$1592,8,FALSE)</f>
        <v>6</v>
      </c>
      <c r="J33" s="320">
        <f t="shared" si="13"/>
        <v>0.005714285714285714</v>
      </c>
      <c r="K33" s="83">
        <f>VLOOKUP(W33,'[1]Sheet1'!$A$1544:$U$1592,10,FALSE)</f>
        <v>0</v>
      </c>
      <c r="L33" s="319">
        <f t="shared" si="14"/>
        <v>0</v>
      </c>
      <c r="M33" s="321">
        <f>VLOOKUP(W33,'[1]Sheet1'!$A$1544:$U$1592,12,FALSE)</f>
        <v>0</v>
      </c>
      <c r="N33" s="322">
        <f t="shared" si="15"/>
        <v>0</v>
      </c>
      <c r="O33" s="323">
        <f>VLOOKUP(W33,'[1]Sheet1'!$A$1544:$U$1592,14,FALSE)</f>
        <v>0</v>
      </c>
      <c r="P33" s="324">
        <f t="shared" si="16"/>
        <v>0</v>
      </c>
      <c r="Q33" s="321">
        <f>VLOOKUP(W33,'[1]Sheet1'!$A$1544:$U$1592,16,FALSE)</f>
        <v>0</v>
      </c>
      <c r="R33" s="322">
        <f t="shared" si="17"/>
        <v>0</v>
      </c>
      <c r="S33" s="323">
        <f>VLOOKUP(W33,'[1]Sheet1'!$A$1544:$U$1592,18,FALSE)</f>
        <v>0</v>
      </c>
      <c r="T33" s="324">
        <f t="shared" si="19"/>
        <v>0</v>
      </c>
      <c r="U33" s="323">
        <f>VLOOKUP(W33,'[1]Sheet1'!$A$1544:$U$1592,20,FALSE)</f>
        <v>523</v>
      </c>
      <c r="V33" s="177">
        <f t="shared" si="0"/>
        <v>0.0049762604782157775</v>
      </c>
      <c r="W33" s="290" t="s">
        <v>386</v>
      </c>
    </row>
    <row r="34" spans="1:22" ht="15" thickBot="1">
      <c r="A34" s="259">
        <v>5</v>
      </c>
      <c r="B34" s="14" t="s">
        <v>220</v>
      </c>
      <c r="C34" s="307">
        <f>SUM(C35:C39)</f>
        <v>23856</v>
      </c>
      <c r="D34" s="308">
        <f t="shared" si="10"/>
        <v>0.2543988738882846</v>
      </c>
      <c r="E34" s="309">
        <f>SUM(E35:E39)</f>
        <v>880</v>
      </c>
      <c r="F34" s="310">
        <f t="shared" si="11"/>
        <v>0.14910199932226365</v>
      </c>
      <c r="G34" s="307">
        <f>SUM(G35:G39)</f>
        <v>466</v>
      </c>
      <c r="H34" s="308">
        <f t="shared" si="12"/>
        <v>0.11696787148594377</v>
      </c>
      <c r="I34" s="309">
        <f>SUM(I35:I39)</f>
        <v>118</v>
      </c>
      <c r="J34" s="310">
        <f t="shared" si="13"/>
        <v>0.11238095238095239</v>
      </c>
      <c r="K34" s="307">
        <f>SUM(K35:K39)</f>
        <v>8</v>
      </c>
      <c r="L34" s="308">
        <f t="shared" si="14"/>
        <v>0.10256410256410256</v>
      </c>
      <c r="M34" s="311">
        <f>SUM(M35:M39)</f>
        <v>29</v>
      </c>
      <c r="N34" s="312">
        <f t="shared" si="15"/>
        <v>0.16022099447513813</v>
      </c>
      <c r="O34" s="313">
        <f>SUM(O35:O39)</f>
        <v>7</v>
      </c>
      <c r="P34" s="314">
        <f t="shared" si="16"/>
        <v>0.15217391304347827</v>
      </c>
      <c r="Q34" s="311">
        <f>SUM(Q35:Q39)</f>
        <v>0</v>
      </c>
      <c r="R34" s="312">
        <f t="shared" si="17"/>
        <v>0</v>
      </c>
      <c r="S34" s="313">
        <f>SUM(S35:S39)</f>
        <v>3</v>
      </c>
      <c r="T34" s="314">
        <f aca="true" t="shared" si="20" ref="T34:T40">S34/$S$60</f>
        <v>0.047619047619047616</v>
      </c>
      <c r="U34" s="191">
        <f>SUM(U35:U39)</f>
        <v>25367</v>
      </c>
      <c r="V34" s="17">
        <f t="shared" si="0"/>
        <v>0.2413629054510509</v>
      </c>
    </row>
    <row r="35" spans="1:23" ht="14.25">
      <c r="A35" s="260">
        <v>50</v>
      </c>
      <c r="B35" s="204" t="s">
        <v>221</v>
      </c>
      <c r="C35" s="78">
        <f>VLOOKUP(W35,'[1]Sheet1'!$A$1544:$U$1592,2,FALSE)</f>
        <v>1736</v>
      </c>
      <c r="D35" s="315">
        <f t="shared" si="10"/>
        <v>0.018512594109241366</v>
      </c>
      <c r="E35" s="81">
        <f>VLOOKUP(W35,'[1]Sheet1'!$A$1544:$U$1592,4,FALSE)</f>
        <v>54</v>
      </c>
      <c r="F35" s="316">
        <f t="shared" si="11"/>
        <v>0.009149440867502542</v>
      </c>
      <c r="G35" s="78">
        <f>VLOOKUP(W35,'[1]Sheet1'!$A$1544:$U$1592,6,FALSE)</f>
        <v>33</v>
      </c>
      <c r="H35" s="315">
        <f t="shared" si="12"/>
        <v>0.008283132530120483</v>
      </c>
      <c r="I35" s="81">
        <f>VLOOKUP(W35,'[1]Sheet1'!$A$1544:$U$1592,8,FALSE)</f>
        <v>8</v>
      </c>
      <c r="J35" s="316">
        <f t="shared" si="13"/>
        <v>0.007619047619047619</v>
      </c>
      <c r="K35" s="78">
        <f>VLOOKUP(W35,'[1]Sheet1'!$A$1544:$U$1592,10,FALSE)</f>
        <v>0</v>
      </c>
      <c r="L35" s="315">
        <f t="shared" si="14"/>
        <v>0</v>
      </c>
      <c r="M35" s="234">
        <f>VLOOKUP(W35,'[1]Sheet1'!$A$1544:$U$1592,12,FALSE)</f>
        <v>4</v>
      </c>
      <c r="N35" s="317">
        <f t="shared" si="15"/>
        <v>0.022099447513812154</v>
      </c>
      <c r="O35" s="225">
        <f>VLOOKUP(W35,'[1]Sheet1'!$A$1544:$U$1592,14,FALSE)</f>
        <v>0</v>
      </c>
      <c r="P35" s="318">
        <f t="shared" si="16"/>
        <v>0</v>
      </c>
      <c r="Q35" s="234">
        <f>VLOOKUP(W35,'[1]Sheet1'!$A$1544:$U$1592,16,FALSE)</f>
        <v>0</v>
      </c>
      <c r="R35" s="317">
        <f t="shared" si="17"/>
        <v>0</v>
      </c>
      <c r="S35" s="225">
        <f>VLOOKUP(W35,'[1]Sheet1'!$A$1544:$U$1592,18,FALSE)</f>
        <v>0</v>
      </c>
      <c r="T35" s="318">
        <f t="shared" si="20"/>
        <v>0</v>
      </c>
      <c r="U35" s="225">
        <f>VLOOKUP(W35,'[1]Sheet1'!$A$1544:$U$1592,20,FALSE)</f>
        <v>1835</v>
      </c>
      <c r="V35" s="175">
        <f t="shared" si="0"/>
        <v>0.017459728446512335</v>
      </c>
      <c r="W35" s="290" t="s">
        <v>387</v>
      </c>
    </row>
    <row r="36" spans="1:23" ht="14.25">
      <c r="A36" s="260">
        <v>51</v>
      </c>
      <c r="B36" s="204" t="s">
        <v>222</v>
      </c>
      <c r="C36" s="78">
        <f>VLOOKUP(W36,'[1]Sheet1'!$A$1544:$U$1592,2,FALSE)</f>
        <v>9449</v>
      </c>
      <c r="D36" s="315">
        <f t="shared" si="10"/>
        <v>0.10076353786763922</v>
      </c>
      <c r="E36" s="81">
        <f>VLOOKUP(W36,'[1]Sheet1'!$A$1544:$U$1592,4,FALSE)</f>
        <v>324</v>
      </c>
      <c r="F36" s="316">
        <f t="shared" si="11"/>
        <v>0.05489664520501525</v>
      </c>
      <c r="G36" s="78">
        <f>VLOOKUP(W36,'[1]Sheet1'!$A$1544:$U$1592,6,FALSE)</f>
        <v>142</v>
      </c>
      <c r="H36" s="315">
        <f t="shared" si="12"/>
        <v>0.0356425702811245</v>
      </c>
      <c r="I36" s="81">
        <f>VLOOKUP(W36,'[1]Sheet1'!$A$1544:$U$1592,8,FALSE)</f>
        <v>30</v>
      </c>
      <c r="J36" s="316">
        <f t="shared" si="13"/>
        <v>0.02857142857142857</v>
      </c>
      <c r="K36" s="78">
        <f>VLOOKUP(W36,'[1]Sheet1'!$A$1544:$U$1592,10,FALSE)</f>
        <v>4</v>
      </c>
      <c r="L36" s="315">
        <f t="shared" si="14"/>
        <v>0.05128205128205128</v>
      </c>
      <c r="M36" s="234">
        <f>VLOOKUP(W36,'[1]Sheet1'!$A$1544:$U$1592,12,FALSE)</f>
        <v>14</v>
      </c>
      <c r="N36" s="317">
        <f t="shared" si="15"/>
        <v>0.07734806629834254</v>
      </c>
      <c r="O36" s="225">
        <f>VLOOKUP(W36,'[1]Sheet1'!$A$1544:$U$1592,14,FALSE)</f>
        <v>5</v>
      </c>
      <c r="P36" s="318">
        <f t="shared" si="16"/>
        <v>0.10869565217391304</v>
      </c>
      <c r="Q36" s="234">
        <f>VLOOKUP(W36,'[1]Sheet1'!$A$1544:$U$1592,16,FALSE)</f>
        <v>0</v>
      </c>
      <c r="R36" s="317">
        <f t="shared" si="17"/>
        <v>0</v>
      </c>
      <c r="S36" s="225">
        <f>VLOOKUP(W36,'[1]Sheet1'!$A$1544:$U$1592,18,FALSE)</f>
        <v>1</v>
      </c>
      <c r="T36" s="318">
        <f t="shared" si="20"/>
        <v>0.015873015873015872</v>
      </c>
      <c r="U36" s="225">
        <f>VLOOKUP(W36,'[1]Sheet1'!$A$1544:$U$1592,20,FALSE)</f>
        <v>9969</v>
      </c>
      <c r="V36" s="175">
        <f t="shared" si="0"/>
        <v>0.09485342391459481</v>
      </c>
      <c r="W36" s="290" t="s">
        <v>388</v>
      </c>
    </row>
    <row r="37" spans="1:23" ht="14.25">
      <c r="A37" s="260">
        <v>52</v>
      </c>
      <c r="B37" s="204" t="s">
        <v>223</v>
      </c>
      <c r="C37" s="78">
        <f>VLOOKUP(W37,'[1]Sheet1'!$A$1544:$U$1592,2,FALSE)</f>
        <v>3368</v>
      </c>
      <c r="D37" s="315">
        <f t="shared" si="10"/>
        <v>0.03591613880180007</v>
      </c>
      <c r="E37" s="81">
        <f>VLOOKUP(W37,'[1]Sheet1'!$A$1544:$U$1592,4,FALSE)</f>
        <v>27</v>
      </c>
      <c r="F37" s="316">
        <f t="shared" si="11"/>
        <v>0.004574720433751271</v>
      </c>
      <c r="G37" s="78">
        <f>VLOOKUP(W37,'[1]Sheet1'!$A$1544:$U$1592,6,FALSE)</f>
        <v>12</v>
      </c>
      <c r="H37" s="315">
        <f t="shared" si="12"/>
        <v>0.0030120481927710845</v>
      </c>
      <c r="I37" s="81">
        <f>VLOOKUP(W37,'[1]Sheet1'!$A$1544:$U$1592,8,FALSE)</f>
        <v>3</v>
      </c>
      <c r="J37" s="316">
        <f t="shared" si="13"/>
        <v>0.002857142857142857</v>
      </c>
      <c r="K37" s="78">
        <f>VLOOKUP(W37,'[1]Sheet1'!$A$1544:$U$1592,10,FALSE)</f>
        <v>0</v>
      </c>
      <c r="L37" s="315">
        <f t="shared" si="14"/>
        <v>0</v>
      </c>
      <c r="M37" s="234">
        <f>VLOOKUP(W37,'[1]Sheet1'!$A$1544:$U$1592,12,FALSE)</f>
        <v>0</v>
      </c>
      <c r="N37" s="317">
        <f t="shared" si="15"/>
        <v>0</v>
      </c>
      <c r="O37" s="225">
        <f>VLOOKUP(W37,'[1]Sheet1'!$A$1544:$U$1592,14,FALSE)</f>
        <v>1</v>
      </c>
      <c r="P37" s="318">
        <f t="shared" si="16"/>
        <v>0.021739130434782608</v>
      </c>
      <c r="Q37" s="234">
        <f>VLOOKUP(W37,'[1]Sheet1'!$A$1544:$U$1592,16,FALSE)</f>
        <v>0</v>
      </c>
      <c r="R37" s="317">
        <f t="shared" si="17"/>
        <v>0</v>
      </c>
      <c r="S37" s="225">
        <f>VLOOKUP(W37,'[1]Sheet1'!$A$1544:$U$1592,18,FALSE)</f>
        <v>0</v>
      </c>
      <c r="T37" s="318">
        <f t="shared" si="20"/>
        <v>0</v>
      </c>
      <c r="U37" s="225">
        <f>VLOOKUP(W37,'[1]Sheet1'!$A$1544:$U$1592,20,FALSE)</f>
        <v>3411</v>
      </c>
      <c r="V37" s="175">
        <f t="shared" si="0"/>
        <v>0.03245511374989296</v>
      </c>
      <c r="W37" s="290" t="s">
        <v>389</v>
      </c>
    </row>
    <row r="38" spans="1:23" ht="14.25">
      <c r="A38" s="260">
        <v>53</v>
      </c>
      <c r="B38" s="204" t="s">
        <v>224</v>
      </c>
      <c r="C38" s="78">
        <f>VLOOKUP(W38,'[1]Sheet1'!$A$1544:$U$1592,2,FALSE)</f>
        <v>8533</v>
      </c>
      <c r="D38" s="315">
        <f t="shared" si="10"/>
        <v>0.09099537185147269</v>
      </c>
      <c r="E38" s="81">
        <f>VLOOKUP(W38,'[1]Sheet1'!$A$1544:$U$1592,4,FALSE)</f>
        <v>455</v>
      </c>
      <c r="F38" s="316">
        <f t="shared" si="11"/>
        <v>0.07709251101321586</v>
      </c>
      <c r="G38" s="78">
        <f>VLOOKUP(W38,'[1]Sheet1'!$A$1544:$U$1592,6,FALSE)</f>
        <v>259</v>
      </c>
      <c r="H38" s="315">
        <f t="shared" si="12"/>
        <v>0.06501004016064257</v>
      </c>
      <c r="I38" s="81">
        <f>VLOOKUP(W38,'[1]Sheet1'!$A$1544:$U$1592,8,FALSE)</f>
        <v>67</v>
      </c>
      <c r="J38" s="316">
        <f t="shared" si="13"/>
        <v>0.06380952380952382</v>
      </c>
      <c r="K38" s="78">
        <f>VLOOKUP(W38,'[1]Sheet1'!$A$1544:$U$1592,10,FALSE)</f>
        <v>4</v>
      </c>
      <c r="L38" s="315">
        <f t="shared" si="14"/>
        <v>0.05128205128205128</v>
      </c>
      <c r="M38" s="234">
        <f>VLOOKUP(W38,'[1]Sheet1'!$A$1544:$U$1592,12,FALSE)</f>
        <v>10</v>
      </c>
      <c r="N38" s="317">
        <f t="shared" si="15"/>
        <v>0.055248618784530384</v>
      </c>
      <c r="O38" s="225">
        <f>VLOOKUP(W38,'[1]Sheet1'!$A$1544:$U$1592,14,FALSE)</f>
        <v>1</v>
      </c>
      <c r="P38" s="318">
        <f t="shared" si="16"/>
        <v>0.021739130434782608</v>
      </c>
      <c r="Q38" s="234">
        <f>VLOOKUP(W38,'[1]Sheet1'!$A$1544:$U$1592,16,FALSE)</f>
        <v>0</v>
      </c>
      <c r="R38" s="317">
        <f t="shared" si="17"/>
        <v>0</v>
      </c>
      <c r="S38" s="225">
        <f>VLOOKUP(W38,'[1]Sheet1'!$A$1544:$U$1592,18,FALSE)</f>
        <v>2</v>
      </c>
      <c r="T38" s="318">
        <f t="shared" si="20"/>
        <v>0.031746031746031744</v>
      </c>
      <c r="U38" s="225">
        <f>VLOOKUP(W38,'[1]Sheet1'!$A$1544:$U$1592,20,FALSE)</f>
        <v>9331</v>
      </c>
      <c r="V38" s="175">
        <f t="shared" si="0"/>
        <v>0.08878295702147498</v>
      </c>
      <c r="W38" s="290" t="s">
        <v>390</v>
      </c>
    </row>
    <row r="39" spans="1:23" ht="27.75" thickBot="1">
      <c r="A39" s="261">
        <v>59</v>
      </c>
      <c r="B39" s="262" t="s">
        <v>225</v>
      </c>
      <c r="C39" s="83">
        <f>VLOOKUP(W39,'[1]Sheet1'!$A$1544:$U$1592,2,FALSE)</f>
        <v>770</v>
      </c>
      <c r="D39" s="319">
        <f t="shared" si="10"/>
        <v>0.008211231258131252</v>
      </c>
      <c r="E39" s="86">
        <f>VLOOKUP(W39,'[1]Sheet1'!$A$1544:$U$1592,4,FALSE)</f>
        <v>20</v>
      </c>
      <c r="F39" s="320">
        <f t="shared" si="11"/>
        <v>0.003388681802778719</v>
      </c>
      <c r="G39" s="83">
        <f>VLOOKUP(W39,'[1]Sheet1'!$A$1544:$U$1592,6,FALSE)</f>
        <v>20</v>
      </c>
      <c r="H39" s="319">
        <f t="shared" si="12"/>
        <v>0.0050200803212851405</v>
      </c>
      <c r="I39" s="86">
        <f>VLOOKUP(W39,'[1]Sheet1'!$A$1544:$U$1592,8,FALSE)</f>
        <v>10</v>
      </c>
      <c r="J39" s="320">
        <f t="shared" si="13"/>
        <v>0.009523809523809525</v>
      </c>
      <c r="K39" s="83">
        <f>VLOOKUP(W39,'[1]Sheet1'!$A$1544:$U$1592,10,FALSE)</f>
        <v>0</v>
      </c>
      <c r="L39" s="319">
        <f t="shared" si="14"/>
        <v>0</v>
      </c>
      <c r="M39" s="321">
        <f>VLOOKUP(W39,'[1]Sheet1'!$A$1544:$U$1592,12,FALSE)</f>
        <v>1</v>
      </c>
      <c r="N39" s="322">
        <f t="shared" si="15"/>
        <v>0.0055248618784530384</v>
      </c>
      <c r="O39" s="323">
        <f>VLOOKUP(W39,'[1]Sheet1'!$A$1544:$U$1592,14,FALSE)</f>
        <v>0</v>
      </c>
      <c r="P39" s="324">
        <f t="shared" si="16"/>
        <v>0</v>
      </c>
      <c r="Q39" s="321">
        <f>VLOOKUP(W39,'[1]Sheet1'!$A$1544:$U$1592,16,FALSE)</f>
        <v>0</v>
      </c>
      <c r="R39" s="322">
        <f t="shared" si="17"/>
        <v>0</v>
      </c>
      <c r="S39" s="323">
        <f>VLOOKUP(W39,'[1]Sheet1'!$A$1544:$U$1592,18,FALSE)</f>
        <v>0</v>
      </c>
      <c r="T39" s="324">
        <f t="shared" si="20"/>
        <v>0</v>
      </c>
      <c r="U39" s="323">
        <f>VLOOKUP(W39,'[1]Sheet1'!$A$1544:$U$1592,20,FALSE)</f>
        <v>821</v>
      </c>
      <c r="V39" s="177">
        <f t="shared" si="0"/>
        <v>0.007811682318575819</v>
      </c>
      <c r="W39" s="290" t="s">
        <v>391</v>
      </c>
    </row>
    <row r="40" spans="1:22" ht="15" thickBot="1">
      <c r="A40" s="259">
        <v>6</v>
      </c>
      <c r="B40" s="14" t="s">
        <v>226</v>
      </c>
      <c r="C40" s="307">
        <f>SUM(C41:C46)</f>
        <v>7544</v>
      </c>
      <c r="D40" s="308">
        <f t="shared" si="10"/>
        <v>0.08044873845628853</v>
      </c>
      <c r="E40" s="309">
        <f>SUM(E41:E46)</f>
        <v>666</v>
      </c>
      <c r="F40" s="310">
        <f t="shared" si="11"/>
        <v>0.11284310403253134</v>
      </c>
      <c r="G40" s="307">
        <f>SUM(G41:G46)</f>
        <v>295</v>
      </c>
      <c r="H40" s="308">
        <f t="shared" si="12"/>
        <v>0.07404618473895583</v>
      </c>
      <c r="I40" s="309">
        <f>SUM(I41:I46)</f>
        <v>81</v>
      </c>
      <c r="J40" s="310">
        <f t="shared" si="13"/>
        <v>0.07714285714285714</v>
      </c>
      <c r="K40" s="307">
        <f>SUM(K41:K46)</f>
        <v>10</v>
      </c>
      <c r="L40" s="308">
        <f t="shared" si="14"/>
        <v>0.1282051282051282</v>
      </c>
      <c r="M40" s="311">
        <f>SUM(M41:M46)</f>
        <v>21</v>
      </c>
      <c r="N40" s="312">
        <f t="shared" si="15"/>
        <v>0.11602209944751381</v>
      </c>
      <c r="O40" s="313">
        <f>SUM(O41:O46)</f>
        <v>12</v>
      </c>
      <c r="P40" s="314">
        <f t="shared" si="16"/>
        <v>0.2608695652173913</v>
      </c>
      <c r="Q40" s="311">
        <f>SUM(Q41:Q46)</f>
        <v>6</v>
      </c>
      <c r="R40" s="312">
        <f t="shared" si="17"/>
        <v>0.2857142857142857</v>
      </c>
      <c r="S40" s="313">
        <f>SUM(S41:S46)</f>
        <v>12</v>
      </c>
      <c r="T40" s="314">
        <f t="shared" si="20"/>
        <v>0.19047619047619047</v>
      </c>
      <c r="U40" s="191">
        <f>SUM(U41:U46)</f>
        <v>8647</v>
      </c>
      <c r="V40" s="17">
        <f t="shared" si="0"/>
        <v>0.08227480756239355</v>
      </c>
    </row>
    <row r="41" spans="1:23" ht="14.25">
      <c r="A41" s="260">
        <v>60</v>
      </c>
      <c r="B41" s="204" t="s">
        <v>227</v>
      </c>
      <c r="C41" s="78">
        <f>VLOOKUP(W41,'[1]Sheet1'!$A$1544:$U$1592,2,FALSE)</f>
        <v>487</v>
      </c>
      <c r="D41" s="315">
        <f t="shared" si="10"/>
        <v>0.0051933371723505446</v>
      </c>
      <c r="E41" s="81">
        <f>VLOOKUP(W41,'[1]Sheet1'!$A$1544:$U$1592,4,FALSE)</f>
        <v>43</v>
      </c>
      <c r="F41" s="316">
        <f t="shared" si="11"/>
        <v>0.007285665875974246</v>
      </c>
      <c r="G41" s="78">
        <f>VLOOKUP(W41,'[1]Sheet1'!$A$1544:$U$1592,6,FALSE)</f>
        <v>20</v>
      </c>
      <c r="H41" s="315">
        <f t="shared" si="12"/>
        <v>0.0050200803212851405</v>
      </c>
      <c r="I41" s="81">
        <f>VLOOKUP(W41,'[1]Sheet1'!$A$1544:$U$1592,8,FALSE)</f>
        <v>3</v>
      </c>
      <c r="J41" s="316">
        <f t="shared" si="13"/>
        <v>0.002857142857142857</v>
      </c>
      <c r="K41" s="78">
        <f>VLOOKUP(W41,'[1]Sheet1'!$A$1544:$U$1592,10,FALSE)</f>
        <v>1</v>
      </c>
      <c r="L41" s="315">
        <f t="shared" si="14"/>
        <v>0.01282051282051282</v>
      </c>
      <c r="M41" s="234">
        <f>VLOOKUP(W41,'[1]Sheet1'!$A$1544:$U$1592,12,FALSE)</f>
        <v>1</v>
      </c>
      <c r="N41" s="317">
        <f t="shared" si="15"/>
        <v>0.0055248618784530384</v>
      </c>
      <c r="O41" s="225">
        <f>VLOOKUP(W41,'[1]Sheet1'!$A$1544:$U$1592,14,FALSE)</f>
        <v>0</v>
      </c>
      <c r="P41" s="318">
        <f t="shared" si="16"/>
        <v>0</v>
      </c>
      <c r="Q41" s="234">
        <f>VLOOKUP(W41,'[1]Sheet1'!$A$1544:$U$1592,16,FALSE)</f>
        <v>0</v>
      </c>
      <c r="R41" s="317">
        <f t="shared" si="17"/>
        <v>0</v>
      </c>
      <c r="S41" s="225">
        <f>VLOOKUP(W41,'[1]Sheet1'!$A$1544:$U$1592,18,FALSE)</f>
        <v>0</v>
      </c>
      <c r="T41" s="318">
        <f aca="true" t="shared" si="21" ref="T41:T46">S41/$S$60</f>
        <v>0</v>
      </c>
      <c r="U41" s="225">
        <f>VLOOKUP(W41,'[1]Sheet1'!$A$1544:$U$1592,20,FALSE)</f>
        <v>555</v>
      </c>
      <c r="V41" s="175">
        <f t="shared" si="0"/>
        <v>0.0052807353067108155</v>
      </c>
      <c r="W41" s="290" t="s">
        <v>392</v>
      </c>
    </row>
    <row r="42" spans="1:23" ht="14.25">
      <c r="A42" s="260">
        <v>61</v>
      </c>
      <c r="B42" s="204" t="s">
        <v>228</v>
      </c>
      <c r="C42" s="78">
        <f>VLOOKUP(W42,'[1]Sheet1'!$A$1544:$U$1592,2,FALSE)</f>
        <v>375</v>
      </c>
      <c r="D42" s="315">
        <f t="shared" si="10"/>
        <v>0.003998976262076908</v>
      </c>
      <c r="E42" s="81">
        <f>VLOOKUP(W42,'[1]Sheet1'!$A$1544:$U$1592,4,FALSE)</f>
        <v>35</v>
      </c>
      <c r="F42" s="316">
        <f t="shared" si="11"/>
        <v>0.005930193154862758</v>
      </c>
      <c r="G42" s="78">
        <f>VLOOKUP(W42,'[1]Sheet1'!$A$1544:$U$1592,6,FALSE)</f>
        <v>20</v>
      </c>
      <c r="H42" s="315">
        <f t="shared" si="12"/>
        <v>0.0050200803212851405</v>
      </c>
      <c r="I42" s="81">
        <f>VLOOKUP(W42,'[1]Sheet1'!$A$1544:$U$1592,8,FALSE)</f>
        <v>8</v>
      </c>
      <c r="J42" s="316">
        <f t="shared" si="13"/>
        <v>0.007619047619047619</v>
      </c>
      <c r="K42" s="78">
        <f>VLOOKUP(W42,'[1]Sheet1'!$A$1544:$U$1592,10,FALSE)</f>
        <v>0</v>
      </c>
      <c r="L42" s="315">
        <f t="shared" si="14"/>
        <v>0</v>
      </c>
      <c r="M42" s="234">
        <f>VLOOKUP(W42,'[1]Sheet1'!$A$1544:$U$1592,12,FALSE)</f>
        <v>2</v>
      </c>
      <c r="N42" s="317">
        <f t="shared" si="15"/>
        <v>0.011049723756906077</v>
      </c>
      <c r="O42" s="225">
        <f>VLOOKUP(W42,'[1]Sheet1'!$A$1544:$U$1592,14,FALSE)</f>
        <v>1</v>
      </c>
      <c r="P42" s="318">
        <f t="shared" si="16"/>
        <v>0.021739130434782608</v>
      </c>
      <c r="Q42" s="234">
        <f>VLOOKUP(W42,'[1]Sheet1'!$A$1544:$U$1592,16,FALSE)</f>
        <v>1</v>
      </c>
      <c r="R42" s="317">
        <f t="shared" si="17"/>
        <v>0.047619047619047616</v>
      </c>
      <c r="S42" s="225">
        <f>VLOOKUP(W42,'[1]Sheet1'!$A$1544:$U$1592,18,FALSE)</f>
        <v>1</v>
      </c>
      <c r="T42" s="318">
        <f t="shared" si="21"/>
        <v>0.015873015873015872</v>
      </c>
      <c r="U42" s="225">
        <f>VLOOKUP(W42,'[1]Sheet1'!$A$1544:$U$1592,20,FALSE)</f>
        <v>443</v>
      </c>
      <c r="V42" s="175">
        <f t="shared" si="0"/>
        <v>0.004215073406978183</v>
      </c>
      <c r="W42" s="290" t="s">
        <v>393</v>
      </c>
    </row>
    <row r="43" spans="1:23" ht="14.25">
      <c r="A43" s="260">
        <v>62</v>
      </c>
      <c r="B43" s="204" t="s">
        <v>229</v>
      </c>
      <c r="C43" s="78">
        <f>VLOOKUP(W43,'[1]Sheet1'!$A$1544:$U$1592,2,FALSE)</f>
        <v>1187</v>
      </c>
      <c r="D43" s="315">
        <f t="shared" si="10"/>
        <v>0.012658092861560773</v>
      </c>
      <c r="E43" s="81">
        <f>VLOOKUP(W43,'[1]Sheet1'!$A$1544:$U$1592,4,FALSE)</f>
        <v>120</v>
      </c>
      <c r="F43" s="316">
        <f t="shared" si="11"/>
        <v>0.020332090816672314</v>
      </c>
      <c r="G43" s="78">
        <f>VLOOKUP(W43,'[1]Sheet1'!$A$1544:$U$1592,6,FALSE)</f>
        <v>64</v>
      </c>
      <c r="H43" s="315">
        <f t="shared" si="12"/>
        <v>0.01606425702811245</v>
      </c>
      <c r="I43" s="81">
        <f>VLOOKUP(W43,'[1]Sheet1'!$A$1544:$U$1592,8,FALSE)</f>
        <v>17</v>
      </c>
      <c r="J43" s="316">
        <f t="shared" si="13"/>
        <v>0.01619047619047619</v>
      </c>
      <c r="K43" s="78">
        <f>VLOOKUP(W43,'[1]Sheet1'!$A$1544:$U$1592,10,FALSE)</f>
        <v>3</v>
      </c>
      <c r="L43" s="315">
        <f t="shared" si="14"/>
        <v>0.038461538461538464</v>
      </c>
      <c r="M43" s="234">
        <f>VLOOKUP(W43,'[1]Sheet1'!$A$1544:$U$1592,12,FALSE)</f>
        <v>3</v>
      </c>
      <c r="N43" s="317">
        <f t="shared" si="15"/>
        <v>0.016574585635359115</v>
      </c>
      <c r="O43" s="225">
        <f>VLOOKUP(W43,'[1]Sheet1'!$A$1544:$U$1592,14,FALSE)</f>
        <v>4</v>
      </c>
      <c r="P43" s="318">
        <f t="shared" si="16"/>
        <v>0.08695652173913043</v>
      </c>
      <c r="Q43" s="234">
        <f>VLOOKUP(W43,'[1]Sheet1'!$A$1544:$U$1592,16,FALSE)</f>
        <v>3</v>
      </c>
      <c r="R43" s="317">
        <f t="shared" si="17"/>
        <v>0.14285714285714285</v>
      </c>
      <c r="S43" s="225">
        <f>VLOOKUP(W43,'[1]Sheet1'!$A$1544:$U$1592,18,FALSE)</f>
        <v>5</v>
      </c>
      <c r="T43" s="318">
        <f t="shared" si="21"/>
        <v>0.07936507936507936</v>
      </c>
      <c r="U43" s="225">
        <f>VLOOKUP(W43,'[1]Sheet1'!$A$1544:$U$1592,20,FALSE)</f>
        <v>1406</v>
      </c>
      <c r="V43" s="175">
        <f t="shared" si="0"/>
        <v>0.013377862777000732</v>
      </c>
      <c r="W43" s="290" t="s">
        <v>394</v>
      </c>
    </row>
    <row r="44" spans="1:23" ht="14.25">
      <c r="A44" s="260">
        <v>63</v>
      </c>
      <c r="B44" s="204" t="s">
        <v>230</v>
      </c>
      <c r="C44" s="78">
        <f>VLOOKUP(W44,'[1]Sheet1'!$A$1544:$U$1592,2,FALSE)</f>
        <v>5346</v>
      </c>
      <c r="D44" s="315">
        <f t="shared" si="10"/>
        <v>0.057009405592168404</v>
      </c>
      <c r="E44" s="81">
        <f>VLOOKUP(W44,'[1]Sheet1'!$A$1544:$U$1592,4,FALSE)</f>
        <v>437</v>
      </c>
      <c r="F44" s="316">
        <f t="shared" si="11"/>
        <v>0.074042697390715</v>
      </c>
      <c r="G44" s="78">
        <f>VLOOKUP(W44,'[1]Sheet1'!$A$1544:$U$1592,6,FALSE)</f>
        <v>181</v>
      </c>
      <c r="H44" s="315">
        <f t="shared" si="12"/>
        <v>0.045431726907630525</v>
      </c>
      <c r="I44" s="81">
        <f>VLOOKUP(W44,'[1]Sheet1'!$A$1544:$U$1592,8,FALSE)</f>
        <v>46</v>
      </c>
      <c r="J44" s="316">
        <f t="shared" si="13"/>
        <v>0.04380952380952381</v>
      </c>
      <c r="K44" s="78">
        <f>VLOOKUP(W44,'[1]Sheet1'!$A$1544:$U$1592,10,FALSE)</f>
        <v>6</v>
      </c>
      <c r="L44" s="315">
        <f t="shared" si="14"/>
        <v>0.07692307692307693</v>
      </c>
      <c r="M44" s="234">
        <f>VLOOKUP(W44,'[1]Sheet1'!$A$1544:$U$1592,12,FALSE)</f>
        <v>13</v>
      </c>
      <c r="N44" s="317">
        <f t="shared" si="15"/>
        <v>0.0718232044198895</v>
      </c>
      <c r="O44" s="225">
        <f>VLOOKUP(W44,'[1]Sheet1'!$A$1544:$U$1592,14,FALSE)</f>
        <v>5</v>
      </c>
      <c r="P44" s="318">
        <f t="shared" si="16"/>
        <v>0.10869565217391304</v>
      </c>
      <c r="Q44" s="234">
        <f>VLOOKUP(W44,'[1]Sheet1'!$A$1544:$U$1592,16,FALSE)</f>
        <v>2</v>
      </c>
      <c r="R44" s="317">
        <f t="shared" si="17"/>
        <v>0.09523809523809523</v>
      </c>
      <c r="S44" s="225">
        <f>VLOOKUP(W44,'[1]Sheet1'!$A$1544:$U$1592,18,FALSE)</f>
        <v>5</v>
      </c>
      <c r="T44" s="318">
        <f t="shared" si="21"/>
        <v>0.07936507936507936</v>
      </c>
      <c r="U44" s="225">
        <f>VLOOKUP(W44,'[1]Sheet1'!$A$1544:$U$1592,20,FALSE)</f>
        <v>6041</v>
      </c>
      <c r="V44" s="175">
        <f t="shared" si="0"/>
        <v>0.057479138716828894</v>
      </c>
      <c r="W44" s="290" t="s">
        <v>395</v>
      </c>
    </row>
    <row r="45" spans="1:23" ht="14.25">
      <c r="A45" s="260">
        <v>64</v>
      </c>
      <c r="B45" s="204" t="s">
        <v>231</v>
      </c>
      <c r="C45" s="78">
        <f>VLOOKUP(W45,'[1]Sheet1'!$A$1544:$U$1592,2,FALSE)</f>
        <v>42</v>
      </c>
      <c r="D45" s="315">
        <f t="shared" si="10"/>
        <v>0.00044788534135261374</v>
      </c>
      <c r="E45" s="81">
        <f>VLOOKUP(W45,'[1]Sheet1'!$A$1544:$U$1592,4,FALSE)</f>
        <v>20</v>
      </c>
      <c r="F45" s="316">
        <f t="shared" si="11"/>
        <v>0.003388681802778719</v>
      </c>
      <c r="G45" s="78">
        <f>VLOOKUP(W45,'[1]Sheet1'!$A$1544:$U$1592,6,FALSE)</f>
        <v>8</v>
      </c>
      <c r="H45" s="315">
        <f t="shared" si="12"/>
        <v>0.002008032128514056</v>
      </c>
      <c r="I45" s="81">
        <f>VLOOKUP(W45,'[1]Sheet1'!$A$1544:$U$1592,8,FALSE)</f>
        <v>7</v>
      </c>
      <c r="J45" s="316">
        <f t="shared" si="13"/>
        <v>0.006666666666666667</v>
      </c>
      <c r="K45" s="78">
        <f>VLOOKUP(W45,'[1]Sheet1'!$A$1544:$U$1592,10,FALSE)</f>
        <v>0</v>
      </c>
      <c r="L45" s="315">
        <f t="shared" si="14"/>
        <v>0</v>
      </c>
      <c r="M45" s="234">
        <f>VLOOKUP(W45,'[1]Sheet1'!$A$1544:$U$1592,12,FALSE)</f>
        <v>1</v>
      </c>
      <c r="N45" s="317">
        <f t="shared" si="15"/>
        <v>0.0055248618784530384</v>
      </c>
      <c r="O45" s="225">
        <f>VLOOKUP(W45,'[1]Sheet1'!$A$1544:$U$1592,14,FALSE)</f>
        <v>2</v>
      </c>
      <c r="P45" s="318">
        <f t="shared" si="16"/>
        <v>0.043478260869565216</v>
      </c>
      <c r="Q45" s="234">
        <f>VLOOKUP(W45,'[1]Sheet1'!$A$1544:$U$1592,16,FALSE)</f>
        <v>0</v>
      </c>
      <c r="R45" s="317">
        <f t="shared" si="17"/>
        <v>0</v>
      </c>
      <c r="S45" s="225">
        <f>VLOOKUP(W45,'[1]Sheet1'!$A$1544:$U$1592,18,FALSE)</f>
        <v>1</v>
      </c>
      <c r="T45" s="318">
        <f t="shared" si="21"/>
        <v>0.015873015873015872</v>
      </c>
      <c r="U45" s="225">
        <f>VLOOKUP(W45,'[1]Sheet1'!$A$1544:$U$1592,20,FALSE)</f>
        <v>81</v>
      </c>
      <c r="V45" s="175">
        <f t="shared" si="0"/>
        <v>0.000770701909628065</v>
      </c>
      <c r="W45" s="290" t="s">
        <v>396</v>
      </c>
    </row>
    <row r="46" spans="1:23" ht="27.75" thickBot="1">
      <c r="A46" s="261">
        <v>69</v>
      </c>
      <c r="B46" s="262" t="s">
        <v>232</v>
      </c>
      <c r="C46" s="83">
        <f>VLOOKUP(W46,'[1]Sheet1'!$A$1544:$U$1592,2,FALSE)</f>
        <v>107</v>
      </c>
      <c r="D46" s="319">
        <f t="shared" si="10"/>
        <v>0.0011410412267792778</v>
      </c>
      <c r="E46" s="86">
        <f>VLOOKUP(W46,'[1]Sheet1'!$A$1544:$U$1592,4,FALSE)</f>
        <v>11</v>
      </c>
      <c r="F46" s="320">
        <f t="shared" si="11"/>
        <v>0.0018637749915282956</v>
      </c>
      <c r="G46" s="83">
        <f>VLOOKUP(W46,'[1]Sheet1'!$A$1544:$U$1592,6,FALSE)</f>
        <v>2</v>
      </c>
      <c r="H46" s="319">
        <f t="shared" si="12"/>
        <v>0.000502008032128514</v>
      </c>
      <c r="I46" s="86">
        <f>VLOOKUP(W46,'[1]Sheet1'!$A$1544:$U$1592,8,FALSE)</f>
        <v>0</v>
      </c>
      <c r="J46" s="320">
        <f t="shared" si="13"/>
        <v>0</v>
      </c>
      <c r="K46" s="83">
        <f>VLOOKUP(W46,'[1]Sheet1'!$A$1544:$U$1592,10,FALSE)</f>
        <v>0</v>
      </c>
      <c r="L46" s="319">
        <f t="shared" si="14"/>
        <v>0</v>
      </c>
      <c r="M46" s="321">
        <f>VLOOKUP(W46,'[1]Sheet1'!$A$1544:$U$1592,12,FALSE)</f>
        <v>1</v>
      </c>
      <c r="N46" s="322">
        <f t="shared" si="15"/>
        <v>0.0055248618784530384</v>
      </c>
      <c r="O46" s="323">
        <f>VLOOKUP(W46,'[1]Sheet1'!$A$1544:$U$1592,14,FALSE)</f>
        <v>0</v>
      </c>
      <c r="P46" s="324">
        <f t="shared" si="16"/>
        <v>0</v>
      </c>
      <c r="Q46" s="321">
        <f>VLOOKUP(W46,'[1]Sheet1'!$A$1544:$U$1592,16,FALSE)</f>
        <v>0</v>
      </c>
      <c r="R46" s="322">
        <f t="shared" si="17"/>
        <v>0</v>
      </c>
      <c r="S46" s="323">
        <f>VLOOKUP(W46,'[1]Sheet1'!$A$1544:$U$1592,18,FALSE)</f>
        <v>0</v>
      </c>
      <c r="T46" s="324">
        <f t="shared" si="21"/>
        <v>0</v>
      </c>
      <c r="U46" s="323">
        <f>VLOOKUP(W46,'[1]Sheet1'!$A$1544:$U$1592,20,FALSE)</f>
        <v>121</v>
      </c>
      <c r="V46" s="177">
        <f t="shared" si="0"/>
        <v>0.0011512954452468625</v>
      </c>
      <c r="W46" s="290" t="s">
        <v>397</v>
      </c>
    </row>
    <row r="47" spans="1:22" ht="15" thickBot="1">
      <c r="A47" s="259">
        <v>7</v>
      </c>
      <c r="B47" s="14" t="s">
        <v>233</v>
      </c>
      <c r="C47" s="307">
        <f>SUM(C48:C52)</f>
        <v>15916</v>
      </c>
      <c r="D47" s="308">
        <f t="shared" si="10"/>
        <v>0.16972721649924286</v>
      </c>
      <c r="E47" s="309">
        <f>SUM(E48:E52)</f>
        <v>1419</v>
      </c>
      <c r="F47" s="310">
        <f t="shared" si="11"/>
        <v>0.24042697390715012</v>
      </c>
      <c r="G47" s="307">
        <f>SUM(G48:G52)</f>
        <v>1091</v>
      </c>
      <c r="H47" s="308">
        <f t="shared" si="12"/>
        <v>0.27384538152610444</v>
      </c>
      <c r="I47" s="309">
        <f>SUM(I48:I52)</f>
        <v>208</v>
      </c>
      <c r="J47" s="310">
        <f t="shared" si="13"/>
        <v>0.1980952380952381</v>
      </c>
      <c r="K47" s="307">
        <f>SUM(K48:K52)</f>
        <v>8</v>
      </c>
      <c r="L47" s="308">
        <f t="shared" si="14"/>
        <v>0.10256410256410256</v>
      </c>
      <c r="M47" s="311">
        <f>SUM(M48:M52)</f>
        <v>18</v>
      </c>
      <c r="N47" s="312">
        <f t="shared" si="15"/>
        <v>0.09944751381215469</v>
      </c>
      <c r="O47" s="313">
        <f>SUM(O48:O52)</f>
        <v>5</v>
      </c>
      <c r="P47" s="314">
        <f t="shared" si="16"/>
        <v>0.10869565217391304</v>
      </c>
      <c r="Q47" s="311">
        <f>SUM(Q48:Q52)</f>
        <v>1</v>
      </c>
      <c r="R47" s="312">
        <f t="shared" si="17"/>
        <v>0.047619047619047616</v>
      </c>
      <c r="S47" s="313">
        <f>SUM(S48:S52)</f>
        <v>2</v>
      </c>
      <c r="T47" s="314">
        <f aca="true" t="shared" si="22" ref="T47:T61">S47/$S$60</f>
        <v>0.031746031746031744</v>
      </c>
      <c r="U47" s="191">
        <f>SUM(U48:U52)</f>
        <v>18668</v>
      </c>
      <c r="V47" s="17">
        <f t="shared" si="0"/>
        <v>0.1776230030732928</v>
      </c>
    </row>
    <row r="48" spans="1:23" ht="14.25">
      <c r="A48" s="260">
        <v>70</v>
      </c>
      <c r="B48" s="204" t="s">
        <v>234</v>
      </c>
      <c r="C48" s="78">
        <f>VLOOKUP(W48,'[1]Sheet1'!$A$1544:$U$1592,2,FALSE)</f>
        <v>2550</v>
      </c>
      <c r="D48" s="315">
        <f t="shared" si="10"/>
        <v>0.027193038582122978</v>
      </c>
      <c r="E48" s="81">
        <f>VLOOKUP(W48,'[1]Sheet1'!$A$1544:$U$1592,4,FALSE)</f>
        <v>246</v>
      </c>
      <c r="F48" s="316">
        <f t="shared" si="11"/>
        <v>0.041680786174178246</v>
      </c>
      <c r="G48" s="78">
        <f>VLOOKUP(W48,'[1]Sheet1'!$A$1544:$U$1592,6,FALSE)</f>
        <v>176</v>
      </c>
      <c r="H48" s="315">
        <f t="shared" si="12"/>
        <v>0.04417670682730924</v>
      </c>
      <c r="I48" s="81">
        <f>VLOOKUP(W48,'[1]Sheet1'!$A$1544:$U$1592,8,FALSE)</f>
        <v>28</v>
      </c>
      <c r="J48" s="316">
        <f t="shared" si="13"/>
        <v>0.02666666666666667</v>
      </c>
      <c r="K48" s="78">
        <f>VLOOKUP(W48,'[1]Sheet1'!$A$1544:$U$1592,10,FALSE)</f>
        <v>0</v>
      </c>
      <c r="L48" s="315">
        <f t="shared" si="14"/>
        <v>0</v>
      </c>
      <c r="M48" s="234">
        <f>VLOOKUP(W48,'[1]Sheet1'!$A$1544:$U$1592,12,FALSE)</f>
        <v>3</v>
      </c>
      <c r="N48" s="317">
        <f t="shared" si="15"/>
        <v>0.016574585635359115</v>
      </c>
      <c r="O48" s="225">
        <f>VLOOKUP(W48,'[1]Sheet1'!$A$1544:$U$1592,14,FALSE)</f>
        <v>0</v>
      </c>
      <c r="P48" s="318">
        <f t="shared" si="16"/>
        <v>0</v>
      </c>
      <c r="Q48" s="234">
        <f>VLOOKUP(W48,'[1]Sheet1'!$A$1544:$U$1592,16,FALSE)</f>
        <v>0</v>
      </c>
      <c r="R48" s="317">
        <f t="shared" si="17"/>
        <v>0</v>
      </c>
      <c r="S48" s="225">
        <f>VLOOKUP(W48,'[1]Sheet1'!$A$1544:$U$1592,18,FALSE)</f>
        <v>1</v>
      </c>
      <c r="T48" s="318">
        <f t="shared" si="22"/>
        <v>0.015873015873015872</v>
      </c>
      <c r="U48" s="225">
        <f>VLOOKUP(W48,'[1]Sheet1'!$A$1544:$U$1592,20,FALSE)</f>
        <v>3004</v>
      </c>
      <c r="V48" s="175">
        <f t="shared" si="0"/>
        <v>0.028582574524971694</v>
      </c>
      <c r="W48" s="290" t="s">
        <v>398</v>
      </c>
    </row>
    <row r="49" spans="1:23" ht="14.25">
      <c r="A49" s="260">
        <v>71</v>
      </c>
      <c r="B49" s="204" t="s">
        <v>235</v>
      </c>
      <c r="C49" s="78">
        <f>VLOOKUP(W49,'[1]Sheet1'!$A$1544:$U$1592,2,FALSE)</f>
        <v>11936</v>
      </c>
      <c r="D49" s="315">
        <f t="shared" si="10"/>
        <v>0.12728474843773327</v>
      </c>
      <c r="E49" s="81">
        <f>VLOOKUP(W49,'[1]Sheet1'!$A$1544:$U$1592,4,FALSE)</f>
        <v>1073</v>
      </c>
      <c r="F49" s="316">
        <f t="shared" si="11"/>
        <v>0.18180277871907827</v>
      </c>
      <c r="G49" s="78">
        <f>VLOOKUP(W49,'[1]Sheet1'!$A$1544:$U$1592,6,FALSE)</f>
        <v>755</v>
      </c>
      <c r="H49" s="315">
        <f t="shared" si="12"/>
        <v>0.18950803212851405</v>
      </c>
      <c r="I49" s="81">
        <f>VLOOKUP(W49,'[1]Sheet1'!$A$1544:$U$1592,8,FALSE)</f>
        <v>125</v>
      </c>
      <c r="J49" s="316">
        <f t="shared" si="13"/>
        <v>0.11904761904761904</v>
      </c>
      <c r="K49" s="78">
        <f>VLOOKUP(W49,'[1]Sheet1'!$A$1544:$U$1592,10,FALSE)</f>
        <v>5</v>
      </c>
      <c r="L49" s="315">
        <f t="shared" si="14"/>
        <v>0.0641025641025641</v>
      </c>
      <c r="M49" s="234">
        <f>VLOOKUP(W49,'[1]Sheet1'!$A$1544:$U$1592,12,FALSE)</f>
        <v>9</v>
      </c>
      <c r="N49" s="317">
        <f t="shared" si="15"/>
        <v>0.049723756906077346</v>
      </c>
      <c r="O49" s="225">
        <f>VLOOKUP(W49,'[1]Sheet1'!$A$1544:$U$1592,14,FALSE)</f>
        <v>2</v>
      </c>
      <c r="P49" s="318">
        <f t="shared" si="16"/>
        <v>0.043478260869565216</v>
      </c>
      <c r="Q49" s="234">
        <f>VLOOKUP(W49,'[1]Sheet1'!$A$1544:$U$1592,16,FALSE)</f>
        <v>0</v>
      </c>
      <c r="R49" s="317">
        <f t="shared" si="17"/>
        <v>0</v>
      </c>
      <c r="S49" s="225">
        <f>VLOOKUP(W49,'[1]Sheet1'!$A$1544:$U$1592,18,FALSE)</f>
        <v>0</v>
      </c>
      <c r="T49" s="318">
        <f t="shared" si="22"/>
        <v>0</v>
      </c>
      <c r="U49" s="225">
        <f>VLOOKUP(W49,'[1]Sheet1'!$A$1544:$U$1592,20,FALSE)</f>
        <v>13905</v>
      </c>
      <c r="V49" s="175">
        <f t="shared" si="0"/>
        <v>0.1323038278194845</v>
      </c>
      <c r="W49" s="290" t="s">
        <v>399</v>
      </c>
    </row>
    <row r="50" spans="1:23" ht="27">
      <c r="A50" s="260">
        <v>72</v>
      </c>
      <c r="B50" s="204" t="s">
        <v>236</v>
      </c>
      <c r="C50" s="78">
        <f>VLOOKUP(W50,'[1]Sheet1'!$A$1544:$U$1592,2,FALSE)</f>
        <v>154</v>
      </c>
      <c r="D50" s="315">
        <f t="shared" si="10"/>
        <v>0.0016422462516262504</v>
      </c>
      <c r="E50" s="81">
        <f>VLOOKUP(W50,'[1]Sheet1'!$A$1544:$U$1592,4,FALSE)</f>
        <v>16</v>
      </c>
      <c r="F50" s="316">
        <f t="shared" si="11"/>
        <v>0.0027109454422229754</v>
      </c>
      <c r="G50" s="78">
        <f>VLOOKUP(W50,'[1]Sheet1'!$A$1544:$U$1592,6,FALSE)</f>
        <v>13</v>
      </c>
      <c r="H50" s="315">
        <f t="shared" si="12"/>
        <v>0.003263052208835341</v>
      </c>
      <c r="I50" s="81">
        <f>VLOOKUP(W50,'[1]Sheet1'!$A$1544:$U$1592,8,FALSE)</f>
        <v>6</v>
      </c>
      <c r="J50" s="316">
        <f t="shared" si="13"/>
        <v>0.005714285714285714</v>
      </c>
      <c r="K50" s="78">
        <f>VLOOKUP(W50,'[1]Sheet1'!$A$1544:$U$1592,10,FALSE)</f>
        <v>0</v>
      </c>
      <c r="L50" s="315">
        <f t="shared" si="14"/>
        <v>0</v>
      </c>
      <c r="M50" s="234">
        <f>VLOOKUP(W50,'[1]Sheet1'!$A$1544:$U$1592,12,FALSE)</f>
        <v>1</v>
      </c>
      <c r="N50" s="317">
        <f t="shared" si="15"/>
        <v>0.0055248618784530384</v>
      </c>
      <c r="O50" s="225">
        <f>VLOOKUP(W50,'[1]Sheet1'!$A$1544:$U$1592,14,FALSE)</f>
        <v>2</v>
      </c>
      <c r="P50" s="318">
        <f t="shared" si="16"/>
        <v>0.043478260869565216</v>
      </c>
      <c r="Q50" s="234">
        <f>VLOOKUP(W50,'[1]Sheet1'!$A$1544:$U$1592,16,FALSE)</f>
        <v>0</v>
      </c>
      <c r="R50" s="317">
        <f t="shared" si="17"/>
        <v>0</v>
      </c>
      <c r="S50" s="225">
        <f>VLOOKUP(W50,'[1]Sheet1'!$A$1544:$U$1592,18,FALSE)</f>
        <v>0</v>
      </c>
      <c r="T50" s="318">
        <f t="shared" si="22"/>
        <v>0</v>
      </c>
      <c r="U50" s="225">
        <f>VLOOKUP(W50,'[1]Sheet1'!$A$1544:$U$1592,20,FALSE)</f>
        <v>192</v>
      </c>
      <c r="V50" s="175">
        <f t="shared" si="0"/>
        <v>0.001826848970970228</v>
      </c>
      <c r="W50" s="290" t="s">
        <v>400</v>
      </c>
    </row>
    <row r="51" spans="1:23" ht="14.25">
      <c r="A51" s="260">
        <v>73</v>
      </c>
      <c r="B51" s="204" t="s">
        <v>237</v>
      </c>
      <c r="C51" s="78">
        <f>VLOOKUP(W51,'[1]Sheet1'!$A$1544:$U$1592,2,FALSE)</f>
        <v>622</v>
      </c>
      <c r="D51" s="315">
        <f t="shared" si="10"/>
        <v>0.006632968626698232</v>
      </c>
      <c r="E51" s="81">
        <f>VLOOKUP(W51,'[1]Sheet1'!$A$1544:$U$1592,4,FALSE)</f>
        <v>34</v>
      </c>
      <c r="F51" s="316">
        <f t="shared" si="11"/>
        <v>0.0057607590647238225</v>
      </c>
      <c r="G51" s="78">
        <f>VLOOKUP(W51,'[1]Sheet1'!$A$1544:$U$1592,6,FALSE)</f>
        <v>117</v>
      </c>
      <c r="H51" s="315">
        <f t="shared" si="12"/>
        <v>0.029367469879518073</v>
      </c>
      <c r="I51" s="81">
        <f>VLOOKUP(W51,'[1]Sheet1'!$A$1544:$U$1592,8,FALSE)</f>
        <v>45</v>
      </c>
      <c r="J51" s="316">
        <f t="shared" si="13"/>
        <v>0.04285714285714286</v>
      </c>
      <c r="K51" s="78">
        <f>VLOOKUP(W51,'[1]Sheet1'!$A$1544:$U$1592,10,FALSE)</f>
        <v>1</v>
      </c>
      <c r="L51" s="315">
        <f t="shared" si="14"/>
        <v>0.01282051282051282</v>
      </c>
      <c r="M51" s="234">
        <f>VLOOKUP(W51,'[1]Sheet1'!$A$1544:$U$1592,12,FALSE)</f>
        <v>5</v>
      </c>
      <c r="N51" s="317">
        <f t="shared" si="15"/>
        <v>0.027624309392265192</v>
      </c>
      <c r="O51" s="225">
        <f>VLOOKUP(W51,'[1]Sheet1'!$A$1544:$U$1592,14,FALSE)</f>
        <v>1</v>
      </c>
      <c r="P51" s="318">
        <f t="shared" si="16"/>
        <v>0.021739130434782608</v>
      </c>
      <c r="Q51" s="234">
        <f>VLOOKUP(W51,'[1]Sheet1'!$A$1544:$U$1592,16,FALSE)</f>
        <v>0</v>
      </c>
      <c r="R51" s="317">
        <f t="shared" si="17"/>
        <v>0</v>
      </c>
      <c r="S51" s="225">
        <f>VLOOKUP(W51,'[1]Sheet1'!$A$1544:$U$1592,18,FALSE)</f>
        <v>0</v>
      </c>
      <c r="T51" s="318">
        <f t="shared" si="22"/>
        <v>0</v>
      </c>
      <c r="U51" s="225">
        <f>VLOOKUP(W51,'[1]Sheet1'!$A$1544:$U$1592,20,FALSE)</f>
        <v>825</v>
      </c>
      <c r="V51" s="175">
        <f t="shared" si="0"/>
        <v>0.007849741672137698</v>
      </c>
      <c r="W51" s="290" t="s">
        <v>401</v>
      </c>
    </row>
    <row r="52" spans="1:23" ht="27.75" thickBot="1">
      <c r="A52" s="261">
        <v>79</v>
      </c>
      <c r="B52" s="262" t="s">
        <v>238</v>
      </c>
      <c r="C52" s="83">
        <f>VLOOKUP(W52,'[1]Sheet1'!$A$1544:$U$1592,2,FALSE)</f>
        <v>654</v>
      </c>
      <c r="D52" s="319">
        <f t="shared" si="10"/>
        <v>0.006974214601062128</v>
      </c>
      <c r="E52" s="86">
        <f>VLOOKUP(W52,'[1]Sheet1'!$A$1544:$U$1592,4,FALSE)</f>
        <v>50</v>
      </c>
      <c r="F52" s="320">
        <f t="shared" si="11"/>
        <v>0.008471704506946797</v>
      </c>
      <c r="G52" s="83">
        <f>VLOOKUP(W52,'[1]Sheet1'!$A$1544:$U$1592,6,FALSE)</f>
        <v>30</v>
      </c>
      <c r="H52" s="319">
        <f t="shared" si="12"/>
        <v>0.007530120481927711</v>
      </c>
      <c r="I52" s="86">
        <f>VLOOKUP(W52,'[1]Sheet1'!$A$1544:$U$1592,8,FALSE)</f>
        <v>4</v>
      </c>
      <c r="J52" s="320">
        <f t="shared" si="13"/>
        <v>0.0038095238095238095</v>
      </c>
      <c r="K52" s="83">
        <f>VLOOKUP(W52,'[1]Sheet1'!$A$1544:$U$1592,10,FALSE)</f>
        <v>2</v>
      </c>
      <c r="L52" s="319">
        <f t="shared" si="14"/>
        <v>0.02564102564102564</v>
      </c>
      <c r="M52" s="321">
        <f>VLOOKUP(W52,'[1]Sheet1'!$A$1544:$U$1592,12,FALSE)</f>
        <v>0</v>
      </c>
      <c r="N52" s="322">
        <f t="shared" si="15"/>
        <v>0</v>
      </c>
      <c r="O52" s="323">
        <f>VLOOKUP(W52,'[1]Sheet1'!$A$1544:$U$1592,14,FALSE)</f>
        <v>0</v>
      </c>
      <c r="P52" s="324">
        <f t="shared" si="16"/>
        <v>0</v>
      </c>
      <c r="Q52" s="321">
        <f>VLOOKUP(W52,'[1]Sheet1'!$A$1544:$U$1592,16,FALSE)</f>
        <v>1</v>
      </c>
      <c r="R52" s="322">
        <f t="shared" si="17"/>
        <v>0.047619047619047616</v>
      </c>
      <c r="S52" s="323">
        <f>VLOOKUP(W52,'[1]Sheet1'!$A$1544:$U$1592,18,FALSE)</f>
        <v>1</v>
      </c>
      <c r="T52" s="324">
        <f t="shared" si="22"/>
        <v>0.015873015873015872</v>
      </c>
      <c r="U52" s="323">
        <f>VLOOKUP(W52,'[1]Sheet1'!$A$1544:$U$1592,20,FALSE)</f>
        <v>742</v>
      </c>
      <c r="V52" s="177">
        <f t="shared" si="0"/>
        <v>0.0070600100857286935</v>
      </c>
      <c r="W52" s="290" t="s">
        <v>402</v>
      </c>
    </row>
    <row r="53" spans="1:22" ht="15" thickBot="1">
      <c r="A53" s="259">
        <v>8</v>
      </c>
      <c r="B53" s="14" t="s">
        <v>239</v>
      </c>
      <c r="C53" s="307">
        <f>SUM(C54:C58)</f>
        <v>2699</v>
      </c>
      <c r="D53" s="308">
        <f t="shared" si="10"/>
        <v>0.028781965150254867</v>
      </c>
      <c r="E53" s="309">
        <f>SUM(E54:E58)</f>
        <v>79</v>
      </c>
      <c r="F53" s="310">
        <f t="shared" si="11"/>
        <v>0.01338529312097594</v>
      </c>
      <c r="G53" s="307">
        <f>SUM(G54:G58)</f>
        <v>78</v>
      </c>
      <c r="H53" s="308">
        <f t="shared" si="12"/>
        <v>0.01957831325301205</v>
      </c>
      <c r="I53" s="309">
        <f>SUM(I54:I58)</f>
        <v>16</v>
      </c>
      <c r="J53" s="310">
        <f t="shared" si="13"/>
        <v>0.015238095238095238</v>
      </c>
      <c r="K53" s="307">
        <f>SUM(K54:K58)</f>
        <v>1</v>
      </c>
      <c r="L53" s="308">
        <f t="shared" si="14"/>
        <v>0.01282051282051282</v>
      </c>
      <c r="M53" s="311">
        <f>SUM(M54:M58)</f>
        <v>1</v>
      </c>
      <c r="N53" s="312">
        <f t="shared" si="15"/>
        <v>0.0055248618784530384</v>
      </c>
      <c r="O53" s="313">
        <f>SUM(O54:O58)</f>
        <v>0</v>
      </c>
      <c r="P53" s="314">
        <f t="shared" si="16"/>
        <v>0</v>
      </c>
      <c r="Q53" s="311">
        <f>SUM(Q54:Q58)</f>
        <v>0</v>
      </c>
      <c r="R53" s="312">
        <f t="shared" si="17"/>
        <v>0</v>
      </c>
      <c r="S53" s="313">
        <f>SUM(S54:S58)</f>
        <v>0</v>
      </c>
      <c r="T53" s="314">
        <f t="shared" si="22"/>
        <v>0</v>
      </c>
      <c r="U53" s="191">
        <f>SUM(U54:U58)</f>
        <v>2874</v>
      </c>
      <c r="V53" s="17">
        <f t="shared" si="0"/>
        <v>0.0273456455342106</v>
      </c>
    </row>
    <row r="54" spans="1:23" ht="14.25">
      <c r="A54" s="260">
        <v>80</v>
      </c>
      <c r="B54" s="204" t="s">
        <v>240</v>
      </c>
      <c r="C54" s="78">
        <f>VLOOKUP(W54,'[1]Sheet1'!$A$1544:$U$1592,2,FALSE)</f>
        <v>397</v>
      </c>
      <c r="D54" s="315">
        <f t="shared" si="10"/>
        <v>0.004233582869452087</v>
      </c>
      <c r="E54" s="81">
        <f>VLOOKUP(W54,'[1]Sheet1'!$A$1544:$U$1592,4,FALSE)</f>
        <v>14</v>
      </c>
      <c r="F54" s="316">
        <f t="shared" si="11"/>
        <v>0.0023720772619451034</v>
      </c>
      <c r="G54" s="78">
        <f>VLOOKUP(W54,'[1]Sheet1'!$A$1544:$U$1592,6,FALSE)</f>
        <v>12</v>
      </c>
      <c r="H54" s="315">
        <f t="shared" si="12"/>
        <v>0.0030120481927710845</v>
      </c>
      <c r="I54" s="81">
        <f>VLOOKUP(W54,'[1]Sheet1'!$A$1544:$U$1592,8,FALSE)</f>
        <v>4</v>
      </c>
      <c r="J54" s="316">
        <f t="shared" si="13"/>
        <v>0.0038095238095238095</v>
      </c>
      <c r="K54" s="78">
        <f>VLOOKUP(W54,'[1]Sheet1'!$A$1544:$U$1592,10,FALSE)</f>
        <v>0</v>
      </c>
      <c r="L54" s="315">
        <f t="shared" si="14"/>
        <v>0</v>
      </c>
      <c r="M54" s="234">
        <f>VLOOKUP(W54,'[1]Sheet1'!$A$1544:$U$1592,12,FALSE)</f>
        <v>0</v>
      </c>
      <c r="N54" s="317">
        <f t="shared" si="15"/>
        <v>0</v>
      </c>
      <c r="O54" s="225">
        <f>VLOOKUP(W54,'[1]Sheet1'!$A$1544:$U$1592,14,FALSE)</f>
        <v>0</v>
      </c>
      <c r="P54" s="318">
        <f t="shared" si="16"/>
        <v>0</v>
      </c>
      <c r="Q54" s="234">
        <f>VLOOKUP(W54,'[1]Sheet1'!$A$1544:$U$1592,16,FALSE)</f>
        <v>0</v>
      </c>
      <c r="R54" s="317">
        <f t="shared" si="17"/>
        <v>0</v>
      </c>
      <c r="S54" s="225">
        <f>VLOOKUP(W54,'[1]Sheet1'!$A$1544:$U$1592,18,FALSE)</f>
        <v>0</v>
      </c>
      <c r="T54" s="318">
        <f t="shared" si="22"/>
        <v>0</v>
      </c>
      <c r="U54" s="225">
        <f>VLOOKUP(W54,'[1]Sheet1'!$A$1544:$U$1592,20,FALSE)</f>
        <v>427</v>
      </c>
      <c r="V54" s="175">
        <f t="shared" si="0"/>
        <v>0.004062835992730663</v>
      </c>
      <c r="W54" s="290" t="s">
        <v>403</v>
      </c>
    </row>
    <row r="55" spans="1:23" ht="14.25">
      <c r="A55" s="260">
        <v>81</v>
      </c>
      <c r="B55" s="204" t="s">
        <v>241</v>
      </c>
      <c r="C55" s="78">
        <f>VLOOKUP(W55,'[1]Sheet1'!$A$1544:$U$1592,2,FALSE)</f>
        <v>378</v>
      </c>
      <c r="D55" s="315">
        <f t="shared" si="10"/>
        <v>0.0040309680721735235</v>
      </c>
      <c r="E55" s="81">
        <f>VLOOKUP(W55,'[1]Sheet1'!$A$1544:$U$1592,4,FALSE)</f>
        <v>3</v>
      </c>
      <c r="F55" s="316">
        <f t="shared" si="11"/>
        <v>0.0005083022704168078</v>
      </c>
      <c r="G55" s="78">
        <f>VLOOKUP(W55,'[1]Sheet1'!$A$1544:$U$1592,6,FALSE)</f>
        <v>2</v>
      </c>
      <c r="H55" s="315">
        <f t="shared" si="12"/>
        <v>0.000502008032128514</v>
      </c>
      <c r="I55" s="81">
        <f>VLOOKUP(W55,'[1]Sheet1'!$A$1544:$U$1592,8,FALSE)</f>
        <v>0</v>
      </c>
      <c r="J55" s="316">
        <f t="shared" si="13"/>
        <v>0</v>
      </c>
      <c r="K55" s="78">
        <f>VLOOKUP(W55,'[1]Sheet1'!$A$1544:$U$1592,10,FALSE)</f>
        <v>0</v>
      </c>
      <c r="L55" s="315">
        <f t="shared" si="14"/>
        <v>0</v>
      </c>
      <c r="M55" s="234">
        <f>VLOOKUP(W55,'[1]Sheet1'!$A$1544:$U$1592,12,FALSE)</f>
        <v>0</v>
      </c>
      <c r="N55" s="317">
        <f t="shared" si="15"/>
        <v>0</v>
      </c>
      <c r="O55" s="225">
        <f>VLOOKUP(W55,'[1]Sheet1'!$A$1544:$U$1592,14,FALSE)</f>
        <v>0</v>
      </c>
      <c r="P55" s="318">
        <f t="shared" si="16"/>
        <v>0</v>
      </c>
      <c r="Q55" s="234">
        <f>VLOOKUP(W55,'[1]Sheet1'!$A$1544:$U$1592,16,FALSE)</f>
        <v>0</v>
      </c>
      <c r="R55" s="317">
        <f t="shared" si="17"/>
        <v>0</v>
      </c>
      <c r="S55" s="225">
        <f>VLOOKUP(W55,'[1]Sheet1'!$A$1544:$U$1592,18,FALSE)</f>
        <v>0</v>
      </c>
      <c r="T55" s="318">
        <f t="shared" si="22"/>
        <v>0</v>
      </c>
      <c r="U55" s="225">
        <f>VLOOKUP(W55,'[1]Sheet1'!$A$1544:$U$1592,20,FALSE)</f>
        <v>383</v>
      </c>
      <c r="V55" s="175">
        <f t="shared" si="0"/>
        <v>0.0036441831035499864</v>
      </c>
      <c r="W55" s="290" t="s">
        <v>404</v>
      </c>
    </row>
    <row r="56" spans="1:23" ht="14.25">
      <c r="A56" s="260">
        <v>82</v>
      </c>
      <c r="B56" s="204" t="s">
        <v>242</v>
      </c>
      <c r="C56" s="78">
        <f>VLOOKUP(W56,'[1]Sheet1'!$A$1544:$U$1592,2,FALSE)</f>
        <v>196</v>
      </c>
      <c r="D56" s="315">
        <f t="shared" si="10"/>
        <v>0.002090131592978864</v>
      </c>
      <c r="E56" s="81">
        <f>VLOOKUP(W56,'[1]Sheet1'!$A$1544:$U$1592,4,FALSE)</f>
        <v>0</v>
      </c>
      <c r="F56" s="316">
        <f t="shared" si="11"/>
        <v>0</v>
      </c>
      <c r="G56" s="78">
        <f>VLOOKUP(W56,'[1]Sheet1'!$A$1544:$U$1592,6,FALSE)</f>
        <v>0</v>
      </c>
      <c r="H56" s="315">
        <f t="shared" si="12"/>
        <v>0</v>
      </c>
      <c r="I56" s="81">
        <f>VLOOKUP(W56,'[1]Sheet1'!$A$1544:$U$1592,8,FALSE)</f>
        <v>0</v>
      </c>
      <c r="J56" s="316">
        <f t="shared" si="13"/>
        <v>0</v>
      </c>
      <c r="K56" s="78">
        <f>VLOOKUP(W56,'[1]Sheet1'!$A$1544:$U$1592,10,FALSE)</f>
        <v>0</v>
      </c>
      <c r="L56" s="315">
        <f t="shared" si="14"/>
        <v>0</v>
      </c>
      <c r="M56" s="234">
        <f>VLOOKUP(W56,'[1]Sheet1'!$A$1544:$U$1592,12,FALSE)</f>
        <v>0</v>
      </c>
      <c r="N56" s="317">
        <f t="shared" si="15"/>
        <v>0</v>
      </c>
      <c r="O56" s="225">
        <f>VLOOKUP(W56,'[1]Sheet1'!$A$1544:$U$1592,14,FALSE)</f>
        <v>0</v>
      </c>
      <c r="P56" s="318">
        <f t="shared" si="16"/>
        <v>0</v>
      </c>
      <c r="Q56" s="234">
        <f>VLOOKUP(W56,'[1]Sheet1'!$A$1544:$U$1592,16,FALSE)</f>
        <v>0</v>
      </c>
      <c r="R56" s="317">
        <f t="shared" si="17"/>
        <v>0</v>
      </c>
      <c r="S56" s="225">
        <f>VLOOKUP(W56,'[1]Sheet1'!$A$1544:$U$1592,18,FALSE)</f>
        <v>0</v>
      </c>
      <c r="T56" s="318">
        <f t="shared" si="22"/>
        <v>0</v>
      </c>
      <c r="U56" s="225">
        <f>VLOOKUP(W56,'[1]Sheet1'!$A$1544:$U$1592,20,FALSE)</f>
        <v>196</v>
      </c>
      <c r="V56" s="175">
        <f t="shared" si="0"/>
        <v>0.0018649083245321078</v>
      </c>
      <c r="W56" s="290" t="s">
        <v>405</v>
      </c>
    </row>
    <row r="57" spans="1:23" ht="14.25">
      <c r="A57" s="260">
        <v>83</v>
      </c>
      <c r="B57" s="204" t="s">
        <v>243</v>
      </c>
      <c r="C57" s="78">
        <f>VLOOKUP(W57,'[1]Sheet1'!$A$1544:$U$1592,2,FALSE)</f>
        <v>1469</v>
      </c>
      <c r="D57" s="315">
        <f t="shared" si="10"/>
        <v>0.01566532301064261</v>
      </c>
      <c r="E57" s="81">
        <f>VLOOKUP(W57,'[1]Sheet1'!$A$1544:$U$1592,4,FALSE)</f>
        <v>51</v>
      </c>
      <c r="F57" s="316">
        <f t="shared" si="11"/>
        <v>0.008641138597085733</v>
      </c>
      <c r="G57" s="78">
        <f>VLOOKUP(W57,'[1]Sheet1'!$A$1544:$U$1592,6,FALSE)</f>
        <v>53</v>
      </c>
      <c r="H57" s="315">
        <f t="shared" si="12"/>
        <v>0.013303212851405623</v>
      </c>
      <c r="I57" s="81">
        <f>VLOOKUP(W57,'[1]Sheet1'!$A$1544:$U$1592,8,FALSE)</f>
        <v>11</v>
      </c>
      <c r="J57" s="316">
        <f t="shared" si="13"/>
        <v>0.010476190476190476</v>
      </c>
      <c r="K57" s="78">
        <f>VLOOKUP(W57,'[1]Sheet1'!$A$1544:$U$1592,10,FALSE)</f>
        <v>1</v>
      </c>
      <c r="L57" s="315">
        <f t="shared" si="14"/>
        <v>0.01282051282051282</v>
      </c>
      <c r="M57" s="234">
        <f>VLOOKUP(W57,'[1]Sheet1'!$A$1544:$U$1592,12,FALSE)</f>
        <v>0</v>
      </c>
      <c r="N57" s="317">
        <f t="shared" si="15"/>
        <v>0</v>
      </c>
      <c r="O57" s="225">
        <f>VLOOKUP(W57,'[1]Sheet1'!$A$1544:$U$1592,14,FALSE)</f>
        <v>0</v>
      </c>
      <c r="P57" s="318">
        <f t="shared" si="16"/>
        <v>0</v>
      </c>
      <c r="Q57" s="234">
        <f>VLOOKUP(W57,'[1]Sheet1'!$A$1544:$U$1592,16,FALSE)</f>
        <v>0</v>
      </c>
      <c r="R57" s="317">
        <f t="shared" si="17"/>
        <v>0</v>
      </c>
      <c r="S57" s="225">
        <f>VLOOKUP(W57,'[1]Sheet1'!$A$1544:$U$1592,18,FALSE)</f>
        <v>0</v>
      </c>
      <c r="T57" s="318">
        <f t="shared" si="22"/>
        <v>0</v>
      </c>
      <c r="U57" s="225">
        <f>VLOOKUP(W57,'[1]Sheet1'!$A$1544:$U$1592,20,FALSE)</f>
        <v>1585</v>
      </c>
      <c r="V57" s="175">
        <f t="shared" si="0"/>
        <v>0.015081018848894852</v>
      </c>
      <c r="W57" s="290" t="s">
        <v>406</v>
      </c>
    </row>
    <row r="58" spans="1:23" ht="27.75" thickBot="1">
      <c r="A58" s="261">
        <v>89</v>
      </c>
      <c r="B58" s="262" t="s">
        <v>244</v>
      </c>
      <c r="C58" s="83">
        <f>VLOOKUP(W58,'[1]Sheet1'!$A$1544:$U$1592,2,FALSE)</f>
        <v>259</v>
      </c>
      <c r="D58" s="319">
        <f t="shared" si="10"/>
        <v>0.002761959605007785</v>
      </c>
      <c r="E58" s="86">
        <f>VLOOKUP(W58,'[1]Sheet1'!$A$1544:$U$1592,4,FALSE)</f>
        <v>11</v>
      </c>
      <c r="F58" s="320">
        <f t="shared" si="11"/>
        <v>0.0018637749915282956</v>
      </c>
      <c r="G58" s="83">
        <f>VLOOKUP(W58,'[1]Sheet1'!$A$1544:$U$1592,6,FALSE)</f>
        <v>11</v>
      </c>
      <c r="H58" s="319">
        <f t="shared" si="12"/>
        <v>0.0027610441767068274</v>
      </c>
      <c r="I58" s="86">
        <f>VLOOKUP(W58,'[1]Sheet1'!$A$1544:$U$1592,8,FALSE)</f>
        <v>1</v>
      </c>
      <c r="J58" s="320">
        <f t="shared" si="13"/>
        <v>0.0009523809523809524</v>
      </c>
      <c r="K58" s="83">
        <f>VLOOKUP(W58,'[1]Sheet1'!$A$1544:$U$1592,10,FALSE)</f>
        <v>0</v>
      </c>
      <c r="L58" s="319">
        <f t="shared" si="14"/>
        <v>0</v>
      </c>
      <c r="M58" s="321">
        <f>VLOOKUP(W58,'[1]Sheet1'!$A$1544:$U$1592,12,FALSE)</f>
        <v>1</v>
      </c>
      <c r="N58" s="322">
        <f t="shared" si="15"/>
        <v>0.0055248618784530384</v>
      </c>
      <c r="O58" s="323">
        <f>VLOOKUP(W58,'[1]Sheet1'!$A$1544:$U$1592,14,FALSE)</f>
        <v>0</v>
      </c>
      <c r="P58" s="324">
        <f t="shared" si="16"/>
        <v>0</v>
      </c>
      <c r="Q58" s="321">
        <f>VLOOKUP(W58,'[1]Sheet1'!$A$1544:$U$1592,16,FALSE)</f>
        <v>0</v>
      </c>
      <c r="R58" s="322">
        <f t="shared" si="17"/>
        <v>0</v>
      </c>
      <c r="S58" s="323">
        <f>VLOOKUP(W58,'[1]Sheet1'!$A$1544:$U$1592,18,FALSE)</f>
        <v>0</v>
      </c>
      <c r="T58" s="324">
        <f t="shared" si="22"/>
        <v>0</v>
      </c>
      <c r="U58" s="323">
        <f>VLOOKUP(W58,'[1]Sheet1'!$A$1544:$U$1592,20,FALSE)</f>
        <v>283</v>
      </c>
      <c r="V58" s="177">
        <f t="shared" si="0"/>
        <v>0.002692699264502992</v>
      </c>
      <c r="W58" s="290" t="s">
        <v>407</v>
      </c>
    </row>
    <row r="59" spans="1:23" ht="15" thickBot="1">
      <c r="A59" s="259">
        <v>99</v>
      </c>
      <c r="B59" s="14" t="s">
        <v>245</v>
      </c>
      <c r="C59" s="307">
        <f>VLOOKUP(W59,'[1]Sheet1'!$A$1544:$U$1592,2,FALSE)</f>
        <v>3581</v>
      </c>
      <c r="D59" s="308">
        <f>C59/$C$60</f>
        <v>0.038187557318659755</v>
      </c>
      <c r="E59" s="309">
        <f>VLOOKUP(W59,'[1]Sheet1'!$A$1544:$U$1592,4,FALSE)</f>
        <v>197</v>
      </c>
      <c r="F59" s="310">
        <f>E59/$E$60</f>
        <v>0.033378515757370386</v>
      </c>
      <c r="G59" s="307">
        <f>VLOOKUP(W59,'[1]Sheet1'!$A$1544:$U$1592,6,FALSE)</f>
        <v>145</v>
      </c>
      <c r="H59" s="308">
        <f>G59/$G$60</f>
        <v>0.03639558232931727</v>
      </c>
      <c r="I59" s="309">
        <f>VLOOKUP(W59,'[1]Sheet1'!$A$1544:$U$1592,8,FALSE)</f>
        <v>38</v>
      </c>
      <c r="J59" s="310">
        <f>I59/$I$60</f>
        <v>0.03619047619047619</v>
      </c>
      <c r="K59" s="307">
        <f>VLOOKUP(W59,'[1]Sheet1'!$A$1544:$U$1592,10,FALSE)</f>
        <v>6</v>
      </c>
      <c r="L59" s="308">
        <f>K59/$K$60</f>
        <v>0.07692307692307693</v>
      </c>
      <c r="M59" s="311">
        <f>VLOOKUP(W59,'[1]Sheet1'!$A$1544:$U$1592,12,FALSE)</f>
        <v>12</v>
      </c>
      <c r="N59" s="312">
        <f>M59/$M$60</f>
        <v>0.06629834254143646</v>
      </c>
      <c r="O59" s="313">
        <f>VLOOKUP(W59,'[1]Sheet1'!$A$1544:$U$1592,14,FALSE)</f>
        <v>1</v>
      </c>
      <c r="P59" s="314">
        <f>O59/$O$60</f>
        <v>0.021739130434782608</v>
      </c>
      <c r="Q59" s="311">
        <f>VLOOKUP(W59,'[1]Sheet1'!$A$1544:$U$1592,16,FALSE)</f>
        <v>1</v>
      </c>
      <c r="R59" s="312">
        <f>Q59/$Q$60</f>
        <v>0.047619047619047616</v>
      </c>
      <c r="S59" s="313">
        <f>VLOOKUP(W59,'[1]Sheet1'!$A$1544:$U$1592,18,FALSE)</f>
        <v>10</v>
      </c>
      <c r="T59" s="314">
        <f t="shared" si="22"/>
        <v>0.15873015873015872</v>
      </c>
      <c r="U59" s="191">
        <f>VLOOKUP(W59,'[1]Sheet1'!$A$1544:$U$1592,20,FALSE)</f>
        <v>3991</v>
      </c>
      <c r="V59" s="17">
        <f t="shared" si="0"/>
        <v>0.03797372001636552</v>
      </c>
      <c r="W59" s="290" t="s">
        <v>408</v>
      </c>
    </row>
    <row r="60" spans="1:22" ht="15" thickBot="1">
      <c r="A60" s="264"/>
      <c r="B60" s="265" t="s">
        <v>53</v>
      </c>
      <c r="C60" s="90">
        <f>C59+C53+C47+C40+C34+C26+C21+C15+C5</f>
        <v>93774</v>
      </c>
      <c r="D60" s="325">
        <f t="shared" si="10"/>
        <v>1</v>
      </c>
      <c r="E60" s="93">
        <f>E59+E53+E47+E40+E34+E26+E21+E15+E5</f>
        <v>5902</v>
      </c>
      <c r="F60" s="326">
        <f t="shared" si="11"/>
        <v>1</v>
      </c>
      <c r="G60" s="90">
        <f>G59+G53+G47+G40+G34+G26+G21+G15+G5</f>
        <v>3984</v>
      </c>
      <c r="H60" s="325">
        <f t="shared" si="12"/>
        <v>1</v>
      </c>
      <c r="I60" s="93">
        <f>I59+I53+I47+I40+I34+I26+I21+I15+I5</f>
        <v>1050</v>
      </c>
      <c r="J60" s="326">
        <f t="shared" si="13"/>
        <v>1</v>
      </c>
      <c r="K60" s="90">
        <f>K59+K53+K47+K40+K34+K26+K21+K15+K5</f>
        <v>78</v>
      </c>
      <c r="L60" s="325">
        <f t="shared" si="14"/>
        <v>1</v>
      </c>
      <c r="M60" s="327">
        <f>M59+M53+M47+M40+M34+M26+M21+M15+M5</f>
        <v>181</v>
      </c>
      <c r="N60" s="328">
        <f t="shared" si="15"/>
        <v>1</v>
      </c>
      <c r="O60" s="329">
        <f>O59+O53+O47+O40+O34+O26+O21+O15+O5</f>
        <v>46</v>
      </c>
      <c r="P60" s="330">
        <f t="shared" si="16"/>
        <v>1</v>
      </c>
      <c r="Q60" s="327">
        <f>Q59+Q53+Q47+Q40+Q34+Q26+Q21+Q15+Q5</f>
        <v>21</v>
      </c>
      <c r="R60" s="328">
        <f t="shared" si="17"/>
        <v>1</v>
      </c>
      <c r="S60" s="329">
        <f>S59+S53+S47+S40+S34+S26+S21+S15+S5</f>
        <v>63</v>
      </c>
      <c r="T60" s="330">
        <f t="shared" si="22"/>
        <v>1</v>
      </c>
      <c r="U60" s="329">
        <f>U59+U53+U47+U40+U34+U26+U21+U15+U5</f>
        <v>105099</v>
      </c>
      <c r="V60" s="55">
        <f t="shared" si="0"/>
        <v>1</v>
      </c>
    </row>
    <row r="61" spans="1:23" ht="15" thickBot="1">
      <c r="A61" s="259" t="s">
        <v>54</v>
      </c>
      <c r="B61" s="14" t="s">
        <v>246</v>
      </c>
      <c r="C61" s="307">
        <f>VLOOKUP(W61,'[1]Sheet1'!$A$1544:$U$1592,2,FALSE)</f>
        <v>14180</v>
      </c>
      <c r="D61" s="308">
        <f>C61/$C$60</f>
        <v>0.1512146223900015</v>
      </c>
      <c r="E61" s="309">
        <f>VLOOKUP(W61,'[1]Sheet1'!$A$1544:$U$1592,4,FALSE)</f>
        <v>335</v>
      </c>
      <c r="F61" s="310">
        <f>E61/$E$60</f>
        <v>0.056760420196543544</v>
      </c>
      <c r="G61" s="307">
        <f>VLOOKUP(W61,'[1]Sheet1'!$A$1544:$U$1592,6,FALSE)</f>
        <v>197</v>
      </c>
      <c r="H61" s="308">
        <f>G61/$G$60</f>
        <v>0.04944779116465863</v>
      </c>
      <c r="I61" s="309">
        <f>VLOOKUP(W61,'[1]Sheet1'!$A$1544:$U$1592,8,FALSE)</f>
        <v>55</v>
      </c>
      <c r="J61" s="310">
        <f>I61/$I$60</f>
        <v>0.05238095238095238</v>
      </c>
      <c r="K61" s="307">
        <f>VLOOKUP(W61,'[1]Sheet1'!$A$1544:$U$1592,10,FALSE)</f>
        <v>2</v>
      </c>
      <c r="L61" s="308">
        <f>K61/$K$60</f>
        <v>0.02564102564102564</v>
      </c>
      <c r="M61" s="311">
        <f>VLOOKUP(W61,'[1]Sheet1'!$A$1544:$U$1592,12,FALSE)</f>
        <v>6</v>
      </c>
      <c r="N61" s="312">
        <f>M61/$M$60</f>
        <v>0.03314917127071823</v>
      </c>
      <c r="O61" s="313">
        <f>VLOOKUP(W61,'[1]Sheet1'!$A$1544:$U$1592,14,FALSE)</f>
        <v>3</v>
      </c>
      <c r="P61" s="314">
        <f>O61/$O$60</f>
        <v>0.06521739130434782</v>
      </c>
      <c r="Q61" s="311">
        <f>VLOOKUP(W61,'[1]Sheet1'!$A$1544:$U$1592,16,FALSE)</f>
        <v>2</v>
      </c>
      <c r="R61" s="312">
        <f>Q61/$Q$60</f>
        <v>0.09523809523809523</v>
      </c>
      <c r="S61" s="313">
        <f>VLOOKUP(W61,'[1]Sheet1'!$A$1544:$U$1592,18,FALSE)</f>
        <v>3</v>
      </c>
      <c r="T61" s="314">
        <f t="shared" si="22"/>
        <v>0.047619047619047616</v>
      </c>
      <c r="U61" s="191">
        <f>VLOOKUP(W61,'[1]Sheet1'!$A$1544:$U$1592,20,FALSE)</f>
        <v>14783</v>
      </c>
      <c r="V61" s="17">
        <f t="shared" si="0"/>
        <v>0.1406578559263171</v>
      </c>
      <c r="W61" s="368" t="s">
        <v>409</v>
      </c>
    </row>
    <row r="62" spans="1:23" ht="15" thickBot="1">
      <c r="A62" s="579" t="s">
        <v>56</v>
      </c>
      <c r="B62" s="460"/>
      <c r="C62" s="46">
        <f>VLOOKUP(W62,'[1]Sheet1'!$A$1544:$U$1592,2,FALSE)</f>
        <v>107954</v>
      </c>
      <c r="D62" s="55"/>
      <c r="E62" s="240">
        <f>VLOOKUP(W62,'[1]Sheet1'!$A$1544:$U$1592,4,FALSE)</f>
        <v>6237</v>
      </c>
      <c r="F62" s="54"/>
      <c r="G62" s="46">
        <f>VLOOKUP(W62,'[1]Sheet1'!$A$1544:$U$1592,6,FALSE)</f>
        <v>4181</v>
      </c>
      <c r="H62" s="55"/>
      <c r="I62" s="240">
        <f>VLOOKUP(W62,'[1]Sheet1'!$A$1544:$U$1592,8,FALSE)</f>
        <v>1105</v>
      </c>
      <c r="J62" s="54"/>
      <c r="K62" s="46">
        <f>VLOOKUP(W62,'[1]Sheet1'!$A$1544:$U$1592,10,FALSE)</f>
        <v>80</v>
      </c>
      <c r="L62" s="55"/>
      <c r="M62" s="240">
        <f>VLOOKUP(W62,'[1]Sheet1'!$A$1544:$U$1592,12,FALSE)</f>
        <v>187</v>
      </c>
      <c r="N62" s="54"/>
      <c r="O62" s="46">
        <f>VLOOKUP(W62,'[1]Sheet1'!$A$1544:$U$1592,14,FALSE)</f>
        <v>49</v>
      </c>
      <c r="P62" s="55"/>
      <c r="Q62" s="240">
        <f>VLOOKUP(W62,'[1]Sheet1'!$A$1544:$U$1592,16,FALSE)</f>
        <v>23</v>
      </c>
      <c r="R62" s="54"/>
      <c r="S62" s="46">
        <f>VLOOKUP(W62,'[1]Sheet1'!$A$1544:$U$1592,18,FALSE)</f>
        <v>66</v>
      </c>
      <c r="T62" s="55"/>
      <c r="U62" s="46">
        <f>VLOOKUP(W62,'[1]Sheet1'!$A$1544:$U$1592,20,FALSE)</f>
        <v>119882</v>
      </c>
      <c r="V62" s="55"/>
      <c r="W62" s="290" t="s">
        <v>69</v>
      </c>
    </row>
    <row r="64" ht="14.25">
      <c r="D64" s="370"/>
    </row>
  </sheetData>
  <sheetProtection/>
  <mergeCells count="15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2:B62"/>
    <mergeCell ref="A1:V1"/>
    <mergeCell ref="A2:A4"/>
    <mergeCell ref="B2:B4"/>
    <mergeCell ref="C2:T2"/>
    <mergeCell ref="U2:V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1"/>
  <sheetViews>
    <sheetView zoomScalePageLayoutView="0" workbookViewId="0" topLeftCell="A24">
      <selection activeCell="A1" sqref="A1:F46"/>
    </sheetView>
  </sheetViews>
  <sheetFormatPr defaultColWidth="9.140625" defaultRowHeight="15"/>
  <cols>
    <col min="1" max="1" width="7.7109375" style="290" customWidth="1"/>
    <col min="2" max="2" width="76.421875" style="290" bestFit="1" customWidth="1"/>
    <col min="3" max="4" width="15.7109375" style="290" customWidth="1"/>
    <col min="5" max="5" width="19.7109375" style="290" customWidth="1"/>
    <col min="6" max="6" width="13.28125" style="290" customWidth="1"/>
    <col min="7" max="16384" width="9.140625" style="290" customWidth="1"/>
  </cols>
  <sheetData>
    <row r="1" spans="1:6" ht="37.5" customHeight="1" thickBot="1" thickTop="1">
      <c r="A1" s="453" t="s">
        <v>470</v>
      </c>
      <c r="B1" s="454"/>
      <c r="C1" s="454"/>
      <c r="D1" s="454"/>
      <c r="E1" s="454"/>
      <c r="F1" s="471"/>
    </row>
    <row r="2" spans="1:7" ht="24.75" customHeight="1" thickBot="1" thickTop="1">
      <c r="A2" s="472" t="s">
        <v>676</v>
      </c>
      <c r="B2" s="478" t="s">
        <v>437</v>
      </c>
      <c r="C2" s="479" t="s">
        <v>683</v>
      </c>
      <c r="D2" s="479"/>
      <c r="E2" s="479"/>
      <c r="F2" s="448" t="s">
        <v>410</v>
      </c>
      <c r="G2" s="375"/>
    </row>
    <row r="3" spans="1:6" ht="24.75" customHeight="1" thickBot="1">
      <c r="A3" s="477"/>
      <c r="B3" s="473"/>
      <c r="C3" s="420" t="s">
        <v>684</v>
      </c>
      <c r="D3" s="374" t="s">
        <v>685</v>
      </c>
      <c r="E3" s="374" t="s">
        <v>686</v>
      </c>
      <c r="F3" s="448"/>
    </row>
    <row r="4" spans="1:6" ht="15" thickBot="1">
      <c r="A4" s="13">
        <v>1</v>
      </c>
      <c r="B4" s="14" t="s">
        <v>498</v>
      </c>
      <c r="C4" s="294">
        <v>66</v>
      </c>
      <c r="D4" s="294">
        <v>440</v>
      </c>
      <c r="E4" s="294">
        <v>252</v>
      </c>
      <c r="F4" s="295">
        <v>758</v>
      </c>
    </row>
    <row r="5" spans="1:7" ht="27">
      <c r="A5" s="7">
        <v>10</v>
      </c>
      <c r="B5" s="20" t="s">
        <v>499</v>
      </c>
      <c r="C5" s="106">
        <v>11</v>
      </c>
      <c r="D5" s="106">
        <v>113</v>
      </c>
      <c r="E5" s="106">
        <v>57</v>
      </c>
      <c r="F5" s="106">
        <v>181</v>
      </c>
      <c r="G5" s="367"/>
    </row>
    <row r="6" spans="1:6" ht="14.25">
      <c r="A6" s="26">
        <v>11</v>
      </c>
      <c r="B6" s="27" t="s">
        <v>500</v>
      </c>
      <c r="C6" s="106">
        <v>33</v>
      </c>
      <c r="D6" s="106">
        <v>187</v>
      </c>
      <c r="E6" s="106">
        <v>97</v>
      </c>
      <c r="F6" s="106">
        <v>317</v>
      </c>
    </row>
    <row r="7" spans="1:6" ht="14.25">
      <c r="A7" s="26">
        <v>12</v>
      </c>
      <c r="B7" s="27" t="s">
        <v>501</v>
      </c>
      <c r="C7" s="106">
        <v>18</v>
      </c>
      <c r="D7" s="106">
        <v>110</v>
      </c>
      <c r="E7" s="106">
        <v>65</v>
      </c>
      <c r="F7" s="106">
        <v>193</v>
      </c>
    </row>
    <row r="8" spans="1:6" ht="15" thickBot="1">
      <c r="A8" s="8">
        <v>19</v>
      </c>
      <c r="B8" s="33" t="s">
        <v>502</v>
      </c>
      <c r="C8" s="107">
        <v>4</v>
      </c>
      <c r="D8" s="107">
        <v>30</v>
      </c>
      <c r="E8" s="107">
        <v>33</v>
      </c>
      <c r="F8" s="107">
        <v>67</v>
      </c>
    </row>
    <row r="9" spans="1:6" ht="15" thickBot="1">
      <c r="A9" s="13">
        <v>2</v>
      </c>
      <c r="B9" s="14" t="s">
        <v>503</v>
      </c>
      <c r="C9" s="294">
        <v>78</v>
      </c>
      <c r="D9" s="294">
        <v>826</v>
      </c>
      <c r="E9" s="294">
        <v>448</v>
      </c>
      <c r="F9" s="295">
        <v>1352</v>
      </c>
    </row>
    <row r="10" spans="1:6" ht="14.25">
      <c r="A10" s="26">
        <v>20</v>
      </c>
      <c r="B10" s="27" t="s">
        <v>504</v>
      </c>
      <c r="C10" s="106">
        <v>13</v>
      </c>
      <c r="D10" s="106">
        <v>117</v>
      </c>
      <c r="E10" s="106">
        <v>66</v>
      </c>
      <c r="F10" s="106">
        <v>196</v>
      </c>
    </row>
    <row r="11" spans="1:6" ht="14.25">
      <c r="A11" s="26">
        <v>21</v>
      </c>
      <c r="B11" s="27" t="s">
        <v>505</v>
      </c>
      <c r="C11" s="106">
        <v>4</v>
      </c>
      <c r="D11" s="106">
        <v>51</v>
      </c>
      <c r="E11" s="106">
        <v>30</v>
      </c>
      <c r="F11" s="106">
        <v>85</v>
      </c>
    </row>
    <row r="12" spans="1:6" ht="14.25">
      <c r="A12" s="26">
        <v>22</v>
      </c>
      <c r="B12" s="27" t="s">
        <v>506</v>
      </c>
      <c r="C12" s="106">
        <v>2</v>
      </c>
      <c r="D12" s="106">
        <v>5</v>
      </c>
      <c r="E12" s="106">
        <v>1</v>
      </c>
      <c r="F12" s="106">
        <v>8</v>
      </c>
    </row>
    <row r="13" spans="1:6" ht="27">
      <c r="A13" s="26">
        <v>23</v>
      </c>
      <c r="B13" s="27" t="s">
        <v>507</v>
      </c>
      <c r="C13" s="106">
        <v>3</v>
      </c>
      <c r="D13" s="106">
        <v>20</v>
      </c>
      <c r="E13" s="106">
        <v>13</v>
      </c>
      <c r="F13" s="106">
        <v>36</v>
      </c>
    </row>
    <row r="14" spans="1:6" ht="14.25">
      <c r="A14" s="26">
        <v>24</v>
      </c>
      <c r="B14" s="27" t="s">
        <v>508</v>
      </c>
      <c r="C14" s="106">
        <v>46</v>
      </c>
      <c r="D14" s="106">
        <v>554</v>
      </c>
      <c r="E14" s="106">
        <v>288</v>
      </c>
      <c r="F14" s="106">
        <v>888</v>
      </c>
    </row>
    <row r="15" spans="1:6" ht="14.25">
      <c r="A15" s="26">
        <v>25</v>
      </c>
      <c r="B15" s="27" t="s">
        <v>509</v>
      </c>
      <c r="C15" s="106">
        <v>5</v>
      </c>
      <c r="D15" s="106">
        <v>15</v>
      </c>
      <c r="E15" s="106">
        <v>14</v>
      </c>
      <c r="F15" s="106">
        <v>34</v>
      </c>
    </row>
    <row r="16" spans="1:7" ht="15" thickBot="1">
      <c r="A16" s="8">
        <v>29</v>
      </c>
      <c r="B16" s="33" t="s">
        <v>510</v>
      </c>
      <c r="C16" s="108">
        <v>5</v>
      </c>
      <c r="D16" s="108">
        <v>64</v>
      </c>
      <c r="E16" s="108">
        <v>36</v>
      </c>
      <c r="F16" s="108">
        <v>105</v>
      </c>
      <c r="G16" s="367"/>
    </row>
    <row r="17" spans="1:6" ht="27.75" thickBot="1">
      <c r="A17" s="13">
        <v>3</v>
      </c>
      <c r="B17" s="14" t="s">
        <v>511</v>
      </c>
      <c r="C17" s="294">
        <v>149</v>
      </c>
      <c r="D17" s="294">
        <v>868</v>
      </c>
      <c r="E17" s="294">
        <v>392</v>
      </c>
      <c r="F17" s="295">
        <v>1409</v>
      </c>
    </row>
    <row r="18" spans="1:6" ht="27">
      <c r="A18" s="26">
        <v>30</v>
      </c>
      <c r="B18" s="27" t="s">
        <v>512</v>
      </c>
      <c r="C18" s="106">
        <v>53</v>
      </c>
      <c r="D18" s="106">
        <v>251</v>
      </c>
      <c r="E18" s="106">
        <v>135</v>
      </c>
      <c r="F18" s="106">
        <v>439</v>
      </c>
    </row>
    <row r="19" spans="1:6" ht="14.25">
      <c r="A19" s="26">
        <v>31</v>
      </c>
      <c r="B19" s="27" t="s">
        <v>513</v>
      </c>
      <c r="C19" s="106">
        <v>2</v>
      </c>
      <c r="D19" s="106">
        <v>24</v>
      </c>
      <c r="E19" s="106">
        <v>11</v>
      </c>
      <c r="F19" s="106">
        <v>37</v>
      </c>
    </row>
    <row r="20" spans="1:6" ht="14.25">
      <c r="A20" s="26">
        <v>32</v>
      </c>
      <c r="B20" s="27" t="s">
        <v>514</v>
      </c>
      <c r="C20" s="106">
        <v>47</v>
      </c>
      <c r="D20" s="106">
        <v>248</v>
      </c>
      <c r="E20" s="106">
        <v>92</v>
      </c>
      <c r="F20" s="106">
        <v>387</v>
      </c>
    </row>
    <row r="21" spans="1:6" ht="14.25">
      <c r="A21" s="26">
        <v>33</v>
      </c>
      <c r="B21" s="27" t="s">
        <v>515</v>
      </c>
      <c r="C21" s="106">
        <v>3</v>
      </c>
      <c r="D21" s="106">
        <v>36</v>
      </c>
      <c r="E21" s="106">
        <v>12</v>
      </c>
      <c r="F21" s="106">
        <v>51</v>
      </c>
    </row>
    <row r="22" spans="1:6" ht="14.25">
      <c r="A22" s="26">
        <v>34</v>
      </c>
      <c r="B22" s="27" t="s">
        <v>516</v>
      </c>
      <c r="C22" s="106">
        <v>16</v>
      </c>
      <c r="D22" s="106">
        <v>160</v>
      </c>
      <c r="E22" s="106">
        <v>89</v>
      </c>
      <c r="F22" s="106">
        <v>265</v>
      </c>
    </row>
    <row r="23" spans="1:6" ht="14.25">
      <c r="A23" s="26">
        <v>35</v>
      </c>
      <c r="B23" s="27" t="s">
        <v>517</v>
      </c>
      <c r="C23" s="106">
        <v>1</v>
      </c>
      <c r="D23" s="106">
        <v>4</v>
      </c>
      <c r="E23" s="106">
        <v>1</v>
      </c>
      <c r="F23" s="106">
        <v>6</v>
      </c>
    </row>
    <row r="24" spans="1:6" ht="15" thickBot="1">
      <c r="A24" s="8">
        <v>39</v>
      </c>
      <c r="B24" s="33" t="s">
        <v>518</v>
      </c>
      <c r="C24" s="107">
        <v>27</v>
      </c>
      <c r="D24" s="107">
        <v>145</v>
      </c>
      <c r="E24" s="107">
        <v>52</v>
      </c>
      <c r="F24" s="107">
        <v>224</v>
      </c>
    </row>
    <row r="25" spans="1:6" ht="15" thickBot="1">
      <c r="A25" s="13">
        <v>4</v>
      </c>
      <c r="B25" s="14" t="s">
        <v>519</v>
      </c>
      <c r="C25" s="294">
        <v>1138</v>
      </c>
      <c r="D25" s="294">
        <v>12751</v>
      </c>
      <c r="E25" s="294">
        <v>5944</v>
      </c>
      <c r="F25" s="295">
        <v>19833</v>
      </c>
    </row>
    <row r="26" spans="1:6" ht="27">
      <c r="A26" s="26">
        <v>40</v>
      </c>
      <c r="B26" s="27" t="s">
        <v>520</v>
      </c>
      <c r="C26" s="106">
        <v>71</v>
      </c>
      <c r="D26" s="106">
        <v>709</v>
      </c>
      <c r="E26" s="106">
        <v>330</v>
      </c>
      <c r="F26" s="106">
        <v>1110</v>
      </c>
    </row>
    <row r="27" spans="1:6" ht="14.25">
      <c r="A27" s="26">
        <v>41</v>
      </c>
      <c r="B27" s="27" t="s">
        <v>521</v>
      </c>
      <c r="C27" s="106">
        <v>684</v>
      </c>
      <c r="D27" s="106">
        <v>5646</v>
      </c>
      <c r="E27" s="106">
        <v>1914</v>
      </c>
      <c r="F27" s="106">
        <v>8244</v>
      </c>
    </row>
    <row r="28" spans="1:6" ht="27">
      <c r="A28" s="26">
        <v>42</v>
      </c>
      <c r="B28" s="27" t="s">
        <v>522</v>
      </c>
      <c r="C28" s="106">
        <v>356</v>
      </c>
      <c r="D28" s="106">
        <v>5836</v>
      </c>
      <c r="E28" s="106">
        <v>3266</v>
      </c>
      <c r="F28" s="106">
        <v>9458</v>
      </c>
    </row>
    <row r="29" spans="1:6" ht="27">
      <c r="A29" s="26">
        <v>43</v>
      </c>
      <c r="B29" s="27" t="s">
        <v>523</v>
      </c>
      <c r="C29" s="106">
        <v>11</v>
      </c>
      <c r="D29" s="106">
        <v>258</v>
      </c>
      <c r="E29" s="106">
        <v>286</v>
      </c>
      <c r="F29" s="106">
        <v>555</v>
      </c>
    </row>
    <row r="30" spans="1:6" ht="15" thickBot="1">
      <c r="A30" s="8">
        <v>49</v>
      </c>
      <c r="B30" s="33" t="s">
        <v>524</v>
      </c>
      <c r="C30" s="108">
        <v>16</v>
      </c>
      <c r="D30" s="108">
        <v>302</v>
      </c>
      <c r="E30" s="108">
        <v>148</v>
      </c>
      <c r="F30" s="108">
        <v>466</v>
      </c>
    </row>
    <row r="31" spans="1:6" ht="27.75" thickBot="1">
      <c r="A31" s="13">
        <v>5</v>
      </c>
      <c r="B31" s="14" t="s">
        <v>525</v>
      </c>
      <c r="C31" s="294">
        <v>509</v>
      </c>
      <c r="D31" s="294">
        <v>4326</v>
      </c>
      <c r="E31" s="294">
        <v>2440</v>
      </c>
      <c r="F31" s="295">
        <v>7275</v>
      </c>
    </row>
    <row r="32" spans="1:6" ht="27">
      <c r="A32" s="26">
        <v>50</v>
      </c>
      <c r="B32" s="27" t="s">
        <v>526</v>
      </c>
      <c r="C32" s="106">
        <v>11</v>
      </c>
      <c r="D32" s="106">
        <v>66</v>
      </c>
      <c r="E32" s="106">
        <v>35</v>
      </c>
      <c r="F32" s="106">
        <v>112</v>
      </c>
    </row>
    <row r="33" spans="1:6" ht="14.25">
      <c r="A33" s="26">
        <v>51</v>
      </c>
      <c r="B33" s="27" t="s">
        <v>527</v>
      </c>
      <c r="C33" s="106">
        <v>98</v>
      </c>
      <c r="D33" s="106">
        <v>920</v>
      </c>
      <c r="E33" s="106">
        <v>496</v>
      </c>
      <c r="F33" s="106">
        <v>1514</v>
      </c>
    </row>
    <row r="34" spans="1:6" ht="14.25">
      <c r="A34" s="26">
        <v>52</v>
      </c>
      <c r="B34" s="27" t="s">
        <v>528</v>
      </c>
      <c r="C34" s="106">
        <v>95</v>
      </c>
      <c r="D34" s="106">
        <v>779</v>
      </c>
      <c r="E34" s="106">
        <v>537</v>
      </c>
      <c r="F34" s="106">
        <v>1411</v>
      </c>
    </row>
    <row r="35" spans="1:6" ht="14.25">
      <c r="A35" s="26">
        <v>53</v>
      </c>
      <c r="B35" s="27" t="s">
        <v>529</v>
      </c>
      <c r="C35" s="106">
        <v>108</v>
      </c>
      <c r="D35" s="106">
        <v>1051</v>
      </c>
      <c r="E35" s="106">
        <v>727</v>
      </c>
      <c r="F35" s="106">
        <v>1886</v>
      </c>
    </row>
    <row r="36" spans="1:6" ht="14.25">
      <c r="A36" s="26">
        <v>54</v>
      </c>
      <c r="B36" s="27" t="s">
        <v>530</v>
      </c>
      <c r="C36" s="106">
        <v>146</v>
      </c>
      <c r="D36" s="106">
        <v>878</v>
      </c>
      <c r="E36" s="106">
        <v>328</v>
      </c>
      <c r="F36" s="106">
        <v>1352</v>
      </c>
    </row>
    <row r="37" spans="1:6" ht="27">
      <c r="A37" s="26">
        <v>55</v>
      </c>
      <c r="B37" s="27" t="s">
        <v>531</v>
      </c>
      <c r="C37" s="106">
        <v>25</v>
      </c>
      <c r="D37" s="106">
        <v>442</v>
      </c>
      <c r="E37" s="106">
        <v>218</v>
      </c>
      <c r="F37" s="106">
        <v>685</v>
      </c>
    </row>
    <row r="38" spans="1:6" ht="15" thickBot="1">
      <c r="A38" s="8">
        <v>59</v>
      </c>
      <c r="B38" s="33" t="s">
        <v>532</v>
      </c>
      <c r="C38" s="107">
        <v>26</v>
      </c>
      <c r="D38" s="107">
        <v>190</v>
      </c>
      <c r="E38" s="107">
        <v>99</v>
      </c>
      <c r="F38" s="107">
        <v>315</v>
      </c>
    </row>
    <row r="39" spans="1:6" ht="15" thickBot="1">
      <c r="A39" s="13">
        <v>6</v>
      </c>
      <c r="B39" s="14" t="s">
        <v>533</v>
      </c>
      <c r="C39" s="294">
        <v>132</v>
      </c>
      <c r="D39" s="294">
        <v>1887</v>
      </c>
      <c r="E39" s="294">
        <v>759</v>
      </c>
      <c r="F39" s="295">
        <v>2778</v>
      </c>
    </row>
    <row r="40" spans="1:6" ht="14.25">
      <c r="A40" s="26">
        <v>60</v>
      </c>
      <c r="B40" s="27" t="s">
        <v>534</v>
      </c>
      <c r="C40" s="106">
        <v>10</v>
      </c>
      <c r="D40" s="106">
        <v>110</v>
      </c>
      <c r="E40" s="106">
        <v>60</v>
      </c>
      <c r="F40" s="106">
        <v>180</v>
      </c>
    </row>
    <row r="41" spans="1:6" ht="14.25">
      <c r="A41" s="26">
        <v>61</v>
      </c>
      <c r="B41" s="27" t="s">
        <v>535</v>
      </c>
      <c r="C41" s="106">
        <v>56</v>
      </c>
      <c r="D41" s="106">
        <v>918</v>
      </c>
      <c r="E41" s="106">
        <v>454</v>
      </c>
      <c r="F41" s="106">
        <v>1428</v>
      </c>
    </row>
    <row r="42" spans="1:6" ht="14.25">
      <c r="A42" s="26">
        <v>62</v>
      </c>
      <c r="B42" s="27" t="s">
        <v>536</v>
      </c>
      <c r="C42" s="106">
        <v>63</v>
      </c>
      <c r="D42" s="106">
        <v>821</v>
      </c>
      <c r="E42" s="106">
        <v>236</v>
      </c>
      <c r="F42" s="106">
        <v>1120</v>
      </c>
    </row>
    <row r="43" spans="1:6" ht="15" thickBot="1">
      <c r="A43" s="39">
        <v>69</v>
      </c>
      <c r="B43" s="40" t="s">
        <v>537</v>
      </c>
      <c r="C43" s="108">
        <v>3</v>
      </c>
      <c r="D43" s="108">
        <v>38</v>
      </c>
      <c r="E43" s="108">
        <v>9</v>
      </c>
      <c r="F43" s="108">
        <v>50</v>
      </c>
    </row>
    <row r="44" spans="1:6" ht="15" thickBot="1">
      <c r="A44" s="76">
        <v>99</v>
      </c>
      <c r="B44" s="109" t="s">
        <v>538</v>
      </c>
      <c r="C44" s="294">
        <v>151</v>
      </c>
      <c r="D44" s="294">
        <v>1675</v>
      </c>
      <c r="E44" s="294">
        <v>604</v>
      </c>
      <c r="F44" s="295">
        <v>2430</v>
      </c>
    </row>
    <row r="45" spans="1:6" ht="15" thickBot="1">
      <c r="A45" s="111" t="s">
        <v>54</v>
      </c>
      <c r="B45" s="112" t="s">
        <v>679</v>
      </c>
      <c r="C45" s="113">
        <v>121</v>
      </c>
      <c r="D45" s="113">
        <v>1162</v>
      </c>
      <c r="E45" s="113">
        <v>451</v>
      </c>
      <c r="F45" s="113">
        <v>1734</v>
      </c>
    </row>
    <row r="46" spans="1:6" ht="15" thickBot="1">
      <c r="A46" s="459" t="s">
        <v>410</v>
      </c>
      <c r="B46" s="470"/>
      <c r="C46" s="110">
        <v>2344</v>
      </c>
      <c r="D46" s="110">
        <v>23935</v>
      </c>
      <c r="E46" s="110">
        <v>11290</v>
      </c>
      <c r="F46" s="110">
        <v>37569</v>
      </c>
    </row>
    <row r="47" spans="1:6" ht="14.25">
      <c r="A47" s="57"/>
      <c r="B47" s="57"/>
      <c r="C47" s="60"/>
      <c r="D47" s="60"/>
      <c r="E47" s="60"/>
      <c r="F47" s="60"/>
    </row>
    <row r="48" spans="1:6" ht="14.25">
      <c r="A48" s="99"/>
      <c r="B48" s="100"/>
      <c r="C48" s="69"/>
      <c r="D48" s="69"/>
      <c r="E48" s="69"/>
      <c r="F48" s="69"/>
    </row>
    <row r="49" spans="1:6" ht="42" customHeight="1">
      <c r="A49" s="452"/>
      <c r="B49" s="452"/>
      <c r="C49" s="452"/>
      <c r="D49" s="452"/>
      <c r="E49" s="452"/>
      <c r="F49" s="452"/>
    </row>
    <row r="50" spans="1:6" ht="14.25">
      <c r="A50" s="62"/>
      <c r="B50" s="63"/>
      <c r="C50" s="62"/>
      <c r="D50" s="62"/>
      <c r="E50" s="63"/>
      <c r="F50" s="62"/>
    </row>
    <row r="51" spans="1:6" ht="15" customHeight="1">
      <c r="A51" s="62"/>
      <c r="B51" s="63"/>
      <c r="C51" s="63"/>
      <c r="D51" s="63"/>
      <c r="E51" s="63"/>
      <c r="F51" s="62"/>
    </row>
  </sheetData>
  <sheetProtection/>
  <mergeCells count="7">
    <mergeCell ref="A46:B46"/>
    <mergeCell ref="A49:F49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4"/>
  <sheetViews>
    <sheetView zoomScalePageLayoutView="0" workbookViewId="0" topLeftCell="A26">
      <selection activeCell="A1" sqref="A1:F46"/>
    </sheetView>
  </sheetViews>
  <sheetFormatPr defaultColWidth="9.140625" defaultRowHeight="15"/>
  <cols>
    <col min="1" max="1" width="7.7109375" style="290" customWidth="1"/>
    <col min="2" max="2" width="70.7109375" style="290" customWidth="1"/>
    <col min="3" max="5" width="15.7109375" style="290" customWidth="1"/>
    <col min="6" max="6" width="18.7109375" style="290" customWidth="1"/>
    <col min="7" max="16384" width="9.140625" style="290" customWidth="1"/>
  </cols>
  <sheetData>
    <row r="1" spans="1:6" ht="42.75" customHeight="1" thickBot="1" thickTop="1">
      <c r="A1" s="453" t="s">
        <v>471</v>
      </c>
      <c r="B1" s="454"/>
      <c r="C1" s="454"/>
      <c r="D1" s="454"/>
      <c r="E1" s="454"/>
      <c r="F1" s="471"/>
    </row>
    <row r="2" spans="1:6" ht="24.75" customHeight="1" thickBot="1" thickTop="1">
      <c r="A2" s="482" t="s">
        <v>676</v>
      </c>
      <c r="B2" s="478" t="s">
        <v>437</v>
      </c>
      <c r="C2" s="479" t="s">
        <v>683</v>
      </c>
      <c r="D2" s="479"/>
      <c r="E2" s="479"/>
      <c r="F2" s="448" t="s">
        <v>410</v>
      </c>
    </row>
    <row r="3" spans="1:6" ht="24.75" customHeight="1" thickBot="1">
      <c r="A3" s="472"/>
      <c r="B3" s="473"/>
      <c r="C3" s="420" t="s">
        <v>684</v>
      </c>
      <c r="D3" s="374" t="s">
        <v>685</v>
      </c>
      <c r="E3" s="374" t="s">
        <v>686</v>
      </c>
      <c r="F3" s="448"/>
    </row>
    <row r="4" spans="1:6" ht="15" thickBot="1">
      <c r="A4" s="13">
        <v>1</v>
      </c>
      <c r="B4" s="302" t="s">
        <v>498</v>
      </c>
      <c r="C4" s="188">
        <v>0.02815699658703072</v>
      </c>
      <c r="D4" s="188">
        <v>0.0183831209525799</v>
      </c>
      <c r="E4" s="188">
        <v>0.022320637732506643</v>
      </c>
      <c r="F4" s="114">
        <v>0.020176209108573553</v>
      </c>
    </row>
    <row r="5" spans="1:7" ht="27">
      <c r="A5" s="26">
        <v>10</v>
      </c>
      <c r="B5" s="27" t="s">
        <v>499</v>
      </c>
      <c r="C5" s="115">
        <v>0.00469283276450512</v>
      </c>
      <c r="D5" s="115">
        <v>0.004721119699185292</v>
      </c>
      <c r="E5" s="115">
        <v>0.005048715677590788</v>
      </c>
      <c r="F5" s="115">
        <v>0.004817801911150149</v>
      </c>
      <c r="G5" s="367"/>
    </row>
    <row r="6" spans="1:6" ht="14.25">
      <c r="A6" s="26">
        <v>11</v>
      </c>
      <c r="B6" s="27" t="s">
        <v>500</v>
      </c>
      <c r="C6" s="116">
        <v>0.014078498293515358</v>
      </c>
      <c r="D6" s="116">
        <v>0.007812826404846459</v>
      </c>
      <c r="E6" s="116">
        <v>0.008591674047829937</v>
      </c>
      <c r="F6" s="116">
        <v>0.008437807767041974</v>
      </c>
    </row>
    <row r="7" spans="1:6" ht="14.25">
      <c r="A7" s="26">
        <v>12</v>
      </c>
      <c r="B7" s="27" t="s">
        <v>501</v>
      </c>
      <c r="C7" s="116">
        <v>0.0076791808873720125</v>
      </c>
      <c r="D7" s="116">
        <v>0.004595780238144976</v>
      </c>
      <c r="E7" s="116">
        <v>0.005757307351638619</v>
      </c>
      <c r="F7" s="116">
        <v>0.005137214192552369</v>
      </c>
    </row>
    <row r="8" spans="1:6" ht="27.75" thickBot="1">
      <c r="A8" s="8">
        <v>19</v>
      </c>
      <c r="B8" s="33" t="s">
        <v>502</v>
      </c>
      <c r="C8" s="117">
        <v>0.001706484641638225</v>
      </c>
      <c r="D8" s="117">
        <v>0.0012533946104031752</v>
      </c>
      <c r="E8" s="117">
        <v>0.0029229406554472986</v>
      </c>
      <c r="F8" s="117">
        <v>0.0017833852378290613</v>
      </c>
    </row>
    <row r="9" spans="1:6" ht="15" thickBot="1">
      <c r="A9" s="13">
        <v>2</v>
      </c>
      <c r="B9" s="302" t="s">
        <v>503</v>
      </c>
      <c r="C9" s="366">
        <v>0.033276450511945395</v>
      </c>
      <c r="D9" s="366">
        <v>0.0345101316064341</v>
      </c>
      <c r="E9" s="366">
        <v>0.03968113374667848</v>
      </c>
      <c r="F9" s="118">
        <v>0.03598711703798344</v>
      </c>
    </row>
    <row r="10" spans="1:6" ht="14.25">
      <c r="A10" s="26">
        <v>20</v>
      </c>
      <c r="B10" s="27" t="s">
        <v>504</v>
      </c>
      <c r="C10" s="116">
        <v>0.005546075085324232</v>
      </c>
      <c r="D10" s="116">
        <v>0.004888238980572383</v>
      </c>
      <c r="E10" s="116">
        <v>0.005845881310894597</v>
      </c>
      <c r="F10" s="116">
        <v>0.005217067262902926</v>
      </c>
    </row>
    <row r="11" spans="1:6" ht="14.25">
      <c r="A11" s="26">
        <v>21</v>
      </c>
      <c r="B11" s="27" t="s">
        <v>505</v>
      </c>
      <c r="C11" s="116">
        <v>0.001706484641638225</v>
      </c>
      <c r="D11" s="116">
        <v>0.0021307708376853978</v>
      </c>
      <c r="E11" s="116">
        <v>0.002657218777679362</v>
      </c>
      <c r="F11" s="116">
        <v>0.002262503659932391</v>
      </c>
    </row>
    <row r="12" spans="1:6" ht="14.25">
      <c r="A12" s="26">
        <v>22</v>
      </c>
      <c r="B12" s="27" t="s">
        <v>506</v>
      </c>
      <c r="C12" s="116">
        <v>0.0008532423208191125</v>
      </c>
      <c r="D12" s="116">
        <v>0.0002088991017338625</v>
      </c>
      <c r="E12" s="116">
        <v>8.857395925597875E-05</v>
      </c>
      <c r="F12" s="116">
        <v>0.00021294152093481332</v>
      </c>
    </row>
    <row r="13" spans="1:6" ht="27">
      <c r="A13" s="26">
        <v>23</v>
      </c>
      <c r="B13" s="27" t="s">
        <v>507</v>
      </c>
      <c r="C13" s="116">
        <v>0.001279863481228669</v>
      </c>
      <c r="D13" s="116">
        <v>0.00083559640693545</v>
      </c>
      <c r="E13" s="116">
        <v>0.0011514614703277237</v>
      </c>
      <c r="F13" s="116">
        <v>0.0009582368442066597</v>
      </c>
    </row>
    <row r="14" spans="1:6" ht="27">
      <c r="A14" s="26">
        <v>24</v>
      </c>
      <c r="B14" s="27" t="s">
        <v>508</v>
      </c>
      <c r="C14" s="116">
        <v>0.01962457337883959</v>
      </c>
      <c r="D14" s="116">
        <v>0.02314602047211197</v>
      </c>
      <c r="E14" s="116">
        <v>0.025509300265721877</v>
      </c>
      <c r="F14" s="116">
        <v>0.023636508823764273</v>
      </c>
    </row>
    <row r="15" spans="1:6" ht="14.25">
      <c r="A15" s="26">
        <v>25</v>
      </c>
      <c r="B15" s="27" t="s">
        <v>509</v>
      </c>
      <c r="C15" s="116">
        <v>0.0021331058020477816</v>
      </c>
      <c r="D15" s="116">
        <v>0.0006266973052015876</v>
      </c>
      <c r="E15" s="116">
        <v>0.0012400354295837024</v>
      </c>
      <c r="F15" s="116">
        <v>0.0009050014639729564</v>
      </c>
    </row>
    <row r="16" spans="1:6" ht="27.75" thickBot="1">
      <c r="A16" s="8">
        <v>29</v>
      </c>
      <c r="B16" s="33" t="s">
        <v>510</v>
      </c>
      <c r="C16" s="119">
        <v>0.0021331058020477816</v>
      </c>
      <c r="D16" s="119">
        <v>0.0026739085021934405</v>
      </c>
      <c r="E16" s="119">
        <v>0.0031886625332152346</v>
      </c>
      <c r="F16" s="119">
        <v>0.0027948574622694237</v>
      </c>
    </row>
    <row r="17" spans="1:6" ht="27.75" thickBot="1">
      <c r="A17" s="13">
        <v>3</v>
      </c>
      <c r="B17" s="302" t="s">
        <v>511</v>
      </c>
      <c r="C17" s="366">
        <v>0.06356655290102388</v>
      </c>
      <c r="D17" s="366">
        <v>0.03626488406099854</v>
      </c>
      <c r="E17" s="366">
        <v>0.03472099202834367</v>
      </c>
      <c r="F17" s="118">
        <v>0.037504325374643994</v>
      </c>
    </row>
    <row r="18" spans="1:6" ht="27">
      <c r="A18" s="26">
        <v>30</v>
      </c>
      <c r="B18" s="27" t="s">
        <v>512</v>
      </c>
      <c r="C18" s="116">
        <v>0.022610921501706484</v>
      </c>
      <c r="D18" s="116">
        <v>0.010486734907039899</v>
      </c>
      <c r="E18" s="116">
        <v>0.011957484499557131</v>
      </c>
      <c r="F18" s="116">
        <v>0.011685165961297879</v>
      </c>
    </row>
    <row r="19" spans="1:6" ht="14.25">
      <c r="A19" s="26">
        <v>31</v>
      </c>
      <c r="B19" s="27" t="s">
        <v>513</v>
      </c>
      <c r="C19" s="116">
        <v>0.0008532423208191125</v>
      </c>
      <c r="D19" s="116">
        <v>0.0010027156883225402</v>
      </c>
      <c r="E19" s="116">
        <v>0.0009743135518157661</v>
      </c>
      <c r="F19" s="116">
        <v>0.0009848545343235117</v>
      </c>
    </row>
    <row r="20" spans="1:6" ht="14.25">
      <c r="A20" s="26">
        <v>32</v>
      </c>
      <c r="B20" s="27" t="s">
        <v>514</v>
      </c>
      <c r="C20" s="116">
        <v>0.020051194539249147</v>
      </c>
      <c r="D20" s="116">
        <v>0.010361395445999582</v>
      </c>
      <c r="E20" s="116">
        <v>0.008148804251550044</v>
      </c>
      <c r="F20" s="116">
        <v>0.010301046075221592</v>
      </c>
    </row>
    <row r="21" spans="1:6" ht="14.25">
      <c r="A21" s="26">
        <v>33</v>
      </c>
      <c r="B21" s="27" t="s">
        <v>515</v>
      </c>
      <c r="C21" s="116">
        <v>0.001279863481228669</v>
      </c>
      <c r="D21" s="116">
        <v>0.0015040735324838104</v>
      </c>
      <c r="E21" s="116">
        <v>0.0010628875110717448</v>
      </c>
      <c r="F21" s="116">
        <v>0.0013575021959594347</v>
      </c>
    </row>
    <row r="22" spans="1:6" ht="14.25">
      <c r="A22" s="26">
        <v>34</v>
      </c>
      <c r="B22" s="27" t="s">
        <v>516</v>
      </c>
      <c r="C22" s="116">
        <v>0.0068259385665529</v>
      </c>
      <c r="D22" s="116">
        <v>0.0066847712554836</v>
      </c>
      <c r="E22" s="116">
        <v>0.007883082373782107</v>
      </c>
      <c r="F22" s="116">
        <v>0.00705368788096569</v>
      </c>
    </row>
    <row r="23" spans="1:6" ht="14.25">
      <c r="A23" s="26">
        <v>35</v>
      </c>
      <c r="B23" s="27" t="s">
        <v>517</v>
      </c>
      <c r="C23" s="116">
        <v>0.00042662116040955626</v>
      </c>
      <c r="D23" s="116">
        <v>0.00016711928138709003</v>
      </c>
      <c r="E23" s="116">
        <v>8.857395925597875E-05</v>
      </c>
      <c r="F23" s="116">
        <v>0.00015970614070110993</v>
      </c>
    </row>
    <row r="24" spans="1:6" ht="27.75" thickBot="1">
      <c r="A24" s="8">
        <v>39</v>
      </c>
      <c r="B24" s="33" t="s">
        <v>518</v>
      </c>
      <c r="C24" s="117">
        <v>0.01151877133105802</v>
      </c>
      <c r="D24" s="117">
        <v>0.006058073950282013</v>
      </c>
      <c r="E24" s="117">
        <v>0.004605845881310895</v>
      </c>
      <c r="F24" s="117">
        <v>0.005962362586174772</v>
      </c>
    </row>
    <row r="25" spans="1:6" ht="15" thickBot="1">
      <c r="A25" s="13">
        <v>4</v>
      </c>
      <c r="B25" s="302" t="s">
        <v>519</v>
      </c>
      <c r="C25" s="366">
        <v>0.48549488054607504</v>
      </c>
      <c r="D25" s="366">
        <v>0.5327344892416963</v>
      </c>
      <c r="E25" s="366">
        <v>0.5264836138175376</v>
      </c>
      <c r="F25" s="118">
        <v>0.5279086480875189</v>
      </c>
    </row>
    <row r="26" spans="1:6" ht="27">
      <c r="A26" s="26">
        <v>40</v>
      </c>
      <c r="B26" s="27" t="s">
        <v>520</v>
      </c>
      <c r="C26" s="116">
        <v>0.030290102389078498</v>
      </c>
      <c r="D26" s="116">
        <v>0.02962189262586171</v>
      </c>
      <c r="E26" s="116">
        <v>0.029229406554472984</v>
      </c>
      <c r="F26" s="116">
        <v>0.029545636029705342</v>
      </c>
    </row>
    <row r="27" spans="1:6" ht="14.25">
      <c r="A27" s="26">
        <v>41</v>
      </c>
      <c r="B27" s="27" t="s">
        <v>521</v>
      </c>
      <c r="C27" s="116">
        <v>0.29180887372013653</v>
      </c>
      <c r="D27" s="116">
        <v>0.23588886567787756</v>
      </c>
      <c r="E27" s="116">
        <v>0.1695305580159433</v>
      </c>
      <c r="F27" s="116">
        <v>0.21943623732332507</v>
      </c>
    </row>
    <row r="28" spans="1:6" ht="27">
      <c r="A28" s="26">
        <v>42</v>
      </c>
      <c r="B28" s="27" t="s">
        <v>522</v>
      </c>
      <c r="C28" s="116">
        <v>0.15187713310580203</v>
      </c>
      <c r="D28" s="116">
        <v>0.24382703154376437</v>
      </c>
      <c r="E28" s="116">
        <v>0.2892825509300266</v>
      </c>
      <c r="F28" s="116">
        <v>0.2517501131251829</v>
      </c>
    </row>
    <row r="29" spans="1:6" ht="27">
      <c r="A29" s="26">
        <v>43</v>
      </c>
      <c r="B29" s="27" t="s">
        <v>523</v>
      </c>
      <c r="C29" s="116">
        <v>0.00469283276450512</v>
      </c>
      <c r="D29" s="116">
        <v>0.010779193649467307</v>
      </c>
      <c r="E29" s="116">
        <v>0.02533215234720992</v>
      </c>
      <c r="F29" s="116">
        <v>0.014772818014852671</v>
      </c>
    </row>
    <row r="30" spans="1:6" ht="27.75" thickBot="1">
      <c r="A30" s="8">
        <v>49</v>
      </c>
      <c r="B30" s="33" t="s">
        <v>524</v>
      </c>
      <c r="C30" s="119">
        <v>0.0068259385665529</v>
      </c>
      <c r="D30" s="119">
        <v>0.0126175057447253</v>
      </c>
      <c r="E30" s="119">
        <v>0.013108945969884855</v>
      </c>
      <c r="F30" s="119">
        <v>0.012403843594452875</v>
      </c>
    </row>
    <row r="31" spans="1:6" ht="27.75" thickBot="1">
      <c r="A31" s="13">
        <v>5</v>
      </c>
      <c r="B31" s="302" t="s">
        <v>525</v>
      </c>
      <c r="C31" s="366">
        <v>0.21715017064846412</v>
      </c>
      <c r="D31" s="366">
        <v>0.18073950282013787</v>
      </c>
      <c r="E31" s="366">
        <v>0.21612046058458814</v>
      </c>
      <c r="F31" s="118">
        <v>0.1936436956000958</v>
      </c>
    </row>
    <row r="32" spans="1:6" ht="27">
      <c r="A32" s="26">
        <v>50</v>
      </c>
      <c r="B32" s="27" t="s">
        <v>526</v>
      </c>
      <c r="C32" s="116">
        <v>0.00469283276450512</v>
      </c>
      <c r="D32" s="116">
        <v>0.0027574681428869856</v>
      </c>
      <c r="E32" s="116">
        <v>0.003100088573959256</v>
      </c>
      <c r="F32" s="116">
        <v>0.002981181293087386</v>
      </c>
    </row>
    <row r="33" spans="1:6" ht="14.25">
      <c r="A33" s="26">
        <v>51</v>
      </c>
      <c r="B33" s="27" t="s">
        <v>527</v>
      </c>
      <c r="C33" s="116">
        <v>0.04180887372013651</v>
      </c>
      <c r="D33" s="116">
        <v>0.0384374347190307</v>
      </c>
      <c r="E33" s="116">
        <v>0.04393268379096545</v>
      </c>
      <c r="F33" s="116">
        <v>0.04029918283691341</v>
      </c>
    </row>
    <row r="34" spans="1:6" ht="14.25">
      <c r="A34" s="26">
        <v>52</v>
      </c>
      <c r="B34" s="27" t="s">
        <v>528</v>
      </c>
      <c r="C34" s="116">
        <v>0.04052901023890785</v>
      </c>
      <c r="D34" s="116">
        <v>0.03254648005013579</v>
      </c>
      <c r="E34" s="116">
        <v>0.047564216120460585</v>
      </c>
      <c r="F34" s="116">
        <v>0.03755756075487769</v>
      </c>
    </row>
    <row r="35" spans="1:6" ht="14.25">
      <c r="A35" s="26">
        <v>53</v>
      </c>
      <c r="B35" s="27" t="s">
        <v>529</v>
      </c>
      <c r="C35" s="116">
        <v>0.04607508532423208</v>
      </c>
      <c r="D35" s="116">
        <v>0.043910591184457906</v>
      </c>
      <c r="E35" s="116">
        <v>0.06439326837909655</v>
      </c>
      <c r="F35" s="116">
        <v>0.05020096356038223</v>
      </c>
    </row>
    <row r="36" spans="1:6" ht="14.25">
      <c r="A36" s="26">
        <v>54</v>
      </c>
      <c r="B36" s="27" t="s">
        <v>530</v>
      </c>
      <c r="C36" s="116">
        <v>0.06228668941979522</v>
      </c>
      <c r="D36" s="116">
        <v>0.03668268226446626</v>
      </c>
      <c r="E36" s="116">
        <v>0.029052258635961028</v>
      </c>
      <c r="F36" s="116">
        <v>0.03598711703798344</v>
      </c>
    </row>
    <row r="37" spans="1:6" ht="27">
      <c r="A37" s="26">
        <v>55</v>
      </c>
      <c r="B37" s="27" t="s">
        <v>531</v>
      </c>
      <c r="C37" s="116">
        <v>0.010665529010238907</v>
      </c>
      <c r="D37" s="116">
        <v>0.01846668059327345</v>
      </c>
      <c r="E37" s="116">
        <v>0.019309123117803365</v>
      </c>
      <c r="F37" s="116">
        <v>0.018233117730043387</v>
      </c>
    </row>
    <row r="38" spans="1:6" ht="27.75" thickBot="1">
      <c r="A38" s="298">
        <v>59</v>
      </c>
      <c r="B38" s="262" t="s">
        <v>532</v>
      </c>
      <c r="C38" s="117">
        <v>0.011092150170648464</v>
      </c>
      <c r="D38" s="117">
        <v>0.007938165865886776</v>
      </c>
      <c r="E38" s="117">
        <v>0.008768821966341895</v>
      </c>
      <c r="F38" s="117">
        <v>0.008384572386808273</v>
      </c>
    </row>
    <row r="39" spans="1:6" ht="15" thickBot="1">
      <c r="A39" s="13">
        <v>6</v>
      </c>
      <c r="B39" s="302" t="s">
        <v>533</v>
      </c>
      <c r="C39" s="366">
        <v>0.05631399317406143</v>
      </c>
      <c r="D39" s="366">
        <v>0.07883852099435971</v>
      </c>
      <c r="E39" s="366">
        <v>0.06722763507528787</v>
      </c>
      <c r="F39" s="118">
        <v>0.0739439431446139</v>
      </c>
    </row>
    <row r="40" spans="1:6" ht="14.25">
      <c r="A40" s="26">
        <v>60</v>
      </c>
      <c r="B40" s="27" t="s">
        <v>534</v>
      </c>
      <c r="C40" s="116">
        <v>0.004266211604095563</v>
      </c>
      <c r="D40" s="116">
        <v>0.004595780238144976</v>
      </c>
      <c r="E40" s="116">
        <v>0.005314437555358724</v>
      </c>
      <c r="F40" s="116">
        <v>0.0047911842210333</v>
      </c>
    </row>
    <row r="41" spans="1:6" ht="14.25">
      <c r="A41" s="26">
        <v>61</v>
      </c>
      <c r="B41" s="27" t="s">
        <v>535</v>
      </c>
      <c r="C41" s="116">
        <v>0.023890784982935155</v>
      </c>
      <c r="D41" s="116">
        <v>0.038353875078337166</v>
      </c>
      <c r="E41" s="116">
        <v>0.040212577502214346</v>
      </c>
      <c r="F41" s="116">
        <v>0.03801006148686417</v>
      </c>
    </row>
    <row r="42" spans="1:6" ht="14.25">
      <c r="A42" s="26">
        <v>62</v>
      </c>
      <c r="B42" s="27" t="s">
        <v>536</v>
      </c>
      <c r="C42" s="116">
        <v>0.026877133105802045</v>
      </c>
      <c r="D42" s="116">
        <v>0.03430123250470023</v>
      </c>
      <c r="E42" s="116">
        <v>0.02090345438441098</v>
      </c>
      <c r="F42" s="116">
        <v>0.029811812930873857</v>
      </c>
    </row>
    <row r="43" spans="1:6" ht="27.75" thickBot="1">
      <c r="A43" s="39">
        <v>69</v>
      </c>
      <c r="B43" s="40" t="s">
        <v>537</v>
      </c>
      <c r="C43" s="119">
        <v>0.001279863481228669</v>
      </c>
      <c r="D43" s="119">
        <v>0.0015876331731773552</v>
      </c>
      <c r="E43" s="119">
        <v>0.0007971656333038087</v>
      </c>
      <c r="F43" s="119">
        <v>0.0013308845058425832</v>
      </c>
    </row>
    <row r="44" spans="1:6" ht="15" thickBot="1">
      <c r="A44" s="13">
        <v>99</v>
      </c>
      <c r="B44" s="302" t="s">
        <v>538</v>
      </c>
      <c r="C44" s="366">
        <v>0.064419795221843</v>
      </c>
      <c r="D44" s="366">
        <v>0.06998119908084395</v>
      </c>
      <c r="E44" s="366">
        <v>0.05349867139061116</v>
      </c>
      <c r="F44" s="118">
        <v>0.06468098698394953</v>
      </c>
    </row>
    <row r="45" spans="1:7" ht="15" thickBot="1">
      <c r="A45" s="111" t="s">
        <v>54</v>
      </c>
      <c r="B45" s="112" t="s">
        <v>679</v>
      </c>
      <c r="C45" s="121">
        <v>0.05162116040955631</v>
      </c>
      <c r="D45" s="121">
        <v>0.04854815124294966</v>
      </c>
      <c r="E45" s="121">
        <v>0.039946855624446415</v>
      </c>
      <c r="F45" s="121">
        <v>0.04615507466262078</v>
      </c>
      <c r="G45" s="367"/>
    </row>
    <row r="46" spans="1:6" ht="15" thickBot="1">
      <c r="A46" s="480" t="s">
        <v>687</v>
      </c>
      <c r="B46" s="481"/>
      <c r="C46" s="122">
        <v>1</v>
      </c>
      <c r="D46" s="122">
        <v>1</v>
      </c>
      <c r="E46" s="122">
        <v>1</v>
      </c>
      <c r="F46" s="122">
        <v>1</v>
      </c>
    </row>
    <row r="47" spans="1:6" ht="14.25">
      <c r="A47" s="123"/>
      <c r="B47" s="123"/>
      <c r="C47" s="124"/>
      <c r="D47" s="124"/>
      <c r="E47" s="124"/>
      <c r="F47" s="124"/>
    </row>
    <row r="48" spans="1:6" ht="14.25">
      <c r="A48" s="99"/>
      <c r="B48" s="100"/>
      <c r="C48" s="100"/>
      <c r="D48" s="100"/>
      <c r="E48" s="100"/>
      <c r="F48" s="62"/>
    </row>
    <row r="49" spans="1:6" ht="54" customHeight="1">
      <c r="A49" s="452"/>
      <c r="B49" s="452"/>
      <c r="C49" s="452"/>
      <c r="D49" s="452"/>
      <c r="E49" s="452"/>
      <c r="F49" s="62"/>
    </row>
    <row r="50" spans="1:6" ht="14.25">
      <c r="A50" s="66"/>
      <c r="B50" s="100"/>
      <c r="C50" s="66"/>
      <c r="D50" s="66"/>
      <c r="E50" s="100"/>
      <c r="F50" s="62"/>
    </row>
    <row r="51" spans="1:6" ht="14.25">
      <c r="A51" s="101"/>
      <c r="B51" s="63"/>
      <c r="C51" s="62"/>
      <c r="D51" s="62"/>
      <c r="E51" s="63"/>
      <c r="F51" s="62"/>
    </row>
    <row r="52" spans="1:6" ht="14.25">
      <c r="A52" s="62"/>
      <c r="B52" s="63"/>
      <c r="C52" s="63"/>
      <c r="D52" s="63"/>
      <c r="E52" s="63"/>
      <c r="F52" s="62"/>
    </row>
    <row r="53" spans="1:6" ht="14.25">
      <c r="A53" s="101"/>
      <c r="B53" s="63"/>
      <c r="C53" s="63"/>
      <c r="D53" s="63"/>
      <c r="E53" s="63"/>
      <c r="F53" s="62"/>
    </row>
    <row r="54" spans="1:6" ht="14.25">
      <c r="A54" s="62"/>
      <c r="B54" s="63"/>
      <c r="C54" s="126"/>
      <c r="D54" s="126"/>
      <c r="E54" s="126"/>
      <c r="F54" s="62"/>
    </row>
    <row r="55" spans="1:6" ht="14.25">
      <c r="A55" s="62"/>
      <c r="B55" s="63"/>
      <c r="C55" s="126"/>
      <c r="D55" s="126"/>
      <c r="E55" s="126"/>
      <c r="F55" s="62"/>
    </row>
    <row r="56" spans="1:6" ht="14.25">
      <c r="A56" s="62"/>
      <c r="B56" s="62"/>
      <c r="C56" s="62"/>
      <c r="D56" s="62"/>
      <c r="E56" s="62"/>
      <c r="F56" s="62"/>
    </row>
    <row r="57" spans="1:6" ht="14.25">
      <c r="A57" s="62"/>
      <c r="B57" s="62"/>
      <c r="C57" s="62"/>
      <c r="D57" s="62"/>
      <c r="E57" s="62"/>
      <c r="F57" s="62"/>
    </row>
    <row r="58" spans="1:6" ht="14.25">
      <c r="A58" s="62"/>
      <c r="B58" s="62"/>
      <c r="C58" s="62"/>
      <c r="D58" s="62"/>
      <c r="E58" s="62"/>
      <c r="F58" s="62"/>
    </row>
    <row r="59" spans="1:6" ht="14.25">
      <c r="A59" s="62"/>
      <c r="B59" s="63"/>
      <c r="C59" s="63"/>
      <c r="D59" s="63"/>
      <c r="E59" s="63"/>
      <c r="F59" s="62"/>
    </row>
    <row r="60" spans="1:6" ht="14.25">
      <c r="A60" s="62"/>
      <c r="B60" s="62"/>
      <c r="C60" s="125"/>
      <c r="D60" s="125"/>
      <c r="E60" s="125"/>
      <c r="F60" s="125"/>
    </row>
    <row r="61" spans="1:6" ht="14.25">
      <c r="A61" s="62"/>
      <c r="B61" s="62"/>
      <c r="C61" s="125"/>
      <c r="D61" s="125"/>
      <c r="E61" s="125"/>
      <c r="F61" s="125"/>
    </row>
    <row r="62" spans="1:6" ht="14.25">
      <c r="A62" s="62"/>
      <c r="B62" s="62"/>
      <c r="C62" s="125"/>
      <c r="D62" s="125"/>
      <c r="E62" s="125"/>
      <c r="F62" s="125"/>
    </row>
    <row r="63" spans="1:6" ht="14.25">
      <c r="A63" s="62"/>
      <c r="B63" s="62"/>
      <c r="C63" s="125"/>
      <c r="D63" s="125"/>
      <c r="E63" s="125"/>
      <c r="F63" s="125"/>
    </row>
    <row r="64" spans="1:6" ht="14.25">
      <c r="A64" s="62"/>
      <c r="B64" s="62"/>
      <c r="C64" s="125"/>
      <c r="D64" s="125"/>
      <c r="E64" s="125"/>
      <c r="F64" s="125"/>
    </row>
    <row r="65" spans="1:6" ht="14.25">
      <c r="A65" s="62"/>
      <c r="B65" s="62"/>
      <c r="C65" s="125"/>
      <c r="D65" s="125"/>
      <c r="E65" s="125"/>
      <c r="F65" s="125"/>
    </row>
    <row r="66" spans="1:6" ht="14.25">
      <c r="A66" s="62"/>
      <c r="B66" s="62"/>
      <c r="C66" s="125"/>
      <c r="D66" s="125"/>
      <c r="E66" s="125"/>
      <c r="F66" s="125"/>
    </row>
    <row r="67" spans="1:6" ht="14.25">
      <c r="A67" s="62"/>
      <c r="B67" s="62"/>
      <c r="C67" s="125"/>
      <c r="D67" s="125"/>
      <c r="E67" s="125"/>
      <c r="F67" s="125"/>
    </row>
    <row r="68" spans="1:6" ht="14.25">
      <c r="A68" s="62"/>
      <c r="B68" s="62"/>
      <c r="C68" s="125"/>
      <c r="D68" s="125"/>
      <c r="E68" s="125"/>
      <c r="F68" s="125"/>
    </row>
    <row r="69" spans="1:6" ht="14.25">
      <c r="A69" s="62"/>
      <c r="B69" s="62"/>
      <c r="C69" s="125"/>
      <c r="D69" s="125"/>
      <c r="E69" s="125"/>
      <c r="F69" s="125"/>
    </row>
    <row r="70" spans="1:6" ht="14.25">
      <c r="A70" s="62"/>
      <c r="B70" s="62"/>
      <c r="C70" s="125"/>
      <c r="D70" s="125"/>
      <c r="E70" s="125"/>
      <c r="F70" s="125"/>
    </row>
    <row r="71" spans="1:6" ht="14.25">
      <c r="A71" s="62"/>
      <c r="B71" s="62"/>
      <c r="C71" s="125"/>
      <c r="D71" s="125"/>
      <c r="E71" s="125"/>
      <c r="F71" s="125"/>
    </row>
    <row r="72" spans="1:6" ht="14.25">
      <c r="A72" s="62"/>
      <c r="B72" s="62"/>
      <c r="C72" s="125"/>
      <c r="D72" s="125"/>
      <c r="E72" s="125"/>
      <c r="F72" s="125"/>
    </row>
    <row r="73" spans="1:6" ht="14.25">
      <c r="A73" s="62"/>
      <c r="B73" s="62"/>
      <c r="C73" s="125"/>
      <c r="D73" s="125"/>
      <c r="E73" s="125"/>
      <c r="F73" s="125"/>
    </row>
    <row r="74" spans="1:6" ht="14.25">
      <c r="A74" s="62"/>
      <c r="B74" s="62"/>
      <c r="C74" s="125"/>
      <c r="D74" s="125"/>
      <c r="E74" s="125"/>
      <c r="F74" s="125"/>
    </row>
    <row r="75" spans="1:6" ht="14.25">
      <c r="A75" s="62"/>
      <c r="B75" s="62"/>
      <c r="C75" s="125"/>
      <c r="D75" s="125"/>
      <c r="E75" s="125"/>
      <c r="F75" s="125"/>
    </row>
    <row r="76" spans="1:6" ht="14.25">
      <c r="A76" s="62"/>
      <c r="B76" s="62"/>
      <c r="C76" s="125"/>
      <c r="D76" s="125"/>
      <c r="E76" s="125"/>
      <c r="F76" s="125"/>
    </row>
    <row r="77" spans="1:6" ht="14.25">
      <c r="A77" s="62"/>
      <c r="B77" s="62"/>
      <c r="C77" s="125"/>
      <c r="D77" s="125"/>
      <c r="E77" s="125"/>
      <c r="F77" s="125"/>
    </row>
    <row r="78" spans="1:6" ht="14.25">
      <c r="A78" s="62"/>
      <c r="B78" s="62"/>
      <c r="C78" s="125"/>
      <c r="D78" s="125"/>
      <c r="E78" s="125"/>
      <c r="F78" s="125"/>
    </row>
    <row r="79" spans="1:6" ht="14.25">
      <c r="A79" s="62"/>
      <c r="B79" s="62"/>
      <c r="C79" s="125"/>
      <c r="D79" s="125"/>
      <c r="E79" s="125"/>
      <c r="F79" s="125"/>
    </row>
    <row r="80" spans="1:6" ht="14.25">
      <c r="A80" s="62"/>
      <c r="B80" s="62"/>
      <c r="C80" s="125"/>
      <c r="D80" s="125"/>
      <c r="E80" s="125"/>
      <c r="F80" s="125"/>
    </row>
    <row r="81" spans="1:6" ht="14.25">
      <c r="A81" s="62"/>
      <c r="B81" s="62"/>
      <c r="C81" s="125"/>
      <c r="D81" s="125"/>
      <c r="E81" s="125"/>
      <c r="F81" s="125"/>
    </row>
    <row r="82" spans="1:6" ht="14.25">
      <c r="A82" s="62"/>
      <c r="B82" s="62"/>
      <c r="C82" s="125"/>
      <c r="D82" s="125"/>
      <c r="E82" s="125"/>
      <c r="F82" s="125"/>
    </row>
    <row r="83" spans="1:6" ht="14.25">
      <c r="A83" s="62"/>
      <c r="B83" s="62"/>
      <c r="C83" s="125"/>
      <c r="D83" s="125"/>
      <c r="E83" s="125"/>
      <c r="F83" s="125"/>
    </row>
    <row r="84" spans="1:6" ht="14.25">
      <c r="A84" s="62"/>
      <c r="B84" s="62"/>
      <c r="C84" s="125"/>
      <c r="D84" s="125"/>
      <c r="E84" s="125"/>
      <c r="F84" s="125"/>
    </row>
    <row r="85" spans="1:6" ht="14.25">
      <c r="A85" s="62"/>
      <c r="B85" s="62"/>
      <c r="C85" s="125"/>
      <c r="D85" s="125"/>
      <c r="E85" s="125"/>
      <c r="F85" s="125"/>
    </row>
    <row r="86" spans="1:6" ht="14.25">
      <c r="A86" s="62"/>
      <c r="B86" s="62"/>
      <c r="C86" s="125"/>
      <c r="D86" s="125"/>
      <c r="E86" s="125"/>
      <c r="F86" s="125"/>
    </row>
    <row r="87" spans="1:6" ht="14.25">
      <c r="A87" s="62"/>
      <c r="B87" s="62"/>
      <c r="C87" s="125"/>
      <c r="D87" s="125"/>
      <c r="E87" s="125"/>
      <c r="F87" s="125"/>
    </row>
    <row r="88" spans="1:6" ht="14.25">
      <c r="A88" s="62"/>
      <c r="B88" s="62"/>
      <c r="C88" s="125"/>
      <c r="D88" s="125"/>
      <c r="E88" s="125"/>
      <c r="F88" s="125"/>
    </row>
    <row r="89" spans="1:6" ht="14.25">
      <c r="A89" s="62"/>
      <c r="B89" s="62"/>
      <c r="C89" s="125"/>
      <c r="D89" s="125"/>
      <c r="E89" s="125"/>
      <c r="F89" s="125"/>
    </row>
    <row r="90" spans="1:6" ht="14.25">
      <c r="A90" s="62"/>
      <c r="B90" s="62"/>
      <c r="C90" s="125"/>
      <c r="D90" s="125"/>
      <c r="E90" s="125"/>
      <c r="F90" s="125"/>
    </row>
    <row r="91" spans="1:6" ht="14.25">
      <c r="A91" s="62"/>
      <c r="B91" s="62"/>
      <c r="C91" s="125"/>
      <c r="D91" s="125"/>
      <c r="E91" s="125"/>
      <c r="F91" s="125"/>
    </row>
    <row r="92" spans="1:6" ht="14.25">
      <c r="A92" s="62"/>
      <c r="B92" s="62"/>
      <c r="C92" s="125"/>
      <c r="D92" s="125"/>
      <c r="E92" s="125"/>
      <c r="F92" s="125"/>
    </row>
    <row r="93" spans="1:6" ht="14.25">
      <c r="A93" s="62"/>
      <c r="B93" s="62"/>
      <c r="C93" s="125"/>
      <c r="D93" s="125"/>
      <c r="E93" s="125"/>
      <c r="F93" s="125"/>
    </row>
    <row r="94" spans="1:6" ht="14.25">
      <c r="A94" s="62"/>
      <c r="B94" s="62"/>
      <c r="C94" s="125"/>
      <c r="D94" s="125"/>
      <c r="E94" s="125"/>
      <c r="F94" s="125"/>
    </row>
    <row r="95" spans="1:6" ht="14.25">
      <c r="A95" s="62"/>
      <c r="B95" s="62"/>
      <c r="C95" s="125"/>
      <c r="D95" s="125"/>
      <c r="E95" s="125"/>
      <c r="F95" s="125"/>
    </row>
    <row r="96" spans="1:6" ht="14.25">
      <c r="A96" s="62"/>
      <c r="B96" s="62"/>
      <c r="C96" s="125"/>
      <c r="D96" s="125"/>
      <c r="E96" s="125"/>
      <c r="F96" s="125"/>
    </row>
    <row r="97" spans="1:6" ht="14.25">
      <c r="A97" s="62"/>
      <c r="B97" s="62"/>
      <c r="C97" s="125"/>
      <c r="D97" s="125"/>
      <c r="E97" s="125"/>
      <c r="F97" s="125"/>
    </row>
    <row r="98" spans="1:6" ht="14.25">
      <c r="A98" s="62"/>
      <c r="B98" s="63"/>
      <c r="C98" s="63"/>
      <c r="D98" s="63"/>
      <c r="E98" s="63"/>
      <c r="F98" s="62"/>
    </row>
    <row r="99" spans="1:6" ht="14.25">
      <c r="A99" s="62"/>
      <c r="B99" s="63"/>
      <c r="C99" s="63"/>
      <c r="D99" s="63"/>
      <c r="E99" s="63"/>
      <c r="F99" s="62"/>
    </row>
    <row r="100" spans="1:6" ht="14.25">
      <c r="A100" s="62"/>
      <c r="B100" s="63"/>
      <c r="C100" s="63"/>
      <c r="D100" s="63"/>
      <c r="E100" s="63"/>
      <c r="F100" s="62"/>
    </row>
    <row r="101" spans="1:6" ht="14.25">
      <c r="A101" s="62"/>
      <c r="B101" s="63"/>
      <c r="C101" s="62"/>
      <c r="D101" s="62"/>
      <c r="E101" s="62"/>
      <c r="F101" s="62"/>
    </row>
    <row r="102" spans="1:6" ht="14.25">
      <c r="A102" s="62"/>
      <c r="B102" s="63"/>
      <c r="C102" s="62"/>
      <c r="D102" s="62"/>
      <c r="E102" s="62"/>
      <c r="F102" s="62"/>
    </row>
    <row r="103" spans="1:6" ht="14.25">
      <c r="A103" s="62"/>
      <c r="B103" s="63"/>
      <c r="C103" s="62"/>
      <c r="D103" s="62"/>
      <c r="E103" s="62"/>
      <c r="F103" s="62"/>
    </row>
    <row r="104" spans="1:6" ht="14.25">
      <c r="A104" s="62"/>
      <c r="B104" s="63"/>
      <c r="C104" s="62"/>
      <c r="D104" s="62"/>
      <c r="E104" s="62"/>
      <c r="F104" s="62"/>
    </row>
    <row r="105" spans="1:6" ht="14.25">
      <c r="A105" s="62"/>
      <c r="B105" s="63"/>
      <c r="C105" s="62"/>
      <c r="D105" s="62"/>
      <c r="E105" s="62"/>
      <c r="F105" s="62"/>
    </row>
    <row r="106" spans="1:6" ht="14.25">
      <c r="A106" s="62"/>
      <c r="B106" s="63"/>
      <c r="C106" s="62"/>
      <c r="D106" s="62"/>
      <c r="E106" s="62"/>
      <c r="F106" s="62"/>
    </row>
    <row r="107" spans="1:6" ht="14.25">
      <c r="A107" s="62"/>
      <c r="B107" s="63"/>
      <c r="C107" s="62"/>
      <c r="D107" s="62"/>
      <c r="E107" s="62"/>
      <c r="F107" s="62"/>
    </row>
    <row r="108" spans="1:6" ht="14.25">
      <c r="A108" s="62"/>
      <c r="B108" s="63"/>
      <c r="C108" s="62"/>
      <c r="D108" s="62"/>
      <c r="E108" s="62"/>
      <c r="F108" s="62"/>
    </row>
    <row r="109" spans="1:6" ht="14.25">
      <c r="A109" s="62"/>
      <c r="B109" s="63"/>
      <c r="C109" s="62"/>
      <c r="D109" s="62"/>
      <c r="E109" s="62"/>
      <c r="F109" s="62"/>
    </row>
    <row r="110" spans="1:6" ht="14.25">
      <c r="A110" s="62"/>
      <c r="B110" s="63"/>
      <c r="C110" s="62"/>
      <c r="D110" s="62"/>
      <c r="E110" s="62"/>
      <c r="F110" s="62"/>
    </row>
    <row r="111" spans="1:6" ht="14.25">
      <c r="A111" s="62"/>
      <c r="B111" s="63"/>
      <c r="C111" s="62"/>
      <c r="D111" s="62"/>
      <c r="E111" s="62"/>
      <c r="F111" s="62"/>
    </row>
    <row r="112" spans="1:6" ht="14.25">
      <c r="A112" s="62"/>
      <c r="B112" s="63"/>
      <c r="C112" s="62"/>
      <c r="D112" s="62"/>
      <c r="E112" s="62"/>
      <c r="F112" s="62"/>
    </row>
    <row r="113" spans="1:6" ht="14.25">
      <c r="A113" s="62"/>
      <c r="B113" s="63"/>
      <c r="C113" s="62"/>
      <c r="D113" s="62"/>
      <c r="E113" s="62"/>
      <c r="F113" s="62"/>
    </row>
    <row r="114" spans="1:6" ht="14.25">
      <c r="A114" s="62"/>
      <c r="B114" s="63"/>
      <c r="C114" s="62"/>
      <c r="D114" s="62"/>
      <c r="E114" s="62"/>
      <c r="F114" s="62"/>
    </row>
    <row r="115" spans="1:6" ht="14.25">
      <c r="A115" s="62"/>
      <c r="B115" s="63"/>
      <c r="C115" s="62"/>
      <c r="D115" s="62"/>
      <c r="E115" s="62"/>
      <c r="F115" s="62"/>
    </row>
    <row r="116" spans="1:6" ht="14.25">
      <c r="A116" s="62"/>
      <c r="B116" s="63"/>
      <c r="C116" s="62"/>
      <c r="D116" s="62"/>
      <c r="E116" s="62"/>
      <c r="F116" s="62"/>
    </row>
    <row r="117" spans="1:6" ht="14.25">
      <c r="A117" s="62"/>
      <c r="B117" s="63"/>
      <c r="C117" s="62"/>
      <c r="D117" s="62"/>
      <c r="E117" s="62"/>
      <c r="F117" s="62"/>
    </row>
    <row r="118" spans="1:6" ht="14.25">
      <c r="A118" s="62"/>
      <c r="B118" s="63"/>
      <c r="C118" s="62"/>
      <c r="D118" s="62"/>
      <c r="E118" s="62"/>
      <c r="F118" s="62"/>
    </row>
    <row r="119" spans="1:6" ht="14.25">
      <c r="A119" s="62"/>
      <c r="B119" s="63"/>
      <c r="C119" s="62"/>
      <c r="D119" s="62"/>
      <c r="E119" s="62"/>
      <c r="F119" s="62"/>
    </row>
    <row r="120" spans="1:6" ht="14.25">
      <c r="A120" s="62"/>
      <c r="B120" s="63"/>
      <c r="C120" s="62"/>
      <c r="D120" s="62"/>
      <c r="E120" s="62"/>
      <c r="F120" s="62"/>
    </row>
    <row r="121" spans="1:6" ht="14.25">
      <c r="A121" s="62"/>
      <c r="B121" s="63"/>
      <c r="C121" s="62"/>
      <c r="D121" s="62"/>
      <c r="E121" s="62"/>
      <c r="F121" s="62"/>
    </row>
    <row r="122" spans="1:6" ht="14.25">
      <c r="A122" s="62"/>
      <c r="B122" s="63"/>
      <c r="C122" s="62"/>
      <c r="D122" s="62"/>
      <c r="E122" s="62"/>
      <c r="F122" s="62"/>
    </row>
    <row r="123" spans="1:6" ht="14.25">
      <c r="A123" s="62"/>
      <c r="B123" s="63"/>
      <c r="C123" s="62"/>
      <c r="D123" s="62"/>
      <c r="E123" s="62"/>
      <c r="F123" s="62"/>
    </row>
    <row r="124" spans="1:6" ht="14.25">
      <c r="A124" s="62"/>
      <c r="B124" s="63"/>
      <c r="C124" s="62"/>
      <c r="D124" s="62"/>
      <c r="E124" s="62"/>
      <c r="F124" s="62"/>
    </row>
  </sheetData>
  <sheetProtection/>
  <mergeCells count="7">
    <mergeCell ref="A49:E49"/>
    <mergeCell ref="A46:B4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"/>
  <sheetViews>
    <sheetView zoomScalePageLayoutView="0" workbookViewId="0" topLeftCell="A21">
      <selection activeCell="A1" sqref="A1:I45"/>
    </sheetView>
  </sheetViews>
  <sheetFormatPr defaultColWidth="9.140625" defaultRowHeight="15"/>
  <cols>
    <col min="1" max="1" width="7.7109375" style="290" customWidth="1"/>
    <col min="2" max="2" width="91.28125" style="290" customWidth="1"/>
    <col min="3" max="9" width="13.8515625" style="290" customWidth="1"/>
    <col min="10" max="16384" width="9.140625" style="290" customWidth="1"/>
  </cols>
  <sheetData>
    <row r="1" spans="1:9" ht="24.75" customHeight="1" thickBot="1" thickTop="1">
      <c r="A1" s="453" t="s">
        <v>472</v>
      </c>
      <c r="B1" s="454"/>
      <c r="C1" s="454"/>
      <c r="D1" s="454"/>
      <c r="E1" s="454"/>
      <c r="F1" s="454"/>
      <c r="G1" s="454"/>
      <c r="H1" s="454"/>
      <c r="I1" s="471"/>
    </row>
    <row r="2" spans="1:9" ht="30" customHeight="1" thickBot="1" thickTop="1">
      <c r="A2" s="418" t="s">
        <v>688</v>
      </c>
      <c r="B2" s="419" t="s">
        <v>437</v>
      </c>
      <c r="C2" s="373" t="s">
        <v>689</v>
      </c>
      <c r="D2" s="421" t="s">
        <v>693</v>
      </c>
      <c r="E2" s="421" t="s">
        <v>690</v>
      </c>
      <c r="F2" s="373" t="s">
        <v>691</v>
      </c>
      <c r="G2" s="373" t="s">
        <v>412</v>
      </c>
      <c r="H2" s="373" t="s">
        <v>692</v>
      </c>
      <c r="I2" s="439" t="s">
        <v>410</v>
      </c>
    </row>
    <row r="3" spans="1:9" ht="15" thickBot="1">
      <c r="A3" s="13">
        <v>1</v>
      </c>
      <c r="B3" s="302" t="s">
        <v>498</v>
      </c>
      <c r="C3" s="294">
        <v>120</v>
      </c>
      <c r="D3" s="294">
        <v>178</v>
      </c>
      <c r="E3" s="294">
        <v>192</v>
      </c>
      <c r="F3" s="294">
        <v>52</v>
      </c>
      <c r="G3" s="294">
        <v>0</v>
      </c>
      <c r="H3" s="294">
        <v>216</v>
      </c>
      <c r="I3" s="294">
        <v>758</v>
      </c>
    </row>
    <row r="4" spans="1:10" ht="14.25">
      <c r="A4" s="26">
        <v>10</v>
      </c>
      <c r="B4" s="253" t="s">
        <v>499</v>
      </c>
      <c r="C4" s="277">
        <v>1</v>
      </c>
      <c r="D4" s="363">
        <v>45</v>
      </c>
      <c r="E4" s="363">
        <v>66</v>
      </c>
      <c r="F4" s="363">
        <v>10</v>
      </c>
      <c r="G4" s="363">
        <v>0</v>
      </c>
      <c r="H4" s="363">
        <v>59</v>
      </c>
      <c r="I4" s="363">
        <v>181</v>
      </c>
      <c r="J4" s="367"/>
    </row>
    <row r="5" spans="1:9" ht="14.25">
      <c r="A5" s="26">
        <v>11</v>
      </c>
      <c r="B5" s="253" t="s">
        <v>500</v>
      </c>
      <c r="C5" s="277">
        <v>92</v>
      </c>
      <c r="D5" s="363">
        <v>69</v>
      </c>
      <c r="E5" s="363">
        <v>66</v>
      </c>
      <c r="F5" s="363">
        <v>19</v>
      </c>
      <c r="G5" s="363">
        <v>0</v>
      </c>
      <c r="H5" s="363">
        <v>71</v>
      </c>
      <c r="I5" s="363">
        <v>317</v>
      </c>
    </row>
    <row r="6" spans="1:9" ht="14.25">
      <c r="A6" s="26">
        <v>12</v>
      </c>
      <c r="B6" s="253" t="s">
        <v>501</v>
      </c>
      <c r="C6" s="277">
        <v>9</v>
      </c>
      <c r="D6" s="363">
        <v>41</v>
      </c>
      <c r="E6" s="363">
        <v>43</v>
      </c>
      <c r="F6" s="363">
        <v>21</v>
      </c>
      <c r="G6" s="363">
        <v>0</v>
      </c>
      <c r="H6" s="363">
        <v>79</v>
      </c>
      <c r="I6" s="363">
        <v>193</v>
      </c>
    </row>
    <row r="7" spans="1:9" ht="15" thickBot="1">
      <c r="A7" s="8">
        <v>19</v>
      </c>
      <c r="B7" s="296" t="s">
        <v>502</v>
      </c>
      <c r="C7" s="278">
        <v>18</v>
      </c>
      <c r="D7" s="364">
        <v>23</v>
      </c>
      <c r="E7" s="364">
        <v>17</v>
      </c>
      <c r="F7" s="364">
        <v>2</v>
      </c>
      <c r="G7" s="364">
        <v>0</v>
      </c>
      <c r="H7" s="364">
        <v>7</v>
      </c>
      <c r="I7" s="364">
        <v>67</v>
      </c>
    </row>
    <row r="8" spans="1:9" ht="15" thickBot="1">
      <c r="A8" s="13">
        <v>2</v>
      </c>
      <c r="B8" s="302" t="s">
        <v>503</v>
      </c>
      <c r="C8" s="294">
        <v>28</v>
      </c>
      <c r="D8" s="294">
        <v>494</v>
      </c>
      <c r="E8" s="294">
        <v>445</v>
      </c>
      <c r="F8" s="294">
        <v>31</v>
      </c>
      <c r="G8" s="294">
        <v>4</v>
      </c>
      <c r="H8" s="294">
        <v>350</v>
      </c>
      <c r="I8" s="294">
        <v>1352</v>
      </c>
    </row>
    <row r="9" spans="1:9" ht="14.25">
      <c r="A9" s="26">
        <v>20</v>
      </c>
      <c r="B9" s="253" t="s">
        <v>504</v>
      </c>
      <c r="C9" s="277">
        <v>0</v>
      </c>
      <c r="D9" s="363">
        <v>56</v>
      </c>
      <c r="E9" s="363">
        <v>74</v>
      </c>
      <c r="F9" s="363">
        <v>3</v>
      </c>
      <c r="G9" s="363">
        <v>1</v>
      </c>
      <c r="H9" s="363">
        <v>62</v>
      </c>
      <c r="I9" s="363">
        <v>196</v>
      </c>
    </row>
    <row r="10" spans="1:9" ht="14.25">
      <c r="A10" s="26">
        <v>21</v>
      </c>
      <c r="B10" s="253" t="s">
        <v>505</v>
      </c>
      <c r="C10" s="277">
        <v>1</v>
      </c>
      <c r="D10" s="363">
        <v>33</v>
      </c>
      <c r="E10" s="363">
        <v>28</v>
      </c>
      <c r="F10" s="363">
        <v>1</v>
      </c>
      <c r="G10" s="363">
        <v>0</v>
      </c>
      <c r="H10" s="363">
        <v>22</v>
      </c>
      <c r="I10" s="363">
        <v>85</v>
      </c>
    </row>
    <row r="11" spans="1:9" ht="14.25">
      <c r="A11" s="26">
        <v>22</v>
      </c>
      <c r="B11" s="253" t="s">
        <v>506</v>
      </c>
      <c r="C11" s="277">
        <v>0</v>
      </c>
      <c r="D11" s="363">
        <v>3</v>
      </c>
      <c r="E11" s="363">
        <v>2</v>
      </c>
      <c r="F11" s="363">
        <v>2</v>
      </c>
      <c r="G11" s="363">
        <v>0</v>
      </c>
      <c r="H11" s="363">
        <v>1</v>
      </c>
      <c r="I11" s="363">
        <v>8</v>
      </c>
    </row>
    <row r="12" spans="1:9" ht="14.25">
      <c r="A12" s="26">
        <v>23</v>
      </c>
      <c r="B12" s="253" t="s">
        <v>507</v>
      </c>
      <c r="C12" s="277">
        <v>2</v>
      </c>
      <c r="D12" s="363">
        <v>12</v>
      </c>
      <c r="E12" s="363">
        <v>17</v>
      </c>
      <c r="F12" s="363">
        <v>0</v>
      </c>
      <c r="G12" s="363">
        <v>0</v>
      </c>
      <c r="H12" s="363">
        <v>5</v>
      </c>
      <c r="I12" s="363">
        <v>36</v>
      </c>
    </row>
    <row r="13" spans="1:9" ht="14.25">
      <c r="A13" s="26">
        <v>24</v>
      </c>
      <c r="B13" s="253" t="s">
        <v>508</v>
      </c>
      <c r="C13" s="277">
        <v>20</v>
      </c>
      <c r="D13" s="363">
        <v>343</v>
      </c>
      <c r="E13" s="363">
        <v>281</v>
      </c>
      <c r="F13" s="363">
        <v>16</v>
      </c>
      <c r="G13" s="363">
        <v>2</v>
      </c>
      <c r="H13" s="363">
        <v>226</v>
      </c>
      <c r="I13" s="363">
        <v>888</v>
      </c>
    </row>
    <row r="14" spans="1:9" ht="14.25">
      <c r="A14" s="26">
        <v>25</v>
      </c>
      <c r="B14" s="253" t="s">
        <v>509</v>
      </c>
      <c r="C14" s="277">
        <v>0</v>
      </c>
      <c r="D14" s="363">
        <v>10</v>
      </c>
      <c r="E14" s="363">
        <v>11</v>
      </c>
      <c r="F14" s="363">
        <v>3</v>
      </c>
      <c r="G14" s="363">
        <v>0</v>
      </c>
      <c r="H14" s="363">
        <v>10</v>
      </c>
      <c r="I14" s="363">
        <v>34</v>
      </c>
    </row>
    <row r="15" spans="1:9" ht="15" thickBot="1">
      <c r="A15" s="8">
        <v>29</v>
      </c>
      <c r="B15" s="296" t="s">
        <v>510</v>
      </c>
      <c r="C15" s="278">
        <v>5</v>
      </c>
      <c r="D15" s="364">
        <v>37</v>
      </c>
      <c r="E15" s="364">
        <v>32</v>
      </c>
      <c r="F15" s="364">
        <v>6</v>
      </c>
      <c r="G15" s="364">
        <v>1</v>
      </c>
      <c r="H15" s="364">
        <v>24</v>
      </c>
      <c r="I15" s="364">
        <v>105</v>
      </c>
    </row>
    <row r="16" spans="1:9" ht="15" thickBot="1">
      <c r="A16" s="13">
        <v>3</v>
      </c>
      <c r="B16" s="302" t="s">
        <v>511</v>
      </c>
      <c r="C16" s="294">
        <v>8</v>
      </c>
      <c r="D16" s="294">
        <v>402</v>
      </c>
      <c r="E16" s="294">
        <v>515</v>
      </c>
      <c r="F16" s="294">
        <v>56</v>
      </c>
      <c r="G16" s="294">
        <v>6</v>
      </c>
      <c r="H16" s="294">
        <v>422</v>
      </c>
      <c r="I16" s="294">
        <v>1409</v>
      </c>
    </row>
    <row r="17" spans="1:9" ht="27">
      <c r="A17" s="26">
        <v>30</v>
      </c>
      <c r="B17" s="253" t="s">
        <v>512</v>
      </c>
      <c r="C17" s="277">
        <v>0</v>
      </c>
      <c r="D17" s="363">
        <v>106</v>
      </c>
      <c r="E17" s="363">
        <v>192</v>
      </c>
      <c r="F17" s="363">
        <v>17</v>
      </c>
      <c r="G17" s="363">
        <v>1</v>
      </c>
      <c r="H17" s="363">
        <v>123</v>
      </c>
      <c r="I17" s="363">
        <v>439</v>
      </c>
    </row>
    <row r="18" spans="1:9" ht="14.25">
      <c r="A18" s="26">
        <v>31</v>
      </c>
      <c r="B18" s="253" t="s">
        <v>513</v>
      </c>
      <c r="C18" s="277">
        <v>1</v>
      </c>
      <c r="D18" s="363">
        <v>12</v>
      </c>
      <c r="E18" s="363">
        <v>10</v>
      </c>
      <c r="F18" s="363">
        <v>3</v>
      </c>
      <c r="G18" s="363">
        <v>0</v>
      </c>
      <c r="H18" s="363">
        <v>11</v>
      </c>
      <c r="I18" s="363">
        <v>37</v>
      </c>
    </row>
    <row r="19" spans="1:9" ht="14.25">
      <c r="A19" s="26">
        <v>32</v>
      </c>
      <c r="B19" s="253" t="s">
        <v>514</v>
      </c>
      <c r="C19" s="277">
        <v>3</v>
      </c>
      <c r="D19" s="363">
        <v>110</v>
      </c>
      <c r="E19" s="363">
        <v>162</v>
      </c>
      <c r="F19" s="363">
        <v>15</v>
      </c>
      <c r="G19" s="363">
        <v>2</v>
      </c>
      <c r="H19" s="363">
        <v>95</v>
      </c>
      <c r="I19" s="363">
        <v>387</v>
      </c>
    </row>
    <row r="20" spans="1:9" ht="14.25">
      <c r="A20" s="26">
        <v>33</v>
      </c>
      <c r="B20" s="253" t="s">
        <v>515</v>
      </c>
      <c r="C20" s="277">
        <v>0</v>
      </c>
      <c r="D20" s="363">
        <v>35</v>
      </c>
      <c r="E20" s="363">
        <v>10</v>
      </c>
      <c r="F20" s="363">
        <v>2</v>
      </c>
      <c r="G20" s="363">
        <v>1</v>
      </c>
      <c r="H20" s="363">
        <v>3</v>
      </c>
      <c r="I20" s="363">
        <v>51</v>
      </c>
    </row>
    <row r="21" spans="1:9" ht="14.25">
      <c r="A21" s="26">
        <v>34</v>
      </c>
      <c r="B21" s="253" t="s">
        <v>516</v>
      </c>
      <c r="C21" s="277">
        <v>4</v>
      </c>
      <c r="D21" s="363">
        <v>97</v>
      </c>
      <c r="E21" s="363">
        <v>83</v>
      </c>
      <c r="F21" s="363">
        <v>15</v>
      </c>
      <c r="G21" s="363">
        <v>0</v>
      </c>
      <c r="H21" s="363">
        <v>66</v>
      </c>
      <c r="I21" s="363">
        <v>265</v>
      </c>
    </row>
    <row r="22" spans="1:9" ht="14.25">
      <c r="A22" s="26">
        <v>35</v>
      </c>
      <c r="B22" s="253" t="s">
        <v>517</v>
      </c>
      <c r="C22" s="277">
        <v>0</v>
      </c>
      <c r="D22" s="363">
        <v>5</v>
      </c>
      <c r="E22" s="363">
        <v>1</v>
      </c>
      <c r="F22" s="363">
        <v>0</v>
      </c>
      <c r="G22" s="363">
        <v>0</v>
      </c>
      <c r="H22" s="363">
        <v>0</v>
      </c>
      <c r="I22" s="363">
        <v>6</v>
      </c>
    </row>
    <row r="23" spans="1:9" ht="15" thickBot="1">
      <c r="A23" s="8">
        <v>39</v>
      </c>
      <c r="B23" s="296" t="s">
        <v>518</v>
      </c>
      <c r="C23" s="278">
        <v>0</v>
      </c>
      <c r="D23" s="364">
        <v>37</v>
      </c>
      <c r="E23" s="364">
        <v>57</v>
      </c>
      <c r="F23" s="364">
        <v>4</v>
      </c>
      <c r="G23" s="364">
        <v>2</v>
      </c>
      <c r="H23" s="364">
        <v>124</v>
      </c>
      <c r="I23" s="364">
        <v>224</v>
      </c>
    </row>
    <row r="24" spans="1:9" ht="15" thickBot="1">
      <c r="A24" s="13">
        <v>4</v>
      </c>
      <c r="B24" s="302" t="s">
        <v>519</v>
      </c>
      <c r="C24" s="294">
        <v>46</v>
      </c>
      <c r="D24" s="294">
        <v>12510</v>
      </c>
      <c r="E24" s="294">
        <v>1129</v>
      </c>
      <c r="F24" s="294">
        <v>4635</v>
      </c>
      <c r="G24" s="294">
        <v>30</v>
      </c>
      <c r="H24" s="294">
        <v>1483</v>
      </c>
      <c r="I24" s="294">
        <v>19833</v>
      </c>
    </row>
    <row r="25" spans="1:9" ht="14.25">
      <c r="A25" s="26">
        <v>40</v>
      </c>
      <c r="B25" s="253" t="s">
        <v>520</v>
      </c>
      <c r="C25" s="277">
        <v>0</v>
      </c>
      <c r="D25" s="363">
        <v>383</v>
      </c>
      <c r="E25" s="363">
        <v>265</v>
      </c>
      <c r="F25" s="363">
        <v>191</v>
      </c>
      <c r="G25" s="363">
        <v>2</v>
      </c>
      <c r="H25" s="363">
        <v>269</v>
      </c>
      <c r="I25" s="363">
        <v>1110</v>
      </c>
    </row>
    <row r="26" spans="1:9" ht="14.25">
      <c r="A26" s="26">
        <v>41</v>
      </c>
      <c r="B26" s="253" t="s">
        <v>521</v>
      </c>
      <c r="C26" s="277">
        <v>13</v>
      </c>
      <c r="D26" s="363">
        <v>3989</v>
      </c>
      <c r="E26" s="363">
        <v>698</v>
      </c>
      <c r="F26" s="363">
        <v>3056</v>
      </c>
      <c r="G26" s="363">
        <v>22</v>
      </c>
      <c r="H26" s="363">
        <v>466</v>
      </c>
      <c r="I26" s="363">
        <v>8244</v>
      </c>
    </row>
    <row r="27" spans="1:9" ht="27">
      <c r="A27" s="26">
        <v>42</v>
      </c>
      <c r="B27" s="253" t="s">
        <v>522</v>
      </c>
      <c r="C27" s="277">
        <v>15</v>
      </c>
      <c r="D27" s="363">
        <v>7370</v>
      </c>
      <c r="E27" s="363">
        <v>94</v>
      </c>
      <c r="F27" s="363">
        <v>1293</v>
      </c>
      <c r="G27" s="363">
        <v>6</v>
      </c>
      <c r="H27" s="363">
        <v>680</v>
      </c>
      <c r="I27" s="363">
        <v>9458</v>
      </c>
    </row>
    <row r="28" spans="1:9" ht="14.25">
      <c r="A28" s="26">
        <v>43</v>
      </c>
      <c r="B28" s="253" t="s">
        <v>523</v>
      </c>
      <c r="C28" s="277">
        <v>12</v>
      </c>
      <c r="D28" s="363">
        <v>486</v>
      </c>
      <c r="E28" s="363">
        <v>14</v>
      </c>
      <c r="F28" s="363">
        <v>18</v>
      </c>
      <c r="G28" s="363">
        <v>0</v>
      </c>
      <c r="H28" s="363">
        <v>25</v>
      </c>
      <c r="I28" s="363">
        <v>555</v>
      </c>
    </row>
    <row r="29" spans="1:9" ht="15" thickBot="1">
      <c r="A29" s="8">
        <v>49</v>
      </c>
      <c r="B29" s="296" t="s">
        <v>524</v>
      </c>
      <c r="C29" s="280">
        <v>6</v>
      </c>
      <c r="D29" s="365">
        <v>282</v>
      </c>
      <c r="E29" s="365">
        <v>58</v>
      </c>
      <c r="F29" s="365">
        <v>77</v>
      </c>
      <c r="G29" s="365">
        <v>0</v>
      </c>
      <c r="H29" s="365">
        <v>43</v>
      </c>
      <c r="I29" s="365">
        <v>466</v>
      </c>
    </row>
    <row r="30" spans="1:9" ht="27.75" thickBot="1">
      <c r="A30" s="13">
        <v>5</v>
      </c>
      <c r="B30" s="302" t="s">
        <v>525</v>
      </c>
      <c r="C30" s="294">
        <v>308</v>
      </c>
      <c r="D30" s="294">
        <v>2185</v>
      </c>
      <c r="E30" s="294">
        <v>2869</v>
      </c>
      <c r="F30" s="294">
        <v>622</v>
      </c>
      <c r="G30" s="294">
        <v>26</v>
      </c>
      <c r="H30" s="294">
        <v>1265</v>
      </c>
      <c r="I30" s="294">
        <v>7275</v>
      </c>
    </row>
    <row r="31" spans="1:9" ht="27">
      <c r="A31" s="26">
        <v>50</v>
      </c>
      <c r="B31" s="253" t="s">
        <v>526</v>
      </c>
      <c r="C31" s="277">
        <v>1</v>
      </c>
      <c r="D31" s="363">
        <v>51</v>
      </c>
      <c r="E31" s="363">
        <v>23</v>
      </c>
      <c r="F31" s="363">
        <v>16</v>
      </c>
      <c r="G31" s="363">
        <v>0</v>
      </c>
      <c r="H31" s="363">
        <v>21</v>
      </c>
      <c r="I31" s="363">
        <v>112</v>
      </c>
    </row>
    <row r="32" spans="1:9" ht="14.25">
      <c r="A32" s="26">
        <v>51</v>
      </c>
      <c r="B32" s="253" t="s">
        <v>527</v>
      </c>
      <c r="C32" s="277">
        <v>103</v>
      </c>
      <c r="D32" s="363">
        <v>566</v>
      </c>
      <c r="E32" s="363">
        <v>372</v>
      </c>
      <c r="F32" s="363">
        <v>171</v>
      </c>
      <c r="G32" s="363">
        <v>5</v>
      </c>
      <c r="H32" s="363">
        <v>297</v>
      </c>
      <c r="I32" s="363">
        <v>1514</v>
      </c>
    </row>
    <row r="33" spans="1:9" ht="14.25">
      <c r="A33" s="26">
        <v>52</v>
      </c>
      <c r="B33" s="253" t="s">
        <v>528</v>
      </c>
      <c r="C33" s="277">
        <v>127</v>
      </c>
      <c r="D33" s="363">
        <v>491</v>
      </c>
      <c r="E33" s="363">
        <v>537</v>
      </c>
      <c r="F33" s="363">
        <v>108</v>
      </c>
      <c r="G33" s="363">
        <v>4</v>
      </c>
      <c r="H33" s="363">
        <v>144</v>
      </c>
      <c r="I33" s="363">
        <v>1411</v>
      </c>
    </row>
    <row r="34" spans="1:9" ht="14.25">
      <c r="A34" s="26">
        <v>53</v>
      </c>
      <c r="B34" s="253" t="s">
        <v>529</v>
      </c>
      <c r="C34" s="277">
        <v>20</v>
      </c>
      <c r="D34" s="363">
        <v>287</v>
      </c>
      <c r="E34" s="363">
        <v>1075</v>
      </c>
      <c r="F34" s="363">
        <v>113</v>
      </c>
      <c r="G34" s="363">
        <v>6</v>
      </c>
      <c r="H34" s="363">
        <v>385</v>
      </c>
      <c r="I34" s="363">
        <v>1886</v>
      </c>
    </row>
    <row r="35" spans="1:9" ht="14.25">
      <c r="A35" s="26">
        <v>54</v>
      </c>
      <c r="B35" s="253" t="s">
        <v>530</v>
      </c>
      <c r="C35" s="277">
        <v>10</v>
      </c>
      <c r="D35" s="363">
        <v>286</v>
      </c>
      <c r="E35" s="363">
        <v>709</v>
      </c>
      <c r="F35" s="363">
        <v>49</v>
      </c>
      <c r="G35" s="363">
        <v>5</v>
      </c>
      <c r="H35" s="363">
        <v>293</v>
      </c>
      <c r="I35" s="363">
        <v>1352</v>
      </c>
    </row>
    <row r="36" spans="1:9" ht="27">
      <c r="A36" s="26">
        <v>55</v>
      </c>
      <c r="B36" s="253" t="s">
        <v>531</v>
      </c>
      <c r="C36" s="277">
        <v>30</v>
      </c>
      <c r="D36" s="363">
        <v>404</v>
      </c>
      <c r="E36" s="363">
        <v>61</v>
      </c>
      <c r="F36" s="363">
        <v>143</v>
      </c>
      <c r="G36" s="363">
        <v>5</v>
      </c>
      <c r="H36" s="363">
        <v>42</v>
      </c>
      <c r="I36" s="363">
        <v>685</v>
      </c>
    </row>
    <row r="37" spans="1:9" ht="15" thickBot="1">
      <c r="A37" s="8">
        <v>59</v>
      </c>
      <c r="B37" s="296" t="s">
        <v>532</v>
      </c>
      <c r="C37" s="278">
        <v>17</v>
      </c>
      <c r="D37" s="364">
        <v>100</v>
      </c>
      <c r="E37" s="364">
        <v>92</v>
      </c>
      <c r="F37" s="364">
        <v>22</v>
      </c>
      <c r="G37" s="364">
        <v>1</v>
      </c>
      <c r="H37" s="364">
        <v>83</v>
      </c>
      <c r="I37" s="364">
        <v>315</v>
      </c>
    </row>
    <row r="38" spans="1:9" ht="15" thickBot="1">
      <c r="A38" s="13">
        <v>6</v>
      </c>
      <c r="B38" s="302" t="s">
        <v>533</v>
      </c>
      <c r="C38" s="294">
        <v>193</v>
      </c>
      <c r="D38" s="294">
        <v>1585</v>
      </c>
      <c r="E38" s="294">
        <v>480</v>
      </c>
      <c r="F38" s="294">
        <v>358</v>
      </c>
      <c r="G38" s="294">
        <v>10</v>
      </c>
      <c r="H38" s="294">
        <v>152</v>
      </c>
      <c r="I38" s="294">
        <v>2778</v>
      </c>
    </row>
    <row r="39" spans="1:9" ht="14.25">
      <c r="A39" s="26">
        <v>60</v>
      </c>
      <c r="B39" s="253" t="s">
        <v>534</v>
      </c>
      <c r="C39" s="277">
        <v>0</v>
      </c>
      <c r="D39" s="363">
        <v>111</v>
      </c>
      <c r="E39" s="363">
        <v>14</v>
      </c>
      <c r="F39" s="363">
        <v>29</v>
      </c>
      <c r="G39" s="363">
        <v>0</v>
      </c>
      <c r="H39" s="363">
        <v>26</v>
      </c>
      <c r="I39" s="363">
        <v>180</v>
      </c>
    </row>
    <row r="40" spans="1:9" ht="14.25">
      <c r="A40" s="26">
        <v>61</v>
      </c>
      <c r="B40" s="253" t="s">
        <v>535</v>
      </c>
      <c r="C40" s="277">
        <v>188</v>
      </c>
      <c r="D40" s="363">
        <v>550</v>
      </c>
      <c r="E40" s="363">
        <v>434</v>
      </c>
      <c r="F40" s="363">
        <v>196</v>
      </c>
      <c r="G40" s="363">
        <v>6</v>
      </c>
      <c r="H40" s="363">
        <v>54</v>
      </c>
      <c r="I40" s="363">
        <v>1428</v>
      </c>
    </row>
    <row r="41" spans="1:9" ht="14.25">
      <c r="A41" s="26">
        <v>62</v>
      </c>
      <c r="B41" s="253" t="s">
        <v>536</v>
      </c>
      <c r="C41" s="277">
        <v>0</v>
      </c>
      <c r="D41" s="363">
        <v>900</v>
      </c>
      <c r="E41" s="363">
        <v>23</v>
      </c>
      <c r="F41" s="363">
        <v>125</v>
      </c>
      <c r="G41" s="363">
        <v>4</v>
      </c>
      <c r="H41" s="363">
        <v>68</v>
      </c>
      <c r="I41" s="363">
        <v>1120</v>
      </c>
    </row>
    <row r="42" spans="1:9" ht="15" thickBot="1">
      <c r="A42" s="39">
        <v>69</v>
      </c>
      <c r="B42" s="305" t="s">
        <v>537</v>
      </c>
      <c r="C42" s="278">
        <v>5</v>
      </c>
      <c r="D42" s="364">
        <v>24</v>
      </c>
      <c r="E42" s="364">
        <v>9</v>
      </c>
      <c r="F42" s="364">
        <v>8</v>
      </c>
      <c r="G42" s="364">
        <v>0</v>
      </c>
      <c r="H42" s="364">
        <v>4</v>
      </c>
      <c r="I42" s="364">
        <v>50</v>
      </c>
    </row>
    <row r="43" spans="1:9" ht="15" thickBot="1">
      <c r="A43" s="13">
        <v>99</v>
      </c>
      <c r="B43" s="302" t="s">
        <v>538</v>
      </c>
      <c r="C43" s="294">
        <v>132</v>
      </c>
      <c r="D43" s="294">
        <v>1584</v>
      </c>
      <c r="E43" s="294">
        <v>321</v>
      </c>
      <c r="F43" s="294">
        <v>193</v>
      </c>
      <c r="G43" s="294">
        <v>2</v>
      </c>
      <c r="H43" s="294">
        <v>198</v>
      </c>
      <c r="I43" s="294">
        <v>2430</v>
      </c>
    </row>
    <row r="44" spans="1:9" ht="15" thickBot="1">
      <c r="A44" s="88" t="s">
        <v>54</v>
      </c>
      <c r="B44" s="389" t="s">
        <v>679</v>
      </c>
      <c r="C44" s="388">
        <v>1311</v>
      </c>
      <c r="D44" s="110">
        <v>161</v>
      </c>
      <c r="E44" s="110">
        <v>100</v>
      </c>
      <c r="F44" s="110">
        <v>94</v>
      </c>
      <c r="G44" s="110">
        <v>0</v>
      </c>
      <c r="H44" s="110">
        <v>68</v>
      </c>
      <c r="I44" s="110">
        <v>1734</v>
      </c>
    </row>
    <row r="45" spans="1:9" ht="15" thickBot="1">
      <c r="A45" s="459" t="s">
        <v>410</v>
      </c>
      <c r="B45" s="470"/>
      <c r="C45" s="241">
        <v>2146</v>
      </c>
      <c r="D45" s="186">
        <v>19099</v>
      </c>
      <c r="E45" s="186">
        <v>6051</v>
      </c>
      <c r="F45" s="186">
        <v>6041</v>
      </c>
      <c r="G45" s="186">
        <v>78</v>
      </c>
      <c r="H45" s="186">
        <v>4154</v>
      </c>
      <c r="I45" s="186">
        <v>37569</v>
      </c>
    </row>
    <row r="46" spans="1:9" ht="14.25">
      <c r="A46" s="57"/>
      <c r="B46" s="57"/>
      <c r="C46" s="59"/>
      <c r="D46" s="59"/>
      <c r="E46" s="59"/>
      <c r="F46" s="59"/>
      <c r="G46" s="59"/>
      <c r="H46" s="59"/>
      <c r="I46" s="59"/>
    </row>
    <row r="47" spans="1:9" ht="14.25">
      <c r="A47" s="99"/>
      <c r="B47" s="100"/>
      <c r="C47" s="267"/>
      <c r="D47" s="66"/>
      <c r="E47" s="66"/>
      <c r="F47" s="66"/>
      <c r="G47" s="66"/>
      <c r="H47" s="66"/>
      <c r="I47" s="66"/>
    </row>
    <row r="48" spans="1:9" ht="48" customHeight="1">
      <c r="A48" s="452"/>
      <c r="B48" s="452"/>
      <c r="C48" s="452"/>
      <c r="D48" s="483"/>
      <c r="E48" s="66"/>
      <c r="F48" s="66"/>
      <c r="G48" s="66"/>
      <c r="H48" s="66"/>
      <c r="I48" s="66"/>
    </row>
    <row r="49" spans="1:9" ht="54" customHeight="1">
      <c r="A49" s="452"/>
      <c r="B49" s="452"/>
      <c r="C49" s="452"/>
      <c r="D49" s="483"/>
      <c r="E49" s="66"/>
      <c r="F49" s="66"/>
      <c r="G49" s="66"/>
      <c r="H49" s="66"/>
      <c r="I49" s="66"/>
    </row>
    <row r="50" spans="1:9" ht="14.25">
      <c r="A50" s="66"/>
      <c r="B50" s="63"/>
      <c r="C50" s="63"/>
      <c r="D50" s="62"/>
      <c r="E50" s="62"/>
      <c r="F50" s="62"/>
      <c r="G50" s="62"/>
      <c r="H50" s="62"/>
      <c r="I50" s="62"/>
    </row>
    <row r="52" ht="15" customHeight="1"/>
    <row r="53" ht="14.25" customHeight="1"/>
  </sheetData>
  <sheetProtection/>
  <mergeCells count="4">
    <mergeCell ref="A45:B45"/>
    <mergeCell ref="A48:D48"/>
    <mergeCell ref="A49:D49"/>
    <mergeCell ref="A1:I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1"/>
  <sheetViews>
    <sheetView zoomScale="97" zoomScaleNormal="97" zoomScalePageLayoutView="0" workbookViewId="0" topLeftCell="A1">
      <selection activeCell="A45" sqref="A1:I45"/>
    </sheetView>
  </sheetViews>
  <sheetFormatPr defaultColWidth="9.140625" defaultRowHeight="15"/>
  <cols>
    <col min="1" max="1" width="7.7109375" style="301" customWidth="1"/>
    <col min="2" max="2" width="100.57421875" style="290" bestFit="1" customWidth="1"/>
    <col min="3" max="4" width="13.7109375" style="290" customWidth="1"/>
    <col min="5" max="6" width="14.28125" style="290" bestFit="1" customWidth="1"/>
    <col min="7" max="8" width="13.7109375" style="290" customWidth="1"/>
    <col min="9" max="9" width="11.28125" style="290" bestFit="1" customWidth="1"/>
    <col min="10" max="16384" width="9.140625" style="290" customWidth="1"/>
  </cols>
  <sheetData>
    <row r="1" spans="1:9" ht="24.75" customHeight="1" thickBot="1" thickTop="1">
      <c r="A1" s="484" t="s">
        <v>473</v>
      </c>
      <c r="B1" s="485"/>
      <c r="C1" s="485"/>
      <c r="D1" s="485"/>
      <c r="E1" s="485"/>
      <c r="F1" s="485"/>
      <c r="G1" s="485"/>
      <c r="H1" s="485"/>
      <c r="I1" s="486"/>
    </row>
    <row r="2" spans="1:9" ht="30" customHeight="1" thickBot="1" thickTop="1">
      <c r="A2" s="418" t="s">
        <v>688</v>
      </c>
      <c r="B2" s="419" t="s">
        <v>437</v>
      </c>
      <c r="C2" s="373" t="s">
        <v>689</v>
      </c>
      <c r="D2" s="440" t="s">
        <v>693</v>
      </c>
      <c r="E2" s="373" t="s">
        <v>690</v>
      </c>
      <c r="F2" s="373" t="s">
        <v>691</v>
      </c>
      <c r="G2" s="373" t="s">
        <v>412</v>
      </c>
      <c r="H2" s="373" t="s">
        <v>692</v>
      </c>
      <c r="I2" s="417" t="s">
        <v>410</v>
      </c>
    </row>
    <row r="3" spans="1:9" ht="15" thickBot="1">
      <c r="A3" s="13">
        <v>1</v>
      </c>
      <c r="B3" s="302" t="s">
        <v>498</v>
      </c>
      <c r="C3" s="359">
        <v>0.05591798695246971</v>
      </c>
      <c r="D3" s="359">
        <v>0.0093198596785172</v>
      </c>
      <c r="E3" s="359">
        <v>0.03173029251363411</v>
      </c>
      <c r="F3" s="359">
        <v>0.008607846383049164</v>
      </c>
      <c r="G3" s="359">
        <v>0</v>
      </c>
      <c r="H3" s="359">
        <v>0.05199807414540202</v>
      </c>
      <c r="I3" s="359">
        <v>0.020176209108573553</v>
      </c>
    </row>
    <row r="4" spans="1:10" ht="14.25">
      <c r="A4" s="26">
        <v>10</v>
      </c>
      <c r="B4" s="253" t="s">
        <v>499</v>
      </c>
      <c r="C4" s="390">
        <v>0.00046598322460391424</v>
      </c>
      <c r="D4" s="360">
        <v>0.0023561443007487307</v>
      </c>
      <c r="E4" s="360">
        <v>0.010907288051561725</v>
      </c>
      <c r="F4" s="360">
        <v>0.0016553550736633008</v>
      </c>
      <c r="G4" s="360">
        <v>0</v>
      </c>
      <c r="H4" s="360">
        <v>0.014203177660086663</v>
      </c>
      <c r="I4" s="360">
        <v>0.004817801911150149</v>
      </c>
      <c r="J4" s="367"/>
    </row>
    <row r="5" spans="1:9" ht="14.25">
      <c r="A5" s="26">
        <v>11</v>
      </c>
      <c r="B5" s="253" t="s">
        <v>500</v>
      </c>
      <c r="C5" s="390">
        <v>0.04287045666356011</v>
      </c>
      <c r="D5" s="360">
        <v>0.0036127545944813866</v>
      </c>
      <c r="E5" s="360">
        <v>0.010907288051561725</v>
      </c>
      <c r="F5" s="360">
        <v>0.0031451746399602716</v>
      </c>
      <c r="G5" s="360">
        <v>0</v>
      </c>
      <c r="H5" s="360">
        <v>0.017091959557053442</v>
      </c>
      <c r="I5" s="360">
        <v>0.008437807767041974</v>
      </c>
    </row>
    <row r="6" spans="1:9" ht="14.25">
      <c r="A6" s="26">
        <v>12</v>
      </c>
      <c r="B6" s="253" t="s">
        <v>501</v>
      </c>
      <c r="C6" s="390">
        <v>0.004193849021435227</v>
      </c>
      <c r="D6" s="360">
        <v>0.0021467092517932877</v>
      </c>
      <c r="E6" s="360">
        <v>0.007106263427532639</v>
      </c>
      <c r="F6" s="360">
        <v>0.0034762456546929316</v>
      </c>
      <c r="G6" s="360">
        <v>0</v>
      </c>
      <c r="H6" s="360">
        <v>0.019017814155031294</v>
      </c>
      <c r="I6" s="360">
        <v>0.005137214192552369</v>
      </c>
    </row>
    <row r="7" spans="1:9" ht="15" thickBot="1">
      <c r="A7" s="8">
        <v>19</v>
      </c>
      <c r="B7" s="296" t="s">
        <v>502</v>
      </c>
      <c r="C7" s="391">
        <v>0.008387698042870454</v>
      </c>
      <c r="D7" s="361">
        <v>0.0012042515314937957</v>
      </c>
      <c r="E7" s="361">
        <v>0.00280945298297802</v>
      </c>
      <c r="F7" s="361">
        <v>0.0003310710147326602</v>
      </c>
      <c r="G7" s="361">
        <v>0</v>
      </c>
      <c r="H7" s="361">
        <v>0.0016851227732306215</v>
      </c>
      <c r="I7" s="361">
        <v>0.0017833852378290613</v>
      </c>
    </row>
    <row r="8" spans="1:9" ht="15" thickBot="1">
      <c r="A8" s="13">
        <v>2</v>
      </c>
      <c r="B8" s="302" t="s">
        <v>503</v>
      </c>
      <c r="C8" s="359">
        <v>0.0130475302889096</v>
      </c>
      <c r="D8" s="359">
        <v>0.02586522854599718</v>
      </c>
      <c r="E8" s="359">
        <v>0.07354156337795405</v>
      </c>
      <c r="F8" s="359">
        <v>0.005131600728356233</v>
      </c>
      <c r="G8" s="359">
        <v>0.05128205128205128</v>
      </c>
      <c r="H8" s="359">
        <v>0.08425613866153106</v>
      </c>
      <c r="I8" s="359">
        <v>0.03598711703798344</v>
      </c>
    </row>
    <row r="9" spans="1:9" ht="14.25">
      <c r="A9" s="26">
        <v>20</v>
      </c>
      <c r="B9" s="253" t="s">
        <v>504</v>
      </c>
      <c r="C9" s="390">
        <v>0</v>
      </c>
      <c r="D9" s="360">
        <v>0.0029320906853761972</v>
      </c>
      <c r="E9" s="360">
        <v>0.012229383572963149</v>
      </c>
      <c r="F9" s="360">
        <v>0.0004966065220989904</v>
      </c>
      <c r="G9" s="360">
        <v>0.01282051282051282</v>
      </c>
      <c r="H9" s="360">
        <v>0.014925373134328356</v>
      </c>
      <c r="I9" s="360">
        <v>0.005217067262902926</v>
      </c>
    </row>
    <row r="10" spans="1:9" ht="14.25">
      <c r="A10" s="26">
        <v>21</v>
      </c>
      <c r="B10" s="253" t="s">
        <v>505</v>
      </c>
      <c r="C10" s="390">
        <v>0.00046598322460391424</v>
      </c>
      <c r="D10" s="360">
        <v>0.0017278391538824026</v>
      </c>
      <c r="E10" s="360">
        <v>0.004627334324904975</v>
      </c>
      <c r="F10" s="360">
        <v>0.0001655355073663301</v>
      </c>
      <c r="G10" s="360">
        <v>0</v>
      </c>
      <c r="H10" s="360">
        <v>0.005296100144439095</v>
      </c>
      <c r="I10" s="360">
        <v>0.002262503659932391</v>
      </c>
    </row>
    <row r="11" spans="1:9" ht="14.25">
      <c r="A11" s="26">
        <v>22</v>
      </c>
      <c r="B11" s="253" t="s">
        <v>506</v>
      </c>
      <c r="C11" s="390">
        <v>0</v>
      </c>
      <c r="D11" s="360">
        <v>0.00015707628671658198</v>
      </c>
      <c r="E11" s="360">
        <v>0.0003305238803503553</v>
      </c>
      <c r="F11" s="360">
        <v>0.0003310710147326602</v>
      </c>
      <c r="G11" s="360">
        <v>0</v>
      </c>
      <c r="H11" s="360">
        <v>0.00024073182474723163</v>
      </c>
      <c r="I11" s="360">
        <v>0.00021294152093481332</v>
      </c>
    </row>
    <row r="12" spans="1:9" ht="14.25">
      <c r="A12" s="26">
        <v>23</v>
      </c>
      <c r="B12" s="253" t="s">
        <v>507</v>
      </c>
      <c r="C12" s="390">
        <v>0.0009319664492078285</v>
      </c>
      <c r="D12" s="360">
        <v>0.0006283051468663279</v>
      </c>
      <c r="E12" s="360">
        <v>0.00280945298297802</v>
      </c>
      <c r="F12" s="360">
        <v>0</v>
      </c>
      <c r="G12" s="360">
        <v>0</v>
      </c>
      <c r="H12" s="360">
        <v>0.0012036591237361578</v>
      </c>
      <c r="I12" s="360">
        <v>0.0009582368442066597</v>
      </c>
    </row>
    <row r="13" spans="1:9" ht="14.25">
      <c r="A13" s="26">
        <v>24</v>
      </c>
      <c r="B13" s="253" t="s">
        <v>508</v>
      </c>
      <c r="C13" s="390">
        <v>0.009319664492078284</v>
      </c>
      <c r="D13" s="360">
        <v>0.017959055447929213</v>
      </c>
      <c r="E13" s="360">
        <v>0.046438605189224914</v>
      </c>
      <c r="F13" s="360">
        <v>0.0026485681178612815</v>
      </c>
      <c r="G13" s="360">
        <v>0.02564102564102564</v>
      </c>
      <c r="H13" s="360">
        <v>0.05440539239287435</v>
      </c>
      <c r="I13" s="360">
        <v>0.023636508823764273</v>
      </c>
    </row>
    <row r="14" spans="1:9" ht="14.25">
      <c r="A14" s="26">
        <v>25</v>
      </c>
      <c r="B14" s="253" t="s">
        <v>509</v>
      </c>
      <c r="C14" s="390">
        <v>0</v>
      </c>
      <c r="D14" s="360">
        <v>0.0005235876223886069</v>
      </c>
      <c r="E14" s="360">
        <v>0.0018178813419269541</v>
      </c>
      <c r="F14" s="360">
        <v>0.0004966065220989904</v>
      </c>
      <c r="G14" s="360">
        <v>0</v>
      </c>
      <c r="H14" s="360">
        <v>0.0024073182474723155</v>
      </c>
      <c r="I14" s="360">
        <v>0.0009050014639729564</v>
      </c>
    </row>
    <row r="15" spans="1:9" ht="15" thickBot="1">
      <c r="A15" s="8">
        <v>29</v>
      </c>
      <c r="B15" s="296" t="s">
        <v>510</v>
      </c>
      <c r="C15" s="391">
        <v>0.002329916123019571</v>
      </c>
      <c r="D15" s="361">
        <v>0.0019372742028378452</v>
      </c>
      <c r="E15" s="361">
        <v>0.005288382085605685</v>
      </c>
      <c r="F15" s="361">
        <v>0.0009932130441979807</v>
      </c>
      <c r="G15" s="361">
        <v>0.01282051282051282</v>
      </c>
      <c r="H15" s="361">
        <v>0.005777563793933558</v>
      </c>
      <c r="I15" s="361">
        <v>0.0027948574622694237</v>
      </c>
    </row>
    <row r="16" spans="1:9" ht="15" thickBot="1">
      <c r="A16" s="13">
        <v>3</v>
      </c>
      <c r="B16" s="302" t="s">
        <v>511</v>
      </c>
      <c r="C16" s="359">
        <v>0.003727865796831314</v>
      </c>
      <c r="D16" s="359">
        <v>0.021048222420021995</v>
      </c>
      <c r="E16" s="359">
        <v>0.0851098991902165</v>
      </c>
      <c r="F16" s="359">
        <v>0.009269988412514484</v>
      </c>
      <c r="G16" s="359">
        <v>0.07692307692307693</v>
      </c>
      <c r="H16" s="359">
        <v>0.10158883004333172</v>
      </c>
      <c r="I16" s="359">
        <v>0.037504325374643994</v>
      </c>
    </row>
    <row r="17" spans="1:9" ht="14.25">
      <c r="A17" s="26">
        <v>30</v>
      </c>
      <c r="B17" s="253" t="s">
        <v>512</v>
      </c>
      <c r="C17" s="390">
        <v>0</v>
      </c>
      <c r="D17" s="360">
        <v>0.005550028797319232</v>
      </c>
      <c r="E17" s="360">
        <v>0.03173029251363411</v>
      </c>
      <c r="F17" s="360">
        <v>0.0028141036252276115</v>
      </c>
      <c r="G17" s="360">
        <v>0.01282051282051282</v>
      </c>
      <c r="H17" s="360">
        <v>0.029610014443909486</v>
      </c>
      <c r="I17" s="360">
        <v>0.011685165961297879</v>
      </c>
    </row>
    <row r="18" spans="1:9" ht="14.25">
      <c r="A18" s="26">
        <v>31</v>
      </c>
      <c r="B18" s="253" t="s">
        <v>513</v>
      </c>
      <c r="C18" s="390">
        <v>0.00046598322460391424</v>
      </c>
      <c r="D18" s="360">
        <v>0.0006283051468663279</v>
      </c>
      <c r="E18" s="360">
        <v>0.0016526194017517765</v>
      </c>
      <c r="F18" s="360">
        <v>0.0004966065220989904</v>
      </c>
      <c r="G18" s="360">
        <v>0</v>
      </c>
      <c r="H18" s="360">
        <v>0.0026480500722195475</v>
      </c>
      <c r="I18" s="360">
        <v>0.0009848545343235117</v>
      </c>
    </row>
    <row r="19" spans="1:9" ht="14.25">
      <c r="A19" s="26">
        <v>32</v>
      </c>
      <c r="B19" s="253" t="s">
        <v>514</v>
      </c>
      <c r="C19" s="390">
        <v>0.0013979496738117428</v>
      </c>
      <c r="D19" s="360">
        <v>0.005759463846274674</v>
      </c>
      <c r="E19" s="360">
        <v>0.026772434308378782</v>
      </c>
      <c r="F19" s="360">
        <v>0.002483032610494951</v>
      </c>
      <c r="G19" s="360">
        <v>0.02564102564102564</v>
      </c>
      <c r="H19" s="360">
        <v>0.022869523350987</v>
      </c>
      <c r="I19" s="360">
        <v>0.010301046075221592</v>
      </c>
    </row>
    <row r="20" spans="1:9" ht="14.25">
      <c r="A20" s="26">
        <v>33</v>
      </c>
      <c r="B20" s="253" t="s">
        <v>515</v>
      </c>
      <c r="C20" s="390">
        <v>0</v>
      </c>
      <c r="D20" s="360">
        <v>0.0018325566783601234</v>
      </c>
      <c r="E20" s="360">
        <v>0.0016526194017517765</v>
      </c>
      <c r="F20" s="360">
        <v>0.0003310710147326602</v>
      </c>
      <c r="G20" s="360">
        <v>0.01282051282051282</v>
      </c>
      <c r="H20" s="360">
        <v>0.0007221954742416948</v>
      </c>
      <c r="I20" s="360">
        <v>0.0013575021959594347</v>
      </c>
    </row>
    <row r="21" spans="1:9" ht="14.25">
      <c r="A21" s="26">
        <v>34</v>
      </c>
      <c r="B21" s="253" t="s">
        <v>516</v>
      </c>
      <c r="C21" s="390">
        <v>0.001863932898415657</v>
      </c>
      <c r="D21" s="360">
        <v>0.005078799937169486</v>
      </c>
      <c r="E21" s="360">
        <v>0.013716741034539745</v>
      </c>
      <c r="F21" s="360">
        <v>0.002483032610494951</v>
      </c>
      <c r="G21" s="360">
        <v>0</v>
      </c>
      <c r="H21" s="360">
        <v>0.015888300433317286</v>
      </c>
      <c r="I21" s="360">
        <v>0.00705368788096569</v>
      </c>
    </row>
    <row r="22" spans="1:9" ht="14.25">
      <c r="A22" s="26">
        <v>35</v>
      </c>
      <c r="B22" s="253" t="s">
        <v>517</v>
      </c>
      <c r="C22" s="390">
        <v>0</v>
      </c>
      <c r="D22" s="360">
        <v>0.0002617938111943034</v>
      </c>
      <c r="E22" s="360">
        <v>0.00016526194017517766</v>
      </c>
      <c r="F22" s="360">
        <v>0</v>
      </c>
      <c r="G22" s="360">
        <v>0</v>
      </c>
      <c r="H22" s="360">
        <v>0</v>
      </c>
      <c r="I22" s="360">
        <v>0.00015970614070110993</v>
      </c>
    </row>
    <row r="23" spans="1:9" ht="15" thickBot="1">
      <c r="A23" s="8">
        <v>39</v>
      </c>
      <c r="B23" s="296" t="s">
        <v>518</v>
      </c>
      <c r="C23" s="391">
        <v>0</v>
      </c>
      <c r="D23" s="361">
        <v>0.0019372742028378452</v>
      </c>
      <c r="E23" s="361">
        <v>0.009419930589985127</v>
      </c>
      <c r="F23" s="361">
        <v>0.0006621420294653204</v>
      </c>
      <c r="G23" s="361">
        <v>0.02564102564102564</v>
      </c>
      <c r="H23" s="361">
        <v>0.029850746268656712</v>
      </c>
      <c r="I23" s="361">
        <v>0.005962362586174772</v>
      </c>
    </row>
    <row r="24" spans="1:9" ht="15" thickBot="1">
      <c r="A24" s="13">
        <v>4</v>
      </c>
      <c r="B24" s="302" t="s">
        <v>519</v>
      </c>
      <c r="C24" s="359">
        <v>0.02143522833178006</v>
      </c>
      <c r="D24" s="359">
        <v>0.6550081156081471</v>
      </c>
      <c r="E24" s="359">
        <v>0.18658073045777554</v>
      </c>
      <c r="F24" s="359">
        <v>0.7672570766429396</v>
      </c>
      <c r="G24" s="359">
        <v>0.38461538461538464</v>
      </c>
      <c r="H24" s="359">
        <v>0.3570052961001444</v>
      </c>
      <c r="I24" s="359">
        <v>0.5279086480875189</v>
      </c>
    </row>
    <row r="25" spans="1:9" ht="14.25">
      <c r="A25" s="26">
        <v>40</v>
      </c>
      <c r="B25" s="253" t="s">
        <v>520</v>
      </c>
      <c r="C25" s="390">
        <v>0</v>
      </c>
      <c r="D25" s="360">
        <v>0.020053405937483636</v>
      </c>
      <c r="E25" s="360">
        <v>0.04379441414642207</v>
      </c>
      <c r="F25" s="360">
        <v>0.03161728190696904</v>
      </c>
      <c r="G25" s="360">
        <v>0.02564102564102564</v>
      </c>
      <c r="H25" s="360">
        <v>0.0647568608570053</v>
      </c>
      <c r="I25" s="360">
        <v>0.029545636029705342</v>
      </c>
    </row>
    <row r="26" spans="1:9" ht="14.25">
      <c r="A26" s="26">
        <v>41</v>
      </c>
      <c r="B26" s="253" t="s">
        <v>521</v>
      </c>
      <c r="C26" s="390">
        <v>0.0060577819198508855</v>
      </c>
      <c r="D26" s="360">
        <v>0.20885910257081522</v>
      </c>
      <c r="E26" s="360">
        <v>0.115352834242274</v>
      </c>
      <c r="F26" s="360">
        <v>0.5058765105115046</v>
      </c>
      <c r="G26" s="360">
        <v>0.28205128205128205</v>
      </c>
      <c r="H26" s="360">
        <v>0.11218103033220991</v>
      </c>
      <c r="I26" s="360">
        <v>0.21943623732332507</v>
      </c>
    </row>
    <row r="27" spans="1:9" ht="27">
      <c r="A27" s="26">
        <v>42</v>
      </c>
      <c r="B27" s="253" t="s">
        <v>522</v>
      </c>
      <c r="C27" s="390">
        <v>0.006989748369058714</v>
      </c>
      <c r="D27" s="360">
        <v>0.38588407770040317</v>
      </c>
      <c r="E27" s="360">
        <v>0.0155346223764667</v>
      </c>
      <c r="F27" s="360">
        <v>0.21403741102466473</v>
      </c>
      <c r="G27" s="360">
        <v>0.07692307692307693</v>
      </c>
      <c r="H27" s="360">
        <v>0.1636976408281175</v>
      </c>
      <c r="I27" s="360">
        <v>0.2517501131251829</v>
      </c>
    </row>
    <row r="28" spans="1:9" ht="14.25">
      <c r="A28" s="26">
        <v>43</v>
      </c>
      <c r="B28" s="253" t="s">
        <v>523</v>
      </c>
      <c r="C28" s="390">
        <v>0.005591798695246971</v>
      </c>
      <c r="D28" s="360">
        <v>0.025446358448086282</v>
      </c>
      <c r="E28" s="360">
        <v>0.0023136671624524874</v>
      </c>
      <c r="F28" s="360">
        <v>0.0029796391325939415</v>
      </c>
      <c r="G28" s="360">
        <v>0</v>
      </c>
      <c r="H28" s="360">
        <v>0.0060182956186807905</v>
      </c>
      <c r="I28" s="360">
        <v>0.014772818014852671</v>
      </c>
    </row>
    <row r="29" spans="1:9" ht="15" thickBot="1">
      <c r="A29" s="8">
        <v>49</v>
      </c>
      <c r="B29" s="296" t="s">
        <v>524</v>
      </c>
      <c r="C29" s="392">
        <v>0.0027958993476234857</v>
      </c>
      <c r="D29" s="362">
        <v>0.01476517095135871</v>
      </c>
      <c r="E29" s="362">
        <v>0.009585192530160304</v>
      </c>
      <c r="F29" s="362">
        <v>0.012746234067207415</v>
      </c>
      <c r="G29" s="362">
        <v>0</v>
      </c>
      <c r="H29" s="362">
        <v>0.010351468464130957</v>
      </c>
      <c r="I29" s="362">
        <v>0.012403843594452875</v>
      </c>
    </row>
    <row r="30" spans="1:9" ht="15" thickBot="1">
      <c r="A30" s="13">
        <v>5</v>
      </c>
      <c r="B30" s="302" t="s">
        <v>525</v>
      </c>
      <c r="C30" s="359">
        <v>0.14352283317800557</v>
      </c>
      <c r="D30" s="359">
        <v>0.11440389549191059</v>
      </c>
      <c r="E30" s="359">
        <v>0.47413650636258475</v>
      </c>
      <c r="F30" s="359">
        <v>0.10296308558185732</v>
      </c>
      <c r="G30" s="359">
        <v>0.3333333333333333</v>
      </c>
      <c r="H30" s="359">
        <v>0.304525758305248</v>
      </c>
      <c r="I30" s="359">
        <v>0.1936436956000958</v>
      </c>
    </row>
    <row r="31" spans="1:9" ht="27">
      <c r="A31" s="26">
        <v>50</v>
      </c>
      <c r="B31" s="253" t="s">
        <v>526</v>
      </c>
      <c r="C31" s="390">
        <v>0.00046598322460391424</v>
      </c>
      <c r="D31" s="360">
        <v>0.0026702968741818944</v>
      </c>
      <c r="E31" s="360">
        <v>0.0038010246240290863</v>
      </c>
      <c r="F31" s="360">
        <v>0.0026485681178612815</v>
      </c>
      <c r="G31" s="360">
        <v>0</v>
      </c>
      <c r="H31" s="360">
        <v>0.0050553683196918634</v>
      </c>
      <c r="I31" s="360">
        <v>0.002981181293087386</v>
      </c>
    </row>
    <row r="32" spans="1:9" ht="14.25">
      <c r="A32" s="26">
        <v>51</v>
      </c>
      <c r="B32" s="253" t="s">
        <v>527</v>
      </c>
      <c r="C32" s="390">
        <v>0.04799627213420317</v>
      </c>
      <c r="D32" s="360">
        <v>0.029635059427195142</v>
      </c>
      <c r="E32" s="360">
        <v>0.06147744174516609</v>
      </c>
      <c r="F32" s="360">
        <v>0.028306571759642442</v>
      </c>
      <c r="G32" s="360">
        <v>0.0641025641025641</v>
      </c>
      <c r="H32" s="360">
        <v>0.07149735194992778</v>
      </c>
      <c r="I32" s="360">
        <v>0.04029918283691341</v>
      </c>
    </row>
    <row r="33" spans="1:9" ht="14.25">
      <c r="A33" s="26">
        <v>52</v>
      </c>
      <c r="B33" s="253" t="s">
        <v>528</v>
      </c>
      <c r="C33" s="390">
        <v>0.05917986952469711</v>
      </c>
      <c r="D33" s="360">
        <v>0.025708152259280595</v>
      </c>
      <c r="E33" s="360">
        <v>0.0887456618740704</v>
      </c>
      <c r="F33" s="360">
        <v>0.017877834795563645</v>
      </c>
      <c r="G33" s="360">
        <v>0.05128205128205128</v>
      </c>
      <c r="H33" s="360">
        <v>0.03466538276360134</v>
      </c>
      <c r="I33" s="360">
        <v>0.03755756075487769</v>
      </c>
    </row>
    <row r="34" spans="1:9" ht="14.25">
      <c r="A34" s="26">
        <v>53</v>
      </c>
      <c r="B34" s="253" t="s">
        <v>529</v>
      </c>
      <c r="C34" s="390">
        <v>0.009319664492078284</v>
      </c>
      <c r="D34" s="360">
        <v>0.015026964762553014</v>
      </c>
      <c r="E34" s="360">
        <v>0.177656585688316</v>
      </c>
      <c r="F34" s="360">
        <v>0.018705512332395303</v>
      </c>
      <c r="G34" s="360">
        <v>0.07692307692307693</v>
      </c>
      <c r="H34" s="360">
        <v>0.09268175252768417</v>
      </c>
      <c r="I34" s="360">
        <v>0.05020096356038223</v>
      </c>
    </row>
    <row r="35" spans="1:9" ht="14.25">
      <c r="A35" s="26">
        <v>54</v>
      </c>
      <c r="B35" s="253" t="s">
        <v>530</v>
      </c>
      <c r="C35" s="390">
        <v>0.004659832246039142</v>
      </c>
      <c r="D35" s="360">
        <v>0.014974606000314155</v>
      </c>
      <c r="E35" s="360">
        <v>0.11717071558420095</v>
      </c>
      <c r="F35" s="360">
        <v>0.008111239860950173</v>
      </c>
      <c r="G35" s="360">
        <v>0.0641025641025641</v>
      </c>
      <c r="H35" s="360">
        <v>0.07053442465093886</v>
      </c>
      <c r="I35" s="360">
        <v>0.03598711703798344</v>
      </c>
    </row>
    <row r="36" spans="1:9" ht="27">
      <c r="A36" s="26">
        <v>55</v>
      </c>
      <c r="B36" s="253" t="s">
        <v>531</v>
      </c>
      <c r="C36" s="390">
        <v>0.013979496738117428</v>
      </c>
      <c r="D36" s="360">
        <v>0.021152939944499717</v>
      </c>
      <c r="E36" s="360">
        <v>0.010080978350685837</v>
      </c>
      <c r="F36" s="360">
        <v>0.023671577553385205</v>
      </c>
      <c r="G36" s="360">
        <v>0.0641025641025641</v>
      </c>
      <c r="H36" s="360">
        <v>0.010110736639383727</v>
      </c>
      <c r="I36" s="360">
        <v>0.018233117730043387</v>
      </c>
    </row>
    <row r="37" spans="1:9" ht="15" thickBot="1">
      <c r="A37" s="8">
        <v>59</v>
      </c>
      <c r="B37" s="296" t="s">
        <v>532</v>
      </c>
      <c r="C37" s="391">
        <v>0.007921714818266543</v>
      </c>
      <c r="D37" s="361">
        <v>0.005235876223886066</v>
      </c>
      <c r="E37" s="361">
        <v>0.015204098496116345</v>
      </c>
      <c r="F37" s="361">
        <v>0.0036417811620592616</v>
      </c>
      <c r="G37" s="361">
        <v>0.01282051282051282</v>
      </c>
      <c r="H37" s="361">
        <v>0.01998074145402022</v>
      </c>
      <c r="I37" s="361">
        <v>0.008384572386808273</v>
      </c>
    </row>
    <row r="38" spans="1:9" ht="15" thickBot="1">
      <c r="A38" s="13">
        <v>6</v>
      </c>
      <c r="B38" s="302" t="s">
        <v>533</v>
      </c>
      <c r="C38" s="359">
        <v>0.08993476234855544</v>
      </c>
      <c r="D38" s="359">
        <v>0.08298863814859415</v>
      </c>
      <c r="E38" s="359">
        <v>0.07932573128408531</v>
      </c>
      <c r="F38" s="359">
        <v>0.05926171163714617</v>
      </c>
      <c r="G38" s="359">
        <v>0.1282051282051282</v>
      </c>
      <c r="H38" s="359">
        <v>0.0365912373615792</v>
      </c>
      <c r="I38" s="359">
        <v>0.0739439431446139</v>
      </c>
    </row>
    <row r="39" spans="1:9" ht="14.25">
      <c r="A39" s="26">
        <v>60</v>
      </c>
      <c r="B39" s="253" t="s">
        <v>534</v>
      </c>
      <c r="C39" s="390">
        <v>0</v>
      </c>
      <c r="D39" s="360">
        <v>0.005811822608513535</v>
      </c>
      <c r="E39" s="360">
        <v>0.0023136671624524874</v>
      </c>
      <c r="F39" s="360">
        <v>0.004800529713623572</v>
      </c>
      <c r="G39" s="360">
        <v>0</v>
      </c>
      <c r="H39" s="360">
        <v>0.006259027443428021</v>
      </c>
      <c r="I39" s="360">
        <v>0.0047911842210333</v>
      </c>
    </row>
    <row r="40" spans="1:9" ht="14.25">
      <c r="A40" s="26">
        <v>61</v>
      </c>
      <c r="B40" s="253" t="s">
        <v>535</v>
      </c>
      <c r="C40" s="390">
        <v>0.08760484622553587</v>
      </c>
      <c r="D40" s="360">
        <v>0.028797319231373367</v>
      </c>
      <c r="E40" s="360">
        <v>0.07172368203602712</v>
      </c>
      <c r="F40" s="360">
        <v>0.03244495944380069</v>
      </c>
      <c r="G40" s="360">
        <v>0.07692307692307693</v>
      </c>
      <c r="H40" s="360">
        <v>0.012999518536350506</v>
      </c>
      <c r="I40" s="360">
        <v>0.03801006148686417</v>
      </c>
    </row>
    <row r="41" spans="1:9" ht="14.25">
      <c r="A41" s="26">
        <v>62</v>
      </c>
      <c r="B41" s="253" t="s">
        <v>536</v>
      </c>
      <c r="C41" s="390">
        <v>0</v>
      </c>
      <c r="D41" s="360">
        <v>0.04712288601497461</v>
      </c>
      <c r="E41" s="360">
        <v>0.0038010246240290863</v>
      </c>
      <c r="F41" s="360">
        <v>0.02069193842079126</v>
      </c>
      <c r="G41" s="360">
        <v>0.05128205128205128</v>
      </c>
      <c r="H41" s="360">
        <v>0.016369764082811745</v>
      </c>
      <c r="I41" s="360">
        <v>0.029811812930873857</v>
      </c>
    </row>
    <row r="42" spans="1:9" ht="15" thickBot="1">
      <c r="A42" s="39">
        <v>69</v>
      </c>
      <c r="B42" s="305" t="s">
        <v>537</v>
      </c>
      <c r="C42" s="391">
        <v>0.002329916123019571</v>
      </c>
      <c r="D42" s="361">
        <v>0.0012566102937326558</v>
      </c>
      <c r="E42" s="361">
        <v>0.001487357461576599</v>
      </c>
      <c r="F42" s="361">
        <v>0.0013242840589306408</v>
      </c>
      <c r="G42" s="361">
        <v>0</v>
      </c>
      <c r="H42" s="361">
        <v>0.0009629272989889265</v>
      </c>
      <c r="I42" s="361">
        <v>0.0013308845058425832</v>
      </c>
    </row>
    <row r="43" spans="1:9" ht="15" thickBot="1">
      <c r="A43" s="13">
        <v>99</v>
      </c>
      <c r="B43" s="302" t="s">
        <v>538</v>
      </c>
      <c r="C43" s="359">
        <v>0.061509785647716676</v>
      </c>
      <c r="D43" s="359">
        <v>0.08293627938635531</v>
      </c>
      <c r="E43" s="359">
        <v>0.05304908279623203</v>
      </c>
      <c r="F43" s="359">
        <v>0.03194835292170171</v>
      </c>
      <c r="G43" s="359">
        <v>0.02564102564102564</v>
      </c>
      <c r="H43" s="359">
        <v>0.04766490129995185</v>
      </c>
      <c r="I43" s="359">
        <v>0.06468098698394953</v>
      </c>
    </row>
    <row r="44" spans="1:9" ht="15" thickBot="1">
      <c r="A44" s="88" t="s">
        <v>54</v>
      </c>
      <c r="B44" s="389" t="s">
        <v>679</v>
      </c>
      <c r="C44" s="393">
        <v>0.6109040074557315</v>
      </c>
      <c r="D44" s="394">
        <v>0.008429760720456569</v>
      </c>
      <c r="E44" s="394">
        <v>0.01652619401751777</v>
      </c>
      <c r="F44" s="394">
        <v>0.015560337692435026</v>
      </c>
      <c r="G44" s="394">
        <v>0</v>
      </c>
      <c r="H44" s="394">
        <v>0.016369764082811745</v>
      </c>
      <c r="I44" s="394">
        <v>0.04615507466262078</v>
      </c>
    </row>
    <row r="45" spans="1:9" ht="15" customHeight="1" thickBot="1">
      <c r="A45" s="459" t="s">
        <v>410</v>
      </c>
      <c r="B45" s="470"/>
      <c r="C45" s="395">
        <v>1</v>
      </c>
      <c r="D45" s="396">
        <v>1</v>
      </c>
      <c r="E45" s="396">
        <v>1</v>
      </c>
      <c r="F45" s="396">
        <v>1</v>
      </c>
      <c r="G45" s="396">
        <v>1</v>
      </c>
      <c r="H45" s="396">
        <v>1</v>
      </c>
      <c r="I45" s="396">
        <v>1</v>
      </c>
    </row>
    <row r="46" spans="1:4" ht="14.25">
      <c r="A46" s="57"/>
      <c r="B46" s="57"/>
      <c r="C46" s="127"/>
      <c r="D46" s="127"/>
    </row>
    <row r="47" spans="1:4" ht="14.25">
      <c r="A47" s="128"/>
      <c r="B47" s="129"/>
      <c r="C47" s="131"/>
      <c r="D47" s="130"/>
    </row>
    <row r="48" spans="1:4" ht="63" customHeight="1">
      <c r="A48" s="487"/>
      <c r="B48" s="487"/>
      <c r="C48" s="487"/>
      <c r="D48" s="488"/>
    </row>
    <row r="49" spans="1:4" ht="60.75" customHeight="1">
      <c r="A49" s="487"/>
      <c r="B49" s="487"/>
      <c r="C49" s="487"/>
      <c r="D49" s="488"/>
    </row>
    <row r="50" spans="1:4" ht="14.25">
      <c r="A50" s="129"/>
      <c r="B50" s="129"/>
      <c r="C50" s="131"/>
      <c r="D50" s="130"/>
    </row>
    <row r="51" spans="1:4" ht="14.25">
      <c r="A51" s="300"/>
      <c r="B51" s="133"/>
      <c r="C51" s="135"/>
      <c r="D51" s="136"/>
    </row>
  </sheetData>
  <sheetProtection/>
  <mergeCells count="4">
    <mergeCell ref="A1:I1"/>
    <mergeCell ref="A48:D48"/>
    <mergeCell ref="A49:D49"/>
    <mergeCell ref="A45:B4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8"/>
  <sheetViews>
    <sheetView zoomScalePageLayoutView="0" workbookViewId="0" topLeftCell="C24">
      <selection activeCell="A1" sqref="A1:T47"/>
    </sheetView>
  </sheetViews>
  <sheetFormatPr defaultColWidth="9.140625" defaultRowHeight="15"/>
  <cols>
    <col min="1" max="1" width="7.7109375" style="290" customWidth="1"/>
    <col min="2" max="2" width="74.421875" style="290" bestFit="1" customWidth="1"/>
    <col min="3" max="3" width="9.140625" style="290" bestFit="1" customWidth="1"/>
    <col min="4" max="4" width="10.7109375" style="290" bestFit="1" customWidth="1"/>
    <col min="5" max="5" width="9.140625" style="290" bestFit="1" customWidth="1"/>
    <col min="6" max="6" width="10.7109375" style="290" bestFit="1" customWidth="1"/>
    <col min="7" max="7" width="9.140625" style="290" bestFit="1" customWidth="1"/>
    <col min="8" max="8" width="10.7109375" style="290" bestFit="1" customWidth="1"/>
    <col min="9" max="9" width="9.140625" style="290" bestFit="1" customWidth="1"/>
    <col min="10" max="10" width="12.421875" style="290" customWidth="1"/>
    <col min="11" max="11" width="9.140625" style="290" bestFit="1" customWidth="1"/>
    <col min="12" max="12" width="11.7109375" style="290" customWidth="1"/>
    <col min="13" max="13" width="9.140625" style="290" bestFit="1" customWidth="1"/>
    <col min="14" max="14" width="10.7109375" style="290" bestFit="1" customWidth="1"/>
    <col min="15" max="15" width="7.7109375" style="290" bestFit="1" customWidth="1"/>
    <col min="16" max="16" width="13.140625" style="290" customWidth="1"/>
    <col min="17" max="17" width="7.7109375" style="290" bestFit="1" customWidth="1"/>
    <col min="18" max="18" width="10.7109375" style="290" bestFit="1" customWidth="1"/>
    <col min="19" max="19" width="10.57421875" style="290" bestFit="1" customWidth="1"/>
    <col min="20" max="20" width="15.28125" style="290" bestFit="1" customWidth="1"/>
    <col min="21" max="16384" width="9.140625" style="290" customWidth="1"/>
  </cols>
  <sheetData>
    <row r="1" spans="1:20" ht="24.75" customHeight="1" thickBot="1" thickTop="1">
      <c r="A1" s="489" t="s">
        <v>474</v>
      </c>
      <c r="B1" s="490"/>
      <c r="C1" s="490"/>
      <c r="D1" s="490"/>
      <c r="E1" s="490"/>
      <c r="F1" s="490"/>
      <c r="G1" s="490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24.75" customHeight="1" thickBot="1" thickTop="1">
      <c r="A2" s="493" t="s">
        <v>676</v>
      </c>
      <c r="B2" s="495" t="s">
        <v>437</v>
      </c>
      <c r="C2" s="497" t="s">
        <v>694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9"/>
    </row>
    <row r="3" spans="1:20" ht="24.75" customHeight="1">
      <c r="A3" s="493"/>
      <c r="B3" s="495"/>
      <c r="C3" s="500" t="s">
        <v>696</v>
      </c>
      <c r="D3" s="501"/>
      <c r="E3" s="502" t="s">
        <v>697</v>
      </c>
      <c r="F3" s="503"/>
      <c r="G3" s="500" t="s">
        <v>698</v>
      </c>
      <c r="H3" s="501"/>
      <c r="I3" s="502" t="s">
        <v>699</v>
      </c>
      <c r="J3" s="503"/>
      <c r="K3" s="500" t="s">
        <v>700</v>
      </c>
      <c r="L3" s="501"/>
      <c r="M3" s="502" t="s">
        <v>701</v>
      </c>
      <c r="N3" s="503"/>
      <c r="O3" s="500" t="s">
        <v>702</v>
      </c>
      <c r="P3" s="501"/>
      <c r="Q3" s="502" t="s">
        <v>703</v>
      </c>
      <c r="R3" s="503"/>
      <c r="S3" s="502" t="s">
        <v>695</v>
      </c>
      <c r="T3" s="503"/>
    </row>
    <row r="4" spans="1:20" ht="24.75" customHeight="1" thickBot="1">
      <c r="A4" s="494"/>
      <c r="B4" s="496"/>
      <c r="C4" s="137" t="s">
        <v>10</v>
      </c>
      <c r="D4" s="138" t="s">
        <v>11</v>
      </c>
      <c r="E4" s="139" t="s">
        <v>10</v>
      </c>
      <c r="F4" s="140" t="s">
        <v>11</v>
      </c>
      <c r="G4" s="137" t="s">
        <v>10</v>
      </c>
      <c r="H4" s="138" t="s">
        <v>11</v>
      </c>
      <c r="I4" s="139" t="s">
        <v>10</v>
      </c>
      <c r="J4" s="140" t="s">
        <v>11</v>
      </c>
      <c r="K4" s="137" t="s">
        <v>10</v>
      </c>
      <c r="L4" s="138" t="s">
        <v>11</v>
      </c>
      <c r="M4" s="139" t="s">
        <v>10</v>
      </c>
      <c r="N4" s="140" t="s">
        <v>11</v>
      </c>
      <c r="O4" s="137" t="s">
        <v>10</v>
      </c>
      <c r="P4" s="138" t="s">
        <v>11</v>
      </c>
      <c r="Q4" s="139" t="s">
        <v>10</v>
      </c>
      <c r="R4" s="140" t="s">
        <v>11</v>
      </c>
      <c r="S4" s="139" t="s">
        <v>10</v>
      </c>
      <c r="T4" s="140" t="s">
        <v>11</v>
      </c>
    </row>
    <row r="5" spans="1:20" ht="15" thickBot="1">
      <c r="A5" s="13">
        <v>1</v>
      </c>
      <c r="B5" s="302" t="s">
        <v>498</v>
      </c>
      <c r="C5" s="355">
        <v>322</v>
      </c>
      <c r="D5" s="356">
        <v>0.016868353502016868</v>
      </c>
      <c r="E5" s="355">
        <v>82</v>
      </c>
      <c r="F5" s="357">
        <v>0.023059617547806527</v>
      </c>
      <c r="G5" s="355">
        <v>107</v>
      </c>
      <c r="H5" s="356">
        <v>0.027344748274980832</v>
      </c>
      <c r="I5" s="355">
        <v>99</v>
      </c>
      <c r="J5" s="357">
        <v>0.022779567418315695</v>
      </c>
      <c r="K5" s="355">
        <v>69</v>
      </c>
      <c r="L5" s="356">
        <v>0.030276437033786744</v>
      </c>
      <c r="M5" s="355">
        <v>50</v>
      </c>
      <c r="N5" s="357">
        <v>0.019193857965451054</v>
      </c>
      <c r="O5" s="355">
        <v>11</v>
      </c>
      <c r="P5" s="356">
        <v>0.010426540284360191</v>
      </c>
      <c r="Q5" s="355">
        <v>18</v>
      </c>
      <c r="R5" s="357">
        <v>0.024793388429752067</v>
      </c>
      <c r="S5" s="355">
        <v>758</v>
      </c>
      <c r="T5" s="357">
        <v>0.020176209108573553</v>
      </c>
    </row>
    <row r="6" spans="1:21" ht="27">
      <c r="A6" s="26">
        <v>10</v>
      </c>
      <c r="B6" s="253" t="s">
        <v>499</v>
      </c>
      <c r="C6" s="193">
        <v>65</v>
      </c>
      <c r="D6" s="162">
        <v>0.003405102415003405</v>
      </c>
      <c r="E6" s="193">
        <v>18</v>
      </c>
      <c r="F6" s="162">
        <v>0.005061867266591676</v>
      </c>
      <c r="G6" s="193">
        <v>28</v>
      </c>
      <c r="H6" s="162">
        <v>0.007155635062611807</v>
      </c>
      <c r="I6" s="193">
        <v>25</v>
      </c>
      <c r="J6" s="162">
        <v>0.005752416014726185</v>
      </c>
      <c r="K6" s="193">
        <v>25</v>
      </c>
      <c r="L6" s="162">
        <v>0.01096972356296621</v>
      </c>
      <c r="M6" s="193">
        <v>13</v>
      </c>
      <c r="N6" s="162">
        <v>0.0049904030710172746</v>
      </c>
      <c r="O6" s="193">
        <v>2</v>
      </c>
      <c r="P6" s="162">
        <v>0.0018957345971563982</v>
      </c>
      <c r="Q6" s="193">
        <v>5</v>
      </c>
      <c r="R6" s="162">
        <v>0.006887052341597797</v>
      </c>
      <c r="S6" s="193">
        <v>181</v>
      </c>
      <c r="T6" s="162">
        <v>0.004817801911150149</v>
      </c>
      <c r="U6" s="367"/>
    </row>
    <row r="7" spans="1:20" ht="14.25">
      <c r="A7" s="26">
        <v>11</v>
      </c>
      <c r="B7" s="253" t="s">
        <v>500</v>
      </c>
      <c r="C7" s="28">
        <v>165</v>
      </c>
      <c r="D7" s="80">
        <v>0.008643721515008643</v>
      </c>
      <c r="E7" s="28">
        <v>32</v>
      </c>
      <c r="F7" s="80">
        <v>0.008998875140607425</v>
      </c>
      <c r="G7" s="28">
        <v>37</v>
      </c>
      <c r="H7" s="80">
        <v>0.009455660618451316</v>
      </c>
      <c r="I7" s="28">
        <v>36</v>
      </c>
      <c r="J7" s="80">
        <v>0.008283479061205707</v>
      </c>
      <c r="K7" s="28">
        <v>22</v>
      </c>
      <c r="L7" s="80">
        <v>0.009653356735410267</v>
      </c>
      <c r="M7" s="28">
        <v>18</v>
      </c>
      <c r="N7" s="80">
        <v>0.00690978886756238</v>
      </c>
      <c r="O7" s="28">
        <v>2</v>
      </c>
      <c r="P7" s="80">
        <v>0.0018957345971563982</v>
      </c>
      <c r="Q7" s="28">
        <v>5</v>
      </c>
      <c r="R7" s="80">
        <v>0.006887052341597797</v>
      </c>
      <c r="S7" s="28">
        <v>317</v>
      </c>
      <c r="T7" s="80">
        <v>0.008437807767041974</v>
      </c>
    </row>
    <row r="8" spans="1:20" ht="14.25">
      <c r="A8" s="26">
        <v>12</v>
      </c>
      <c r="B8" s="253" t="s">
        <v>501</v>
      </c>
      <c r="C8" s="28">
        <v>62</v>
      </c>
      <c r="D8" s="80">
        <v>0.003247943842003248</v>
      </c>
      <c r="E8" s="28">
        <v>25</v>
      </c>
      <c r="F8" s="80">
        <v>0.00703037120359955</v>
      </c>
      <c r="G8" s="28">
        <v>37</v>
      </c>
      <c r="H8" s="80">
        <v>0.009455660618451316</v>
      </c>
      <c r="I8" s="28">
        <v>28</v>
      </c>
      <c r="J8" s="80">
        <v>0.006442705936493327</v>
      </c>
      <c r="K8" s="28">
        <v>16</v>
      </c>
      <c r="L8" s="80">
        <v>0.0070206230802983775</v>
      </c>
      <c r="M8" s="28">
        <v>12</v>
      </c>
      <c r="N8" s="80">
        <v>0.004606525911708253</v>
      </c>
      <c r="O8" s="28">
        <v>5</v>
      </c>
      <c r="P8" s="80">
        <v>0.004739336492890996</v>
      </c>
      <c r="Q8" s="28">
        <v>8</v>
      </c>
      <c r="R8" s="80">
        <v>0.011019283746556474</v>
      </c>
      <c r="S8" s="28">
        <v>193</v>
      </c>
      <c r="T8" s="80">
        <v>0.005137214192552369</v>
      </c>
    </row>
    <row r="9" spans="1:20" ht="15" thickBot="1">
      <c r="A9" s="8">
        <v>19</v>
      </c>
      <c r="B9" s="296" t="s">
        <v>502</v>
      </c>
      <c r="C9" s="34">
        <v>30</v>
      </c>
      <c r="D9" s="85">
        <v>0.0015715857300015717</v>
      </c>
      <c r="E9" s="34">
        <v>7</v>
      </c>
      <c r="F9" s="85">
        <v>0.001968503937007874</v>
      </c>
      <c r="G9" s="34">
        <v>5</v>
      </c>
      <c r="H9" s="85">
        <v>0.0012777919754663942</v>
      </c>
      <c r="I9" s="34">
        <v>10</v>
      </c>
      <c r="J9" s="85">
        <v>0.002300966405890474</v>
      </c>
      <c r="K9" s="34">
        <v>6</v>
      </c>
      <c r="L9" s="85">
        <v>0.0026327336551118913</v>
      </c>
      <c r="M9" s="34">
        <v>7</v>
      </c>
      <c r="N9" s="85">
        <v>0.002687140115163148</v>
      </c>
      <c r="O9" s="34">
        <v>2</v>
      </c>
      <c r="P9" s="85">
        <v>0.0018957345971563982</v>
      </c>
      <c r="Q9" s="34">
        <v>0</v>
      </c>
      <c r="R9" s="85">
        <v>0</v>
      </c>
      <c r="S9" s="34">
        <v>67</v>
      </c>
      <c r="T9" s="85">
        <v>0.0017833852378290613</v>
      </c>
    </row>
    <row r="10" spans="1:20" ht="15" thickBot="1">
      <c r="A10" s="13">
        <v>2</v>
      </c>
      <c r="B10" s="302" t="s">
        <v>503</v>
      </c>
      <c r="C10" s="355">
        <v>372</v>
      </c>
      <c r="D10" s="356">
        <v>0.019487663052019488</v>
      </c>
      <c r="E10" s="355">
        <v>183</v>
      </c>
      <c r="F10" s="357">
        <v>0.05146231721034871</v>
      </c>
      <c r="G10" s="355">
        <v>209</v>
      </c>
      <c r="H10" s="356">
        <v>0.053411704574495275</v>
      </c>
      <c r="I10" s="355">
        <v>288</v>
      </c>
      <c r="J10" s="357">
        <v>0.06626783248964566</v>
      </c>
      <c r="K10" s="355">
        <v>129</v>
      </c>
      <c r="L10" s="356">
        <v>0.05660377358490566</v>
      </c>
      <c r="M10" s="355">
        <v>108</v>
      </c>
      <c r="N10" s="357">
        <v>0.04145873320537428</v>
      </c>
      <c r="O10" s="355">
        <v>41</v>
      </c>
      <c r="P10" s="356">
        <v>0.03886255924170617</v>
      </c>
      <c r="Q10" s="355">
        <v>22</v>
      </c>
      <c r="R10" s="357">
        <v>0.030303030303030304</v>
      </c>
      <c r="S10" s="355">
        <v>1352</v>
      </c>
      <c r="T10" s="357">
        <v>0.03598711703798344</v>
      </c>
    </row>
    <row r="11" spans="1:20" ht="14.25">
      <c r="A11" s="26">
        <v>20</v>
      </c>
      <c r="B11" s="253" t="s">
        <v>504</v>
      </c>
      <c r="C11" s="193">
        <v>38</v>
      </c>
      <c r="D11" s="162">
        <v>0.0019906752580019908</v>
      </c>
      <c r="E11" s="193">
        <v>25</v>
      </c>
      <c r="F11" s="162">
        <v>0.00703037120359955</v>
      </c>
      <c r="G11" s="193">
        <v>33</v>
      </c>
      <c r="H11" s="162">
        <v>0.0084334270380782</v>
      </c>
      <c r="I11" s="193">
        <v>43</v>
      </c>
      <c r="J11" s="162">
        <v>0.009894155545329039</v>
      </c>
      <c r="K11" s="193">
        <v>26</v>
      </c>
      <c r="L11" s="162">
        <v>0.011408512505484863</v>
      </c>
      <c r="M11" s="193">
        <v>17</v>
      </c>
      <c r="N11" s="162">
        <v>0.006525911708253359</v>
      </c>
      <c r="O11" s="193">
        <v>11</v>
      </c>
      <c r="P11" s="162">
        <v>0.010426540284360191</v>
      </c>
      <c r="Q11" s="193">
        <v>3</v>
      </c>
      <c r="R11" s="162">
        <v>0.004132231404958678</v>
      </c>
      <c r="S11" s="193">
        <v>196</v>
      </c>
      <c r="T11" s="162">
        <v>0.005217067262902926</v>
      </c>
    </row>
    <row r="12" spans="1:20" ht="14.25">
      <c r="A12" s="26">
        <v>21</v>
      </c>
      <c r="B12" s="253" t="s">
        <v>505</v>
      </c>
      <c r="C12" s="193">
        <v>20</v>
      </c>
      <c r="D12" s="162">
        <v>0.0010477238200010477</v>
      </c>
      <c r="E12" s="193">
        <v>12</v>
      </c>
      <c r="F12" s="162">
        <v>0.003374578177727784</v>
      </c>
      <c r="G12" s="193">
        <v>15</v>
      </c>
      <c r="H12" s="162">
        <v>0.003833375926399182</v>
      </c>
      <c r="I12" s="193">
        <v>18</v>
      </c>
      <c r="J12" s="162">
        <v>0.0041417395306028535</v>
      </c>
      <c r="K12" s="193">
        <v>7</v>
      </c>
      <c r="L12" s="162">
        <v>0.00307152259763054</v>
      </c>
      <c r="M12" s="193">
        <v>10</v>
      </c>
      <c r="N12" s="162">
        <v>0.003838771593090211</v>
      </c>
      <c r="O12" s="193">
        <v>2</v>
      </c>
      <c r="P12" s="162">
        <v>0.0018957345971563982</v>
      </c>
      <c r="Q12" s="193">
        <v>1</v>
      </c>
      <c r="R12" s="162">
        <v>0.0013774104683195593</v>
      </c>
      <c r="S12" s="193">
        <v>85</v>
      </c>
      <c r="T12" s="162">
        <v>0.002262503659932391</v>
      </c>
    </row>
    <row r="13" spans="1:20" ht="14.25">
      <c r="A13" s="26">
        <v>22</v>
      </c>
      <c r="B13" s="253" t="s">
        <v>506</v>
      </c>
      <c r="C13" s="78">
        <v>3</v>
      </c>
      <c r="D13" s="80">
        <v>0.00015715857300015716</v>
      </c>
      <c r="E13" s="78">
        <v>0</v>
      </c>
      <c r="F13" s="80">
        <v>0</v>
      </c>
      <c r="G13" s="78">
        <v>0</v>
      </c>
      <c r="H13" s="80">
        <v>0</v>
      </c>
      <c r="I13" s="78">
        <v>3</v>
      </c>
      <c r="J13" s="80">
        <v>0.0006902899217671423</v>
      </c>
      <c r="K13" s="78">
        <v>1</v>
      </c>
      <c r="L13" s="80">
        <v>0.0004387889425186486</v>
      </c>
      <c r="M13" s="78">
        <v>1</v>
      </c>
      <c r="N13" s="80">
        <v>0.00038387715930902113</v>
      </c>
      <c r="O13" s="78">
        <v>0</v>
      </c>
      <c r="P13" s="80">
        <v>0</v>
      </c>
      <c r="Q13" s="78">
        <v>0</v>
      </c>
      <c r="R13" s="80">
        <v>0</v>
      </c>
      <c r="S13" s="78">
        <v>8</v>
      </c>
      <c r="T13" s="80">
        <v>0.00021294152093481332</v>
      </c>
    </row>
    <row r="14" spans="1:20" ht="27">
      <c r="A14" s="26">
        <v>23</v>
      </c>
      <c r="B14" s="253" t="s">
        <v>507</v>
      </c>
      <c r="C14" s="78">
        <v>8</v>
      </c>
      <c r="D14" s="80">
        <v>0.0004190895280004191</v>
      </c>
      <c r="E14" s="78">
        <v>8</v>
      </c>
      <c r="F14" s="80">
        <v>0.0022497187851518562</v>
      </c>
      <c r="G14" s="78">
        <v>7</v>
      </c>
      <c r="H14" s="80">
        <v>0.0017889087656529517</v>
      </c>
      <c r="I14" s="78">
        <v>7</v>
      </c>
      <c r="J14" s="80">
        <v>0.0016106764841233318</v>
      </c>
      <c r="K14" s="78">
        <v>2</v>
      </c>
      <c r="L14" s="80">
        <v>0.0008775778850372972</v>
      </c>
      <c r="M14" s="78">
        <v>3</v>
      </c>
      <c r="N14" s="80">
        <v>0.0011516314779270633</v>
      </c>
      <c r="O14" s="78">
        <v>1</v>
      </c>
      <c r="P14" s="80">
        <v>0.0009478672985781991</v>
      </c>
      <c r="Q14" s="78">
        <v>0</v>
      </c>
      <c r="R14" s="80">
        <v>0</v>
      </c>
      <c r="S14" s="78">
        <v>36</v>
      </c>
      <c r="T14" s="80">
        <v>0.0009582368442066597</v>
      </c>
    </row>
    <row r="15" spans="1:20" ht="27">
      <c r="A15" s="26">
        <v>24</v>
      </c>
      <c r="B15" s="253" t="s">
        <v>508</v>
      </c>
      <c r="C15" s="78">
        <v>250</v>
      </c>
      <c r="D15" s="80">
        <v>0.013096547750013097</v>
      </c>
      <c r="E15" s="78">
        <v>119</v>
      </c>
      <c r="F15" s="80">
        <v>0.03346456692913386</v>
      </c>
      <c r="G15" s="78">
        <v>139</v>
      </c>
      <c r="H15" s="80">
        <v>0.03552261691796575</v>
      </c>
      <c r="I15" s="78">
        <v>191</v>
      </c>
      <c r="J15" s="80">
        <v>0.04394845835250805</v>
      </c>
      <c r="K15" s="78">
        <v>80</v>
      </c>
      <c r="L15" s="80">
        <v>0.035103115401491886</v>
      </c>
      <c r="M15" s="78">
        <v>70</v>
      </c>
      <c r="N15" s="80">
        <v>0.026871401151631478</v>
      </c>
      <c r="O15" s="78">
        <v>26</v>
      </c>
      <c r="P15" s="80">
        <v>0.024644549763033177</v>
      </c>
      <c r="Q15" s="78">
        <v>13</v>
      </c>
      <c r="R15" s="80">
        <v>0.01790633608815427</v>
      </c>
      <c r="S15" s="78">
        <v>888</v>
      </c>
      <c r="T15" s="80">
        <v>0.023636508823764273</v>
      </c>
    </row>
    <row r="16" spans="1:20" ht="14.25">
      <c r="A16" s="26">
        <v>25</v>
      </c>
      <c r="B16" s="253" t="s">
        <v>509</v>
      </c>
      <c r="C16" s="78">
        <v>10</v>
      </c>
      <c r="D16" s="80">
        <v>0.0005238619100005239</v>
      </c>
      <c r="E16" s="78">
        <v>7</v>
      </c>
      <c r="F16" s="80">
        <v>0.001968503937007874</v>
      </c>
      <c r="G16" s="78">
        <v>5</v>
      </c>
      <c r="H16" s="80">
        <v>0.0012777919754663942</v>
      </c>
      <c r="I16" s="78">
        <v>5</v>
      </c>
      <c r="J16" s="80">
        <v>0.001150483202945237</v>
      </c>
      <c r="K16" s="78">
        <v>3</v>
      </c>
      <c r="L16" s="80">
        <v>0.0013163668275559457</v>
      </c>
      <c r="M16" s="78">
        <v>3</v>
      </c>
      <c r="N16" s="80">
        <v>0.0011516314779270633</v>
      </c>
      <c r="O16" s="78">
        <v>0</v>
      </c>
      <c r="P16" s="80">
        <v>0</v>
      </c>
      <c r="Q16" s="78">
        <v>1</v>
      </c>
      <c r="R16" s="80">
        <v>0.0013774104683195593</v>
      </c>
      <c r="S16" s="78">
        <v>34</v>
      </c>
      <c r="T16" s="80">
        <v>0.0009050014639729564</v>
      </c>
    </row>
    <row r="17" spans="1:20" ht="15" thickBot="1">
      <c r="A17" s="39">
        <v>29</v>
      </c>
      <c r="B17" s="305" t="s">
        <v>510</v>
      </c>
      <c r="C17" s="83">
        <v>43</v>
      </c>
      <c r="D17" s="85">
        <v>0.0022526062130022524</v>
      </c>
      <c r="E17" s="83">
        <v>12</v>
      </c>
      <c r="F17" s="85">
        <v>0.003374578177727784</v>
      </c>
      <c r="G17" s="83">
        <v>10</v>
      </c>
      <c r="H17" s="85">
        <v>0.0025555839509327884</v>
      </c>
      <c r="I17" s="83">
        <v>21</v>
      </c>
      <c r="J17" s="85">
        <v>0.004832029452369995</v>
      </c>
      <c r="K17" s="83">
        <v>10</v>
      </c>
      <c r="L17" s="85">
        <v>0.004387889425186486</v>
      </c>
      <c r="M17" s="83">
        <v>4</v>
      </c>
      <c r="N17" s="85">
        <v>0.0015355086372360845</v>
      </c>
      <c r="O17" s="83">
        <v>1</v>
      </c>
      <c r="P17" s="85">
        <v>0.0009478672985781991</v>
      </c>
      <c r="Q17" s="83">
        <v>4</v>
      </c>
      <c r="R17" s="85">
        <v>0.005509641873278237</v>
      </c>
      <c r="S17" s="83">
        <v>105</v>
      </c>
      <c r="T17" s="85">
        <v>0.0027948574622694237</v>
      </c>
    </row>
    <row r="18" spans="1:20" ht="27.75" thickBot="1">
      <c r="A18" s="13">
        <v>3</v>
      </c>
      <c r="B18" s="302" t="s">
        <v>511</v>
      </c>
      <c r="C18" s="355">
        <v>487</v>
      </c>
      <c r="D18" s="356">
        <v>0.025512075017025515</v>
      </c>
      <c r="E18" s="355">
        <v>263</v>
      </c>
      <c r="F18" s="357">
        <v>0.07395950506186726</v>
      </c>
      <c r="G18" s="355">
        <v>189</v>
      </c>
      <c r="H18" s="356">
        <v>0.04830053667262969</v>
      </c>
      <c r="I18" s="355">
        <v>221</v>
      </c>
      <c r="J18" s="357">
        <v>0.05085135757017947</v>
      </c>
      <c r="K18" s="355">
        <v>115</v>
      </c>
      <c r="L18" s="356">
        <v>0.050460728389644584</v>
      </c>
      <c r="M18" s="355">
        <v>87</v>
      </c>
      <c r="N18" s="357">
        <v>0.033397312859884835</v>
      </c>
      <c r="O18" s="355">
        <v>33</v>
      </c>
      <c r="P18" s="356">
        <v>0.031279620853080566</v>
      </c>
      <c r="Q18" s="355">
        <v>14</v>
      </c>
      <c r="R18" s="357">
        <v>0.01928374655647383</v>
      </c>
      <c r="S18" s="355">
        <v>1409</v>
      </c>
      <c r="T18" s="357">
        <v>0.037504325374643994</v>
      </c>
    </row>
    <row r="19" spans="1:20" ht="27">
      <c r="A19" s="26">
        <v>30</v>
      </c>
      <c r="B19" s="253" t="s">
        <v>512</v>
      </c>
      <c r="C19" s="193">
        <v>138</v>
      </c>
      <c r="D19" s="162">
        <v>0.00722929435800723</v>
      </c>
      <c r="E19" s="193">
        <v>89</v>
      </c>
      <c r="F19" s="162">
        <v>0.025028121484814397</v>
      </c>
      <c r="G19" s="193">
        <v>57</v>
      </c>
      <c r="H19" s="162">
        <v>0.014566828520316892</v>
      </c>
      <c r="I19" s="193">
        <v>75</v>
      </c>
      <c r="J19" s="162">
        <v>0.017257248044178556</v>
      </c>
      <c r="K19" s="193">
        <v>39</v>
      </c>
      <c r="L19" s="162">
        <v>0.017112768758227294</v>
      </c>
      <c r="M19" s="193">
        <v>29</v>
      </c>
      <c r="N19" s="162">
        <v>0.011132437619961612</v>
      </c>
      <c r="O19" s="193">
        <v>7</v>
      </c>
      <c r="P19" s="162">
        <v>0.006635071090047393</v>
      </c>
      <c r="Q19" s="193">
        <v>5</v>
      </c>
      <c r="R19" s="162">
        <v>0.006887052341597797</v>
      </c>
      <c r="S19" s="193">
        <v>439</v>
      </c>
      <c r="T19" s="162">
        <v>0.011685165961297879</v>
      </c>
    </row>
    <row r="20" spans="1:20" ht="14.25">
      <c r="A20" s="26">
        <v>31</v>
      </c>
      <c r="B20" s="253" t="s">
        <v>513</v>
      </c>
      <c r="C20" s="78">
        <v>10</v>
      </c>
      <c r="D20" s="80">
        <v>0.0005238619100005239</v>
      </c>
      <c r="E20" s="78">
        <v>4</v>
      </c>
      <c r="F20" s="80">
        <v>0.0011248593925759281</v>
      </c>
      <c r="G20" s="78">
        <v>4</v>
      </c>
      <c r="H20" s="80">
        <v>0.0010222335803731152</v>
      </c>
      <c r="I20" s="78">
        <v>9</v>
      </c>
      <c r="J20" s="80">
        <v>0.0020708697653014268</v>
      </c>
      <c r="K20" s="78">
        <v>1</v>
      </c>
      <c r="L20" s="80">
        <v>0.0004387889425186486</v>
      </c>
      <c r="M20" s="78">
        <v>5</v>
      </c>
      <c r="N20" s="80">
        <v>0.0019193857965451055</v>
      </c>
      <c r="O20" s="78">
        <v>2</v>
      </c>
      <c r="P20" s="80">
        <v>0.0018957345971563982</v>
      </c>
      <c r="Q20" s="78">
        <v>2</v>
      </c>
      <c r="R20" s="80">
        <v>0.0027548209366391185</v>
      </c>
      <c r="S20" s="78">
        <v>37</v>
      </c>
      <c r="T20" s="80">
        <v>0.0009848545343235117</v>
      </c>
    </row>
    <row r="21" spans="1:20" ht="14.25">
      <c r="A21" s="26">
        <v>32</v>
      </c>
      <c r="B21" s="253" t="s">
        <v>514</v>
      </c>
      <c r="C21" s="78">
        <v>134</v>
      </c>
      <c r="D21" s="80">
        <v>0.007019749594007019</v>
      </c>
      <c r="E21" s="78">
        <v>87</v>
      </c>
      <c r="F21" s="80">
        <v>0.024465691788526433</v>
      </c>
      <c r="G21" s="78">
        <v>50</v>
      </c>
      <c r="H21" s="80">
        <v>0.01277791975466394</v>
      </c>
      <c r="I21" s="78">
        <v>63</v>
      </c>
      <c r="J21" s="80">
        <v>0.014496088357109986</v>
      </c>
      <c r="K21" s="78">
        <v>25</v>
      </c>
      <c r="L21" s="80">
        <v>0.01096972356296621</v>
      </c>
      <c r="M21" s="78">
        <v>20</v>
      </c>
      <c r="N21" s="80">
        <v>0.007677543186180422</v>
      </c>
      <c r="O21" s="78">
        <v>8</v>
      </c>
      <c r="P21" s="80">
        <v>0.007582938388625593</v>
      </c>
      <c r="Q21" s="78">
        <v>0</v>
      </c>
      <c r="R21" s="80">
        <v>0</v>
      </c>
      <c r="S21" s="78">
        <v>387</v>
      </c>
      <c r="T21" s="80">
        <v>0.010301046075221592</v>
      </c>
    </row>
    <row r="22" spans="1:20" ht="14.25">
      <c r="A22" s="26">
        <v>33</v>
      </c>
      <c r="B22" s="253" t="s">
        <v>515</v>
      </c>
      <c r="C22" s="78">
        <v>20</v>
      </c>
      <c r="D22" s="80">
        <v>0.0010477238200010477</v>
      </c>
      <c r="E22" s="78">
        <v>6</v>
      </c>
      <c r="F22" s="80">
        <v>0.001687289088863892</v>
      </c>
      <c r="G22" s="78">
        <v>6</v>
      </c>
      <c r="H22" s="80">
        <v>0.001533350370559673</v>
      </c>
      <c r="I22" s="78">
        <v>3</v>
      </c>
      <c r="J22" s="80">
        <v>0.0006902899217671423</v>
      </c>
      <c r="K22" s="78">
        <v>5</v>
      </c>
      <c r="L22" s="80">
        <v>0.002193944712593243</v>
      </c>
      <c r="M22" s="78">
        <v>6</v>
      </c>
      <c r="N22" s="80">
        <v>0.0023032629558541267</v>
      </c>
      <c r="O22" s="78">
        <v>5</v>
      </c>
      <c r="P22" s="80">
        <v>0.004739336492890996</v>
      </c>
      <c r="Q22" s="78">
        <v>0</v>
      </c>
      <c r="R22" s="80">
        <v>0</v>
      </c>
      <c r="S22" s="78">
        <v>51</v>
      </c>
      <c r="T22" s="80">
        <v>0.0013575021959594347</v>
      </c>
    </row>
    <row r="23" spans="1:20" ht="14.25">
      <c r="A23" s="26">
        <v>34</v>
      </c>
      <c r="B23" s="253" t="s">
        <v>516</v>
      </c>
      <c r="C23" s="78">
        <v>100</v>
      </c>
      <c r="D23" s="80">
        <v>0.005238619100005238</v>
      </c>
      <c r="E23" s="78">
        <v>35</v>
      </c>
      <c r="F23" s="80">
        <v>0.00984251968503937</v>
      </c>
      <c r="G23" s="78">
        <v>34</v>
      </c>
      <c r="H23" s="80">
        <v>0.00868898543317148</v>
      </c>
      <c r="I23" s="78">
        <v>42</v>
      </c>
      <c r="J23" s="80">
        <v>0.00966405890473999</v>
      </c>
      <c r="K23" s="78">
        <v>27</v>
      </c>
      <c r="L23" s="80">
        <v>0.01184730144800351</v>
      </c>
      <c r="M23" s="78">
        <v>16</v>
      </c>
      <c r="N23" s="80">
        <v>0.006142034548944338</v>
      </c>
      <c r="O23" s="78">
        <v>7</v>
      </c>
      <c r="P23" s="80">
        <v>0.006635071090047393</v>
      </c>
      <c r="Q23" s="78">
        <v>4</v>
      </c>
      <c r="R23" s="80">
        <v>0.005509641873278237</v>
      </c>
      <c r="S23" s="78">
        <v>265</v>
      </c>
      <c r="T23" s="80">
        <v>0.00705368788096569</v>
      </c>
    </row>
    <row r="24" spans="1:20" ht="14.25">
      <c r="A24" s="26">
        <v>35</v>
      </c>
      <c r="B24" s="253" t="s">
        <v>517</v>
      </c>
      <c r="C24" s="78">
        <v>2</v>
      </c>
      <c r="D24" s="80">
        <v>0.00010477238200010477</v>
      </c>
      <c r="E24" s="78">
        <v>2</v>
      </c>
      <c r="F24" s="80">
        <v>0.0005624296962879641</v>
      </c>
      <c r="G24" s="78">
        <v>0</v>
      </c>
      <c r="H24" s="80">
        <v>0</v>
      </c>
      <c r="I24" s="78">
        <v>1</v>
      </c>
      <c r="J24" s="80">
        <v>0.0002300966405890474</v>
      </c>
      <c r="K24" s="78">
        <v>1</v>
      </c>
      <c r="L24" s="80">
        <v>0.0004387889425186486</v>
      </c>
      <c r="M24" s="78">
        <v>0</v>
      </c>
      <c r="N24" s="80">
        <v>0</v>
      </c>
      <c r="O24" s="78">
        <v>0</v>
      </c>
      <c r="P24" s="80">
        <v>0</v>
      </c>
      <c r="Q24" s="78">
        <v>0</v>
      </c>
      <c r="R24" s="80">
        <v>0</v>
      </c>
      <c r="S24" s="78">
        <v>6</v>
      </c>
      <c r="T24" s="80">
        <v>0.00015970614070110993</v>
      </c>
    </row>
    <row r="25" spans="1:20" ht="15" thickBot="1">
      <c r="A25" s="8">
        <v>39</v>
      </c>
      <c r="B25" s="296" t="s">
        <v>518</v>
      </c>
      <c r="C25" s="83">
        <v>83</v>
      </c>
      <c r="D25" s="85">
        <v>0.004348053853004348</v>
      </c>
      <c r="E25" s="83">
        <v>40</v>
      </c>
      <c r="F25" s="85">
        <v>0.011248593925759281</v>
      </c>
      <c r="G25" s="83">
        <v>38</v>
      </c>
      <c r="H25" s="85">
        <v>0.009711219013544594</v>
      </c>
      <c r="I25" s="83">
        <v>28</v>
      </c>
      <c r="J25" s="85">
        <v>0.006442705936493327</v>
      </c>
      <c r="K25" s="83">
        <v>17</v>
      </c>
      <c r="L25" s="85">
        <v>0.007459412022817024</v>
      </c>
      <c r="M25" s="83">
        <v>11</v>
      </c>
      <c r="N25" s="85">
        <v>0.004222648752399232</v>
      </c>
      <c r="O25" s="83">
        <v>4</v>
      </c>
      <c r="P25" s="85">
        <v>0.0037914691943127963</v>
      </c>
      <c r="Q25" s="83">
        <v>3</v>
      </c>
      <c r="R25" s="85">
        <v>0.004132231404958678</v>
      </c>
      <c r="S25" s="83">
        <v>224</v>
      </c>
      <c r="T25" s="85">
        <v>0.005962362586174772</v>
      </c>
    </row>
    <row r="26" spans="1:20" ht="15" thickBot="1">
      <c r="A26" s="13">
        <v>4</v>
      </c>
      <c r="B26" s="302" t="s">
        <v>519</v>
      </c>
      <c r="C26" s="355">
        <v>11478</v>
      </c>
      <c r="D26" s="356">
        <v>0.6012887002986014</v>
      </c>
      <c r="E26" s="355">
        <v>1548</v>
      </c>
      <c r="F26" s="357">
        <v>0.43532058492688414</v>
      </c>
      <c r="G26" s="355">
        <v>1722</v>
      </c>
      <c r="H26" s="356">
        <v>0.4400715563506261</v>
      </c>
      <c r="I26" s="355">
        <v>1769</v>
      </c>
      <c r="J26" s="357">
        <v>0.40704095720202477</v>
      </c>
      <c r="K26" s="355">
        <v>963</v>
      </c>
      <c r="L26" s="356">
        <v>0.4225537516454585</v>
      </c>
      <c r="M26" s="355">
        <v>1361</v>
      </c>
      <c r="N26" s="357">
        <v>0.5224568138195778</v>
      </c>
      <c r="O26" s="355">
        <v>577</v>
      </c>
      <c r="P26" s="356">
        <v>0.5469194312796208</v>
      </c>
      <c r="Q26" s="355">
        <v>415</v>
      </c>
      <c r="R26" s="357">
        <v>0.5716253443526171</v>
      </c>
      <c r="S26" s="355">
        <v>19833</v>
      </c>
      <c r="T26" s="357">
        <v>0.5279086480875189</v>
      </c>
    </row>
    <row r="27" spans="1:20" ht="27">
      <c r="A27" s="26">
        <v>40</v>
      </c>
      <c r="B27" s="253" t="s">
        <v>520</v>
      </c>
      <c r="C27" s="193">
        <v>373</v>
      </c>
      <c r="D27" s="162">
        <v>0.01954004924301954</v>
      </c>
      <c r="E27" s="193">
        <v>152</v>
      </c>
      <c r="F27" s="162">
        <v>0.042744656917885274</v>
      </c>
      <c r="G27" s="193">
        <v>177</v>
      </c>
      <c r="H27" s="162">
        <v>0.04523383593151035</v>
      </c>
      <c r="I27" s="193">
        <v>187</v>
      </c>
      <c r="J27" s="162">
        <v>0.04302807179015186</v>
      </c>
      <c r="K27" s="193">
        <v>89</v>
      </c>
      <c r="L27" s="162">
        <v>0.03905221588415972</v>
      </c>
      <c r="M27" s="193">
        <v>79</v>
      </c>
      <c r="N27" s="162">
        <v>0.03032629558541267</v>
      </c>
      <c r="O27" s="193">
        <v>32</v>
      </c>
      <c r="P27" s="162">
        <v>0.03033175355450237</v>
      </c>
      <c r="Q27" s="193">
        <v>21</v>
      </c>
      <c r="R27" s="162">
        <v>0.028925619834710745</v>
      </c>
      <c r="S27" s="193">
        <v>1110</v>
      </c>
      <c r="T27" s="162">
        <v>0.029545636029705342</v>
      </c>
    </row>
    <row r="28" spans="1:20" ht="14.25">
      <c r="A28" s="26">
        <v>41</v>
      </c>
      <c r="B28" s="253" t="s">
        <v>521</v>
      </c>
      <c r="C28" s="78">
        <v>4061</v>
      </c>
      <c r="D28" s="80">
        <v>0.21274032165121276</v>
      </c>
      <c r="E28" s="78">
        <v>838</v>
      </c>
      <c r="F28" s="80">
        <v>0.23565804274465696</v>
      </c>
      <c r="G28" s="78">
        <v>1010</v>
      </c>
      <c r="H28" s="80">
        <v>0.2581139790442116</v>
      </c>
      <c r="I28" s="78">
        <v>957</v>
      </c>
      <c r="J28" s="80">
        <v>0.22020248504371837</v>
      </c>
      <c r="K28" s="78">
        <v>518</v>
      </c>
      <c r="L28" s="80">
        <v>0.22729267222465993</v>
      </c>
      <c r="M28" s="78">
        <v>552</v>
      </c>
      <c r="N28" s="80">
        <v>0.21190019193857965</v>
      </c>
      <c r="O28" s="78">
        <v>181</v>
      </c>
      <c r="P28" s="80">
        <v>0.17156398104265402</v>
      </c>
      <c r="Q28" s="78">
        <v>127</v>
      </c>
      <c r="R28" s="80">
        <v>0.17493112947658399</v>
      </c>
      <c r="S28" s="78">
        <v>8244</v>
      </c>
      <c r="T28" s="80">
        <v>0.21943623732332507</v>
      </c>
    </row>
    <row r="29" spans="1:20" ht="27">
      <c r="A29" s="26">
        <v>42</v>
      </c>
      <c r="B29" s="253" t="s">
        <v>522</v>
      </c>
      <c r="C29" s="78">
        <v>6742</v>
      </c>
      <c r="D29" s="80">
        <v>0.35318769972235325</v>
      </c>
      <c r="E29" s="78">
        <v>456</v>
      </c>
      <c r="F29" s="80">
        <v>0.12823397075365578</v>
      </c>
      <c r="G29" s="78">
        <v>420</v>
      </c>
      <c r="H29" s="80">
        <v>0.1073345259391771</v>
      </c>
      <c r="I29" s="78">
        <v>477</v>
      </c>
      <c r="J29" s="80">
        <v>0.10975609756097562</v>
      </c>
      <c r="K29" s="78">
        <v>250</v>
      </c>
      <c r="L29" s="80">
        <v>0.10969723562966212</v>
      </c>
      <c r="M29" s="78">
        <v>592</v>
      </c>
      <c r="N29" s="80">
        <v>0.22725527831094053</v>
      </c>
      <c r="O29" s="78">
        <v>310</v>
      </c>
      <c r="P29" s="80">
        <v>0.2938388625592417</v>
      </c>
      <c r="Q29" s="78">
        <v>211</v>
      </c>
      <c r="R29" s="80">
        <v>0.290633608815427</v>
      </c>
      <c r="S29" s="78">
        <v>9458</v>
      </c>
      <c r="T29" s="80">
        <v>0.2517501131251829</v>
      </c>
    </row>
    <row r="30" spans="1:20" ht="27">
      <c r="A30" s="26">
        <v>43</v>
      </c>
      <c r="B30" s="253" t="s">
        <v>523</v>
      </c>
      <c r="C30" s="78">
        <v>167</v>
      </c>
      <c r="D30" s="80">
        <v>0.008748493897008748</v>
      </c>
      <c r="E30" s="78">
        <v>55</v>
      </c>
      <c r="F30" s="80">
        <v>0.015466816647919013</v>
      </c>
      <c r="G30" s="78">
        <v>59</v>
      </c>
      <c r="H30" s="80">
        <v>0.015077945310503448</v>
      </c>
      <c r="I30" s="78">
        <v>84</v>
      </c>
      <c r="J30" s="80">
        <v>0.01932811780947998</v>
      </c>
      <c r="K30" s="78">
        <v>67</v>
      </c>
      <c r="L30" s="80">
        <v>0.029398859148749453</v>
      </c>
      <c r="M30" s="78">
        <v>80</v>
      </c>
      <c r="N30" s="80">
        <v>0.030710172744721688</v>
      </c>
      <c r="O30" s="78">
        <v>23</v>
      </c>
      <c r="P30" s="80">
        <v>0.021800947867298578</v>
      </c>
      <c r="Q30" s="78">
        <v>20</v>
      </c>
      <c r="R30" s="80">
        <v>0.02754820936639119</v>
      </c>
      <c r="S30" s="78">
        <v>555</v>
      </c>
      <c r="T30" s="80">
        <v>0.014772818014852671</v>
      </c>
    </row>
    <row r="31" spans="1:20" ht="15" thickBot="1">
      <c r="A31" s="39">
        <v>49</v>
      </c>
      <c r="B31" s="305" t="s">
        <v>524</v>
      </c>
      <c r="C31" s="83">
        <v>135</v>
      </c>
      <c r="D31" s="85">
        <v>0.007072135785007072</v>
      </c>
      <c r="E31" s="83">
        <v>47</v>
      </c>
      <c r="F31" s="85">
        <v>0.013217097862767153</v>
      </c>
      <c r="G31" s="83">
        <v>56</v>
      </c>
      <c r="H31" s="85">
        <v>0.014311270125223614</v>
      </c>
      <c r="I31" s="83">
        <v>64</v>
      </c>
      <c r="J31" s="85">
        <v>0.014726184997699034</v>
      </c>
      <c r="K31" s="83">
        <v>39</v>
      </c>
      <c r="L31" s="85">
        <v>0.017112768758227294</v>
      </c>
      <c r="M31" s="83">
        <v>58</v>
      </c>
      <c r="N31" s="85">
        <v>0.022264875239923224</v>
      </c>
      <c r="O31" s="83">
        <v>31</v>
      </c>
      <c r="P31" s="85">
        <v>0.029383886255924172</v>
      </c>
      <c r="Q31" s="83">
        <v>36</v>
      </c>
      <c r="R31" s="85">
        <v>0.049586776859504134</v>
      </c>
      <c r="S31" s="83">
        <v>466</v>
      </c>
      <c r="T31" s="85">
        <v>0.012403843594452875</v>
      </c>
    </row>
    <row r="32" spans="1:20" ht="27.75" thickBot="1">
      <c r="A32" s="13">
        <v>5</v>
      </c>
      <c r="B32" s="302" t="s">
        <v>525</v>
      </c>
      <c r="C32" s="355">
        <v>2812</v>
      </c>
      <c r="D32" s="356">
        <v>0.14730996909214733</v>
      </c>
      <c r="E32" s="355">
        <v>903</v>
      </c>
      <c r="F32" s="357">
        <v>0.25393700787401574</v>
      </c>
      <c r="G32" s="355">
        <v>1014</v>
      </c>
      <c r="H32" s="356">
        <v>0.25913621262458475</v>
      </c>
      <c r="I32" s="355">
        <v>1170</v>
      </c>
      <c r="J32" s="357">
        <v>0.2692130694891855</v>
      </c>
      <c r="K32" s="355">
        <v>567</v>
      </c>
      <c r="L32" s="356">
        <v>0.24879333040807372</v>
      </c>
      <c r="M32" s="355">
        <v>486</v>
      </c>
      <c r="N32" s="357">
        <v>0.1865642994241843</v>
      </c>
      <c r="O32" s="355">
        <v>199</v>
      </c>
      <c r="P32" s="356">
        <v>0.18862559241706162</v>
      </c>
      <c r="Q32" s="355">
        <v>124</v>
      </c>
      <c r="R32" s="357">
        <v>0.17079889807162538</v>
      </c>
      <c r="S32" s="355">
        <v>7275</v>
      </c>
      <c r="T32" s="357">
        <v>0.1936436956000958</v>
      </c>
    </row>
    <row r="33" spans="1:20" ht="27">
      <c r="A33" s="26">
        <v>50</v>
      </c>
      <c r="B33" s="253" t="s">
        <v>526</v>
      </c>
      <c r="C33" s="193">
        <v>37</v>
      </c>
      <c r="D33" s="162">
        <v>0.0019382890670019382</v>
      </c>
      <c r="E33" s="193">
        <v>20</v>
      </c>
      <c r="F33" s="162">
        <v>0.005624296962879641</v>
      </c>
      <c r="G33" s="193">
        <v>23</v>
      </c>
      <c r="H33" s="162">
        <v>0.005877843087145413</v>
      </c>
      <c r="I33" s="193">
        <v>21</v>
      </c>
      <c r="J33" s="162">
        <v>0.004832029452369995</v>
      </c>
      <c r="K33" s="193">
        <v>4</v>
      </c>
      <c r="L33" s="162">
        <v>0.0017551557700745944</v>
      </c>
      <c r="M33" s="193">
        <v>4</v>
      </c>
      <c r="N33" s="162">
        <v>0.0015355086372360845</v>
      </c>
      <c r="O33" s="193">
        <v>2</v>
      </c>
      <c r="P33" s="162">
        <v>0.0018957345971563982</v>
      </c>
      <c r="Q33" s="193">
        <v>1</v>
      </c>
      <c r="R33" s="162">
        <v>0.0013774104683195593</v>
      </c>
      <c r="S33" s="193">
        <v>112</v>
      </c>
      <c r="T33" s="162">
        <v>0.002981181293087386</v>
      </c>
    </row>
    <row r="34" spans="1:20" ht="14.25">
      <c r="A34" s="26">
        <v>51</v>
      </c>
      <c r="B34" s="253" t="s">
        <v>527</v>
      </c>
      <c r="C34" s="78">
        <v>589</v>
      </c>
      <c r="D34" s="80">
        <v>0.030855466499030856</v>
      </c>
      <c r="E34" s="78">
        <v>206</v>
      </c>
      <c r="F34" s="80">
        <v>0.057930258717660305</v>
      </c>
      <c r="G34" s="78">
        <v>204</v>
      </c>
      <c r="H34" s="80">
        <v>0.05213391259902888</v>
      </c>
      <c r="I34" s="78">
        <v>237</v>
      </c>
      <c r="J34" s="80">
        <v>0.05453290381960423</v>
      </c>
      <c r="K34" s="78">
        <v>127</v>
      </c>
      <c r="L34" s="80">
        <v>0.05572619569986836</v>
      </c>
      <c r="M34" s="78">
        <v>98</v>
      </c>
      <c r="N34" s="80">
        <v>0.03761996161228407</v>
      </c>
      <c r="O34" s="78">
        <v>34</v>
      </c>
      <c r="P34" s="80">
        <v>0.032227488151658774</v>
      </c>
      <c r="Q34" s="78">
        <v>19</v>
      </c>
      <c r="R34" s="80">
        <v>0.026170798898071626</v>
      </c>
      <c r="S34" s="78">
        <v>1514</v>
      </c>
      <c r="T34" s="80">
        <v>0.04029918283691341</v>
      </c>
    </row>
    <row r="35" spans="1:20" ht="14.25">
      <c r="A35" s="26">
        <v>52</v>
      </c>
      <c r="B35" s="253" t="s">
        <v>528</v>
      </c>
      <c r="C35" s="78">
        <v>592</v>
      </c>
      <c r="D35" s="80">
        <v>0.03101262507203101</v>
      </c>
      <c r="E35" s="78">
        <v>172</v>
      </c>
      <c r="F35" s="80">
        <v>0.048368953880764905</v>
      </c>
      <c r="G35" s="78">
        <v>180</v>
      </c>
      <c r="H35" s="80">
        <v>0.04600051111679018</v>
      </c>
      <c r="I35" s="78">
        <v>208</v>
      </c>
      <c r="J35" s="80">
        <v>0.04786010124252185</v>
      </c>
      <c r="K35" s="78">
        <v>111</v>
      </c>
      <c r="L35" s="80">
        <v>0.04870557261956999</v>
      </c>
      <c r="M35" s="78">
        <v>92</v>
      </c>
      <c r="N35" s="80">
        <v>0.035316698656429946</v>
      </c>
      <c r="O35" s="78">
        <v>33</v>
      </c>
      <c r="P35" s="80">
        <v>0.03127962085308057</v>
      </c>
      <c r="Q35" s="78">
        <v>23</v>
      </c>
      <c r="R35" s="80">
        <v>0.03168044077134987</v>
      </c>
      <c r="S35" s="78">
        <v>1411</v>
      </c>
      <c r="T35" s="80">
        <v>0.03755756075487769</v>
      </c>
    </row>
    <row r="36" spans="1:20" ht="14.25">
      <c r="A36" s="26">
        <v>53</v>
      </c>
      <c r="B36" s="253" t="s">
        <v>529</v>
      </c>
      <c r="C36" s="78">
        <v>654</v>
      </c>
      <c r="D36" s="80">
        <v>0.03426056891403426</v>
      </c>
      <c r="E36" s="78">
        <v>229</v>
      </c>
      <c r="F36" s="80">
        <v>0.06439820022497188</v>
      </c>
      <c r="G36" s="78">
        <v>293</v>
      </c>
      <c r="H36" s="80">
        <v>0.0748786097623307</v>
      </c>
      <c r="I36" s="78">
        <v>314</v>
      </c>
      <c r="J36" s="80">
        <v>0.07225034514496088</v>
      </c>
      <c r="K36" s="78">
        <v>156</v>
      </c>
      <c r="L36" s="80">
        <v>0.06845107503290918</v>
      </c>
      <c r="M36" s="78">
        <v>136</v>
      </c>
      <c r="N36" s="80">
        <v>0.052207293666026874</v>
      </c>
      <c r="O36" s="78">
        <v>56</v>
      </c>
      <c r="P36" s="80">
        <v>0.05308056872037915</v>
      </c>
      <c r="Q36" s="78">
        <v>48</v>
      </c>
      <c r="R36" s="80">
        <v>0.06611570247933884</v>
      </c>
      <c r="S36" s="78">
        <v>1886</v>
      </c>
      <c r="T36" s="80">
        <v>0.05020096356038223</v>
      </c>
    </row>
    <row r="37" spans="1:20" ht="14.25">
      <c r="A37" s="26">
        <v>54</v>
      </c>
      <c r="B37" s="253" t="s">
        <v>530</v>
      </c>
      <c r="C37" s="78">
        <v>487</v>
      </c>
      <c r="D37" s="80">
        <v>0.02551207501702551</v>
      </c>
      <c r="E37" s="78">
        <v>176</v>
      </c>
      <c r="F37" s="80">
        <v>0.049493813273340834</v>
      </c>
      <c r="G37" s="78">
        <v>203</v>
      </c>
      <c r="H37" s="80">
        <v>0.0518783542039356</v>
      </c>
      <c r="I37" s="78">
        <v>256</v>
      </c>
      <c r="J37" s="80">
        <v>0.05890473999079614</v>
      </c>
      <c r="K37" s="78">
        <v>98</v>
      </c>
      <c r="L37" s="80">
        <v>0.04300131636682756</v>
      </c>
      <c r="M37" s="78">
        <v>83</v>
      </c>
      <c r="N37" s="80">
        <v>0.031861804222648754</v>
      </c>
      <c r="O37" s="78">
        <v>34</v>
      </c>
      <c r="P37" s="80">
        <v>0.032227488151658774</v>
      </c>
      <c r="Q37" s="78">
        <v>15</v>
      </c>
      <c r="R37" s="80">
        <v>0.02066115702479339</v>
      </c>
      <c r="S37" s="78">
        <v>1352</v>
      </c>
      <c r="T37" s="80">
        <v>0.03598711703798344</v>
      </c>
    </row>
    <row r="38" spans="1:20" ht="27">
      <c r="A38" s="26">
        <v>55</v>
      </c>
      <c r="B38" s="253" t="s">
        <v>531</v>
      </c>
      <c r="C38" s="78">
        <v>333</v>
      </c>
      <c r="D38" s="80">
        <v>0.017444601603017446</v>
      </c>
      <c r="E38" s="78">
        <v>61</v>
      </c>
      <c r="F38" s="80">
        <v>0.0171541057367829</v>
      </c>
      <c r="G38" s="78">
        <v>69</v>
      </c>
      <c r="H38" s="80">
        <v>0.01763352926143624</v>
      </c>
      <c r="I38" s="78">
        <v>80</v>
      </c>
      <c r="J38" s="80">
        <v>0.01840773124712379</v>
      </c>
      <c r="K38" s="78">
        <v>45</v>
      </c>
      <c r="L38" s="80">
        <v>0.019745502413339184</v>
      </c>
      <c r="M38" s="78">
        <v>53</v>
      </c>
      <c r="N38" s="80">
        <v>0.02034548944337812</v>
      </c>
      <c r="O38" s="78">
        <v>32</v>
      </c>
      <c r="P38" s="80">
        <v>0.03033175355450237</v>
      </c>
      <c r="Q38" s="78">
        <v>12</v>
      </c>
      <c r="R38" s="80">
        <v>0.01652892561983471</v>
      </c>
      <c r="S38" s="78">
        <v>685</v>
      </c>
      <c r="T38" s="80">
        <v>0.018233117730043387</v>
      </c>
    </row>
    <row r="39" spans="1:20" ht="15" thickBot="1">
      <c r="A39" s="8">
        <v>59</v>
      </c>
      <c r="B39" s="296" t="s">
        <v>532</v>
      </c>
      <c r="C39" s="83">
        <v>120</v>
      </c>
      <c r="D39" s="85">
        <v>0.006286342920006287</v>
      </c>
      <c r="E39" s="83">
        <v>39</v>
      </c>
      <c r="F39" s="85">
        <v>0.010967379077615297</v>
      </c>
      <c r="G39" s="83">
        <v>42</v>
      </c>
      <c r="H39" s="85">
        <v>0.01073345259391771</v>
      </c>
      <c r="I39" s="83">
        <v>54</v>
      </c>
      <c r="J39" s="85">
        <v>0.012425218591808557</v>
      </c>
      <c r="K39" s="83">
        <v>26</v>
      </c>
      <c r="L39" s="85">
        <v>0.011408512505484863</v>
      </c>
      <c r="M39" s="83">
        <v>20</v>
      </c>
      <c r="N39" s="85">
        <v>0.007677543186180422</v>
      </c>
      <c r="O39" s="83">
        <v>8</v>
      </c>
      <c r="P39" s="85">
        <v>0.007582938388625593</v>
      </c>
      <c r="Q39" s="83">
        <v>6</v>
      </c>
      <c r="R39" s="85">
        <v>0.008264462809917356</v>
      </c>
      <c r="S39" s="83">
        <v>315</v>
      </c>
      <c r="T39" s="85">
        <v>0.008384572386808273</v>
      </c>
    </row>
    <row r="40" spans="1:20" ht="15" thickBot="1">
      <c r="A40" s="13">
        <v>6</v>
      </c>
      <c r="B40" s="302" t="s">
        <v>533</v>
      </c>
      <c r="C40" s="355">
        <v>1287</v>
      </c>
      <c r="D40" s="356">
        <v>0.06742102781706742</v>
      </c>
      <c r="E40" s="355">
        <v>226</v>
      </c>
      <c r="F40" s="357">
        <v>0.06355455568053993</v>
      </c>
      <c r="G40" s="355">
        <v>283</v>
      </c>
      <c r="H40" s="356">
        <v>0.0723230258113979</v>
      </c>
      <c r="I40" s="355">
        <v>371</v>
      </c>
      <c r="J40" s="357">
        <v>0.0853658536585366</v>
      </c>
      <c r="K40" s="355">
        <v>200</v>
      </c>
      <c r="L40" s="356">
        <v>0.08775778850372969</v>
      </c>
      <c r="M40" s="355">
        <v>254</v>
      </c>
      <c r="N40" s="357">
        <v>0.09750479846449137</v>
      </c>
      <c r="O40" s="355">
        <v>92</v>
      </c>
      <c r="P40" s="356">
        <v>0.08720379146919433</v>
      </c>
      <c r="Q40" s="355">
        <v>65</v>
      </c>
      <c r="R40" s="357">
        <v>0.08953168044077135</v>
      </c>
      <c r="S40" s="355">
        <v>2778</v>
      </c>
      <c r="T40" s="357">
        <v>0.0739439431446139</v>
      </c>
    </row>
    <row r="41" spans="1:20" ht="14.25">
      <c r="A41" s="26">
        <v>60</v>
      </c>
      <c r="B41" s="253" t="s">
        <v>534</v>
      </c>
      <c r="C41" s="193">
        <v>68</v>
      </c>
      <c r="D41" s="162">
        <v>0.003562260988003563</v>
      </c>
      <c r="E41" s="193">
        <v>19</v>
      </c>
      <c r="F41" s="162">
        <v>0.005343082114735659</v>
      </c>
      <c r="G41" s="193">
        <v>23</v>
      </c>
      <c r="H41" s="162">
        <v>0.005877843087145413</v>
      </c>
      <c r="I41" s="193">
        <v>28</v>
      </c>
      <c r="J41" s="162">
        <v>0.006442705936493327</v>
      </c>
      <c r="K41" s="193">
        <v>9</v>
      </c>
      <c r="L41" s="162">
        <v>0.003949100482667836</v>
      </c>
      <c r="M41" s="193">
        <v>18</v>
      </c>
      <c r="N41" s="162">
        <v>0.00690978886756238</v>
      </c>
      <c r="O41" s="193">
        <v>6</v>
      </c>
      <c r="P41" s="162">
        <v>0.005687203791469194</v>
      </c>
      <c r="Q41" s="193">
        <v>9</v>
      </c>
      <c r="R41" s="162">
        <v>0.012396694214876033</v>
      </c>
      <c r="S41" s="193">
        <v>180</v>
      </c>
      <c r="T41" s="162">
        <v>0.0047911842210333</v>
      </c>
    </row>
    <row r="42" spans="1:20" ht="14.25">
      <c r="A42" s="26">
        <v>61</v>
      </c>
      <c r="B42" s="253" t="s">
        <v>535</v>
      </c>
      <c r="C42" s="78">
        <v>621</v>
      </c>
      <c r="D42" s="80">
        <v>0.03253182461103253</v>
      </c>
      <c r="E42" s="78">
        <v>155</v>
      </c>
      <c r="F42" s="80">
        <v>0.04358830146231721</v>
      </c>
      <c r="G42" s="78">
        <v>161</v>
      </c>
      <c r="H42" s="80">
        <v>0.04114490161001789</v>
      </c>
      <c r="I42" s="78">
        <v>192</v>
      </c>
      <c r="J42" s="80">
        <v>0.044178554993097106</v>
      </c>
      <c r="K42" s="78">
        <v>107</v>
      </c>
      <c r="L42" s="80">
        <v>0.04695041684949539</v>
      </c>
      <c r="M42" s="78">
        <v>127</v>
      </c>
      <c r="N42" s="80">
        <v>0.04875239923224568</v>
      </c>
      <c r="O42" s="78">
        <v>37</v>
      </c>
      <c r="P42" s="80">
        <v>0.035071090047393366</v>
      </c>
      <c r="Q42" s="78">
        <v>28</v>
      </c>
      <c r="R42" s="80">
        <v>0.03856749311294766</v>
      </c>
      <c r="S42" s="78">
        <v>1428</v>
      </c>
      <c r="T42" s="80">
        <v>0.03801006148686417</v>
      </c>
    </row>
    <row r="43" spans="1:20" ht="14.25">
      <c r="A43" s="26">
        <v>62</v>
      </c>
      <c r="B43" s="253" t="s">
        <v>536</v>
      </c>
      <c r="C43" s="78">
        <v>576</v>
      </c>
      <c r="D43" s="80">
        <v>0.030174446016030174</v>
      </c>
      <c r="E43" s="78">
        <v>48</v>
      </c>
      <c r="F43" s="80">
        <v>0.013498312710911136</v>
      </c>
      <c r="G43" s="78">
        <v>91</v>
      </c>
      <c r="H43" s="80">
        <v>0.023255813953488372</v>
      </c>
      <c r="I43" s="78">
        <v>145</v>
      </c>
      <c r="J43" s="80">
        <v>0.03336401288541188</v>
      </c>
      <c r="K43" s="78">
        <v>81</v>
      </c>
      <c r="L43" s="80">
        <v>0.03554190434401053</v>
      </c>
      <c r="M43" s="78">
        <v>105</v>
      </c>
      <c r="N43" s="80">
        <v>0.04030710172744722</v>
      </c>
      <c r="O43" s="78">
        <v>47</v>
      </c>
      <c r="P43" s="80">
        <v>0.04454976303317536</v>
      </c>
      <c r="Q43" s="78">
        <v>27</v>
      </c>
      <c r="R43" s="80">
        <v>0.03719008264462809</v>
      </c>
      <c r="S43" s="78">
        <v>1120</v>
      </c>
      <c r="T43" s="80">
        <v>0.029811812930873857</v>
      </c>
    </row>
    <row r="44" spans="1:20" ht="15" thickBot="1">
      <c r="A44" s="39">
        <v>69</v>
      </c>
      <c r="B44" s="305" t="s">
        <v>537</v>
      </c>
      <c r="C44" s="83">
        <v>22</v>
      </c>
      <c r="D44" s="85">
        <v>0.0011524962020011526</v>
      </c>
      <c r="E44" s="83">
        <v>4</v>
      </c>
      <c r="F44" s="85">
        <v>0.0011248593925759281</v>
      </c>
      <c r="G44" s="83">
        <v>8</v>
      </c>
      <c r="H44" s="85">
        <v>0.0020444671607462305</v>
      </c>
      <c r="I44" s="83">
        <v>6</v>
      </c>
      <c r="J44" s="85">
        <v>0.0013805798435342846</v>
      </c>
      <c r="K44" s="83">
        <v>3</v>
      </c>
      <c r="L44" s="85">
        <v>0.0013163668275559457</v>
      </c>
      <c r="M44" s="83">
        <v>4</v>
      </c>
      <c r="N44" s="85">
        <v>0.0015355086372360845</v>
      </c>
      <c r="O44" s="83">
        <v>2</v>
      </c>
      <c r="P44" s="85">
        <v>0.0018957345971563982</v>
      </c>
      <c r="Q44" s="83">
        <v>1</v>
      </c>
      <c r="R44" s="85">
        <v>0.0013774104683195593</v>
      </c>
      <c r="S44" s="83">
        <v>50</v>
      </c>
      <c r="T44" s="85">
        <v>0.0013308845058425832</v>
      </c>
    </row>
    <row r="45" spans="1:20" ht="15" thickBot="1">
      <c r="A45" s="13">
        <v>99</v>
      </c>
      <c r="B45" s="302" t="s">
        <v>538</v>
      </c>
      <c r="C45" s="355">
        <v>832</v>
      </c>
      <c r="D45" s="356">
        <v>0.04358531091204359</v>
      </c>
      <c r="E45" s="355">
        <v>289</v>
      </c>
      <c r="F45" s="357">
        <v>0.0812710911136108</v>
      </c>
      <c r="G45" s="355">
        <v>345</v>
      </c>
      <c r="H45" s="356">
        <v>0.08816764630718119</v>
      </c>
      <c r="I45" s="355">
        <v>374</v>
      </c>
      <c r="J45" s="357">
        <v>0.08605614358030372</v>
      </c>
      <c r="K45" s="355">
        <v>216</v>
      </c>
      <c r="L45" s="356">
        <v>0.09477841158402808</v>
      </c>
      <c r="M45" s="355">
        <v>221</v>
      </c>
      <c r="N45" s="357">
        <v>0.08483685220729367</v>
      </c>
      <c r="O45" s="355">
        <v>91</v>
      </c>
      <c r="P45" s="356">
        <v>0.08625592417061612</v>
      </c>
      <c r="Q45" s="355">
        <v>62</v>
      </c>
      <c r="R45" s="357">
        <v>0.08539944903581267</v>
      </c>
      <c r="S45" s="355">
        <v>2430</v>
      </c>
      <c r="T45" s="357">
        <v>0.06468098698394953</v>
      </c>
    </row>
    <row r="46" spans="1:20" ht="15" thickBot="1">
      <c r="A46" s="111" t="s">
        <v>54</v>
      </c>
      <c r="B46" s="284" t="s">
        <v>679</v>
      </c>
      <c r="C46" s="340">
        <v>1499</v>
      </c>
      <c r="D46" s="358">
        <v>0.07852690030907852</v>
      </c>
      <c r="E46" s="340">
        <v>62</v>
      </c>
      <c r="F46" s="358">
        <v>0.017435320584926885</v>
      </c>
      <c r="G46" s="340">
        <v>44</v>
      </c>
      <c r="H46" s="358">
        <v>0.011244569384104269</v>
      </c>
      <c r="I46" s="340">
        <v>54</v>
      </c>
      <c r="J46" s="358">
        <v>0.012425218591808557</v>
      </c>
      <c r="K46" s="340">
        <v>20</v>
      </c>
      <c r="L46" s="358">
        <v>0.008775778850372971</v>
      </c>
      <c r="M46" s="340">
        <v>38</v>
      </c>
      <c r="N46" s="358">
        <v>0.014587332053742802</v>
      </c>
      <c r="O46" s="340">
        <v>11</v>
      </c>
      <c r="P46" s="358">
        <v>0.010426540284360191</v>
      </c>
      <c r="Q46" s="340">
        <v>6</v>
      </c>
      <c r="R46" s="358">
        <v>0.008264462809917356</v>
      </c>
      <c r="S46" s="340">
        <v>1734</v>
      </c>
      <c r="T46" s="358">
        <v>0.04615507466262078</v>
      </c>
    </row>
    <row r="47" spans="1:20" ht="15" thickBot="1">
      <c r="A47" s="459" t="s">
        <v>56</v>
      </c>
      <c r="B47" s="470"/>
      <c r="C47" s="207">
        <v>19089</v>
      </c>
      <c r="D47" s="266">
        <v>1</v>
      </c>
      <c r="E47" s="207">
        <v>3556</v>
      </c>
      <c r="F47" s="266">
        <v>1</v>
      </c>
      <c r="G47" s="207">
        <v>3913</v>
      </c>
      <c r="H47" s="266">
        <v>1</v>
      </c>
      <c r="I47" s="207">
        <v>4346</v>
      </c>
      <c r="J47" s="266">
        <v>1</v>
      </c>
      <c r="K47" s="207">
        <v>2279</v>
      </c>
      <c r="L47" s="266">
        <v>1</v>
      </c>
      <c r="M47" s="207">
        <v>2605</v>
      </c>
      <c r="N47" s="266">
        <v>1</v>
      </c>
      <c r="O47" s="207">
        <v>1055</v>
      </c>
      <c r="P47" s="266">
        <v>1</v>
      </c>
      <c r="Q47" s="207">
        <v>726</v>
      </c>
      <c r="R47" s="266">
        <v>1</v>
      </c>
      <c r="S47" s="207">
        <v>37569</v>
      </c>
      <c r="T47" s="266">
        <v>1</v>
      </c>
    </row>
    <row r="48" spans="1:20" ht="14.25">
      <c r="A48" s="57"/>
      <c r="B48" s="57"/>
      <c r="C48" s="141"/>
      <c r="D48" s="142"/>
      <c r="E48" s="141"/>
      <c r="F48" s="142"/>
      <c r="G48" s="141"/>
      <c r="H48" s="142"/>
      <c r="I48" s="141"/>
      <c r="J48" s="142"/>
      <c r="K48" s="141"/>
      <c r="L48" s="142"/>
      <c r="M48" s="141"/>
      <c r="N48" s="142"/>
      <c r="O48" s="141"/>
      <c r="P48" s="142"/>
      <c r="Q48" s="141"/>
      <c r="R48" s="142"/>
      <c r="S48" s="141"/>
      <c r="T48" s="142"/>
    </row>
  </sheetData>
  <sheetProtection/>
  <mergeCells count="14">
    <mergeCell ref="M3:N3"/>
    <mergeCell ref="O3:P3"/>
    <mergeCell ref="Q3:R3"/>
    <mergeCell ref="S3:T3"/>
    <mergeCell ref="A47:B47"/>
    <mergeCell ref="A1:T1"/>
    <mergeCell ref="A2:A4"/>
    <mergeCell ref="B2:B4"/>
    <mergeCell ref="C2:T2"/>
    <mergeCell ref="C3:D3"/>
    <mergeCell ref="E3:F3"/>
    <mergeCell ref="G3:H3"/>
    <mergeCell ref="I3:J3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" width="7.7109375" style="290" customWidth="1"/>
    <col min="2" max="2" width="63.421875" style="290" customWidth="1"/>
    <col min="3" max="4" width="11.57421875" style="290" customWidth="1"/>
    <col min="5" max="5" width="11.140625" style="290" customWidth="1"/>
    <col min="6" max="6" width="11.00390625" style="290" customWidth="1"/>
    <col min="7" max="7" width="9.28125" style="290" customWidth="1"/>
    <col min="8" max="8" width="10.8515625" style="290" customWidth="1"/>
    <col min="9" max="9" width="9.28125" style="290" customWidth="1"/>
    <col min="10" max="10" width="11.7109375" style="290" customWidth="1"/>
    <col min="11" max="20" width="9.28125" style="290" customWidth="1"/>
    <col min="21" max="21" width="11.140625" style="290" customWidth="1"/>
    <col min="22" max="22" width="9.28125" style="290" customWidth="1"/>
    <col min="23" max="16384" width="9.140625" style="290" customWidth="1"/>
  </cols>
  <sheetData>
    <row r="1" spans="1:22" ht="24.75" customHeight="1" thickBot="1" thickTop="1">
      <c r="A1" s="489" t="s">
        <v>248</v>
      </c>
      <c r="B1" s="490"/>
      <c r="C1" s="490"/>
      <c r="D1" s="490"/>
      <c r="E1" s="490"/>
      <c r="F1" s="490"/>
      <c r="G1" s="490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2"/>
    </row>
    <row r="2" spans="1:22" ht="24.75" customHeight="1" thickBot="1" thickTop="1">
      <c r="A2" s="493" t="s">
        <v>58</v>
      </c>
      <c r="B2" s="495" t="s">
        <v>59</v>
      </c>
      <c r="C2" s="497" t="s">
        <v>70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9"/>
    </row>
    <row r="3" spans="1:22" ht="24.75" customHeight="1">
      <c r="A3" s="493"/>
      <c r="B3" s="495"/>
      <c r="C3" s="504">
        <v>0</v>
      </c>
      <c r="D3" s="505"/>
      <c r="E3" s="502" t="s">
        <v>71</v>
      </c>
      <c r="F3" s="503"/>
      <c r="G3" s="502" t="s">
        <v>72</v>
      </c>
      <c r="H3" s="503"/>
      <c r="I3" s="502" t="s">
        <v>73</v>
      </c>
      <c r="J3" s="503"/>
      <c r="K3" s="502" t="s">
        <v>74</v>
      </c>
      <c r="L3" s="503"/>
      <c r="M3" s="502" t="s">
        <v>75</v>
      </c>
      <c r="N3" s="503"/>
      <c r="O3" s="502" t="s">
        <v>76</v>
      </c>
      <c r="P3" s="503"/>
      <c r="Q3" s="502" t="s">
        <v>77</v>
      </c>
      <c r="R3" s="503"/>
      <c r="S3" s="502" t="s">
        <v>63</v>
      </c>
      <c r="T3" s="507"/>
      <c r="U3" s="502" t="s">
        <v>69</v>
      </c>
      <c r="V3" s="503"/>
    </row>
    <row r="4" spans="1:22" ht="24.75" customHeight="1" thickBot="1">
      <c r="A4" s="493"/>
      <c r="B4" s="495"/>
      <c r="C4" s="137" t="s">
        <v>10</v>
      </c>
      <c r="D4" s="138" t="s">
        <v>11</v>
      </c>
      <c r="E4" s="139" t="s">
        <v>10</v>
      </c>
      <c r="F4" s="140" t="s">
        <v>11</v>
      </c>
      <c r="G4" s="139" t="s">
        <v>10</v>
      </c>
      <c r="H4" s="140" t="s">
        <v>11</v>
      </c>
      <c r="I4" s="139" t="s">
        <v>10</v>
      </c>
      <c r="J4" s="140" t="s">
        <v>11</v>
      </c>
      <c r="K4" s="139" t="s">
        <v>10</v>
      </c>
      <c r="L4" s="140" t="s">
        <v>11</v>
      </c>
      <c r="M4" s="139" t="s">
        <v>10</v>
      </c>
      <c r="N4" s="140" t="s">
        <v>11</v>
      </c>
      <c r="O4" s="139" t="s">
        <v>10</v>
      </c>
      <c r="P4" s="140" t="s">
        <v>11</v>
      </c>
      <c r="Q4" s="139" t="s">
        <v>10</v>
      </c>
      <c r="R4" s="140" t="s">
        <v>11</v>
      </c>
      <c r="S4" s="139" t="s">
        <v>10</v>
      </c>
      <c r="T4" s="140" t="s">
        <v>11</v>
      </c>
      <c r="U4" s="139" t="s">
        <v>10</v>
      </c>
      <c r="V4" s="140" t="s">
        <v>11</v>
      </c>
    </row>
    <row r="5" spans="1:22" ht="15" thickBot="1">
      <c r="A5" s="13">
        <v>1</v>
      </c>
      <c r="B5" s="14" t="s">
        <v>12</v>
      </c>
      <c r="C5" s="15">
        <f aca="true" t="shared" si="0" ref="C5:P5">SUM(C6:C9)</f>
        <v>28230</v>
      </c>
      <c r="D5" s="160">
        <f t="shared" si="0"/>
        <v>0.30068701070458537</v>
      </c>
      <c r="E5" s="15">
        <f t="shared" si="0"/>
        <v>1855</v>
      </c>
      <c r="F5" s="158">
        <f t="shared" si="0"/>
        <v>0.3121319199057715</v>
      </c>
      <c r="G5" s="15">
        <f t="shared" si="0"/>
        <v>1014</v>
      </c>
      <c r="H5" s="158">
        <f t="shared" si="0"/>
        <v>0.25509433962264155</v>
      </c>
      <c r="I5" s="15">
        <f t="shared" si="0"/>
        <v>259</v>
      </c>
      <c r="J5" s="158">
        <f t="shared" si="0"/>
        <v>0.24784688995215312</v>
      </c>
      <c r="K5" s="15">
        <f t="shared" si="0"/>
        <v>21</v>
      </c>
      <c r="L5" s="158">
        <f t="shared" si="0"/>
        <v>0.27999999999999997</v>
      </c>
      <c r="M5" s="15">
        <f t="shared" si="0"/>
        <v>59</v>
      </c>
      <c r="N5" s="158">
        <f t="shared" si="0"/>
        <v>0.329608938547486</v>
      </c>
      <c r="O5" s="15">
        <f t="shared" si="0"/>
        <v>16</v>
      </c>
      <c r="P5" s="158">
        <f t="shared" si="0"/>
        <v>0.33333333333333337</v>
      </c>
      <c r="Q5" s="15">
        <f aca="true" t="shared" si="1" ref="Q5:V5">SUM(Q6:Q9)</f>
        <v>5</v>
      </c>
      <c r="R5" s="158">
        <f t="shared" si="1"/>
        <v>0.23809523809523808</v>
      </c>
      <c r="S5" s="15">
        <f t="shared" si="1"/>
        <v>13</v>
      </c>
      <c r="T5" s="158">
        <f t="shared" si="1"/>
        <v>0.2</v>
      </c>
      <c r="U5" s="15">
        <f t="shared" si="1"/>
        <v>31472</v>
      </c>
      <c r="V5" s="158">
        <f t="shared" si="1"/>
        <v>0.2990611577787069</v>
      </c>
    </row>
    <row r="6" spans="1:23" ht="27">
      <c r="A6" s="297">
        <v>10</v>
      </c>
      <c r="B6" s="284" t="s">
        <v>13</v>
      </c>
      <c r="C6" s="193">
        <f>VLOOKUP(W6,'[1]Sheet1'!$A$336:$U$372,2,FALSE)</f>
        <v>6463</v>
      </c>
      <c r="D6" s="163">
        <f>C6/$C$46</f>
        <v>0.0688395377323321</v>
      </c>
      <c r="E6" s="193">
        <f>VLOOKUP(W6,'[1]Sheet1'!$A$336:$U$372,4,FALSE)</f>
        <v>407</v>
      </c>
      <c r="F6" s="162">
        <f>E6/$E$46</f>
        <v>0.0684839306747434</v>
      </c>
      <c r="G6" s="193">
        <f>VLOOKUP(W6,'[1]Sheet1'!$A$336:$U$372,6,FALSE)</f>
        <v>202</v>
      </c>
      <c r="H6" s="162">
        <f>G6/$G$46</f>
        <v>0.05081761006289308</v>
      </c>
      <c r="I6" s="193">
        <f>VLOOKUP(W6,'[1]Sheet1'!$A$336:$U$372,8,FALSE)</f>
        <v>46</v>
      </c>
      <c r="J6" s="162">
        <f>I6/$I$46</f>
        <v>0.04401913875598086</v>
      </c>
      <c r="K6" s="193">
        <f>VLOOKUP(W6,'[1]Sheet1'!$A$336:$U$372,10,FALSE)</f>
        <v>6</v>
      </c>
      <c r="L6" s="162">
        <f>K6/$K$46</f>
        <v>0.08</v>
      </c>
      <c r="M6" s="193">
        <f>VLOOKUP(W6,'[1]Sheet1'!$A$336:$U$372,12,FALSE)</f>
        <v>17</v>
      </c>
      <c r="N6" s="162">
        <f>M6/$M$46</f>
        <v>0.09497206703910614</v>
      </c>
      <c r="O6" s="193">
        <f>VLOOKUP(W6,'[1]Sheet1'!$A$336:$U$372,14,FALSE)</f>
        <v>2</v>
      </c>
      <c r="P6" s="162">
        <f>O6/$O$46</f>
        <v>0.041666666666666664</v>
      </c>
      <c r="Q6" s="193">
        <f>VLOOKUP(W6,'[1]Sheet1'!$A$336:$U$372,16,FALSE)</f>
        <v>2</v>
      </c>
      <c r="R6" s="162">
        <f>Q6/$Q$46</f>
        <v>0.09523809523809523</v>
      </c>
      <c r="S6" s="193">
        <f>VLOOKUP(W6,'[1]Sheet1'!$A$336:$U$372,18,FALSE)</f>
        <v>2</v>
      </c>
      <c r="T6" s="162">
        <f>S6/$S$46</f>
        <v>0.03076923076923077</v>
      </c>
      <c r="U6" s="193">
        <f>VLOOKUP(W6,'[1]Sheet1'!$A$336:$U$372,20,FALSE)</f>
        <v>7147</v>
      </c>
      <c r="V6" s="162">
        <f>U6/$U$46</f>
        <v>0.06791402181762894</v>
      </c>
      <c r="W6" s="367" t="s">
        <v>256</v>
      </c>
    </row>
    <row r="7" spans="1:23" ht="14.25">
      <c r="A7" s="203">
        <v>11</v>
      </c>
      <c r="B7" s="204" t="s">
        <v>14</v>
      </c>
      <c r="C7" s="78">
        <f>VLOOKUP(W7,'[1]Sheet1'!$A$336:$U$372,2,FALSE)</f>
        <v>14202</v>
      </c>
      <c r="D7" s="79">
        <f>C7/$C$46</f>
        <v>0.1512701709538265</v>
      </c>
      <c r="E7" s="78">
        <f>VLOOKUP(W7,'[1]Sheet1'!$A$336:$U$372,4,FALSE)</f>
        <v>816</v>
      </c>
      <c r="F7" s="80">
        <f>E7/$E$46</f>
        <v>0.13730439172135286</v>
      </c>
      <c r="G7" s="78">
        <f>VLOOKUP(W7,'[1]Sheet1'!$A$336:$U$372,6,FALSE)</f>
        <v>493</v>
      </c>
      <c r="H7" s="80">
        <f>G7/$G$46</f>
        <v>0.12402515723270441</v>
      </c>
      <c r="I7" s="78">
        <f>VLOOKUP(W7,'[1]Sheet1'!$A$336:$U$372,8,FALSE)</f>
        <v>137</v>
      </c>
      <c r="J7" s="80">
        <f>I7/$I$46</f>
        <v>0.13110047846889952</v>
      </c>
      <c r="K7" s="78">
        <f>VLOOKUP(W7,'[1]Sheet1'!$A$336:$U$372,10,FALSE)</f>
        <v>9</v>
      </c>
      <c r="L7" s="80">
        <f>K7/$K$46</f>
        <v>0.12</v>
      </c>
      <c r="M7" s="78">
        <f>VLOOKUP(W7,'[1]Sheet1'!$A$336:$U$372,12,FALSE)</f>
        <v>28</v>
      </c>
      <c r="N7" s="80">
        <f>M7/$M$46</f>
        <v>0.1564245810055866</v>
      </c>
      <c r="O7" s="78">
        <f>VLOOKUP(W7,'[1]Sheet1'!$A$336:$U$372,14,FALSE)</f>
        <v>12</v>
      </c>
      <c r="P7" s="80">
        <f>O7/$O$46</f>
        <v>0.25</v>
      </c>
      <c r="Q7" s="78">
        <f>VLOOKUP(W7,'[1]Sheet1'!$A$336:$U$372,16,FALSE)</f>
        <v>1</v>
      </c>
      <c r="R7" s="80">
        <f>Q7/$Q$46</f>
        <v>0.047619047619047616</v>
      </c>
      <c r="S7" s="78">
        <f>VLOOKUP(W7,'[1]Sheet1'!$A$336:$U$372,18,FALSE)</f>
        <v>5</v>
      </c>
      <c r="T7" s="80">
        <f>S7/$S$46</f>
        <v>0.07692307692307693</v>
      </c>
      <c r="U7" s="78">
        <f>VLOOKUP(W7,'[1]Sheet1'!$A$336:$U$372,20,FALSE)</f>
        <v>15703</v>
      </c>
      <c r="V7" s="80">
        <f>U7/$U$46</f>
        <v>0.14921699798548024</v>
      </c>
      <c r="W7" s="290" t="s">
        <v>252</v>
      </c>
    </row>
    <row r="8" spans="1:23" ht="14.25">
      <c r="A8" s="203">
        <v>12</v>
      </c>
      <c r="B8" s="204" t="s">
        <v>15</v>
      </c>
      <c r="C8" s="78">
        <f>VLOOKUP(W8,'[1]Sheet1'!$A$336:$U$372,2,FALSE)</f>
        <v>6488</v>
      </c>
      <c r="D8" s="79">
        <f>C8/$C$46</f>
        <v>0.06910582095116366</v>
      </c>
      <c r="E8" s="78">
        <f>VLOOKUP(W8,'[1]Sheet1'!$A$336:$U$372,4,FALSE)</f>
        <v>551</v>
      </c>
      <c r="F8" s="80">
        <f>E8/$E$46</f>
        <v>0.09271411744909978</v>
      </c>
      <c r="G8" s="78">
        <f>VLOOKUP(W8,'[1]Sheet1'!$A$336:$U$372,6,FALSE)</f>
        <v>279</v>
      </c>
      <c r="H8" s="80">
        <f>G8/$G$46</f>
        <v>0.07018867924528302</v>
      </c>
      <c r="I8" s="78">
        <f>VLOOKUP(W8,'[1]Sheet1'!$A$336:$U$372,8,FALSE)</f>
        <v>63</v>
      </c>
      <c r="J8" s="80">
        <f>I8/$I$46</f>
        <v>0.06028708133971292</v>
      </c>
      <c r="K8" s="78">
        <f>VLOOKUP(W8,'[1]Sheet1'!$A$336:$U$372,10,FALSE)</f>
        <v>5</v>
      </c>
      <c r="L8" s="80">
        <f>K8/$K$46</f>
        <v>0.06666666666666667</v>
      </c>
      <c r="M8" s="78">
        <f>VLOOKUP(W8,'[1]Sheet1'!$A$336:$U$372,12,FALSE)</f>
        <v>12</v>
      </c>
      <c r="N8" s="80">
        <f>M8/$M$46</f>
        <v>0.0670391061452514</v>
      </c>
      <c r="O8" s="78">
        <f>VLOOKUP(W8,'[1]Sheet1'!$A$336:$U$372,14,FALSE)</f>
        <v>2</v>
      </c>
      <c r="P8" s="80">
        <f>O8/$O$46</f>
        <v>0.041666666666666664</v>
      </c>
      <c r="Q8" s="78">
        <f>VLOOKUP(W8,'[1]Sheet1'!$A$336:$U$372,16,FALSE)</f>
        <v>2</v>
      </c>
      <c r="R8" s="80">
        <f>Q8/$Q$46</f>
        <v>0.09523809523809523</v>
      </c>
      <c r="S8" s="78">
        <f>VLOOKUP(W8,'[1]Sheet1'!$A$336:$U$372,18,FALSE)</f>
        <v>6</v>
      </c>
      <c r="T8" s="80">
        <f>S8/$S$46</f>
        <v>0.09230769230769231</v>
      </c>
      <c r="U8" s="78">
        <f>VLOOKUP(W8,'[1]Sheet1'!$A$336:$U$372,20,FALSE)</f>
        <v>7408</v>
      </c>
      <c r="V8" s="80">
        <f>U8/$U$46</f>
        <v>0.07039416169371698</v>
      </c>
      <c r="W8" s="290" t="s">
        <v>361</v>
      </c>
    </row>
    <row r="9" spans="1:23" ht="15" thickBot="1">
      <c r="A9" s="298">
        <v>19</v>
      </c>
      <c r="B9" s="262" t="s">
        <v>16</v>
      </c>
      <c r="C9" s="83">
        <f>VLOOKUP(W9,'[1]Sheet1'!$A$336:$U$372,2,FALSE)</f>
        <v>1077</v>
      </c>
      <c r="D9" s="84">
        <f>C9/$C$46</f>
        <v>0.011471481067263142</v>
      </c>
      <c r="E9" s="83">
        <f>VLOOKUP(W9,'[1]Sheet1'!$A$336:$U$372,4,FALSE)</f>
        <v>81</v>
      </c>
      <c r="F9" s="85">
        <f>E9/$E$46</f>
        <v>0.013629480060575468</v>
      </c>
      <c r="G9" s="83">
        <f>VLOOKUP(W9,'[1]Sheet1'!$A$336:$U$372,6,FALSE)</f>
        <v>40</v>
      </c>
      <c r="H9" s="85">
        <f>G9/$G$46</f>
        <v>0.010062893081761006</v>
      </c>
      <c r="I9" s="83">
        <f>VLOOKUP(W9,'[1]Sheet1'!$A$336:$U$372,8,FALSE)</f>
        <v>13</v>
      </c>
      <c r="J9" s="85">
        <f>I9/$I$46</f>
        <v>0.012440191387559809</v>
      </c>
      <c r="K9" s="83">
        <f>VLOOKUP(W9,'[1]Sheet1'!$A$336:$U$372,10,FALSE)</f>
        <v>1</v>
      </c>
      <c r="L9" s="85">
        <f>K9/$K$46</f>
        <v>0.013333333333333334</v>
      </c>
      <c r="M9" s="83">
        <f>VLOOKUP(W9,'[1]Sheet1'!$A$336:$U$372,12,FALSE)</f>
        <v>2</v>
      </c>
      <c r="N9" s="85">
        <f>M9/$M$46</f>
        <v>0.0111731843575419</v>
      </c>
      <c r="O9" s="83">
        <f>VLOOKUP(W9,'[1]Sheet1'!$A$336:$U$372,14,FALSE)</f>
        <v>0</v>
      </c>
      <c r="P9" s="85">
        <f>O9/$O$46</f>
        <v>0</v>
      </c>
      <c r="Q9" s="83">
        <f>VLOOKUP(W9,'[1]Sheet1'!$A$336:$U$372,16,FALSE)</f>
        <v>0</v>
      </c>
      <c r="R9" s="85">
        <f>Q9/$Q$46</f>
        <v>0</v>
      </c>
      <c r="S9" s="83">
        <f>VLOOKUP(W9,'[1]Sheet1'!$A$336:$U$372,18,FALSE)</f>
        <v>0</v>
      </c>
      <c r="T9" s="85">
        <f>S9/$S$46</f>
        <v>0</v>
      </c>
      <c r="U9" s="83">
        <f>VLOOKUP(W9,'[1]Sheet1'!$A$336:$U$372,20,FALSE)</f>
        <v>1214</v>
      </c>
      <c r="V9" s="85">
        <f>U9/$U$46</f>
        <v>0.011535976281880725</v>
      </c>
      <c r="W9" s="290" t="s">
        <v>257</v>
      </c>
    </row>
    <row r="10" spans="1:22" ht="15" thickBot="1">
      <c r="A10" s="13">
        <v>2</v>
      </c>
      <c r="B10" s="14" t="s">
        <v>17</v>
      </c>
      <c r="C10" s="15">
        <f aca="true" t="shared" si="2" ref="C10:O10">SUM(C11:C17)</f>
        <v>7961</v>
      </c>
      <c r="D10" s="160">
        <f t="shared" si="2"/>
        <v>0.08479522820471855</v>
      </c>
      <c r="E10" s="15">
        <f t="shared" si="2"/>
        <v>785</v>
      </c>
      <c r="F10" s="158">
        <f t="shared" si="2"/>
        <v>0.13208817095742892</v>
      </c>
      <c r="G10" s="15">
        <f t="shared" si="2"/>
        <v>433</v>
      </c>
      <c r="H10" s="158">
        <f t="shared" si="2"/>
        <v>0.1089308176100629</v>
      </c>
      <c r="I10" s="15">
        <f t="shared" si="2"/>
        <v>152</v>
      </c>
      <c r="J10" s="158">
        <f t="shared" si="2"/>
        <v>0.14545454545454545</v>
      </c>
      <c r="K10" s="15">
        <f t="shared" si="2"/>
        <v>14</v>
      </c>
      <c r="L10" s="158">
        <f t="shared" si="2"/>
        <v>0.18666666666666668</v>
      </c>
      <c r="M10" s="15">
        <f t="shared" si="2"/>
        <v>33</v>
      </c>
      <c r="N10" s="158">
        <f t="shared" si="2"/>
        <v>0.18435754189944134</v>
      </c>
      <c r="O10" s="15">
        <f t="shared" si="2"/>
        <v>9</v>
      </c>
      <c r="P10" s="158">
        <f aca="true" t="shared" si="3" ref="P10:V10">SUM(P11:P17)</f>
        <v>0.1875</v>
      </c>
      <c r="Q10" s="15">
        <f t="shared" si="3"/>
        <v>5</v>
      </c>
      <c r="R10" s="158">
        <f t="shared" si="3"/>
        <v>0.23809523809523808</v>
      </c>
      <c r="S10" s="15">
        <f t="shared" si="3"/>
        <v>10</v>
      </c>
      <c r="T10" s="158">
        <f t="shared" si="3"/>
        <v>0.15384615384615385</v>
      </c>
      <c r="U10" s="15">
        <f t="shared" si="3"/>
        <v>9402</v>
      </c>
      <c r="V10" s="158">
        <f t="shared" si="3"/>
        <v>0.08934205024896424</v>
      </c>
    </row>
    <row r="11" spans="1:23" ht="27">
      <c r="A11" s="297">
        <v>20</v>
      </c>
      <c r="B11" s="284" t="s">
        <v>18</v>
      </c>
      <c r="C11" s="193">
        <f>VLOOKUP(W11,'[1]Sheet1'!$A$336:$U$372,2,FALSE)</f>
        <v>604</v>
      </c>
      <c r="D11" s="163">
        <f aca="true" t="shared" si="4" ref="D11:D17">C11/$C$46</f>
        <v>0.00643340256697023</v>
      </c>
      <c r="E11" s="193">
        <f>VLOOKUP(W11,'[1]Sheet1'!$A$336:$U$372,4,FALSE)</f>
        <v>84</v>
      </c>
      <c r="F11" s="162">
        <f aca="true" t="shared" si="5" ref="F11:F17">E11/$E$46</f>
        <v>0.014134275618374558</v>
      </c>
      <c r="G11" s="193">
        <f>VLOOKUP(W11,'[1]Sheet1'!$A$336:$U$372,6,FALSE)</f>
        <v>40</v>
      </c>
      <c r="H11" s="162">
        <f aca="true" t="shared" si="6" ref="H11:H17">G11/$G$46</f>
        <v>0.010062893081761006</v>
      </c>
      <c r="I11" s="193">
        <f>VLOOKUP(W11,'[1]Sheet1'!$A$336:$U$372,8,FALSE)</f>
        <v>18</v>
      </c>
      <c r="J11" s="162">
        <f aca="true" t="shared" si="7" ref="J11:J17">I11/$I$46</f>
        <v>0.01722488038277512</v>
      </c>
      <c r="K11" s="193">
        <f>VLOOKUP(W11,'[1]Sheet1'!$A$336:$U$372,10,FALSE)</f>
        <v>4</v>
      </c>
      <c r="L11" s="162">
        <f aca="true" t="shared" si="8" ref="L11:L17">K11/$K$46</f>
        <v>0.05333333333333334</v>
      </c>
      <c r="M11" s="193">
        <f>VLOOKUP(W11,'[1]Sheet1'!$A$336:$U$372,12,FALSE)</f>
        <v>6</v>
      </c>
      <c r="N11" s="162">
        <f aca="true" t="shared" si="9" ref="N11:N17">M11/$M$46</f>
        <v>0.0335195530726257</v>
      </c>
      <c r="O11" s="193">
        <f>VLOOKUP(W11,'[1]Sheet1'!$A$336:$U$372,14,FALSE)</f>
        <v>1</v>
      </c>
      <c r="P11" s="162">
        <f aca="true" t="shared" si="10" ref="P11:P17">O11/$O$46</f>
        <v>0.020833333333333332</v>
      </c>
      <c r="Q11" s="193">
        <f>VLOOKUP(W11,'[1]Sheet1'!$A$336:$U$372,16,FALSE)</f>
        <v>1</v>
      </c>
      <c r="R11" s="162">
        <f aca="true" t="shared" si="11" ref="R11:R17">Q11/$Q$46</f>
        <v>0.047619047619047616</v>
      </c>
      <c r="S11" s="193">
        <f>VLOOKUP(W11,'[1]Sheet1'!$A$336:$U$372,18,FALSE)</f>
        <v>3</v>
      </c>
      <c r="T11" s="162">
        <f aca="true" t="shared" si="12" ref="T11:T17">S11/$S$46</f>
        <v>0.046153846153846156</v>
      </c>
      <c r="U11" s="193">
        <f>VLOOKUP(W11,'[1]Sheet1'!$A$336:$U$372,20,FALSE)</f>
        <v>761</v>
      </c>
      <c r="V11" s="162">
        <f aca="true" t="shared" si="13" ref="V11:V17">U11/$U$46</f>
        <v>0.007231365692348626</v>
      </c>
      <c r="W11" s="290" t="s">
        <v>258</v>
      </c>
    </row>
    <row r="12" spans="1:23" ht="14.25">
      <c r="A12" s="203">
        <v>21</v>
      </c>
      <c r="B12" s="204" t="s">
        <v>19</v>
      </c>
      <c r="C12" s="78">
        <f>VLOOKUP(W12,'[1]Sheet1'!$A$336:$U$372,2,FALSE)</f>
        <v>242</v>
      </c>
      <c r="D12" s="79">
        <f t="shared" si="4"/>
        <v>0.0025776215582893965</v>
      </c>
      <c r="E12" s="78">
        <f>VLOOKUP(W12,'[1]Sheet1'!$A$336:$U$372,4,FALSE)</f>
        <v>32</v>
      </c>
      <c r="F12" s="80">
        <f t="shared" si="5"/>
        <v>0.005384485949856975</v>
      </c>
      <c r="G12" s="78">
        <f>VLOOKUP(W12,'[1]Sheet1'!$A$336:$U$372,6,FALSE)</f>
        <v>21</v>
      </c>
      <c r="H12" s="80">
        <f t="shared" si="6"/>
        <v>0.005283018867924529</v>
      </c>
      <c r="I12" s="78">
        <f>VLOOKUP(W12,'[1]Sheet1'!$A$336:$U$372,8,FALSE)</f>
        <v>6</v>
      </c>
      <c r="J12" s="80">
        <f t="shared" si="7"/>
        <v>0.005741626794258373</v>
      </c>
      <c r="K12" s="78">
        <f>VLOOKUP(W12,'[1]Sheet1'!$A$336:$U$372,10,FALSE)</f>
        <v>0</v>
      </c>
      <c r="L12" s="80">
        <f t="shared" si="8"/>
        <v>0</v>
      </c>
      <c r="M12" s="78">
        <f>VLOOKUP(W12,'[1]Sheet1'!$A$336:$U$372,12,FALSE)</f>
        <v>1</v>
      </c>
      <c r="N12" s="80">
        <f t="shared" si="9"/>
        <v>0.00558659217877095</v>
      </c>
      <c r="O12" s="78">
        <f>VLOOKUP(W12,'[1]Sheet1'!$A$336:$U$372,14,FALSE)</f>
        <v>0</v>
      </c>
      <c r="P12" s="80">
        <f t="shared" si="10"/>
        <v>0</v>
      </c>
      <c r="Q12" s="78">
        <f>VLOOKUP(W12,'[1]Sheet1'!$A$336:$U$372,16,FALSE)</f>
        <v>0</v>
      </c>
      <c r="R12" s="80">
        <f t="shared" si="11"/>
        <v>0</v>
      </c>
      <c r="S12" s="78">
        <f>VLOOKUP(W12,'[1]Sheet1'!$A$336:$U$372,18,FALSE)</f>
        <v>0</v>
      </c>
      <c r="T12" s="80">
        <f t="shared" si="12"/>
        <v>0</v>
      </c>
      <c r="U12" s="78">
        <f>VLOOKUP(W12,'[1]Sheet1'!$A$336:$U$372,20,FALSE)</f>
        <v>302</v>
      </c>
      <c r="V12" s="80">
        <f t="shared" si="13"/>
        <v>0.0028697403930213997</v>
      </c>
      <c r="W12" s="290" t="s">
        <v>259</v>
      </c>
    </row>
    <row r="13" spans="1:23" ht="14.25">
      <c r="A13" s="203">
        <v>22</v>
      </c>
      <c r="B13" s="204" t="s">
        <v>20</v>
      </c>
      <c r="C13" s="78">
        <f>VLOOKUP(W13,'[1]Sheet1'!$A$336:$U$372,2,FALSE)</f>
        <v>2593</v>
      </c>
      <c r="D13" s="79">
        <f t="shared" si="4"/>
        <v>0.027618895457208286</v>
      </c>
      <c r="E13" s="78">
        <f>VLOOKUP(W13,'[1]Sheet1'!$A$336:$U$372,4,FALSE)</f>
        <v>283</v>
      </c>
      <c r="F13" s="80">
        <f t="shared" si="5"/>
        <v>0.047619047619047616</v>
      </c>
      <c r="G13" s="78">
        <f>VLOOKUP(W13,'[1]Sheet1'!$A$336:$U$372,6,FALSE)</f>
        <v>137</v>
      </c>
      <c r="H13" s="80">
        <f t="shared" si="6"/>
        <v>0.03446540880503145</v>
      </c>
      <c r="I13" s="78">
        <f>VLOOKUP(W13,'[1]Sheet1'!$A$336:$U$372,8,FALSE)</f>
        <v>54</v>
      </c>
      <c r="J13" s="80">
        <f t="shared" si="7"/>
        <v>0.05167464114832536</v>
      </c>
      <c r="K13" s="78">
        <f>VLOOKUP(W13,'[1]Sheet1'!$A$336:$U$372,10,FALSE)</f>
        <v>3</v>
      </c>
      <c r="L13" s="80">
        <f t="shared" si="8"/>
        <v>0.04</v>
      </c>
      <c r="M13" s="78">
        <f>VLOOKUP(W13,'[1]Sheet1'!$A$336:$U$372,12,FALSE)</f>
        <v>12</v>
      </c>
      <c r="N13" s="80">
        <f t="shared" si="9"/>
        <v>0.0670391061452514</v>
      </c>
      <c r="O13" s="78">
        <f>VLOOKUP(W13,'[1]Sheet1'!$A$336:$U$372,14,FALSE)</f>
        <v>3</v>
      </c>
      <c r="P13" s="80">
        <f t="shared" si="10"/>
        <v>0.0625</v>
      </c>
      <c r="Q13" s="78">
        <f>VLOOKUP(W13,'[1]Sheet1'!$A$336:$U$372,16,FALSE)</f>
        <v>1</v>
      </c>
      <c r="R13" s="80">
        <f t="shared" si="11"/>
        <v>0.047619047619047616</v>
      </c>
      <c r="S13" s="78">
        <f>VLOOKUP(W13,'[1]Sheet1'!$A$336:$U$372,18,FALSE)</f>
        <v>3</v>
      </c>
      <c r="T13" s="80">
        <f t="shared" si="12"/>
        <v>0.046153846153846156</v>
      </c>
      <c r="U13" s="78">
        <f>VLOOKUP(W13,'[1]Sheet1'!$A$336:$U$372,20,FALSE)</f>
        <v>3089</v>
      </c>
      <c r="V13" s="80">
        <f t="shared" si="13"/>
        <v>0.029353073092857958</v>
      </c>
      <c r="W13" s="290" t="s">
        <v>260</v>
      </c>
    </row>
    <row r="14" spans="1:23" ht="27">
      <c r="A14" s="203">
        <v>23</v>
      </c>
      <c r="B14" s="204" t="s">
        <v>21</v>
      </c>
      <c r="C14" s="78">
        <f>VLOOKUP(W14,'[1]Sheet1'!$A$336:$U$372,2,FALSE)</f>
        <v>409</v>
      </c>
      <c r="D14" s="79">
        <f t="shared" si="4"/>
        <v>0.004356393460084145</v>
      </c>
      <c r="E14" s="78">
        <f>VLOOKUP(W14,'[1]Sheet1'!$A$336:$U$372,4,FALSE)</f>
        <v>35</v>
      </c>
      <c r="F14" s="80">
        <f t="shared" si="5"/>
        <v>0.005889281507656066</v>
      </c>
      <c r="G14" s="78">
        <f>VLOOKUP(W14,'[1]Sheet1'!$A$336:$U$372,6,FALSE)</f>
        <v>20</v>
      </c>
      <c r="H14" s="80">
        <f t="shared" si="6"/>
        <v>0.005031446540880503</v>
      </c>
      <c r="I14" s="78">
        <f>VLOOKUP(W14,'[1]Sheet1'!$A$336:$U$372,8,FALSE)</f>
        <v>6</v>
      </c>
      <c r="J14" s="80">
        <f t="shared" si="7"/>
        <v>0.005741626794258373</v>
      </c>
      <c r="K14" s="78">
        <f>VLOOKUP(W14,'[1]Sheet1'!$A$336:$U$372,10,FALSE)</f>
        <v>0</v>
      </c>
      <c r="L14" s="80">
        <f t="shared" si="8"/>
        <v>0</v>
      </c>
      <c r="M14" s="78">
        <f>VLOOKUP(W14,'[1]Sheet1'!$A$336:$U$372,12,FALSE)</f>
        <v>2</v>
      </c>
      <c r="N14" s="80">
        <f t="shared" si="9"/>
        <v>0.0111731843575419</v>
      </c>
      <c r="O14" s="78">
        <f>VLOOKUP(W14,'[1]Sheet1'!$A$336:$U$372,14,FALSE)</f>
        <v>1</v>
      </c>
      <c r="P14" s="80">
        <f t="shared" si="10"/>
        <v>0.020833333333333332</v>
      </c>
      <c r="Q14" s="78">
        <f>VLOOKUP(W14,'[1]Sheet1'!$A$336:$U$372,16,FALSE)</f>
        <v>0</v>
      </c>
      <c r="R14" s="80">
        <f t="shared" si="11"/>
        <v>0</v>
      </c>
      <c r="S14" s="78">
        <f>VLOOKUP(W14,'[1]Sheet1'!$A$336:$U$372,18,FALSE)</f>
        <v>0</v>
      </c>
      <c r="T14" s="80">
        <f t="shared" si="12"/>
        <v>0</v>
      </c>
      <c r="U14" s="78">
        <f>VLOOKUP(W14,'[1]Sheet1'!$A$336:$U$372,20,FALSE)</f>
        <v>473</v>
      </c>
      <c r="V14" s="80">
        <f t="shared" si="13"/>
        <v>0.004494659622182523</v>
      </c>
      <c r="W14" s="290" t="s">
        <v>253</v>
      </c>
    </row>
    <row r="15" spans="1:23" ht="27">
      <c r="A15" s="203">
        <v>24</v>
      </c>
      <c r="B15" s="204" t="s">
        <v>22</v>
      </c>
      <c r="C15" s="78">
        <f>VLOOKUP(W15,'[1]Sheet1'!$A$336:$U$372,2,FALSE)</f>
        <v>3570</v>
      </c>
      <c r="D15" s="79">
        <f t="shared" si="4"/>
        <v>0.03802524364914523</v>
      </c>
      <c r="E15" s="78">
        <f>VLOOKUP(W15,'[1]Sheet1'!$A$336:$U$372,4,FALSE)</f>
        <v>306</v>
      </c>
      <c r="F15" s="80">
        <f t="shared" si="5"/>
        <v>0.05148914689550732</v>
      </c>
      <c r="G15" s="78">
        <f>VLOOKUP(W15,'[1]Sheet1'!$A$336:$U$372,6,FALSE)</f>
        <v>190</v>
      </c>
      <c r="H15" s="80">
        <f t="shared" si="6"/>
        <v>0.04779874213836478</v>
      </c>
      <c r="I15" s="78">
        <f>VLOOKUP(W15,'[1]Sheet1'!$A$336:$U$372,8,FALSE)</f>
        <v>55</v>
      </c>
      <c r="J15" s="80">
        <f t="shared" si="7"/>
        <v>0.05263157894736842</v>
      </c>
      <c r="K15" s="78">
        <f>VLOOKUP(W15,'[1]Sheet1'!$A$336:$U$372,10,FALSE)</f>
        <v>5</v>
      </c>
      <c r="L15" s="80">
        <f t="shared" si="8"/>
        <v>0.06666666666666667</v>
      </c>
      <c r="M15" s="78">
        <f>VLOOKUP(W15,'[1]Sheet1'!$A$336:$U$372,12,FALSE)</f>
        <v>11</v>
      </c>
      <c r="N15" s="80">
        <f t="shared" si="9"/>
        <v>0.061452513966480445</v>
      </c>
      <c r="O15" s="78">
        <f>VLOOKUP(W15,'[1]Sheet1'!$A$336:$U$372,14,FALSE)</f>
        <v>4</v>
      </c>
      <c r="P15" s="80">
        <f t="shared" si="10"/>
        <v>0.08333333333333333</v>
      </c>
      <c r="Q15" s="78">
        <f>VLOOKUP(W15,'[1]Sheet1'!$A$336:$U$372,16,FALSE)</f>
        <v>1</v>
      </c>
      <c r="R15" s="80">
        <f t="shared" si="11"/>
        <v>0.047619047619047616</v>
      </c>
      <c r="S15" s="78">
        <f>VLOOKUP(W15,'[1]Sheet1'!$A$336:$U$372,18,FALSE)</f>
        <v>4</v>
      </c>
      <c r="T15" s="80">
        <f t="shared" si="12"/>
        <v>0.06153846153846154</v>
      </c>
      <c r="U15" s="78">
        <f>VLOOKUP(W15,'[1]Sheet1'!$A$336:$U$372,20,FALSE)</f>
        <v>4146</v>
      </c>
      <c r="V15" s="80">
        <f t="shared" si="13"/>
        <v>0.03939716446843285</v>
      </c>
      <c r="W15" s="290" t="s">
        <v>261</v>
      </c>
    </row>
    <row r="16" spans="1:23" ht="14.25">
      <c r="A16" s="203">
        <v>25</v>
      </c>
      <c r="B16" s="204" t="s">
        <v>23</v>
      </c>
      <c r="C16" s="78">
        <f>VLOOKUP(W16,'[1]Sheet1'!$A$336:$U$372,2,FALSE)</f>
        <v>180</v>
      </c>
      <c r="D16" s="79">
        <f t="shared" si="4"/>
        <v>0.0019172391755871545</v>
      </c>
      <c r="E16" s="78">
        <f>VLOOKUP(W16,'[1]Sheet1'!$A$336:$U$372,4,FALSE)</f>
        <v>11</v>
      </c>
      <c r="F16" s="80">
        <f t="shared" si="5"/>
        <v>0.001850917045263335</v>
      </c>
      <c r="G16" s="78">
        <f>VLOOKUP(W16,'[1]Sheet1'!$A$336:$U$372,6,FALSE)</f>
        <v>6</v>
      </c>
      <c r="H16" s="80">
        <f t="shared" si="6"/>
        <v>0.0015094339622641509</v>
      </c>
      <c r="I16" s="78">
        <f>VLOOKUP(W16,'[1]Sheet1'!$A$336:$U$372,8,FALSE)</f>
        <v>4</v>
      </c>
      <c r="J16" s="80">
        <f t="shared" si="7"/>
        <v>0.003827751196172249</v>
      </c>
      <c r="K16" s="78">
        <f>VLOOKUP(W16,'[1]Sheet1'!$A$336:$U$372,10,FALSE)</f>
        <v>0</v>
      </c>
      <c r="L16" s="80">
        <f t="shared" si="8"/>
        <v>0</v>
      </c>
      <c r="M16" s="78">
        <f>VLOOKUP(W16,'[1]Sheet1'!$A$336:$U$372,12,FALSE)</f>
        <v>0</v>
      </c>
      <c r="N16" s="80">
        <f t="shared" si="9"/>
        <v>0</v>
      </c>
      <c r="O16" s="78">
        <f>VLOOKUP(W16,'[1]Sheet1'!$A$336:$U$372,14,FALSE)</f>
        <v>0</v>
      </c>
      <c r="P16" s="80">
        <f t="shared" si="10"/>
        <v>0</v>
      </c>
      <c r="Q16" s="78">
        <f>VLOOKUP(W16,'[1]Sheet1'!$A$336:$U$372,16,FALSE)</f>
        <v>0</v>
      </c>
      <c r="R16" s="80">
        <f t="shared" si="11"/>
        <v>0</v>
      </c>
      <c r="S16" s="78">
        <f>VLOOKUP(W16,'[1]Sheet1'!$A$336:$U$372,18,FALSE)</f>
        <v>0</v>
      </c>
      <c r="T16" s="80">
        <f t="shared" si="12"/>
        <v>0</v>
      </c>
      <c r="U16" s="78">
        <f>VLOOKUP(W16,'[1]Sheet1'!$A$336:$U$372,20,FALSE)</f>
        <v>201</v>
      </c>
      <c r="V16" s="80">
        <f t="shared" si="13"/>
        <v>0.0019099927781367594</v>
      </c>
      <c r="W16" s="290" t="s">
        <v>262</v>
      </c>
    </row>
    <row r="17" spans="1:23" ht="27.75" thickBot="1">
      <c r="A17" s="298">
        <v>29</v>
      </c>
      <c r="B17" s="262" t="s">
        <v>24</v>
      </c>
      <c r="C17" s="83">
        <f>VLOOKUP(W17,'[1]Sheet1'!$A$336:$U$372,2,FALSE)</f>
        <v>363</v>
      </c>
      <c r="D17" s="84">
        <f t="shared" si="4"/>
        <v>0.003866432337434095</v>
      </c>
      <c r="E17" s="83">
        <f>VLOOKUP(W17,'[1]Sheet1'!$A$336:$U$372,4,FALSE)</f>
        <v>34</v>
      </c>
      <c r="F17" s="85">
        <f t="shared" si="5"/>
        <v>0.005721016321723035</v>
      </c>
      <c r="G17" s="83">
        <f>VLOOKUP(W17,'[1]Sheet1'!$A$336:$U$372,6,FALSE)</f>
        <v>19</v>
      </c>
      <c r="H17" s="85">
        <f t="shared" si="6"/>
        <v>0.004779874213836478</v>
      </c>
      <c r="I17" s="83">
        <f>VLOOKUP(W17,'[1]Sheet1'!$A$336:$U$372,8,FALSE)</f>
        <v>9</v>
      </c>
      <c r="J17" s="85">
        <f t="shared" si="7"/>
        <v>0.00861244019138756</v>
      </c>
      <c r="K17" s="83">
        <f>VLOOKUP(W17,'[1]Sheet1'!$A$336:$U$372,10,FALSE)</f>
        <v>2</v>
      </c>
      <c r="L17" s="85">
        <f t="shared" si="8"/>
        <v>0.02666666666666667</v>
      </c>
      <c r="M17" s="83">
        <f>VLOOKUP(W17,'[1]Sheet1'!$A$336:$U$372,12,FALSE)</f>
        <v>1</v>
      </c>
      <c r="N17" s="85">
        <f t="shared" si="9"/>
        <v>0.00558659217877095</v>
      </c>
      <c r="O17" s="83">
        <f>VLOOKUP(W17,'[1]Sheet1'!$A$336:$U$372,14,FALSE)</f>
        <v>0</v>
      </c>
      <c r="P17" s="85">
        <f t="shared" si="10"/>
        <v>0</v>
      </c>
      <c r="Q17" s="83">
        <f>VLOOKUP(W17,'[1]Sheet1'!$A$336:$U$372,16,FALSE)</f>
        <v>2</v>
      </c>
      <c r="R17" s="85">
        <f t="shared" si="11"/>
        <v>0.09523809523809523</v>
      </c>
      <c r="S17" s="83">
        <f>VLOOKUP(W17,'[1]Sheet1'!$A$336:$U$372,18,FALSE)</f>
        <v>0</v>
      </c>
      <c r="T17" s="85">
        <f t="shared" si="12"/>
        <v>0</v>
      </c>
      <c r="U17" s="83">
        <f>VLOOKUP(W17,'[1]Sheet1'!$A$336:$U$372,20,FALSE)</f>
        <v>430</v>
      </c>
      <c r="V17" s="85">
        <f t="shared" si="13"/>
        <v>0.004086054201984112</v>
      </c>
      <c r="W17" s="290" t="s">
        <v>263</v>
      </c>
    </row>
    <row r="18" spans="1:22" ht="27.75" thickBot="1">
      <c r="A18" s="13">
        <v>3</v>
      </c>
      <c r="B18" s="14" t="s">
        <v>25</v>
      </c>
      <c r="C18" s="15">
        <f>SUM(C19:C25)</f>
        <v>1498</v>
      </c>
      <c r="D18" s="160">
        <f aca="true" t="shared" si="14" ref="D18:O18">SUM(D19:D25)</f>
        <v>0.01595569047238643</v>
      </c>
      <c r="E18" s="15">
        <f t="shared" si="14"/>
        <v>84</v>
      </c>
      <c r="F18" s="158">
        <f t="shared" si="14"/>
        <v>0.014134275618374556</v>
      </c>
      <c r="G18" s="15">
        <f t="shared" si="14"/>
        <v>85</v>
      </c>
      <c r="H18" s="158">
        <f t="shared" si="14"/>
        <v>0.02138364779874214</v>
      </c>
      <c r="I18" s="15">
        <f t="shared" si="14"/>
        <v>30</v>
      </c>
      <c r="J18" s="158">
        <f t="shared" si="14"/>
        <v>0.028708133971291867</v>
      </c>
      <c r="K18" s="15">
        <f t="shared" si="14"/>
        <v>1</v>
      </c>
      <c r="L18" s="158">
        <f t="shared" si="14"/>
        <v>0.013333333333333334</v>
      </c>
      <c r="M18" s="15">
        <f t="shared" si="14"/>
        <v>7</v>
      </c>
      <c r="N18" s="158">
        <f t="shared" si="14"/>
        <v>0.03910614525139665</v>
      </c>
      <c r="O18" s="15">
        <f t="shared" si="14"/>
        <v>0</v>
      </c>
      <c r="P18" s="158">
        <f aca="true" t="shared" si="15" ref="P18:V18">SUM(P19:P25)</f>
        <v>0</v>
      </c>
      <c r="Q18" s="15">
        <f t="shared" si="15"/>
        <v>0</v>
      </c>
      <c r="R18" s="158">
        <f t="shared" si="15"/>
        <v>0</v>
      </c>
      <c r="S18" s="15">
        <f t="shared" si="15"/>
        <v>1</v>
      </c>
      <c r="T18" s="158">
        <f t="shared" si="15"/>
        <v>0.015384615384615385</v>
      </c>
      <c r="U18" s="15">
        <f t="shared" si="15"/>
        <v>1706</v>
      </c>
      <c r="V18" s="158">
        <f t="shared" si="15"/>
        <v>0.016211182485081153</v>
      </c>
    </row>
    <row r="19" spans="1:23" ht="27">
      <c r="A19" s="297">
        <v>30</v>
      </c>
      <c r="B19" s="284" t="s">
        <v>26</v>
      </c>
      <c r="C19" s="193">
        <f>VLOOKUP(W19,'[1]Sheet1'!$A$336:$U$372,2,FALSE)</f>
        <v>226</v>
      </c>
      <c r="D19" s="163">
        <f aca="true" t="shared" si="16" ref="D19:D25">C19/$C$46</f>
        <v>0.0024072002982372053</v>
      </c>
      <c r="E19" s="193">
        <f>VLOOKUP(W19,'[1]Sheet1'!$A$336:$U$372,4,FALSE)</f>
        <v>12</v>
      </c>
      <c r="F19" s="162">
        <f aca="true" t="shared" si="17" ref="F19:F25">E19/$E$46</f>
        <v>0.0020191822311963654</v>
      </c>
      <c r="G19" s="193">
        <f>VLOOKUP(W19,'[1]Sheet1'!$A$336:$U$372,6,FALSE)</f>
        <v>13</v>
      </c>
      <c r="H19" s="162">
        <f aca="true" t="shared" si="18" ref="H19:H25">G19/$G$46</f>
        <v>0.003270440251572327</v>
      </c>
      <c r="I19" s="193">
        <f>VLOOKUP(W19,'[1]Sheet1'!$A$336:$U$372,8,FALSE)</f>
        <v>2</v>
      </c>
      <c r="J19" s="162">
        <f aca="true" t="shared" si="19" ref="J19:J25">I19/$I$46</f>
        <v>0.0019138755980861245</v>
      </c>
      <c r="K19" s="193">
        <f>VLOOKUP(W19,'[1]Sheet1'!$A$336:$U$372,10,FALSE)</f>
        <v>0</v>
      </c>
      <c r="L19" s="162">
        <f aca="true" t="shared" si="20" ref="L19:L25">K19/$K$46</f>
        <v>0</v>
      </c>
      <c r="M19" s="193">
        <f>VLOOKUP(W19,'[1]Sheet1'!$A$336:$U$372,12,FALSE)</f>
        <v>2</v>
      </c>
      <c r="N19" s="162">
        <f aca="true" t="shared" si="21" ref="N19:N25">M19/$M$46</f>
        <v>0.0111731843575419</v>
      </c>
      <c r="O19" s="193">
        <f>VLOOKUP(W19,'[1]Sheet1'!$A$336:$U$372,14,FALSE)</f>
        <v>0</v>
      </c>
      <c r="P19" s="162">
        <f aca="true" t="shared" si="22" ref="P19:P25">O19/$O$46</f>
        <v>0</v>
      </c>
      <c r="Q19" s="193">
        <f>VLOOKUP(W19,'[1]Sheet1'!$A$336:$U$372,16,FALSE)</f>
        <v>0</v>
      </c>
      <c r="R19" s="162">
        <f aca="true" t="shared" si="23" ref="R19:R25">Q19/$Q$46</f>
        <v>0</v>
      </c>
      <c r="S19" s="193">
        <f>VLOOKUP(W19,'[1]Sheet1'!$A$336:$U$372,18,FALSE)</f>
        <v>0</v>
      </c>
      <c r="T19" s="162">
        <f aca="true" t="shared" si="24" ref="T19:T25">S19/$S$46</f>
        <v>0</v>
      </c>
      <c r="U19" s="193">
        <f>VLOOKUP(W19,'[1]Sheet1'!$A$336:$U$372,20,FALSE)</f>
        <v>255</v>
      </c>
      <c r="V19" s="162">
        <f aca="true" t="shared" si="25" ref="V19:V25">U19/$U$46</f>
        <v>0.0024231251662929034</v>
      </c>
      <c r="W19" s="290" t="s">
        <v>264</v>
      </c>
    </row>
    <row r="20" spans="1:23" ht="14.25">
      <c r="A20" s="203">
        <v>31</v>
      </c>
      <c r="B20" s="204" t="s">
        <v>27</v>
      </c>
      <c r="C20" s="78">
        <f>VLOOKUP(W20,'[1]Sheet1'!$A$336:$U$372,2,FALSE)</f>
        <v>94</v>
      </c>
      <c r="D20" s="79">
        <f t="shared" si="16"/>
        <v>0.001001224902806625</v>
      </c>
      <c r="E20" s="78">
        <f>VLOOKUP(W20,'[1]Sheet1'!$A$336:$U$372,4,FALSE)</f>
        <v>4</v>
      </c>
      <c r="F20" s="80">
        <f t="shared" si="17"/>
        <v>0.0006730607437321219</v>
      </c>
      <c r="G20" s="78">
        <f>VLOOKUP(W20,'[1]Sheet1'!$A$336:$U$372,6,FALSE)</f>
        <v>3</v>
      </c>
      <c r="H20" s="80">
        <f t="shared" si="18"/>
        <v>0.0007547169811320754</v>
      </c>
      <c r="I20" s="78">
        <f>VLOOKUP(W20,'[1]Sheet1'!$A$336:$U$372,8,FALSE)</f>
        <v>3</v>
      </c>
      <c r="J20" s="80">
        <f t="shared" si="19"/>
        <v>0.0028708133971291866</v>
      </c>
      <c r="K20" s="78">
        <f>VLOOKUP(W20,'[1]Sheet1'!$A$336:$U$372,10,FALSE)</f>
        <v>0</v>
      </c>
      <c r="L20" s="80">
        <f t="shared" si="20"/>
        <v>0</v>
      </c>
      <c r="M20" s="78">
        <f>VLOOKUP(W20,'[1]Sheet1'!$A$336:$U$372,12,FALSE)</f>
        <v>0</v>
      </c>
      <c r="N20" s="80">
        <f t="shared" si="21"/>
        <v>0</v>
      </c>
      <c r="O20" s="78">
        <f>VLOOKUP(W20,'[1]Sheet1'!$A$336:$U$372,14,FALSE)</f>
        <v>0</v>
      </c>
      <c r="P20" s="80">
        <f t="shared" si="22"/>
        <v>0</v>
      </c>
      <c r="Q20" s="78">
        <f>VLOOKUP(W20,'[1]Sheet1'!$A$336:$U$372,16,FALSE)</f>
        <v>0</v>
      </c>
      <c r="R20" s="80">
        <f t="shared" si="23"/>
        <v>0</v>
      </c>
      <c r="S20" s="78">
        <f>VLOOKUP(W20,'[1]Sheet1'!$A$336:$U$372,18,FALSE)</f>
        <v>0</v>
      </c>
      <c r="T20" s="80">
        <f t="shared" si="24"/>
        <v>0</v>
      </c>
      <c r="U20" s="78">
        <f>VLOOKUP(W20,'[1]Sheet1'!$A$336:$U$372,20,FALSE)</f>
        <v>104</v>
      </c>
      <c r="V20" s="80">
        <f t="shared" si="25"/>
        <v>0.0009882549697822038</v>
      </c>
      <c r="W20" s="290" t="s">
        <v>265</v>
      </c>
    </row>
    <row r="21" spans="1:23" ht="14.25">
      <c r="A21" s="203">
        <v>32</v>
      </c>
      <c r="B21" s="204" t="s">
        <v>28</v>
      </c>
      <c r="C21" s="78">
        <f>VLOOKUP(W21,'[1]Sheet1'!$A$336:$U$372,2,FALSE)</f>
        <v>697</v>
      </c>
      <c r="D21" s="79">
        <f t="shared" si="16"/>
        <v>0.007423976141023593</v>
      </c>
      <c r="E21" s="78">
        <f>VLOOKUP(W21,'[1]Sheet1'!$A$336:$U$372,4,FALSE)</f>
        <v>40</v>
      </c>
      <c r="F21" s="80">
        <f t="shared" si="17"/>
        <v>0.006730607437321218</v>
      </c>
      <c r="G21" s="78">
        <f>VLOOKUP(W21,'[1]Sheet1'!$A$336:$U$372,6,FALSE)</f>
        <v>39</v>
      </c>
      <c r="H21" s="80">
        <f t="shared" si="18"/>
        <v>0.009811320754716982</v>
      </c>
      <c r="I21" s="78">
        <f>VLOOKUP(W21,'[1]Sheet1'!$A$336:$U$372,8,FALSE)</f>
        <v>16</v>
      </c>
      <c r="J21" s="80">
        <f t="shared" si="19"/>
        <v>0.015311004784688996</v>
      </c>
      <c r="K21" s="78">
        <f>VLOOKUP(W21,'[1]Sheet1'!$A$336:$U$372,10,FALSE)</f>
        <v>0</v>
      </c>
      <c r="L21" s="80">
        <f t="shared" si="20"/>
        <v>0</v>
      </c>
      <c r="M21" s="78">
        <f>VLOOKUP(W21,'[1]Sheet1'!$A$336:$U$372,12,FALSE)</f>
        <v>4</v>
      </c>
      <c r="N21" s="80">
        <f t="shared" si="21"/>
        <v>0.0223463687150838</v>
      </c>
      <c r="O21" s="78">
        <f>VLOOKUP(W21,'[1]Sheet1'!$A$336:$U$372,14,FALSE)</f>
        <v>0</v>
      </c>
      <c r="P21" s="80">
        <f t="shared" si="22"/>
        <v>0</v>
      </c>
      <c r="Q21" s="78">
        <f>VLOOKUP(W21,'[1]Sheet1'!$A$336:$U$372,16,FALSE)</f>
        <v>0</v>
      </c>
      <c r="R21" s="80">
        <f t="shared" si="23"/>
        <v>0</v>
      </c>
      <c r="S21" s="78">
        <f>VLOOKUP(W21,'[1]Sheet1'!$A$336:$U$372,18,FALSE)</f>
        <v>0</v>
      </c>
      <c r="T21" s="80">
        <f t="shared" si="24"/>
        <v>0</v>
      </c>
      <c r="U21" s="78">
        <f>VLOOKUP(W21,'[1]Sheet1'!$A$336:$U$372,20,FALSE)</f>
        <v>796</v>
      </c>
      <c r="V21" s="80">
        <f t="shared" si="25"/>
        <v>0.007563951499486868</v>
      </c>
      <c r="W21" s="290" t="s">
        <v>266</v>
      </c>
    </row>
    <row r="22" spans="1:23" ht="14.25">
      <c r="A22" s="203">
        <v>33</v>
      </c>
      <c r="B22" s="204" t="s">
        <v>29</v>
      </c>
      <c r="C22" s="78">
        <f>VLOOKUP(W22,'[1]Sheet1'!$A$336:$U$372,2,FALSE)</f>
        <v>172</v>
      </c>
      <c r="D22" s="79">
        <f t="shared" si="16"/>
        <v>0.0018320285455610587</v>
      </c>
      <c r="E22" s="78">
        <f>VLOOKUP(W22,'[1]Sheet1'!$A$336:$U$372,4,FALSE)</f>
        <v>14</v>
      </c>
      <c r="F22" s="80">
        <f t="shared" si="17"/>
        <v>0.002355712603062426</v>
      </c>
      <c r="G22" s="78">
        <f>VLOOKUP(W22,'[1]Sheet1'!$A$336:$U$372,6,FALSE)</f>
        <v>10</v>
      </c>
      <c r="H22" s="80">
        <f t="shared" si="18"/>
        <v>0.0025157232704402514</v>
      </c>
      <c r="I22" s="78">
        <f>VLOOKUP(W22,'[1]Sheet1'!$A$336:$U$372,8,FALSE)</f>
        <v>5</v>
      </c>
      <c r="J22" s="80">
        <f t="shared" si="19"/>
        <v>0.004784688995215311</v>
      </c>
      <c r="K22" s="78">
        <f>VLOOKUP(W22,'[1]Sheet1'!$A$336:$U$372,10,FALSE)</f>
        <v>1</v>
      </c>
      <c r="L22" s="80">
        <f t="shared" si="20"/>
        <v>0.013333333333333334</v>
      </c>
      <c r="M22" s="78">
        <f>VLOOKUP(W22,'[1]Sheet1'!$A$336:$U$372,12,FALSE)</f>
        <v>0</v>
      </c>
      <c r="N22" s="80">
        <f t="shared" si="21"/>
        <v>0</v>
      </c>
      <c r="O22" s="78">
        <f>VLOOKUP(W22,'[1]Sheet1'!$A$336:$U$372,14,FALSE)</f>
        <v>0</v>
      </c>
      <c r="P22" s="80">
        <f t="shared" si="22"/>
        <v>0</v>
      </c>
      <c r="Q22" s="78">
        <f>VLOOKUP(W22,'[1]Sheet1'!$A$336:$U$372,16,FALSE)</f>
        <v>0</v>
      </c>
      <c r="R22" s="80">
        <f t="shared" si="23"/>
        <v>0</v>
      </c>
      <c r="S22" s="78">
        <f>VLOOKUP(W22,'[1]Sheet1'!$A$336:$U$372,18,FALSE)</f>
        <v>0</v>
      </c>
      <c r="T22" s="80">
        <f t="shared" si="24"/>
        <v>0</v>
      </c>
      <c r="U22" s="78">
        <f>VLOOKUP(W22,'[1]Sheet1'!$A$336:$U$372,20,FALSE)</f>
        <v>202</v>
      </c>
      <c r="V22" s="80">
        <f t="shared" si="25"/>
        <v>0.0019194952297692804</v>
      </c>
      <c r="W22" s="290" t="s">
        <v>267</v>
      </c>
    </row>
    <row r="23" spans="1:23" ht="14.25">
      <c r="A23" s="203">
        <v>34</v>
      </c>
      <c r="B23" s="204" t="s">
        <v>30</v>
      </c>
      <c r="C23" s="78">
        <f>VLOOKUP(W23,'[1]Sheet1'!$A$336:$U$372,2,FALSE)</f>
        <v>137</v>
      </c>
      <c r="D23" s="79">
        <f t="shared" si="16"/>
        <v>0.0014592320391968899</v>
      </c>
      <c r="E23" s="78">
        <f>VLOOKUP(W23,'[1]Sheet1'!$A$336:$U$372,4,FALSE)</f>
        <v>8</v>
      </c>
      <c r="F23" s="80">
        <f t="shared" si="17"/>
        <v>0.0013461214874642437</v>
      </c>
      <c r="G23" s="78">
        <f>VLOOKUP(W23,'[1]Sheet1'!$A$336:$U$372,6,FALSE)</f>
        <v>8</v>
      </c>
      <c r="H23" s="80">
        <f t="shared" si="18"/>
        <v>0.002012578616352201</v>
      </c>
      <c r="I23" s="78">
        <f>VLOOKUP(W23,'[1]Sheet1'!$A$336:$U$372,8,FALSE)</f>
        <v>4</v>
      </c>
      <c r="J23" s="80">
        <f t="shared" si="19"/>
        <v>0.003827751196172249</v>
      </c>
      <c r="K23" s="78">
        <f>VLOOKUP(W23,'[1]Sheet1'!$A$336:$U$372,10,FALSE)</f>
        <v>0</v>
      </c>
      <c r="L23" s="80">
        <f t="shared" si="20"/>
        <v>0</v>
      </c>
      <c r="M23" s="78">
        <f>VLOOKUP(W23,'[1]Sheet1'!$A$336:$U$372,12,FALSE)</f>
        <v>1</v>
      </c>
      <c r="N23" s="80">
        <f t="shared" si="21"/>
        <v>0.00558659217877095</v>
      </c>
      <c r="O23" s="78">
        <f>VLOOKUP(W23,'[1]Sheet1'!$A$336:$U$372,14,FALSE)</f>
        <v>0</v>
      </c>
      <c r="P23" s="80">
        <f t="shared" si="22"/>
        <v>0</v>
      </c>
      <c r="Q23" s="78">
        <f>VLOOKUP(W23,'[1]Sheet1'!$A$336:$U$372,16,FALSE)</f>
        <v>0</v>
      </c>
      <c r="R23" s="80">
        <f t="shared" si="23"/>
        <v>0</v>
      </c>
      <c r="S23" s="78">
        <f>VLOOKUP(W23,'[1]Sheet1'!$A$336:$U$372,18,FALSE)</f>
        <v>0</v>
      </c>
      <c r="T23" s="80">
        <f t="shared" si="24"/>
        <v>0</v>
      </c>
      <c r="U23" s="78">
        <f>VLOOKUP(W23,'[1]Sheet1'!$A$336:$U$372,20,FALSE)</f>
        <v>158</v>
      </c>
      <c r="V23" s="80">
        <f t="shared" si="25"/>
        <v>0.001501387357938348</v>
      </c>
      <c r="W23" s="290" t="s">
        <v>268</v>
      </c>
    </row>
    <row r="24" spans="1:23" ht="14.25">
      <c r="A24" s="203">
        <v>35</v>
      </c>
      <c r="B24" s="204" t="s">
        <v>31</v>
      </c>
      <c r="C24" s="78">
        <f>VLOOKUP(W24,'[1]Sheet1'!$A$336:$U$372,2,FALSE)</f>
        <v>28</v>
      </c>
      <c r="D24" s="79">
        <f t="shared" si="16"/>
        <v>0.00029823720509133516</v>
      </c>
      <c r="E24" s="78">
        <f>VLOOKUP(W24,'[1]Sheet1'!$A$336:$U$372,4,FALSE)</f>
        <v>0</v>
      </c>
      <c r="F24" s="80">
        <f t="shared" si="17"/>
        <v>0</v>
      </c>
      <c r="G24" s="78">
        <f>VLOOKUP(W24,'[1]Sheet1'!$A$336:$U$372,6,FALSE)</f>
        <v>2</v>
      </c>
      <c r="H24" s="80">
        <f t="shared" si="18"/>
        <v>0.0005031446540880503</v>
      </c>
      <c r="I24" s="78">
        <f>VLOOKUP(W24,'[1]Sheet1'!$A$336:$U$372,8,FALSE)</f>
        <v>0</v>
      </c>
      <c r="J24" s="80">
        <f t="shared" si="19"/>
        <v>0</v>
      </c>
      <c r="K24" s="78">
        <f>VLOOKUP(W24,'[1]Sheet1'!$A$336:$U$372,10,FALSE)</f>
        <v>0</v>
      </c>
      <c r="L24" s="80">
        <f t="shared" si="20"/>
        <v>0</v>
      </c>
      <c r="M24" s="78">
        <f>VLOOKUP(W24,'[1]Sheet1'!$A$336:$U$372,12,FALSE)</f>
        <v>0</v>
      </c>
      <c r="N24" s="80">
        <f t="shared" si="21"/>
        <v>0</v>
      </c>
      <c r="O24" s="78">
        <f>VLOOKUP(W24,'[1]Sheet1'!$A$336:$U$372,14,FALSE)</f>
        <v>0</v>
      </c>
      <c r="P24" s="80">
        <f t="shared" si="22"/>
        <v>0</v>
      </c>
      <c r="Q24" s="78">
        <f>VLOOKUP(W24,'[1]Sheet1'!$A$336:$U$372,16,FALSE)</f>
        <v>0</v>
      </c>
      <c r="R24" s="80">
        <f t="shared" si="23"/>
        <v>0</v>
      </c>
      <c r="S24" s="78">
        <f>VLOOKUP(W24,'[1]Sheet1'!$A$336:$U$372,18,FALSE)</f>
        <v>1</v>
      </c>
      <c r="T24" s="80">
        <f t="shared" si="24"/>
        <v>0.015384615384615385</v>
      </c>
      <c r="U24" s="78">
        <f>VLOOKUP(W24,'[1]Sheet1'!$A$336:$U$372,20,FALSE)</f>
        <v>31</v>
      </c>
      <c r="V24" s="80">
        <f t="shared" si="25"/>
        <v>0.0002945760006081569</v>
      </c>
      <c r="W24" s="290" t="s">
        <v>269</v>
      </c>
    </row>
    <row r="25" spans="1:23" ht="27.75" thickBot="1">
      <c r="A25" s="298">
        <v>39</v>
      </c>
      <c r="B25" s="262" t="s">
        <v>32</v>
      </c>
      <c r="C25" s="83">
        <f>VLOOKUP(W25,'[1]Sheet1'!$A$336:$U$372,2,FALSE)</f>
        <v>144</v>
      </c>
      <c r="D25" s="84">
        <f t="shared" si="16"/>
        <v>0.0015337913404697237</v>
      </c>
      <c r="E25" s="83">
        <f>VLOOKUP(W25,'[1]Sheet1'!$A$336:$U$372,4,FALSE)</f>
        <v>6</v>
      </c>
      <c r="F25" s="85">
        <f t="shared" si="17"/>
        <v>0.0010095911155981827</v>
      </c>
      <c r="G25" s="83">
        <f>VLOOKUP(W25,'[1]Sheet1'!$A$336:$U$372,6,FALSE)</f>
        <v>10</v>
      </c>
      <c r="H25" s="85">
        <f t="shared" si="18"/>
        <v>0.0025157232704402514</v>
      </c>
      <c r="I25" s="83">
        <f>VLOOKUP(W25,'[1]Sheet1'!$A$336:$U$372,8,FALSE)</f>
        <v>0</v>
      </c>
      <c r="J25" s="85">
        <f t="shared" si="19"/>
        <v>0</v>
      </c>
      <c r="K25" s="83">
        <f>VLOOKUP(W25,'[1]Sheet1'!$A$336:$U$372,10,FALSE)</f>
        <v>0</v>
      </c>
      <c r="L25" s="85">
        <f t="shared" si="20"/>
        <v>0</v>
      </c>
      <c r="M25" s="83">
        <f>VLOOKUP(W25,'[1]Sheet1'!$A$336:$U$372,12,FALSE)</f>
        <v>0</v>
      </c>
      <c r="N25" s="85">
        <f t="shared" si="21"/>
        <v>0</v>
      </c>
      <c r="O25" s="83">
        <f>VLOOKUP(W25,'[1]Sheet1'!$A$336:$U$372,14,FALSE)</f>
        <v>0</v>
      </c>
      <c r="P25" s="85">
        <f t="shared" si="22"/>
        <v>0</v>
      </c>
      <c r="Q25" s="83">
        <f>VLOOKUP(W25,'[1]Sheet1'!$A$336:$U$372,16,FALSE)</f>
        <v>0</v>
      </c>
      <c r="R25" s="85">
        <f t="shared" si="23"/>
        <v>0</v>
      </c>
      <c r="S25" s="83">
        <f>VLOOKUP(W25,'[1]Sheet1'!$A$336:$U$372,18,FALSE)</f>
        <v>0</v>
      </c>
      <c r="T25" s="85">
        <f t="shared" si="24"/>
        <v>0</v>
      </c>
      <c r="U25" s="83">
        <f>VLOOKUP(W25,'[1]Sheet1'!$A$336:$U$372,20,FALSE)</f>
        <v>160</v>
      </c>
      <c r="V25" s="85">
        <f t="shared" si="25"/>
        <v>0.0015203922612033905</v>
      </c>
      <c r="W25" s="290" t="s">
        <v>270</v>
      </c>
    </row>
    <row r="26" spans="1:22" ht="27.75" thickBot="1">
      <c r="A26" s="13">
        <v>4</v>
      </c>
      <c r="B26" s="14" t="s">
        <v>33</v>
      </c>
      <c r="C26" s="15">
        <f>SUM(C27:C31)</f>
        <v>24131</v>
      </c>
      <c r="D26" s="160">
        <f aca="true" t="shared" si="26" ref="D26:O26">SUM(D27:D31)</f>
        <v>0.2570272141449646</v>
      </c>
      <c r="E26" s="15">
        <f t="shared" si="26"/>
        <v>1099</v>
      </c>
      <c r="F26" s="158">
        <f t="shared" si="26"/>
        <v>0.18492343934040045</v>
      </c>
      <c r="G26" s="15">
        <f t="shared" si="26"/>
        <v>868</v>
      </c>
      <c r="H26" s="158">
        <f t="shared" si="26"/>
        <v>0.21836477987421382</v>
      </c>
      <c r="I26" s="15">
        <f t="shared" si="26"/>
        <v>194</v>
      </c>
      <c r="J26" s="158">
        <f t="shared" si="26"/>
        <v>0.1856459330143541</v>
      </c>
      <c r="K26" s="15">
        <f t="shared" si="26"/>
        <v>13</v>
      </c>
      <c r="L26" s="158">
        <f t="shared" si="26"/>
        <v>0.17333333333333334</v>
      </c>
      <c r="M26" s="15">
        <f t="shared" si="26"/>
        <v>23</v>
      </c>
      <c r="N26" s="158">
        <f t="shared" si="26"/>
        <v>0.12849162011173185</v>
      </c>
      <c r="O26" s="15">
        <f t="shared" si="26"/>
        <v>6</v>
      </c>
      <c r="P26" s="158">
        <f aca="true" t="shared" si="27" ref="P26:V26">SUM(P27:P31)</f>
        <v>0.12499999999999999</v>
      </c>
      <c r="Q26" s="15">
        <f t="shared" si="27"/>
        <v>1</v>
      </c>
      <c r="R26" s="158">
        <f t="shared" si="27"/>
        <v>0.047619047619047616</v>
      </c>
      <c r="S26" s="15">
        <f t="shared" si="27"/>
        <v>9</v>
      </c>
      <c r="T26" s="158">
        <f t="shared" si="27"/>
        <v>0.13846153846153847</v>
      </c>
      <c r="U26" s="15">
        <f t="shared" si="27"/>
        <v>26344</v>
      </c>
      <c r="V26" s="158">
        <f t="shared" si="27"/>
        <v>0.25033258580713824</v>
      </c>
    </row>
    <row r="27" spans="1:23" ht="27">
      <c r="A27" s="297">
        <v>40</v>
      </c>
      <c r="B27" s="284" t="s">
        <v>34</v>
      </c>
      <c r="C27" s="193">
        <f>VLOOKUP(W27,'[1]Sheet1'!$A$336:$U$372,2,FALSE)</f>
        <v>3645</v>
      </c>
      <c r="D27" s="163">
        <f>C27/$C$46</f>
        <v>0.03882409330563988</v>
      </c>
      <c r="E27" s="193">
        <f>VLOOKUP(W27,'[1]Sheet1'!$A$336:$U$372,4,FALSE)</f>
        <v>232</v>
      </c>
      <c r="F27" s="162">
        <f>E27/$E$46</f>
        <v>0.03903752313646307</v>
      </c>
      <c r="G27" s="193">
        <f>VLOOKUP(W27,'[1]Sheet1'!$A$336:$U$372,6,FALSE)</f>
        <v>173</v>
      </c>
      <c r="H27" s="162">
        <f>G27/$G$46</f>
        <v>0.043522012578616355</v>
      </c>
      <c r="I27" s="193">
        <f>VLOOKUP(W27,'[1]Sheet1'!$A$336:$U$372,8,FALSE)</f>
        <v>45</v>
      </c>
      <c r="J27" s="162">
        <f>I27/$I$46</f>
        <v>0.0430622009569378</v>
      </c>
      <c r="K27" s="193">
        <f>VLOOKUP(W27,'[1]Sheet1'!$A$336:$U$372,10,FALSE)</f>
        <v>7</v>
      </c>
      <c r="L27" s="162">
        <f>K27/$K$46</f>
        <v>0.09333333333333334</v>
      </c>
      <c r="M27" s="193">
        <f>VLOOKUP(W27,'[1]Sheet1'!$A$336:$U$372,12,FALSE)</f>
        <v>2</v>
      </c>
      <c r="N27" s="162">
        <f>M27/$M$46</f>
        <v>0.0111731843575419</v>
      </c>
      <c r="O27" s="193">
        <f>VLOOKUP(W27,'[1]Sheet1'!$A$336:$U$372,14,FALSE)</f>
        <v>2</v>
      </c>
      <c r="P27" s="162">
        <f>O27/$O$46</f>
        <v>0.041666666666666664</v>
      </c>
      <c r="Q27" s="193">
        <f>VLOOKUP(W27,'[1]Sheet1'!$A$336:$U$372,16,FALSE)</f>
        <v>0</v>
      </c>
      <c r="R27" s="162">
        <f>Q27/$Q$46</f>
        <v>0</v>
      </c>
      <c r="S27" s="193">
        <f>VLOOKUP(W27,'[1]Sheet1'!$A$336:$U$372,18,FALSE)</f>
        <v>4</v>
      </c>
      <c r="T27" s="162">
        <f>S27/$S$46</f>
        <v>0.06153846153846154</v>
      </c>
      <c r="U27" s="193">
        <f>VLOOKUP(W27,'[1]Sheet1'!$A$336:$U$372,20,FALSE)</f>
        <v>4110</v>
      </c>
      <c r="V27" s="162">
        <f>U27/$U$46</f>
        <v>0.039055076209662094</v>
      </c>
      <c r="W27" s="290" t="s">
        <v>271</v>
      </c>
    </row>
    <row r="28" spans="1:23" ht="14.25">
      <c r="A28" s="203">
        <v>41</v>
      </c>
      <c r="B28" s="204" t="s">
        <v>35</v>
      </c>
      <c r="C28" s="78">
        <f>VLOOKUP(W28,'[1]Sheet1'!$A$336:$U$372,2,FALSE)</f>
        <v>11826</v>
      </c>
      <c r="D28" s="79">
        <f>C28/$C$46</f>
        <v>0.12596261383607604</v>
      </c>
      <c r="E28" s="78">
        <f>VLOOKUP(W28,'[1]Sheet1'!$A$336:$U$372,4,FALSE)</f>
        <v>411</v>
      </c>
      <c r="F28" s="80">
        <f>E28/$E$46</f>
        <v>0.06915699141847552</v>
      </c>
      <c r="G28" s="78">
        <f>VLOOKUP(W28,'[1]Sheet1'!$A$336:$U$372,6,FALSE)</f>
        <v>337</v>
      </c>
      <c r="H28" s="80">
        <f>G28/$G$46</f>
        <v>0.08477987421383648</v>
      </c>
      <c r="I28" s="78">
        <f>VLOOKUP(W28,'[1]Sheet1'!$A$336:$U$372,8,FALSE)</f>
        <v>67</v>
      </c>
      <c r="J28" s="80">
        <f>I28/$I$46</f>
        <v>0.06411483253588517</v>
      </c>
      <c r="K28" s="78">
        <f>VLOOKUP(W28,'[1]Sheet1'!$A$336:$U$372,10,FALSE)</f>
        <v>0</v>
      </c>
      <c r="L28" s="80">
        <f>K28/$K$46</f>
        <v>0</v>
      </c>
      <c r="M28" s="78">
        <f>VLOOKUP(W28,'[1]Sheet1'!$A$336:$U$372,12,FALSE)</f>
        <v>6</v>
      </c>
      <c r="N28" s="80">
        <f>M28/$M$46</f>
        <v>0.0335195530726257</v>
      </c>
      <c r="O28" s="78">
        <f>VLOOKUP(W28,'[1]Sheet1'!$A$336:$U$372,14,FALSE)</f>
        <v>2</v>
      </c>
      <c r="P28" s="80">
        <f>O28/$O$46</f>
        <v>0.041666666666666664</v>
      </c>
      <c r="Q28" s="78">
        <f>VLOOKUP(W28,'[1]Sheet1'!$A$336:$U$372,16,FALSE)</f>
        <v>0</v>
      </c>
      <c r="R28" s="80">
        <f>Q28/$Q$46</f>
        <v>0</v>
      </c>
      <c r="S28" s="78">
        <f>VLOOKUP(W28,'[1]Sheet1'!$A$336:$U$372,18,FALSE)</f>
        <v>2</v>
      </c>
      <c r="T28" s="80">
        <f>S28/$S$46</f>
        <v>0.03076923076923077</v>
      </c>
      <c r="U28" s="78">
        <f>VLOOKUP(W28,'[1]Sheet1'!$A$336:$U$372,20,FALSE)</f>
        <v>12651</v>
      </c>
      <c r="V28" s="80">
        <f>U28/$U$46</f>
        <v>0.12021551560302558</v>
      </c>
      <c r="W28" s="290" t="s">
        <v>272</v>
      </c>
    </row>
    <row r="29" spans="1:23" ht="27">
      <c r="A29" s="203">
        <v>42</v>
      </c>
      <c r="B29" s="204" t="s">
        <v>36</v>
      </c>
      <c r="C29" s="78">
        <f>VLOOKUP(W29,'[1]Sheet1'!$A$336:$U$372,2,FALSE)</f>
        <v>2284</v>
      </c>
      <c r="D29" s="79">
        <f>C29/$C$46</f>
        <v>0.02432763487245034</v>
      </c>
      <c r="E29" s="78">
        <f>VLOOKUP(W29,'[1]Sheet1'!$A$336:$U$372,4,FALSE)</f>
        <v>110</v>
      </c>
      <c r="F29" s="80">
        <f>E29/$E$46</f>
        <v>0.01850917045263335</v>
      </c>
      <c r="G29" s="78">
        <f>VLOOKUP(W29,'[1]Sheet1'!$A$336:$U$372,6,FALSE)</f>
        <v>95</v>
      </c>
      <c r="H29" s="80">
        <f>G29/$G$46</f>
        <v>0.02389937106918239</v>
      </c>
      <c r="I29" s="78">
        <f>VLOOKUP(W29,'[1]Sheet1'!$A$336:$U$372,8,FALSE)</f>
        <v>20</v>
      </c>
      <c r="J29" s="80">
        <f>I29/$I$46</f>
        <v>0.019138755980861243</v>
      </c>
      <c r="K29" s="78">
        <f>VLOOKUP(W29,'[1]Sheet1'!$A$336:$U$372,10,FALSE)</f>
        <v>1</v>
      </c>
      <c r="L29" s="80">
        <f>K29/$K$46</f>
        <v>0.013333333333333334</v>
      </c>
      <c r="M29" s="78">
        <f>VLOOKUP(W29,'[1]Sheet1'!$A$336:$U$372,12,FALSE)</f>
        <v>0</v>
      </c>
      <c r="N29" s="80">
        <f>M29/$M$46</f>
        <v>0</v>
      </c>
      <c r="O29" s="78">
        <f>VLOOKUP(W29,'[1]Sheet1'!$A$336:$U$372,14,FALSE)</f>
        <v>1</v>
      </c>
      <c r="P29" s="80">
        <f>O29/$O$46</f>
        <v>0.020833333333333332</v>
      </c>
      <c r="Q29" s="78">
        <f>VLOOKUP(W29,'[1]Sheet1'!$A$336:$U$372,16,FALSE)</f>
        <v>0</v>
      </c>
      <c r="R29" s="80">
        <f>Q29/$Q$46</f>
        <v>0</v>
      </c>
      <c r="S29" s="78">
        <f>VLOOKUP(W29,'[1]Sheet1'!$A$336:$U$372,18,FALSE)</f>
        <v>1</v>
      </c>
      <c r="T29" s="80">
        <f>S29/$S$46</f>
        <v>0.015384615384615385</v>
      </c>
      <c r="U29" s="78">
        <f>VLOOKUP(W29,'[1]Sheet1'!$A$336:$U$372,20,FALSE)</f>
        <v>2512</v>
      </c>
      <c r="V29" s="80">
        <f>U29/$U$46</f>
        <v>0.023870158500893232</v>
      </c>
      <c r="W29" s="290" t="s">
        <v>273</v>
      </c>
    </row>
    <row r="30" spans="1:23" ht="14.25">
      <c r="A30" s="203">
        <v>43</v>
      </c>
      <c r="B30" s="204" t="s">
        <v>37</v>
      </c>
      <c r="C30" s="78">
        <f>VLOOKUP(W30,'[1]Sheet1'!$A$336:$U$372,2,FALSE)</f>
        <v>5532</v>
      </c>
      <c r="D30" s="79">
        <f>C30/$C$46</f>
        <v>0.058923150663045216</v>
      </c>
      <c r="E30" s="78">
        <f>VLOOKUP(W30,'[1]Sheet1'!$A$336:$U$372,4,FALSE)</f>
        <v>317</v>
      </c>
      <c r="F30" s="80">
        <f>E30/$E$46</f>
        <v>0.053340063940770656</v>
      </c>
      <c r="G30" s="78">
        <f>VLOOKUP(W30,'[1]Sheet1'!$A$336:$U$372,6,FALSE)</f>
        <v>244</v>
      </c>
      <c r="H30" s="80">
        <f>G30/$G$46</f>
        <v>0.06138364779874214</v>
      </c>
      <c r="I30" s="78">
        <f>VLOOKUP(W30,'[1]Sheet1'!$A$336:$U$372,8,FALSE)</f>
        <v>56</v>
      </c>
      <c r="J30" s="80">
        <f>I30/$I$46</f>
        <v>0.053588516746411484</v>
      </c>
      <c r="K30" s="78">
        <f>VLOOKUP(W30,'[1]Sheet1'!$A$336:$U$372,10,FALSE)</f>
        <v>4</v>
      </c>
      <c r="L30" s="80">
        <f>K30/$K$46</f>
        <v>0.05333333333333334</v>
      </c>
      <c r="M30" s="78">
        <f>VLOOKUP(W30,'[1]Sheet1'!$A$336:$U$372,12,FALSE)</f>
        <v>12</v>
      </c>
      <c r="N30" s="80">
        <f>M30/$M$46</f>
        <v>0.0670391061452514</v>
      </c>
      <c r="O30" s="78">
        <f>VLOOKUP(W30,'[1]Sheet1'!$A$336:$U$372,14,FALSE)</f>
        <v>1</v>
      </c>
      <c r="P30" s="80">
        <f>O30/$O$46</f>
        <v>0.020833333333333332</v>
      </c>
      <c r="Q30" s="78">
        <f>VLOOKUP(W30,'[1]Sheet1'!$A$336:$U$372,16,FALSE)</f>
        <v>1</v>
      </c>
      <c r="R30" s="80">
        <f>Q30/$Q$46</f>
        <v>0.047619047619047616</v>
      </c>
      <c r="S30" s="78">
        <f>VLOOKUP(W30,'[1]Sheet1'!$A$336:$U$372,18,FALSE)</f>
        <v>1</v>
      </c>
      <c r="T30" s="80">
        <f>S30/$S$46</f>
        <v>0.015384615384615385</v>
      </c>
      <c r="U30" s="78">
        <f>VLOOKUP(W30,'[1]Sheet1'!$A$336:$U$372,20,FALSE)</f>
        <v>6168</v>
      </c>
      <c r="V30" s="80">
        <f>U30/$U$46</f>
        <v>0.058611121669390705</v>
      </c>
      <c r="W30" s="290" t="s">
        <v>274</v>
      </c>
    </row>
    <row r="31" spans="1:23" ht="27.75" thickBot="1">
      <c r="A31" s="298">
        <v>49</v>
      </c>
      <c r="B31" s="262" t="s">
        <v>38</v>
      </c>
      <c r="C31" s="83">
        <f>VLOOKUP(W31,'[1]Sheet1'!$A$336:$U$372,2,FALSE)</f>
        <v>844</v>
      </c>
      <c r="D31" s="84">
        <f>C31/$C$46</f>
        <v>0.008989721467753103</v>
      </c>
      <c r="E31" s="83">
        <f>VLOOKUP(W31,'[1]Sheet1'!$A$336:$U$372,4,FALSE)</f>
        <v>29</v>
      </c>
      <c r="F31" s="85">
        <f>E31/$E$46</f>
        <v>0.0048796903920578834</v>
      </c>
      <c r="G31" s="83">
        <f>VLOOKUP(W31,'[1]Sheet1'!$A$336:$U$372,6,FALSE)</f>
        <v>19</v>
      </c>
      <c r="H31" s="85">
        <f>G31/$G$46</f>
        <v>0.004779874213836478</v>
      </c>
      <c r="I31" s="83">
        <f>VLOOKUP(W31,'[1]Sheet1'!$A$336:$U$372,8,FALSE)</f>
        <v>6</v>
      </c>
      <c r="J31" s="85">
        <f>I31/$I$46</f>
        <v>0.005741626794258373</v>
      </c>
      <c r="K31" s="83">
        <f>VLOOKUP(W31,'[1]Sheet1'!$A$336:$U$372,10,FALSE)</f>
        <v>1</v>
      </c>
      <c r="L31" s="85">
        <f>K31/$K$46</f>
        <v>0.013333333333333334</v>
      </c>
      <c r="M31" s="83">
        <f>VLOOKUP(W31,'[1]Sheet1'!$A$336:$U$372,12,FALSE)</f>
        <v>3</v>
      </c>
      <c r="N31" s="85">
        <f>M31/$M$46</f>
        <v>0.01675977653631285</v>
      </c>
      <c r="O31" s="83">
        <f>VLOOKUP(W31,'[1]Sheet1'!$A$336:$U$372,14,FALSE)</f>
        <v>0</v>
      </c>
      <c r="P31" s="85">
        <f>O31/$O$46</f>
        <v>0</v>
      </c>
      <c r="Q31" s="83">
        <f>VLOOKUP(W31,'[1]Sheet1'!$A$336:$U$372,16,FALSE)</f>
        <v>0</v>
      </c>
      <c r="R31" s="85">
        <f>Q31/$Q$46</f>
        <v>0</v>
      </c>
      <c r="S31" s="83">
        <f>VLOOKUP(W31,'[1]Sheet1'!$A$336:$U$372,18,FALSE)</f>
        <v>1</v>
      </c>
      <c r="T31" s="85">
        <f>S31/$S$46</f>
        <v>0.015384615384615385</v>
      </c>
      <c r="U31" s="83">
        <f>VLOOKUP(W31,'[1]Sheet1'!$A$336:$U$372,20,FALSE)</f>
        <v>903</v>
      </c>
      <c r="V31" s="85">
        <f>U31/$U$46</f>
        <v>0.008580713824166634</v>
      </c>
      <c r="W31" s="290" t="s">
        <v>275</v>
      </c>
    </row>
    <row r="32" spans="1:22" ht="27.75" thickBot="1">
      <c r="A32" s="13">
        <v>5</v>
      </c>
      <c r="B32" s="14" t="s">
        <v>39</v>
      </c>
      <c r="C32" s="15">
        <f>SUM(C33:C39)</f>
        <v>22912</v>
      </c>
      <c r="D32" s="160">
        <f aca="true" t="shared" si="28" ref="D32:O32">SUM(D33:D39)</f>
        <v>0.24404324439473823</v>
      </c>
      <c r="E32" s="15">
        <f t="shared" si="28"/>
        <v>1483</v>
      </c>
      <c r="F32" s="158">
        <f t="shared" si="28"/>
        <v>0.24953727073868417</v>
      </c>
      <c r="G32" s="15">
        <f t="shared" si="28"/>
        <v>1022</v>
      </c>
      <c r="H32" s="158">
        <f t="shared" si="28"/>
        <v>0.25710691823899373</v>
      </c>
      <c r="I32" s="15">
        <f t="shared" si="28"/>
        <v>285</v>
      </c>
      <c r="J32" s="158">
        <f t="shared" si="28"/>
        <v>0.2727272727272727</v>
      </c>
      <c r="K32" s="15">
        <f t="shared" si="28"/>
        <v>16</v>
      </c>
      <c r="L32" s="158">
        <f t="shared" si="28"/>
        <v>0.21333333333333335</v>
      </c>
      <c r="M32" s="15">
        <f t="shared" si="28"/>
        <v>37</v>
      </c>
      <c r="N32" s="158">
        <f t="shared" si="28"/>
        <v>0.20670391061452512</v>
      </c>
      <c r="O32" s="15">
        <f t="shared" si="28"/>
        <v>13</v>
      </c>
      <c r="P32" s="158">
        <f aca="true" t="shared" si="29" ref="P32:V32">SUM(P33:P39)</f>
        <v>0.2708333333333333</v>
      </c>
      <c r="Q32" s="15">
        <f t="shared" si="29"/>
        <v>8</v>
      </c>
      <c r="R32" s="158">
        <f t="shared" si="29"/>
        <v>0.38095238095238093</v>
      </c>
      <c r="S32" s="15">
        <f t="shared" si="29"/>
        <v>14</v>
      </c>
      <c r="T32" s="158">
        <f t="shared" si="29"/>
        <v>0.2153846153846154</v>
      </c>
      <c r="U32" s="15">
        <f t="shared" si="29"/>
        <v>25790</v>
      </c>
      <c r="V32" s="158">
        <f t="shared" si="29"/>
        <v>0.2450682276027215</v>
      </c>
    </row>
    <row r="33" spans="1:23" ht="27">
      <c r="A33" s="297">
        <v>50</v>
      </c>
      <c r="B33" s="284" t="s">
        <v>40</v>
      </c>
      <c r="C33" s="193">
        <f>VLOOKUP(W33,'[1]Sheet1'!$A$336:$U$372,2,FALSE)</f>
        <v>271</v>
      </c>
      <c r="D33" s="163">
        <f aca="true" t="shared" si="30" ref="D33:D39">C33/$C$46</f>
        <v>0.0028865100921339937</v>
      </c>
      <c r="E33" s="193">
        <f>VLOOKUP(W33,'[1]Sheet1'!$A$336:$U$372,4,FALSE)</f>
        <v>18</v>
      </c>
      <c r="F33" s="162">
        <f aca="true" t="shared" si="31" ref="F33:F39">E33/$E$46</f>
        <v>0.003028773346794548</v>
      </c>
      <c r="G33" s="193">
        <f>VLOOKUP(W33,'[1]Sheet1'!$A$336:$U$372,6,FALSE)</f>
        <v>10</v>
      </c>
      <c r="H33" s="162">
        <f aca="true" t="shared" si="32" ref="H33:H39">G33/$G$46</f>
        <v>0.0025157232704402514</v>
      </c>
      <c r="I33" s="193">
        <f>VLOOKUP(W33,'[1]Sheet1'!$A$336:$U$372,8,FALSE)</f>
        <v>1</v>
      </c>
      <c r="J33" s="162">
        <f aca="true" t="shared" si="33" ref="J33:J39">I33/$I$46</f>
        <v>0.0009569377990430622</v>
      </c>
      <c r="K33" s="193">
        <f>VLOOKUP(W33,'[1]Sheet1'!$A$336:$U$372,10,FALSE)</f>
        <v>0</v>
      </c>
      <c r="L33" s="162">
        <f aca="true" t="shared" si="34" ref="L33:L39">K33/$K$46</f>
        <v>0</v>
      </c>
      <c r="M33" s="193">
        <f>VLOOKUP(W33,'[1]Sheet1'!$A$336:$U$372,12,FALSE)</f>
        <v>0</v>
      </c>
      <c r="N33" s="162">
        <f aca="true" t="shared" si="35" ref="N33:N39">M33/$M$46</f>
        <v>0</v>
      </c>
      <c r="O33" s="193">
        <f>VLOOKUP(W33,'[1]Sheet1'!$A$336:$U$372,14,FALSE)</f>
        <v>0</v>
      </c>
      <c r="P33" s="162">
        <f aca="true" t="shared" si="36" ref="P33:P39">O33/$O$46</f>
        <v>0</v>
      </c>
      <c r="Q33" s="193">
        <f>VLOOKUP(W33,'[1]Sheet1'!$A$336:$U$372,16,FALSE)</f>
        <v>0</v>
      </c>
      <c r="R33" s="162">
        <f aca="true" t="shared" si="37" ref="R33:R39">Q33/$Q$46</f>
        <v>0</v>
      </c>
      <c r="S33" s="193">
        <f>VLOOKUP(W33,'[1]Sheet1'!$A$336:$U$372,18,FALSE)</f>
        <v>0</v>
      </c>
      <c r="T33" s="162">
        <f aca="true" t="shared" si="38" ref="T33:T39">S33/$S$46</f>
        <v>0</v>
      </c>
      <c r="U33" s="193">
        <f>VLOOKUP(W33,'[1]Sheet1'!$A$336:$U$372,20,FALSE)</f>
        <v>300</v>
      </c>
      <c r="V33" s="162">
        <f aca="true" t="shared" si="39" ref="V33:V39">U33/$U$46</f>
        <v>0.002850735489756357</v>
      </c>
      <c r="W33" s="290" t="s">
        <v>276</v>
      </c>
    </row>
    <row r="34" spans="1:23" ht="27">
      <c r="A34" s="203">
        <v>51</v>
      </c>
      <c r="B34" s="204" t="s">
        <v>41</v>
      </c>
      <c r="C34" s="78">
        <f>VLOOKUP(W34,'[1]Sheet1'!$A$336:$U$372,2,FALSE)</f>
        <v>10468</v>
      </c>
      <c r="D34" s="79">
        <f t="shared" si="30"/>
        <v>0.1114981093891463</v>
      </c>
      <c r="E34" s="78">
        <f>VLOOKUP(W34,'[1]Sheet1'!$A$336:$U$372,4,FALSE)</f>
        <v>698</v>
      </c>
      <c r="F34" s="80">
        <f t="shared" si="31"/>
        <v>0.11744909978125526</v>
      </c>
      <c r="G34" s="78">
        <f>VLOOKUP(W34,'[1]Sheet1'!$A$336:$U$372,6,FALSE)</f>
        <v>435</v>
      </c>
      <c r="H34" s="80">
        <f t="shared" si="32"/>
        <v>0.10943396226415095</v>
      </c>
      <c r="I34" s="78">
        <f>VLOOKUP(W34,'[1]Sheet1'!$A$336:$U$372,8,FALSE)</f>
        <v>128</v>
      </c>
      <c r="J34" s="80">
        <f t="shared" si="33"/>
        <v>0.12248803827751197</v>
      </c>
      <c r="K34" s="78">
        <f>VLOOKUP(W34,'[1]Sheet1'!$A$336:$U$372,10,FALSE)</f>
        <v>8</v>
      </c>
      <c r="L34" s="80">
        <f t="shared" si="34"/>
        <v>0.10666666666666667</v>
      </c>
      <c r="M34" s="78">
        <f>VLOOKUP(W34,'[1]Sheet1'!$A$336:$U$372,12,FALSE)</f>
        <v>21</v>
      </c>
      <c r="N34" s="80">
        <f t="shared" si="35"/>
        <v>0.11731843575418995</v>
      </c>
      <c r="O34" s="78">
        <f>VLOOKUP(W34,'[1]Sheet1'!$A$336:$U$372,14,FALSE)</f>
        <v>4</v>
      </c>
      <c r="P34" s="80">
        <f t="shared" si="36"/>
        <v>0.08333333333333333</v>
      </c>
      <c r="Q34" s="78">
        <f>VLOOKUP(W34,'[1]Sheet1'!$A$336:$U$372,16,FALSE)</f>
        <v>4</v>
      </c>
      <c r="R34" s="80">
        <f t="shared" si="37"/>
        <v>0.19047619047619047</v>
      </c>
      <c r="S34" s="78">
        <f>VLOOKUP(W34,'[1]Sheet1'!$A$336:$U$372,18,FALSE)</f>
        <v>8</v>
      </c>
      <c r="T34" s="80">
        <f t="shared" si="38"/>
        <v>0.12307692307692308</v>
      </c>
      <c r="U34" s="78">
        <f>VLOOKUP(W34,'[1]Sheet1'!$A$336:$U$372,20,FALSE)</f>
        <v>11774</v>
      </c>
      <c r="V34" s="80">
        <f t="shared" si="39"/>
        <v>0.1118818655213045</v>
      </c>
      <c r="W34" s="290" t="s">
        <v>277</v>
      </c>
    </row>
    <row r="35" spans="1:23" ht="14.25">
      <c r="A35" s="203">
        <v>52</v>
      </c>
      <c r="B35" s="204" t="s">
        <v>42</v>
      </c>
      <c r="C35" s="78">
        <f>VLOOKUP(W35,'[1]Sheet1'!$A$336:$U$372,2,FALSE)</f>
        <v>4576</v>
      </c>
      <c r="D35" s="79">
        <f t="shared" si="30"/>
        <v>0.04874048037492677</v>
      </c>
      <c r="E35" s="78">
        <f>VLOOKUP(W35,'[1]Sheet1'!$A$336:$U$372,4,FALSE)</f>
        <v>311</v>
      </c>
      <c r="F35" s="80">
        <f t="shared" si="31"/>
        <v>0.052330472825172475</v>
      </c>
      <c r="G35" s="78">
        <f>VLOOKUP(W35,'[1]Sheet1'!$A$336:$U$372,6,FALSE)</f>
        <v>221</v>
      </c>
      <c r="H35" s="80">
        <f t="shared" si="32"/>
        <v>0.05559748427672956</v>
      </c>
      <c r="I35" s="78">
        <f>VLOOKUP(W35,'[1]Sheet1'!$A$336:$U$372,8,FALSE)</f>
        <v>64</v>
      </c>
      <c r="J35" s="80">
        <f t="shared" si="33"/>
        <v>0.06124401913875598</v>
      </c>
      <c r="K35" s="78">
        <f>VLOOKUP(W35,'[1]Sheet1'!$A$336:$U$372,10,FALSE)</f>
        <v>2</v>
      </c>
      <c r="L35" s="80">
        <f t="shared" si="34"/>
        <v>0.02666666666666667</v>
      </c>
      <c r="M35" s="78">
        <f>VLOOKUP(W35,'[1]Sheet1'!$A$336:$U$372,12,FALSE)</f>
        <v>5</v>
      </c>
      <c r="N35" s="80">
        <f t="shared" si="35"/>
        <v>0.027932960893854747</v>
      </c>
      <c r="O35" s="78">
        <f>VLOOKUP(W35,'[1]Sheet1'!$A$336:$U$372,14,FALSE)</f>
        <v>5</v>
      </c>
      <c r="P35" s="80">
        <f t="shared" si="36"/>
        <v>0.10416666666666667</v>
      </c>
      <c r="Q35" s="78">
        <f>VLOOKUP(W35,'[1]Sheet1'!$A$336:$U$372,16,FALSE)</f>
        <v>1</v>
      </c>
      <c r="R35" s="80">
        <f t="shared" si="37"/>
        <v>0.047619047619047616</v>
      </c>
      <c r="S35" s="78">
        <f>VLOOKUP(W35,'[1]Sheet1'!$A$336:$U$372,18,FALSE)</f>
        <v>4</v>
      </c>
      <c r="T35" s="80">
        <f t="shared" si="38"/>
        <v>0.06153846153846154</v>
      </c>
      <c r="U35" s="78">
        <f>VLOOKUP(W35,'[1]Sheet1'!$A$336:$U$372,20,FALSE)</f>
        <v>5189</v>
      </c>
      <c r="V35" s="80">
        <f t="shared" si="39"/>
        <v>0.04930822152115246</v>
      </c>
      <c r="W35" s="290" t="s">
        <v>278</v>
      </c>
    </row>
    <row r="36" spans="1:23" ht="14.25">
      <c r="A36" s="203">
        <v>53</v>
      </c>
      <c r="B36" s="204" t="s">
        <v>43</v>
      </c>
      <c r="C36" s="78">
        <f>VLOOKUP(W36,'[1]Sheet1'!$A$336:$U$372,2,FALSE)</f>
        <v>5764</v>
      </c>
      <c r="D36" s="79">
        <f t="shared" si="30"/>
        <v>0.061394258933801994</v>
      </c>
      <c r="E36" s="78">
        <f>VLOOKUP(W36,'[1]Sheet1'!$A$336:$U$372,4,FALSE)</f>
        <v>350</v>
      </c>
      <c r="F36" s="80">
        <f t="shared" si="31"/>
        <v>0.05889281507656066</v>
      </c>
      <c r="G36" s="78">
        <f>VLOOKUP(W36,'[1]Sheet1'!$A$336:$U$372,6,FALSE)</f>
        <v>265</v>
      </c>
      <c r="H36" s="80">
        <f t="shared" si="32"/>
        <v>0.06666666666666667</v>
      </c>
      <c r="I36" s="78">
        <f>VLOOKUP(W36,'[1]Sheet1'!$A$336:$U$372,8,FALSE)</f>
        <v>71</v>
      </c>
      <c r="J36" s="80">
        <f t="shared" si="33"/>
        <v>0.06794258373205742</v>
      </c>
      <c r="K36" s="78">
        <f>VLOOKUP(W36,'[1]Sheet1'!$A$336:$U$372,10,FALSE)</f>
        <v>3</v>
      </c>
      <c r="L36" s="80">
        <f t="shared" si="34"/>
        <v>0.04</v>
      </c>
      <c r="M36" s="78">
        <f>VLOOKUP(W36,'[1]Sheet1'!$A$336:$U$372,12,FALSE)</f>
        <v>6</v>
      </c>
      <c r="N36" s="80">
        <f t="shared" si="35"/>
        <v>0.0335195530726257</v>
      </c>
      <c r="O36" s="78">
        <f>VLOOKUP(W36,'[1]Sheet1'!$A$336:$U$372,14,FALSE)</f>
        <v>2</v>
      </c>
      <c r="P36" s="80">
        <f t="shared" si="36"/>
        <v>0.041666666666666664</v>
      </c>
      <c r="Q36" s="78">
        <f>VLOOKUP(W36,'[1]Sheet1'!$A$336:$U$372,16,FALSE)</f>
        <v>1</v>
      </c>
      <c r="R36" s="80">
        <f t="shared" si="37"/>
        <v>0.047619047619047616</v>
      </c>
      <c r="S36" s="78">
        <f>VLOOKUP(W36,'[1]Sheet1'!$A$336:$U$372,18,FALSE)</f>
        <v>0</v>
      </c>
      <c r="T36" s="80">
        <f t="shared" si="38"/>
        <v>0</v>
      </c>
      <c r="U36" s="78">
        <f>VLOOKUP(W36,'[1]Sheet1'!$A$336:$U$372,20,FALSE)</f>
        <v>6462</v>
      </c>
      <c r="V36" s="80">
        <f t="shared" si="39"/>
        <v>0.06140484244935193</v>
      </c>
      <c r="W36" s="290" t="s">
        <v>279</v>
      </c>
    </row>
    <row r="37" spans="1:23" ht="27">
      <c r="A37" s="203">
        <v>54</v>
      </c>
      <c r="B37" s="204" t="s">
        <v>44</v>
      </c>
      <c r="C37" s="78">
        <f>VLOOKUP(W37,'[1]Sheet1'!$A$336:$U$372,2,FALSE)</f>
        <v>813</v>
      </c>
      <c r="D37" s="79">
        <f t="shared" si="30"/>
        <v>0.008659530276401982</v>
      </c>
      <c r="E37" s="78">
        <f>VLOOKUP(W37,'[1]Sheet1'!$A$336:$U$372,4,FALSE)</f>
        <v>50</v>
      </c>
      <c r="F37" s="80">
        <f t="shared" si="31"/>
        <v>0.008413259296651522</v>
      </c>
      <c r="G37" s="78">
        <f>VLOOKUP(W37,'[1]Sheet1'!$A$336:$U$372,6,FALSE)</f>
        <v>24</v>
      </c>
      <c r="H37" s="80">
        <f t="shared" si="32"/>
        <v>0.0060377358490566035</v>
      </c>
      <c r="I37" s="78">
        <f>VLOOKUP(W37,'[1]Sheet1'!$A$336:$U$372,8,FALSE)</f>
        <v>8</v>
      </c>
      <c r="J37" s="80">
        <f t="shared" si="33"/>
        <v>0.007655502392344498</v>
      </c>
      <c r="K37" s="78">
        <f>VLOOKUP(W37,'[1]Sheet1'!$A$336:$U$372,10,FALSE)</f>
        <v>1</v>
      </c>
      <c r="L37" s="80">
        <f t="shared" si="34"/>
        <v>0.013333333333333334</v>
      </c>
      <c r="M37" s="78">
        <f>VLOOKUP(W37,'[1]Sheet1'!$A$336:$U$372,12,FALSE)</f>
        <v>2</v>
      </c>
      <c r="N37" s="80">
        <f t="shared" si="35"/>
        <v>0.0111731843575419</v>
      </c>
      <c r="O37" s="78">
        <f>VLOOKUP(W37,'[1]Sheet1'!$A$336:$U$372,14,FALSE)</f>
        <v>0</v>
      </c>
      <c r="P37" s="80">
        <f t="shared" si="36"/>
        <v>0</v>
      </c>
      <c r="Q37" s="78">
        <f>VLOOKUP(W37,'[1]Sheet1'!$A$336:$U$372,16,FALSE)</f>
        <v>2</v>
      </c>
      <c r="R37" s="80">
        <f t="shared" si="37"/>
        <v>0.09523809523809523</v>
      </c>
      <c r="S37" s="78">
        <f>VLOOKUP(W37,'[1]Sheet1'!$A$336:$U$372,18,FALSE)</f>
        <v>0</v>
      </c>
      <c r="T37" s="80">
        <f t="shared" si="38"/>
        <v>0</v>
      </c>
      <c r="U37" s="78">
        <f>VLOOKUP(W37,'[1]Sheet1'!$A$336:$U$372,20,FALSE)</f>
        <v>900</v>
      </c>
      <c r="V37" s="80">
        <f t="shared" si="39"/>
        <v>0.008552206469269071</v>
      </c>
      <c r="W37" s="290" t="s">
        <v>280</v>
      </c>
    </row>
    <row r="38" spans="1:23" ht="41.25">
      <c r="A38" s="203">
        <v>55</v>
      </c>
      <c r="B38" s="204" t="s">
        <v>45</v>
      </c>
      <c r="C38" s="78">
        <f>VLOOKUP(W38,'[1]Sheet1'!$A$336:$U$372,2,FALSE)</f>
        <v>734</v>
      </c>
      <c r="D38" s="79">
        <f t="shared" si="30"/>
        <v>0.007818075304894286</v>
      </c>
      <c r="E38" s="78">
        <f>VLOOKUP(W38,'[1]Sheet1'!$A$336:$U$372,4,FALSE)</f>
        <v>39</v>
      </c>
      <c r="F38" s="80">
        <f t="shared" si="31"/>
        <v>0.006562342251388188</v>
      </c>
      <c r="G38" s="78">
        <f>VLOOKUP(W38,'[1]Sheet1'!$A$336:$U$372,6,FALSE)</f>
        <v>55</v>
      </c>
      <c r="H38" s="80">
        <f t="shared" si="32"/>
        <v>0.013836477987421384</v>
      </c>
      <c r="I38" s="78">
        <f>VLOOKUP(W38,'[1]Sheet1'!$A$336:$U$372,8,FALSE)</f>
        <v>11</v>
      </c>
      <c r="J38" s="80">
        <f t="shared" si="33"/>
        <v>0.010526315789473684</v>
      </c>
      <c r="K38" s="78">
        <f>VLOOKUP(W38,'[1]Sheet1'!$A$336:$U$372,10,FALSE)</f>
        <v>2</v>
      </c>
      <c r="L38" s="80">
        <f t="shared" si="34"/>
        <v>0.02666666666666667</v>
      </c>
      <c r="M38" s="78">
        <f>VLOOKUP(W38,'[1]Sheet1'!$A$336:$U$372,12,FALSE)</f>
        <v>2</v>
      </c>
      <c r="N38" s="80">
        <f t="shared" si="35"/>
        <v>0.0111731843575419</v>
      </c>
      <c r="O38" s="78">
        <f>VLOOKUP(W38,'[1]Sheet1'!$A$336:$U$372,14,FALSE)</f>
        <v>1</v>
      </c>
      <c r="P38" s="80">
        <f t="shared" si="36"/>
        <v>0.020833333333333332</v>
      </c>
      <c r="Q38" s="78">
        <f>VLOOKUP(W38,'[1]Sheet1'!$A$336:$U$372,16,FALSE)</f>
        <v>0</v>
      </c>
      <c r="R38" s="80">
        <f t="shared" si="37"/>
        <v>0</v>
      </c>
      <c r="S38" s="78">
        <f>VLOOKUP(W38,'[1]Sheet1'!$A$336:$U$372,18,FALSE)</f>
        <v>0</v>
      </c>
      <c r="T38" s="80">
        <f t="shared" si="38"/>
        <v>0</v>
      </c>
      <c r="U38" s="78">
        <f>VLOOKUP(W38,'[1]Sheet1'!$A$336:$U$372,20,FALSE)</f>
        <v>844</v>
      </c>
      <c r="V38" s="80">
        <f t="shared" si="39"/>
        <v>0.008020069177847885</v>
      </c>
      <c r="W38" s="290" t="s">
        <v>281</v>
      </c>
    </row>
    <row r="39" spans="1:23" ht="27.75" thickBot="1">
      <c r="A39" s="298">
        <v>59</v>
      </c>
      <c r="B39" s="262" t="s">
        <v>46</v>
      </c>
      <c r="C39" s="83">
        <f>VLOOKUP(W39,'[1]Sheet1'!$A$336:$U$372,2,FALSE)</f>
        <v>286</v>
      </c>
      <c r="D39" s="84">
        <f t="shared" si="30"/>
        <v>0.0030462800234329233</v>
      </c>
      <c r="E39" s="83">
        <f>VLOOKUP(W39,'[1]Sheet1'!$A$336:$U$372,4,FALSE)</f>
        <v>17</v>
      </c>
      <c r="F39" s="85">
        <f t="shared" si="31"/>
        <v>0.0028605081608615176</v>
      </c>
      <c r="G39" s="83">
        <f>VLOOKUP(W39,'[1]Sheet1'!$A$336:$U$372,6,FALSE)</f>
        <v>12</v>
      </c>
      <c r="H39" s="85">
        <f t="shared" si="32"/>
        <v>0.0030188679245283017</v>
      </c>
      <c r="I39" s="83">
        <f>VLOOKUP(W39,'[1]Sheet1'!$A$336:$U$372,8,FALSE)</f>
        <v>2</v>
      </c>
      <c r="J39" s="85">
        <f t="shared" si="33"/>
        <v>0.0019138755980861245</v>
      </c>
      <c r="K39" s="83">
        <f>VLOOKUP(W39,'[1]Sheet1'!$A$336:$U$372,10,FALSE)</f>
        <v>0</v>
      </c>
      <c r="L39" s="85">
        <f t="shared" si="34"/>
        <v>0</v>
      </c>
      <c r="M39" s="83">
        <f>VLOOKUP(W39,'[1]Sheet1'!$A$336:$U$372,12,FALSE)</f>
        <v>1</v>
      </c>
      <c r="N39" s="85">
        <f t="shared" si="35"/>
        <v>0.00558659217877095</v>
      </c>
      <c r="O39" s="83">
        <f>VLOOKUP(W39,'[1]Sheet1'!$A$336:$U$372,14,FALSE)</f>
        <v>1</v>
      </c>
      <c r="P39" s="85">
        <f t="shared" si="36"/>
        <v>0.020833333333333332</v>
      </c>
      <c r="Q39" s="83">
        <f>VLOOKUP(W39,'[1]Sheet1'!$A$336:$U$372,16,FALSE)</f>
        <v>0</v>
      </c>
      <c r="R39" s="85">
        <f t="shared" si="37"/>
        <v>0</v>
      </c>
      <c r="S39" s="83">
        <f>VLOOKUP(W39,'[1]Sheet1'!$A$336:$U$372,18,FALSE)</f>
        <v>2</v>
      </c>
      <c r="T39" s="85">
        <f t="shared" si="38"/>
        <v>0.03076923076923077</v>
      </c>
      <c r="U39" s="83">
        <f>VLOOKUP(W39,'[1]Sheet1'!$A$336:$U$372,20,FALSE)</f>
        <v>321</v>
      </c>
      <c r="V39" s="85">
        <f t="shared" si="39"/>
        <v>0.003050286974039302</v>
      </c>
      <c r="W39" s="290" t="s">
        <v>282</v>
      </c>
    </row>
    <row r="40" spans="1:22" ht="15" thickBot="1">
      <c r="A40" s="13">
        <v>6</v>
      </c>
      <c r="B40" s="14" t="s">
        <v>47</v>
      </c>
      <c r="C40" s="15">
        <f>SUM(C41:C44)</f>
        <v>5615</v>
      </c>
      <c r="D40" s="160">
        <f aca="true" t="shared" si="40" ref="D40:O40">SUM(D41:D44)</f>
        <v>0.05980721094956596</v>
      </c>
      <c r="E40" s="15">
        <f t="shared" si="40"/>
        <v>445</v>
      </c>
      <c r="F40" s="158">
        <f t="shared" si="40"/>
        <v>0.07487800774019855</v>
      </c>
      <c r="G40" s="15">
        <f t="shared" si="40"/>
        <v>402</v>
      </c>
      <c r="H40" s="158">
        <f t="shared" si="40"/>
        <v>0.10113207547169811</v>
      </c>
      <c r="I40" s="15">
        <f t="shared" si="40"/>
        <v>92</v>
      </c>
      <c r="J40" s="158">
        <f t="shared" si="40"/>
        <v>0.08803827751196174</v>
      </c>
      <c r="K40" s="15">
        <f t="shared" si="40"/>
        <v>6</v>
      </c>
      <c r="L40" s="158">
        <f t="shared" si="40"/>
        <v>0.08</v>
      </c>
      <c r="M40" s="15">
        <f t="shared" si="40"/>
        <v>15</v>
      </c>
      <c r="N40" s="158">
        <f t="shared" si="40"/>
        <v>0.08379888268156424</v>
      </c>
      <c r="O40" s="15">
        <f t="shared" si="40"/>
        <v>1</v>
      </c>
      <c r="P40" s="158">
        <f aca="true" t="shared" si="41" ref="P40:V40">SUM(P41:P44)</f>
        <v>0.020833333333333332</v>
      </c>
      <c r="Q40" s="15">
        <f t="shared" si="41"/>
        <v>2</v>
      </c>
      <c r="R40" s="158">
        <f t="shared" si="41"/>
        <v>0.09523809523809523</v>
      </c>
      <c r="S40" s="15">
        <f t="shared" si="41"/>
        <v>14</v>
      </c>
      <c r="T40" s="158">
        <f t="shared" si="41"/>
        <v>0.2153846153846154</v>
      </c>
      <c r="U40" s="15">
        <f t="shared" si="41"/>
        <v>6592</v>
      </c>
      <c r="V40" s="158">
        <f t="shared" si="41"/>
        <v>0.0626401611615797</v>
      </c>
    </row>
    <row r="41" spans="1:23" ht="14.25">
      <c r="A41" s="297">
        <v>60</v>
      </c>
      <c r="B41" s="284" t="s">
        <v>48</v>
      </c>
      <c r="C41" s="193">
        <f>VLOOKUP(W41,'[1]Sheet1'!$A$336:$U$372,2,FALSE)</f>
        <v>234</v>
      </c>
      <c r="D41" s="163">
        <f>C41/$C$46</f>
        <v>0.002492410928263301</v>
      </c>
      <c r="E41" s="193">
        <f>VLOOKUP(W41,'[1]Sheet1'!$A$336:$U$372,4,FALSE)</f>
        <v>24</v>
      </c>
      <c r="F41" s="162">
        <f>E41/$E$46</f>
        <v>0.004038364462392731</v>
      </c>
      <c r="G41" s="193">
        <f>VLOOKUP(W41,'[1]Sheet1'!$A$336:$U$372,6,FALSE)</f>
        <v>8</v>
      </c>
      <c r="H41" s="162">
        <f>G41/$G$46</f>
        <v>0.002012578616352201</v>
      </c>
      <c r="I41" s="193">
        <f>VLOOKUP(W41,'[1]Sheet1'!$A$336:$U$372,8,FALSE)</f>
        <v>4</v>
      </c>
      <c r="J41" s="162">
        <f>I41/$I$46</f>
        <v>0.003827751196172249</v>
      </c>
      <c r="K41" s="193">
        <f>VLOOKUP(W41,'[1]Sheet1'!$A$336:$U$372,10,FALSE)</f>
        <v>0</v>
      </c>
      <c r="L41" s="162">
        <f>K41/$K$46</f>
        <v>0</v>
      </c>
      <c r="M41" s="193">
        <f>VLOOKUP(W41,'[1]Sheet1'!$A$336:$U$372,12,FALSE)</f>
        <v>0</v>
      </c>
      <c r="N41" s="162">
        <f>M41/$M$46</f>
        <v>0</v>
      </c>
      <c r="O41" s="193">
        <f>VLOOKUP(W41,'[1]Sheet1'!$A$336:$U$372,14,FALSE)</f>
        <v>0</v>
      </c>
      <c r="P41" s="162">
        <f>O41/$O$46</f>
        <v>0</v>
      </c>
      <c r="Q41" s="193">
        <f>VLOOKUP(W41,'[1]Sheet1'!$A$336:$U$372,16,FALSE)</f>
        <v>0</v>
      </c>
      <c r="R41" s="162">
        <f>Q41/$Q$46</f>
        <v>0</v>
      </c>
      <c r="S41" s="193">
        <f>VLOOKUP(W41,'[1]Sheet1'!$A$336:$U$372,18,FALSE)</f>
        <v>1</v>
      </c>
      <c r="T41" s="162">
        <f>S41/$S$46</f>
        <v>0.015384615384615385</v>
      </c>
      <c r="U41" s="193">
        <f>VLOOKUP(W41,'[1]Sheet1'!$A$336:$U$372,20,FALSE)</f>
        <v>271</v>
      </c>
      <c r="V41" s="162">
        <f>U41/$U$46</f>
        <v>0.0025751643924132425</v>
      </c>
      <c r="W41" s="290" t="s">
        <v>283</v>
      </c>
    </row>
    <row r="42" spans="1:23" ht="14.25">
      <c r="A42" s="203">
        <v>61</v>
      </c>
      <c r="B42" s="204" t="s">
        <v>49</v>
      </c>
      <c r="C42" s="78">
        <f>VLOOKUP(W42,'[1]Sheet1'!$A$336:$U$372,2,FALSE)</f>
        <v>4346</v>
      </c>
      <c r="D42" s="79">
        <f>C42/$C$46</f>
        <v>0.04629067476167652</v>
      </c>
      <c r="E42" s="78">
        <f>VLOOKUP(W42,'[1]Sheet1'!$A$336:$U$372,4,FALSE)</f>
        <v>358</v>
      </c>
      <c r="F42" s="80">
        <f>E42/$E$46</f>
        <v>0.0602389365640249</v>
      </c>
      <c r="G42" s="78">
        <f>VLOOKUP(W42,'[1]Sheet1'!$A$336:$U$372,6,FALSE)</f>
        <v>329</v>
      </c>
      <c r="H42" s="80">
        <f>G42/$G$46</f>
        <v>0.08276729559748428</v>
      </c>
      <c r="I42" s="78">
        <f>VLOOKUP(W42,'[1]Sheet1'!$A$336:$U$372,8,FALSE)</f>
        <v>73</v>
      </c>
      <c r="J42" s="80">
        <f>I42/$I$46</f>
        <v>0.06985645933014355</v>
      </c>
      <c r="K42" s="78">
        <f>VLOOKUP(W42,'[1]Sheet1'!$A$336:$U$372,10,FALSE)</f>
        <v>5</v>
      </c>
      <c r="L42" s="80">
        <f>K42/$K$46</f>
        <v>0.06666666666666667</v>
      </c>
      <c r="M42" s="78">
        <f>VLOOKUP(W42,'[1]Sheet1'!$A$336:$U$372,12,FALSE)</f>
        <v>14</v>
      </c>
      <c r="N42" s="80">
        <f>M42/$M$46</f>
        <v>0.0782122905027933</v>
      </c>
      <c r="O42" s="78">
        <f>VLOOKUP(W42,'[1]Sheet1'!$A$336:$U$372,14,FALSE)</f>
        <v>1</v>
      </c>
      <c r="P42" s="80">
        <f>O42/$O$46</f>
        <v>0.020833333333333332</v>
      </c>
      <c r="Q42" s="78">
        <f>VLOOKUP(W42,'[1]Sheet1'!$A$336:$U$372,16,FALSE)</f>
        <v>1</v>
      </c>
      <c r="R42" s="80">
        <f>Q42/$Q$46</f>
        <v>0.047619047619047616</v>
      </c>
      <c r="S42" s="78">
        <f>VLOOKUP(W42,'[1]Sheet1'!$A$336:$U$372,18,FALSE)</f>
        <v>13</v>
      </c>
      <c r="T42" s="80">
        <f>S42/$S$46</f>
        <v>0.2</v>
      </c>
      <c r="U42" s="78">
        <f>VLOOKUP(W42,'[1]Sheet1'!$A$336:$U$372,20,FALSE)</f>
        <v>5140</v>
      </c>
      <c r="V42" s="80">
        <f>U42/$U$46</f>
        <v>0.04884260139115892</v>
      </c>
      <c r="W42" s="290" t="s">
        <v>284</v>
      </c>
    </row>
    <row r="43" spans="1:23" ht="14.25">
      <c r="A43" s="203">
        <v>62</v>
      </c>
      <c r="B43" s="204" t="s">
        <v>50</v>
      </c>
      <c r="C43" s="78">
        <f>VLOOKUP(W43,'[1]Sheet1'!$A$336:$U$372,2,FALSE)</f>
        <v>946</v>
      </c>
      <c r="D43" s="79">
        <f>C43/$C$46</f>
        <v>0.010076157000585824</v>
      </c>
      <c r="E43" s="78">
        <f>VLOOKUP(W43,'[1]Sheet1'!$A$336:$U$372,4,FALSE)</f>
        <v>58</v>
      </c>
      <c r="F43" s="80">
        <f>E43/$E$46</f>
        <v>0.009759380784115767</v>
      </c>
      <c r="G43" s="78">
        <f>VLOOKUP(W43,'[1]Sheet1'!$A$336:$U$372,6,FALSE)</f>
        <v>58</v>
      </c>
      <c r="H43" s="80">
        <f>G43/$G$46</f>
        <v>0.01459119496855346</v>
      </c>
      <c r="I43" s="78">
        <f>VLOOKUP(W43,'[1]Sheet1'!$A$336:$U$372,8,FALSE)</f>
        <v>12</v>
      </c>
      <c r="J43" s="80">
        <f>I43/$I$46</f>
        <v>0.011483253588516746</v>
      </c>
      <c r="K43" s="78">
        <f>VLOOKUP(W43,'[1]Sheet1'!$A$336:$U$372,10,FALSE)</f>
        <v>1</v>
      </c>
      <c r="L43" s="80">
        <f>K43/$K$46</f>
        <v>0.013333333333333334</v>
      </c>
      <c r="M43" s="78">
        <f>VLOOKUP(W43,'[1]Sheet1'!$A$336:$U$372,12,FALSE)</f>
        <v>1</v>
      </c>
      <c r="N43" s="80">
        <f>M43/$M$46</f>
        <v>0.00558659217877095</v>
      </c>
      <c r="O43" s="78">
        <f>VLOOKUP(W43,'[1]Sheet1'!$A$336:$U$372,14,FALSE)</f>
        <v>0</v>
      </c>
      <c r="P43" s="80">
        <f>O43/$O$46</f>
        <v>0</v>
      </c>
      <c r="Q43" s="78">
        <f>VLOOKUP(W43,'[1]Sheet1'!$A$336:$U$372,16,FALSE)</f>
        <v>1</v>
      </c>
      <c r="R43" s="80">
        <f>Q43/$Q$46</f>
        <v>0.047619047619047616</v>
      </c>
      <c r="S43" s="78">
        <f>VLOOKUP(W43,'[1]Sheet1'!$A$336:$U$372,18,FALSE)</f>
        <v>0</v>
      </c>
      <c r="T43" s="80">
        <f>S43/$S$46</f>
        <v>0</v>
      </c>
      <c r="U43" s="78">
        <f>VLOOKUP(W43,'[1]Sheet1'!$A$336:$U$372,20,FALSE)</f>
        <v>1077</v>
      </c>
      <c r="V43" s="80">
        <f>U43/$U$46</f>
        <v>0.010234140408225323</v>
      </c>
      <c r="W43" s="290" t="s">
        <v>285</v>
      </c>
    </row>
    <row r="44" spans="1:23" ht="27.75" thickBot="1">
      <c r="A44" s="256">
        <v>69</v>
      </c>
      <c r="B44" s="303" t="s">
        <v>51</v>
      </c>
      <c r="C44" s="83">
        <f>VLOOKUP(W44,'[1]Sheet1'!$A$336:$U$372,2,FALSE)</f>
        <v>89</v>
      </c>
      <c r="D44" s="84">
        <f>C44/$C$46</f>
        <v>0.0009479682590403152</v>
      </c>
      <c r="E44" s="83">
        <f>VLOOKUP(W44,'[1]Sheet1'!$A$336:$U$372,4,FALSE)</f>
        <v>5</v>
      </c>
      <c r="F44" s="85">
        <f>E44/$E$46</f>
        <v>0.0008413259296651522</v>
      </c>
      <c r="G44" s="83">
        <f>VLOOKUP(W44,'[1]Sheet1'!$A$336:$U$372,6,FALSE)</f>
        <v>7</v>
      </c>
      <c r="H44" s="85">
        <f>G44/$G$46</f>
        <v>0.001761006289308176</v>
      </c>
      <c r="I44" s="83">
        <f>VLOOKUP(W44,'[1]Sheet1'!$A$336:$U$372,8,FALSE)</f>
        <v>3</v>
      </c>
      <c r="J44" s="85">
        <f>I44/$I$46</f>
        <v>0.0028708133971291866</v>
      </c>
      <c r="K44" s="83">
        <f>VLOOKUP(W44,'[1]Sheet1'!$A$336:$U$372,10,FALSE)</f>
        <v>0</v>
      </c>
      <c r="L44" s="85">
        <f>K44/$K$46</f>
        <v>0</v>
      </c>
      <c r="M44" s="83">
        <f>VLOOKUP(W44,'[1]Sheet1'!$A$336:$U$372,12,FALSE)</f>
        <v>0</v>
      </c>
      <c r="N44" s="85">
        <f>M44/$M$46</f>
        <v>0</v>
      </c>
      <c r="O44" s="83">
        <f>VLOOKUP(W44,'[1]Sheet1'!$A$336:$U$372,14,FALSE)</f>
        <v>0</v>
      </c>
      <c r="P44" s="85">
        <f>O44/$O$46</f>
        <v>0</v>
      </c>
      <c r="Q44" s="83">
        <f>VLOOKUP(W44,'[1]Sheet1'!$A$336:$U$372,16,FALSE)</f>
        <v>0</v>
      </c>
      <c r="R44" s="85">
        <f>Q44/$Q$46</f>
        <v>0</v>
      </c>
      <c r="S44" s="83">
        <f>VLOOKUP(W44,'[1]Sheet1'!$A$336:$U$372,18,FALSE)</f>
        <v>0</v>
      </c>
      <c r="T44" s="85">
        <f>S44/$S$46</f>
        <v>0</v>
      </c>
      <c r="U44" s="83">
        <f>VLOOKUP(W44,'[1]Sheet1'!$A$336:$U$372,20,FALSE)</f>
        <v>104</v>
      </c>
      <c r="V44" s="85">
        <f>U44/$U$46</f>
        <v>0.0009882549697822038</v>
      </c>
      <c r="W44" s="290" t="s">
        <v>286</v>
      </c>
    </row>
    <row r="45" spans="1:23" ht="15" thickBot="1">
      <c r="A45" s="13">
        <v>99</v>
      </c>
      <c r="B45" s="14" t="s">
        <v>52</v>
      </c>
      <c r="C45" s="349">
        <f>VLOOKUP(W45,'[1]Sheet1'!$A$336:$U$372,2,FALSE)</f>
        <v>3538</v>
      </c>
      <c r="D45" s="350">
        <f>C45/$C$46</f>
        <v>0.03768440112904085</v>
      </c>
      <c r="E45" s="349">
        <f>VLOOKUP(W45,'[1]Sheet1'!$A$336:$U$372,4,FALSE)</f>
        <v>192</v>
      </c>
      <c r="F45" s="351">
        <f>E45/$E$46</f>
        <v>0.03230691569914185</v>
      </c>
      <c r="G45" s="349">
        <f>VLOOKUP(W45,'[1]Sheet1'!$A$336:$U$372,6,FALSE)</f>
        <v>151</v>
      </c>
      <c r="H45" s="351">
        <f>G45/$G$46</f>
        <v>0.0379874213836478</v>
      </c>
      <c r="I45" s="349">
        <f>VLOOKUP(W45,'[1]Sheet1'!$A$336:$U$372,8,FALSE)</f>
        <v>33</v>
      </c>
      <c r="J45" s="351">
        <f>I45/$I$46</f>
        <v>0.031578947368421054</v>
      </c>
      <c r="K45" s="349">
        <f>VLOOKUP(W45,'[1]Sheet1'!$A$336:$U$372,10,FALSE)</f>
        <v>4</v>
      </c>
      <c r="L45" s="351">
        <f>K45/$K$46</f>
        <v>0.05333333333333334</v>
      </c>
      <c r="M45" s="349">
        <f>VLOOKUP(W45,'[1]Sheet1'!$A$336:$U$372,12,FALSE)</f>
        <v>5</v>
      </c>
      <c r="N45" s="351">
        <f>M45/$M$46</f>
        <v>0.027932960893854747</v>
      </c>
      <c r="O45" s="349">
        <f>VLOOKUP(W45,'[1]Sheet1'!$A$336:$U$372,14,FALSE)</f>
        <v>3</v>
      </c>
      <c r="P45" s="351">
        <f>O45/$O$46</f>
        <v>0.0625</v>
      </c>
      <c r="Q45" s="349">
        <f>VLOOKUP(W45,'[1]Sheet1'!$A$336:$U$372,16,FALSE)</f>
        <v>0</v>
      </c>
      <c r="R45" s="351">
        <f>Q45/$Q$46</f>
        <v>0</v>
      </c>
      <c r="S45" s="349">
        <f>VLOOKUP(W45,'[1]Sheet1'!$A$336:$U$372,18,FALSE)</f>
        <v>4</v>
      </c>
      <c r="T45" s="351">
        <f>S45/$S$46</f>
        <v>0.06153846153846154</v>
      </c>
      <c r="U45" s="349">
        <f>VLOOKUP(W45,'[1]Sheet1'!$A$336:$U$372,20,FALSE)</f>
        <v>3930</v>
      </c>
      <c r="V45" s="351">
        <f>U45/$U$46</f>
        <v>0.03734463491580828</v>
      </c>
      <c r="W45" s="290" t="s">
        <v>287</v>
      </c>
    </row>
    <row r="46" spans="1:22" ht="15" thickBot="1">
      <c r="A46" s="459" t="s">
        <v>53</v>
      </c>
      <c r="B46" s="508"/>
      <c r="C46" s="352">
        <f>C45+C40+C32+C26+C18+C10+C5</f>
        <v>93885</v>
      </c>
      <c r="D46" s="353">
        <f aca="true" t="shared" si="42" ref="D46:T46">D45+D40+D32+D26+D18+D10+D5</f>
        <v>1</v>
      </c>
      <c r="E46" s="352">
        <f t="shared" si="42"/>
        <v>5943</v>
      </c>
      <c r="F46" s="354">
        <f t="shared" si="42"/>
        <v>1</v>
      </c>
      <c r="G46" s="352">
        <f t="shared" si="42"/>
        <v>3975</v>
      </c>
      <c r="H46" s="353">
        <f t="shared" si="42"/>
        <v>1</v>
      </c>
      <c r="I46" s="352">
        <f t="shared" si="42"/>
        <v>1045</v>
      </c>
      <c r="J46" s="353">
        <f t="shared" si="42"/>
        <v>1</v>
      </c>
      <c r="K46" s="352">
        <f t="shared" si="42"/>
        <v>75</v>
      </c>
      <c r="L46" s="353">
        <f t="shared" si="42"/>
        <v>1</v>
      </c>
      <c r="M46" s="352">
        <f t="shared" si="42"/>
        <v>179</v>
      </c>
      <c r="N46" s="353">
        <f t="shared" si="42"/>
        <v>1</v>
      </c>
      <c r="O46" s="352">
        <f t="shared" si="42"/>
        <v>48</v>
      </c>
      <c r="P46" s="354">
        <f t="shared" si="42"/>
        <v>1</v>
      </c>
      <c r="Q46" s="352">
        <f t="shared" si="42"/>
        <v>21</v>
      </c>
      <c r="R46" s="353">
        <f t="shared" si="42"/>
        <v>1</v>
      </c>
      <c r="S46" s="352">
        <f t="shared" si="42"/>
        <v>65</v>
      </c>
      <c r="T46" s="353">
        <f t="shared" si="42"/>
        <v>1</v>
      </c>
      <c r="U46" s="352">
        <f>U45+U40+U32+U26+U18+U10+U5</f>
        <v>105236</v>
      </c>
      <c r="V46" s="353">
        <f>V45+V40+V32+V26+V18+V10+V5</f>
        <v>1</v>
      </c>
    </row>
    <row r="47" spans="1:23" ht="15" thickBot="1">
      <c r="A47" s="299" t="s">
        <v>54</v>
      </c>
      <c r="B47" s="304" t="s">
        <v>55</v>
      </c>
      <c r="C47" s="90">
        <f>VLOOKUP(W47,'[1]Sheet1'!$A$336:$U$372,2,FALSE)</f>
        <v>14069</v>
      </c>
      <c r="D47" s="92">
        <f>C47/$C$46</f>
        <v>0.14985354422964264</v>
      </c>
      <c r="E47" s="90">
        <f>VLOOKUP(W47,'[1]Sheet1'!$A$336:$U$372,4,FALSE)</f>
        <v>294</v>
      </c>
      <c r="F47" s="91">
        <f>E47/$E$46</f>
        <v>0.04946996466431095</v>
      </c>
      <c r="G47" s="90">
        <f>VLOOKUP(W47,'[1]Sheet1'!$A$336:$U$372,6,FALSE)</f>
        <v>206</v>
      </c>
      <c r="H47" s="92">
        <f>G47/$G$46</f>
        <v>0.05182389937106918</v>
      </c>
      <c r="I47" s="90">
        <f>VLOOKUP(W47,'[1]Sheet1'!$A$336:$U$372,8,FALSE)</f>
        <v>60</v>
      </c>
      <c r="J47" s="92">
        <f>I47/$I$46</f>
        <v>0.05741626794258373</v>
      </c>
      <c r="K47" s="90">
        <f>VLOOKUP(W47,'[1]Sheet1'!$A$336:$U$372,10,FALSE)</f>
        <v>5</v>
      </c>
      <c r="L47" s="92">
        <f>K47/$K$46</f>
        <v>0.06666666666666667</v>
      </c>
      <c r="M47" s="90">
        <f>VLOOKUP(W47,'[1]Sheet1'!$A$336:$U$372,12,FALSE)</f>
        <v>8</v>
      </c>
      <c r="N47" s="92">
        <f>M47/$M$46</f>
        <v>0.0446927374301676</v>
      </c>
      <c r="O47" s="90">
        <f>VLOOKUP(W47,'[1]Sheet1'!$A$336:$U$372,14,FALSE)</f>
        <v>1</v>
      </c>
      <c r="P47" s="91">
        <f>O47/$O$46</f>
        <v>0.020833333333333332</v>
      </c>
      <c r="Q47" s="90">
        <f>VLOOKUP(W47,'[1]Sheet1'!$A$336:$U$372,16,FALSE)</f>
        <v>2</v>
      </c>
      <c r="R47" s="92">
        <f>Q47/$Q$46</f>
        <v>0.09523809523809523</v>
      </c>
      <c r="S47" s="90">
        <f>VLOOKUP(W47,'[1]Sheet1'!$A$336:$U$372,18,FALSE)</f>
        <v>1</v>
      </c>
      <c r="T47" s="92">
        <f>S47/$S$46</f>
        <v>0.015384615384615385</v>
      </c>
      <c r="U47" s="90">
        <f>VLOOKUP(W47,'[1]Sheet1'!$A$336:$U$372,20,FALSE)</f>
        <v>14646</v>
      </c>
      <c r="V47" s="92">
        <f>U47/$U$46</f>
        <v>0.13917290660990536</v>
      </c>
      <c r="W47" s="290" t="s">
        <v>255</v>
      </c>
    </row>
    <row r="48" spans="1:23" ht="15" thickBot="1">
      <c r="A48" s="459" t="s">
        <v>56</v>
      </c>
      <c r="B48" s="508"/>
      <c r="C48" s="151">
        <f>VLOOKUP(W48,'[1]Sheet1'!$A$336:$U$372,2,FALSE)</f>
        <v>107954</v>
      </c>
      <c r="D48" s="292"/>
      <c r="E48" s="151">
        <f>VLOOKUP(W48,'[1]Sheet1'!$A$336:$U$372,4,FALSE)</f>
        <v>6237</v>
      </c>
      <c r="F48" s="293"/>
      <c r="G48" s="151">
        <f>VLOOKUP(W48,'[1]Sheet1'!$A$336:$U$372,6,FALSE)</f>
        <v>4181</v>
      </c>
      <c r="H48" s="292"/>
      <c r="I48" s="151">
        <f>VLOOKUP(W48,'[1]Sheet1'!$A$336:$U$372,8,FALSE)</f>
        <v>1105</v>
      </c>
      <c r="J48" s="292"/>
      <c r="K48" s="151">
        <f>VLOOKUP(W48,'[1]Sheet1'!$A$336:$U$372,10,FALSE)</f>
        <v>80</v>
      </c>
      <c r="L48" s="292"/>
      <c r="M48" s="151">
        <f>VLOOKUP(W48,'[1]Sheet1'!$A$336:$U$372,12,FALSE)</f>
        <v>187</v>
      </c>
      <c r="N48" s="292"/>
      <c r="O48" s="151">
        <f>VLOOKUP(W48,'[1]Sheet1'!$A$336:$U$372,14,FALSE)</f>
        <v>49</v>
      </c>
      <c r="P48" s="293"/>
      <c r="Q48" s="151">
        <f>VLOOKUP(W48,'[1]Sheet1'!$A$336:$U$372,16,FALSE)</f>
        <v>23</v>
      </c>
      <c r="R48" s="292"/>
      <c r="S48" s="151">
        <f>VLOOKUP(W48,'[1]Sheet1'!$A$336:$U$372,18,FALSE)</f>
        <v>66</v>
      </c>
      <c r="T48" s="292"/>
      <c r="U48" s="151">
        <f>VLOOKUP(W48,'[1]Sheet1'!$A$336:$U$372,20,FALSE)</f>
        <v>119882</v>
      </c>
      <c r="V48" s="292"/>
      <c r="W48" s="290" t="s">
        <v>69</v>
      </c>
    </row>
    <row r="49" spans="1:22" ht="14.25">
      <c r="A49" s="57"/>
      <c r="B49" s="57"/>
      <c r="C49" s="141"/>
      <c r="D49" s="142"/>
      <c r="E49" s="141"/>
      <c r="F49" s="142"/>
      <c r="G49" s="141"/>
      <c r="H49" s="142"/>
      <c r="I49" s="141"/>
      <c r="J49" s="142"/>
      <c r="K49" s="141"/>
      <c r="L49" s="142"/>
      <c r="M49" s="141"/>
      <c r="N49" s="142"/>
      <c r="O49" s="141"/>
      <c r="P49" s="142"/>
      <c r="Q49" s="141"/>
      <c r="R49" s="142"/>
      <c r="S49" s="141"/>
      <c r="T49" s="142"/>
      <c r="U49" s="141"/>
      <c r="V49" s="142"/>
    </row>
    <row r="50" spans="1:22" ht="14.25">
      <c r="A50" s="128" t="s">
        <v>57</v>
      </c>
      <c r="B50" s="129"/>
      <c r="C50" s="130"/>
      <c r="D50" s="130"/>
      <c r="E50" s="130"/>
      <c r="F50" s="130"/>
      <c r="G50" s="131"/>
      <c r="H50" s="130"/>
      <c r="I50" s="130"/>
      <c r="J50" s="130"/>
      <c r="K50" s="130"/>
      <c r="L50" s="130"/>
      <c r="M50" s="258"/>
      <c r="N50" s="258"/>
      <c r="O50" s="258"/>
      <c r="P50" s="258"/>
      <c r="Q50" s="258"/>
      <c r="R50" s="258"/>
      <c r="S50" s="258"/>
      <c r="T50" s="258"/>
      <c r="U50" s="258"/>
      <c r="V50" s="258"/>
    </row>
    <row r="51" spans="1:22" ht="36" customHeight="1">
      <c r="A51" s="506" t="s">
        <v>67</v>
      </c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</row>
    <row r="52" spans="1:22" ht="14.25">
      <c r="A52" s="143"/>
      <c r="B52" s="133"/>
      <c r="C52" s="136"/>
      <c r="D52" s="136"/>
      <c r="E52" s="136"/>
      <c r="F52" s="136"/>
      <c r="G52" s="144"/>
      <c r="H52" s="136"/>
      <c r="I52" s="136"/>
      <c r="J52" s="136"/>
      <c r="K52" s="136"/>
      <c r="L52" s="136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1:22" ht="14.25">
      <c r="A53" s="143"/>
      <c r="B53" s="133"/>
      <c r="C53" s="134"/>
      <c r="D53" s="134"/>
      <c r="E53" s="134"/>
      <c r="F53" s="134"/>
      <c r="G53" s="135"/>
      <c r="H53" s="136"/>
      <c r="I53" s="136"/>
      <c r="J53" s="136"/>
      <c r="K53" s="136"/>
      <c r="L53" s="136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</sheetData>
  <sheetProtection/>
  <mergeCells count="17">
    <mergeCell ref="A51:V51"/>
    <mergeCell ref="O3:P3"/>
    <mergeCell ref="Q3:R3"/>
    <mergeCell ref="S3:T3"/>
    <mergeCell ref="U3:V3"/>
    <mergeCell ref="A46:B46"/>
    <mergeCell ref="A48:B48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2016-06-20T10:24:37Z</cp:lastPrinted>
  <dcterms:created xsi:type="dcterms:W3CDTF">2015-01-12T08:42:38Z</dcterms:created>
  <dcterms:modified xsi:type="dcterms:W3CDTF">2018-03-12T12:38:26Z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